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Salt Water Extraction Data\"/>
    </mc:Choice>
  </mc:AlternateContent>
  <bookViews>
    <workbookView xWindow="0" yWindow="0" windowWidth="19200" windowHeight="11460" tabRatio="813"/>
  </bookViews>
  <sheets>
    <sheet name="Data" sheetId="12" r:id="rId1"/>
    <sheet name="DP, Plate 1" sheetId="3" r:id="rId2"/>
    <sheet name="DP, Plate 2" sheetId="20" r:id="rId3"/>
    <sheet name="DP, Plate 3" sheetId="22" r:id="rId4"/>
    <sheet name="DP, Re-run of Plate 2" sheetId="25" r:id="rId5"/>
    <sheet name="AA, Plate 1" sheetId="11" r:id="rId6"/>
    <sheet name="AA, Plate 2" sheetId="21" r:id="rId7"/>
    <sheet name="AA, Plate 3" sheetId="24" r:id="rId8"/>
  </sheets>
  <definedNames>
    <definedName name="CV">Data!#REF!</definedName>
    <definedName name="Mean">Data!$G$21:$G$31</definedName>
    <definedName name="_xlnm.Print_Area" localSheetId="0">Data!$N$21:$V$57</definedName>
  </definedNames>
  <calcPr calcId="162913"/>
</workbook>
</file>

<file path=xl/calcChain.xml><?xml version="1.0" encoding="utf-8"?>
<calcChain xmlns="http://schemas.openxmlformats.org/spreadsheetml/2006/main">
  <c r="J35" i="12" l="1"/>
  <c r="G35" i="12" s="1"/>
  <c r="J36" i="12"/>
  <c r="G36" i="12" s="1"/>
  <c r="J37" i="12"/>
  <c r="G37" i="12" s="1"/>
  <c r="J38" i="12"/>
  <c r="G38" i="12" s="1"/>
  <c r="J39" i="12"/>
  <c r="G39" i="12" s="1"/>
  <c r="J40" i="12"/>
  <c r="G40" i="12" s="1"/>
  <c r="J41" i="12"/>
  <c r="G41" i="12" s="1"/>
  <c r="J42" i="12"/>
  <c r="G42" i="12" s="1"/>
  <c r="J43" i="12"/>
  <c r="G43" i="12" s="1"/>
  <c r="J44" i="12"/>
  <c r="G44" i="12" s="1"/>
  <c r="J45" i="12"/>
  <c r="G45" i="12" s="1"/>
  <c r="J46" i="12"/>
  <c r="G46" i="12" s="1"/>
  <c r="J47" i="12"/>
  <c r="G47" i="12" s="1"/>
  <c r="J48" i="12"/>
  <c r="G48" i="12" s="1"/>
  <c r="J49" i="12"/>
  <c r="G49" i="12" s="1"/>
  <c r="J50" i="12"/>
  <c r="G50" i="12" s="1"/>
  <c r="J51" i="12"/>
  <c r="G51" i="12" s="1"/>
  <c r="J52" i="12"/>
  <c r="G52" i="12" s="1"/>
  <c r="J53" i="12"/>
  <c r="G53" i="12" s="1"/>
  <c r="J54" i="12"/>
  <c r="G54" i="12" s="1"/>
  <c r="J55" i="12"/>
  <c r="G55" i="12" s="1"/>
  <c r="J56" i="12"/>
  <c r="G56" i="12" s="1"/>
  <c r="J57" i="12"/>
  <c r="G57" i="12" s="1"/>
  <c r="J34" i="12"/>
  <c r="G34" i="12" s="1"/>
  <c r="G63" i="25"/>
  <c r="G62" i="25"/>
  <c r="L47" i="25"/>
  <c r="M47" i="25"/>
  <c r="N62" i="25" s="1"/>
  <c r="N47" i="25"/>
  <c r="L48" i="25"/>
  <c r="M63" i="25" s="1"/>
  <c r="M98" i="25" s="1"/>
  <c r="M48" i="25"/>
  <c r="N48" i="25"/>
  <c r="L49" i="25"/>
  <c r="N64" i="25" s="1"/>
  <c r="M49" i="25"/>
  <c r="N49" i="25"/>
  <c r="L50" i="25"/>
  <c r="N65" i="25" s="1"/>
  <c r="M50" i="25"/>
  <c r="N50" i="25"/>
  <c r="L51" i="25"/>
  <c r="M51" i="25"/>
  <c r="N66" i="25" s="1"/>
  <c r="N51" i="25"/>
  <c r="L52" i="25"/>
  <c r="N67" i="25" s="1"/>
  <c r="M52" i="25"/>
  <c r="N52" i="25"/>
  <c r="L53" i="25"/>
  <c r="M53" i="25"/>
  <c r="N53" i="25"/>
  <c r="L54" i="25"/>
  <c r="M54" i="25"/>
  <c r="N69" i="25" s="1"/>
  <c r="N54" i="25"/>
  <c r="I52" i="25"/>
  <c r="J52" i="25"/>
  <c r="K52" i="25"/>
  <c r="I53" i="25"/>
  <c r="J53" i="25"/>
  <c r="K53" i="25"/>
  <c r="I54" i="25"/>
  <c r="K69" i="25" s="1"/>
  <c r="J54" i="25"/>
  <c r="K54" i="25"/>
  <c r="F47" i="25"/>
  <c r="G47" i="25"/>
  <c r="H47" i="25"/>
  <c r="F48" i="25"/>
  <c r="G48" i="25"/>
  <c r="H48" i="25"/>
  <c r="F49" i="25"/>
  <c r="G49" i="25"/>
  <c r="H49" i="25"/>
  <c r="F50" i="25"/>
  <c r="G50" i="25"/>
  <c r="H50" i="25"/>
  <c r="E64" i="25"/>
  <c r="D49" i="25"/>
  <c r="E49" i="25"/>
  <c r="C50" i="25"/>
  <c r="E65" i="25" s="1"/>
  <c r="E50" i="25"/>
  <c r="C51" i="25"/>
  <c r="D51" i="25"/>
  <c r="E51" i="25"/>
  <c r="E145" i="25"/>
  <c r="L104" i="25"/>
  <c r="I104" i="25"/>
  <c r="E137" i="25" s="1"/>
  <c r="L102" i="25"/>
  <c r="E143" i="25" s="1"/>
  <c r="I101" i="25"/>
  <c r="E134" i="25" s="1"/>
  <c r="F101" i="25"/>
  <c r="E126" i="25" s="1"/>
  <c r="I99" i="25"/>
  <c r="E132" i="25" s="1"/>
  <c r="F99" i="25"/>
  <c r="E124" i="25" s="1"/>
  <c r="F98" i="25"/>
  <c r="E123" i="25" s="1"/>
  <c r="I97" i="25"/>
  <c r="E130" i="25" s="1"/>
  <c r="L69" i="25"/>
  <c r="I69" i="25"/>
  <c r="F69" i="25"/>
  <c r="F104" i="25" s="1"/>
  <c r="E129" i="25" s="1"/>
  <c r="L68" i="25"/>
  <c r="L103" i="25" s="1"/>
  <c r="E144" i="25" s="1"/>
  <c r="I68" i="25"/>
  <c r="I103" i="25" s="1"/>
  <c r="E136" i="25" s="1"/>
  <c r="F68" i="25"/>
  <c r="F103" i="25" s="1"/>
  <c r="E128" i="25" s="1"/>
  <c r="L67" i="25"/>
  <c r="I67" i="25"/>
  <c r="I102" i="25" s="1"/>
  <c r="E135" i="25" s="1"/>
  <c r="F67" i="25"/>
  <c r="F102" i="25" s="1"/>
  <c r="E127" i="25" s="1"/>
  <c r="L66" i="25"/>
  <c r="L101" i="25" s="1"/>
  <c r="E142" i="25" s="1"/>
  <c r="I66" i="25"/>
  <c r="F66" i="25"/>
  <c r="L65" i="25"/>
  <c r="L100" i="25" s="1"/>
  <c r="E141" i="25" s="1"/>
  <c r="I65" i="25"/>
  <c r="I100" i="25" s="1"/>
  <c r="E133" i="25" s="1"/>
  <c r="F65" i="25"/>
  <c r="F100" i="25" s="1"/>
  <c r="E125" i="25" s="1"/>
  <c r="L64" i="25"/>
  <c r="L99" i="25" s="1"/>
  <c r="E140" i="25" s="1"/>
  <c r="I64" i="25"/>
  <c r="F64" i="25"/>
  <c r="L63" i="25"/>
  <c r="L98" i="25" s="1"/>
  <c r="E139" i="25" s="1"/>
  <c r="I63" i="25"/>
  <c r="I98" i="25" s="1"/>
  <c r="E131" i="25" s="1"/>
  <c r="F63" i="25"/>
  <c r="L62" i="25"/>
  <c r="L97" i="25" s="1"/>
  <c r="E138" i="25" s="1"/>
  <c r="I62" i="25"/>
  <c r="F62" i="25"/>
  <c r="F97" i="25" s="1"/>
  <c r="E122" i="25" s="1"/>
  <c r="H54" i="25"/>
  <c r="G54" i="25"/>
  <c r="E54" i="25"/>
  <c r="D54" i="25"/>
  <c r="D69" i="25" s="1"/>
  <c r="D104" i="25" s="1"/>
  <c r="C54" i="25"/>
  <c r="N68" i="25"/>
  <c r="H53" i="25"/>
  <c r="G53" i="25"/>
  <c r="F53" i="25"/>
  <c r="H68" i="25" s="1"/>
  <c r="E53" i="25"/>
  <c r="D53" i="25"/>
  <c r="C53" i="25"/>
  <c r="E68" i="25" s="1"/>
  <c r="H52" i="25"/>
  <c r="G52" i="25"/>
  <c r="F52" i="25"/>
  <c r="H67" i="25" s="1"/>
  <c r="E52" i="25"/>
  <c r="D52" i="25"/>
  <c r="E67" i="25" s="1"/>
  <c r="C52" i="25"/>
  <c r="D67" i="25" s="1"/>
  <c r="D102" i="25" s="1"/>
  <c r="K51" i="25"/>
  <c r="J51" i="25"/>
  <c r="I51" i="25"/>
  <c r="H51" i="25"/>
  <c r="G51" i="25"/>
  <c r="F51" i="25"/>
  <c r="H66" i="25" s="1"/>
  <c r="D66" i="25"/>
  <c r="D101" i="25" s="1"/>
  <c r="K50" i="25"/>
  <c r="J50" i="25"/>
  <c r="I50" i="25"/>
  <c r="K49" i="25"/>
  <c r="J49" i="25"/>
  <c r="I49" i="25"/>
  <c r="K48" i="25"/>
  <c r="J48" i="25"/>
  <c r="I48" i="25"/>
  <c r="K63" i="25" s="1"/>
  <c r="D48" i="25"/>
  <c r="C48" i="25"/>
  <c r="K47" i="25"/>
  <c r="J47" i="25"/>
  <c r="I47" i="25"/>
  <c r="K62" i="25" s="1"/>
  <c r="H62" i="25"/>
  <c r="E47" i="25"/>
  <c r="D47" i="25"/>
  <c r="C47" i="25"/>
  <c r="O25" i="25"/>
  <c r="N25" i="25"/>
  <c r="L25" i="25"/>
  <c r="K25" i="25"/>
  <c r="I25" i="25"/>
  <c r="H25" i="25"/>
  <c r="O24" i="25"/>
  <c r="N24" i="25"/>
  <c r="L24" i="25"/>
  <c r="K24" i="25"/>
  <c r="I24" i="25"/>
  <c r="H24" i="25"/>
  <c r="O23" i="25"/>
  <c r="N23" i="25"/>
  <c r="L23" i="25"/>
  <c r="K23" i="25"/>
  <c r="I23" i="25"/>
  <c r="H23" i="25"/>
  <c r="O22" i="25"/>
  <c r="N22" i="25"/>
  <c r="L22" i="25"/>
  <c r="K22" i="25"/>
  <c r="I22" i="25"/>
  <c r="H22" i="25"/>
  <c r="O21" i="25"/>
  <c r="N21" i="25"/>
  <c r="L21" i="25"/>
  <c r="K21" i="25"/>
  <c r="I21" i="25"/>
  <c r="H21" i="25"/>
  <c r="O20" i="25"/>
  <c r="N20" i="25"/>
  <c r="L20" i="25"/>
  <c r="K20" i="25"/>
  <c r="I20" i="25"/>
  <c r="H20" i="25"/>
  <c r="O19" i="25"/>
  <c r="N19" i="25"/>
  <c r="L19" i="25"/>
  <c r="K19" i="25"/>
  <c r="I19" i="25"/>
  <c r="H19" i="25"/>
  <c r="O18" i="25"/>
  <c r="N18" i="25"/>
  <c r="L18" i="25"/>
  <c r="K18" i="25"/>
  <c r="I18" i="25"/>
  <c r="H18" i="25"/>
  <c r="N63" i="25" l="1"/>
  <c r="E66" i="25"/>
  <c r="J62" i="25"/>
  <c r="J97" i="25" s="1"/>
  <c r="M64" i="25"/>
  <c r="M99" i="25" s="1"/>
  <c r="D65" i="25"/>
  <c r="D100" i="25" s="1"/>
  <c r="D68" i="25"/>
  <c r="D103" i="25" s="1"/>
  <c r="E69" i="25"/>
  <c r="M62" i="25"/>
  <c r="M97" i="25" s="1"/>
  <c r="E63" i="25"/>
  <c r="H64" i="25"/>
  <c r="H65" i="25"/>
  <c r="G68" i="25"/>
  <c r="G103" i="25" s="1"/>
  <c r="G69" i="25"/>
  <c r="G104" i="25" s="1"/>
  <c r="M65" i="25"/>
  <c r="M100" i="25" s="1"/>
  <c r="E62" i="25"/>
  <c r="K66" i="25"/>
  <c r="K67" i="25"/>
  <c r="K68" i="25"/>
  <c r="H63" i="25"/>
  <c r="K64" i="25"/>
  <c r="K65" i="25"/>
  <c r="D64" i="25"/>
  <c r="D99" i="25" s="1"/>
  <c r="G67" i="25"/>
  <c r="G102" i="25" s="1"/>
  <c r="D63" i="25"/>
  <c r="D98" i="25" s="1"/>
  <c r="G66" i="25"/>
  <c r="G101" i="25" s="1"/>
  <c r="J69" i="25"/>
  <c r="J104" i="25" s="1"/>
  <c r="D62" i="25"/>
  <c r="D97" i="25" s="1"/>
  <c r="G65" i="25"/>
  <c r="G100" i="25" s="1"/>
  <c r="J68" i="25"/>
  <c r="J103" i="25" s="1"/>
  <c r="G64" i="25"/>
  <c r="G99" i="25" s="1"/>
  <c r="J67" i="25"/>
  <c r="J102" i="25" s="1"/>
  <c r="G98" i="25"/>
  <c r="J66" i="25"/>
  <c r="J101" i="25" s="1"/>
  <c r="M69" i="25"/>
  <c r="M104" i="25" s="1"/>
  <c r="G97" i="25"/>
  <c r="J65" i="25"/>
  <c r="J100" i="25" s="1"/>
  <c r="M68" i="25"/>
  <c r="M103" i="25" s="1"/>
  <c r="H69" i="25"/>
  <c r="J64" i="25"/>
  <c r="J99" i="25" s="1"/>
  <c r="M67" i="25"/>
  <c r="M102" i="25" s="1"/>
  <c r="J63" i="25"/>
  <c r="J98" i="25" s="1"/>
  <c r="M66" i="25"/>
  <c r="M101" i="25" s="1"/>
  <c r="K25" i="12"/>
  <c r="J98" i="22"/>
  <c r="C48" i="20"/>
  <c r="G113" i="25" l="1"/>
  <c r="G115" i="25" s="1"/>
  <c r="F137" i="25" s="1"/>
  <c r="F44" i="11"/>
  <c r="H44" i="11"/>
  <c r="N49" i="11"/>
  <c r="I49" i="11"/>
  <c r="K48" i="11"/>
  <c r="N69" i="3"/>
  <c r="M69" i="3"/>
  <c r="L69" i="3"/>
  <c r="K69" i="3"/>
  <c r="J69" i="3"/>
  <c r="I69" i="3"/>
  <c r="H69" i="3"/>
  <c r="G69" i="3"/>
  <c r="F69" i="3"/>
  <c r="E69" i="3"/>
  <c r="D69" i="3"/>
  <c r="N68" i="3"/>
  <c r="M68" i="3"/>
  <c r="L68" i="3"/>
  <c r="K68" i="3"/>
  <c r="J68" i="3"/>
  <c r="I68" i="3"/>
  <c r="H68" i="3"/>
  <c r="G68" i="3"/>
  <c r="F68" i="3"/>
  <c r="E68" i="3"/>
  <c r="D68" i="3"/>
  <c r="N67" i="3"/>
  <c r="M67" i="3"/>
  <c r="L67" i="3"/>
  <c r="K67" i="3"/>
  <c r="J67" i="3"/>
  <c r="I67" i="3"/>
  <c r="H67" i="3"/>
  <c r="G67" i="3"/>
  <c r="F67" i="3"/>
  <c r="E67" i="3"/>
  <c r="D67" i="3"/>
  <c r="N66" i="3"/>
  <c r="M66" i="3"/>
  <c r="L66" i="3"/>
  <c r="K66" i="3"/>
  <c r="J66" i="3"/>
  <c r="I66" i="3"/>
  <c r="H66" i="3"/>
  <c r="G66" i="3"/>
  <c r="F66" i="3"/>
  <c r="E66" i="3"/>
  <c r="D66" i="3"/>
  <c r="N65" i="3"/>
  <c r="M65" i="3"/>
  <c r="L65" i="3"/>
  <c r="K65" i="3"/>
  <c r="J65" i="3"/>
  <c r="I65" i="3"/>
  <c r="H65" i="3"/>
  <c r="G65" i="3"/>
  <c r="F65" i="3"/>
  <c r="E65" i="3"/>
  <c r="D65" i="3"/>
  <c r="N64" i="3"/>
  <c r="M64" i="3"/>
  <c r="L64" i="3"/>
  <c r="K64" i="3"/>
  <c r="J64" i="3"/>
  <c r="I64" i="3"/>
  <c r="H64" i="3"/>
  <c r="G64" i="3"/>
  <c r="F64" i="3"/>
  <c r="E64" i="3"/>
  <c r="D64" i="3"/>
  <c r="N63" i="3"/>
  <c r="M63" i="3"/>
  <c r="L63" i="3"/>
  <c r="K63" i="3"/>
  <c r="J63" i="3"/>
  <c r="I63" i="3"/>
  <c r="H63" i="3"/>
  <c r="G63" i="3"/>
  <c r="F63" i="3"/>
  <c r="E63" i="3"/>
  <c r="D63" i="3"/>
  <c r="N62" i="3"/>
  <c r="M62" i="3"/>
  <c r="L62" i="3"/>
  <c r="K62" i="3"/>
  <c r="J62" i="3"/>
  <c r="I62" i="3"/>
  <c r="H62" i="3"/>
  <c r="G62" i="3"/>
  <c r="F62" i="3"/>
  <c r="E62" i="3"/>
  <c r="D62" i="3"/>
  <c r="G47" i="3"/>
  <c r="N54" i="3"/>
  <c r="M54" i="3"/>
  <c r="L54" i="3"/>
  <c r="K54" i="3"/>
  <c r="J54" i="3"/>
  <c r="I54" i="3"/>
  <c r="H54" i="3"/>
  <c r="G54" i="3"/>
  <c r="F54" i="3"/>
  <c r="E54" i="3"/>
  <c r="D54" i="3"/>
  <c r="C54" i="3"/>
  <c r="N53" i="3"/>
  <c r="M53" i="3"/>
  <c r="L53" i="3"/>
  <c r="K53" i="3"/>
  <c r="J53" i="3"/>
  <c r="I53" i="3"/>
  <c r="H53" i="3"/>
  <c r="G53" i="3"/>
  <c r="F53" i="3"/>
  <c r="E53" i="3"/>
  <c r="D53" i="3"/>
  <c r="C53" i="3"/>
  <c r="N52" i="3"/>
  <c r="M52" i="3"/>
  <c r="L52" i="3"/>
  <c r="K52" i="3"/>
  <c r="J52" i="3"/>
  <c r="I52" i="3"/>
  <c r="H52" i="3"/>
  <c r="G52" i="3"/>
  <c r="F52" i="3"/>
  <c r="E52" i="3"/>
  <c r="D52" i="3"/>
  <c r="C52" i="3"/>
  <c r="N51" i="3"/>
  <c r="M51" i="3"/>
  <c r="L51" i="3"/>
  <c r="K51" i="3"/>
  <c r="J51" i="3"/>
  <c r="I51" i="3"/>
  <c r="H51" i="3"/>
  <c r="F51" i="3"/>
  <c r="E51" i="3"/>
  <c r="D51" i="3"/>
  <c r="C51" i="3"/>
  <c r="N50" i="3"/>
  <c r="M50" i="3"/>
  <c r="L50" i="3"/>
  <c r="K50" i="3"/>
  <c r="J50" i="3"/>
  <c r="I50" i="3"/>
  <c r="H50" i="3"/>
  <c r="G50" i="3"/>
  <c r="F50" i="3"/>
  <c r="E50" i="3"/>
  <c r="D50" i="3"/>
  <c r="N49" i="3"/>
  <c r="M49" i="3"/>
  <c r="L49" i="3"/>
  <c r="K49" i="3"/>
  <c r="J49" i="3"/>
  <c r="I49" i="3"/>
  <c r="H49" i="3"/>
  <c r="G49" i="3"/>
  <c r="F49" i="3"/>
  <c r="E49" i="3"/>
  <c r="D49" i="3"/>
  <c r="C49" i="3"/>
  <c r="N48" i="3"/>
  <c r="L48" i="3"/>
  <c r="K48" i="3"/>
  <c r="J48" i="3"/>
  <c r="I48" i="3"/>
  <c r="H48" i="3"/>
  <c r="G48" i="3"/>
  <c r="F48" i="3"/>
  <c r="E48" i="3"/>
  <c r="D48" i="3"/>
  <c r="C48" i="3"/>
  <c r="N47" i="3"/>
  <c r="M47" i="3"/>
  <c r="L47" i="3"/>
  <c r="K47" i="3"/>
  <c r="J47" i="3"/>
  <c r="I47" i="3"/>
  <c r="H47" i="3"/>
  <c r="F47" i="3"/>
  <c r="E47" i="3"/>
  <c r="D47" i="3"/>
  <c r="C47" i="3"/>
  <c r="F145" i="25" l="1"/>
  <c r="F126" i="25"/>
  <c r="C123" i="25"/>
  <c r="F125" i="25"/>
  <c r="F144" i="25"/>
  <c r="F134" i="25"/>
  <c r="F143" i="25"/>
  <c r="F142" i="25"/>
  <c r="C122" i="25"/>
  <c r="F135" i="25"/>
  <c r="F132" i="25"/>
  <c r="F127" i="25"/>
  <c r="C124" i="25"/>
  <c r="F122" i="25"/>
  <c r="F131" i="25"/>
  <c r="F136" i="25"/>
  <c r="F133" i="25"/>
  <c r="F124" i="25"/>
  <c r="C125" i="25"/>
  <c r="F138" i="25"/>
  <c r="F128" i="25"/>
  <c r="F129" i="25"/>
  <c r="F130" i="25"/>
  <c r="C128" i="25"/>
  <c r="C126" i="25"/>
  <c r="C127" i="25"/>
  <c r="F141" i="25"/>
  <c r="F139" i="25"/>
  <c r="F140" i="25"/>
  <c r="C129" i="25"/>
  <c r="F123" i="25"/>
  <c r="E143" i="24"/>
  <c r="L101" i="24"/>
  <c r="F101" i="24"/>
  <c r="E127" i="24" s="1"/>
  <c r="L99" i="24"/>
  <c r="E141" i="24" s="1"/>
  <c r="F99" i="24"/>
  <c r="E125" i="24" s="1"/>
  <c r="F98" i="24"/>
  <c r="E124" i="24" s="1"/>
  <c r="I97" i="24"/>
  <c r="E131" i="24" s="1"/>
  <c r="I96" i="24"/>
  <c r="E130" i="24" s="1"/>
  <c r="L95" i="24"/>
  <c r="E137" i="24" s="1"/>
  <c r="L94" i="24"/>
  <c r="E136" i="24" s="1"/>
  <c r="L66" i="24"/>
  <c r="I66" i="24"/>
  <c r="I101" i="24" s="1"/>
  <c r="E135" i="24" s="1"/>
  <c r="F66" i="24"/>
  <c r="L65" i="24"/>
  <c r="L100" i="24" s="1"/>
  <c r="E142" i="24" s="1"/>
  <c r="I65" i="24"/>
  <c r="I100" i="24" s="1"/>
  <c r="E134" i="24" s="1"/>
  <c r="F65" i="24"/>
  <c r="F100" i="24" s="1"/>
  <c r="E126" i="24" s="1"/>
  <c r="L64" i="24"/>
  <c r="I64" i="24"/>
  <c r="I99" i="24" s="1"/>
  <c r="E133" i="24" s="1"/>
  <c r="F64" i="24"/>
  <c r="L63" i="24"/>
  <c r="L98" i="24" s="1"/>
  <c r="E140" i="24" s="1"/>
  <c r="I63" i="24"/>
  <c r="I98" i="24" s="1"/>
  <c r="E132" i="24" s="1"/>
  <c r="F63" i="24"/>
  <c r="L62" i="24"/>
  <c r="L97" i="24" s="1"/>
  <c r="E139" i="24" s="1"/>
  <c r="I62" i="24"/>
  <c r="F62" i="24"/>
  <c r="F97" i="24" s="1"/>
  <c r="E123" i="24" s="1"/>
  <c r="L61" i="24"/>
  <c r="L96" i="24" s="1"/>
  <c r="E138" i="24" s="1"/>
  <c r="K61" i="24"/>
  <c r="I61" i="24"/>
  <c r="F61" i="24"/>
  <c r="F96" i="24" s="1"/>
  <c r="E122" i="24" s="1"/>
  <c r="L60" i="24"/>
  <c r="I60" i="24"/>
  <c r="I95" i="24" s="1"/>
  <c r="E129" i="24" s="1"/>
  <c r="F60" i="24"/>
  <c r="F95" i="24" s="1"/>
  <c r="E121" i="24" s="1"/>
  <c r="L59" i="24"/>
  <c r="I59" i="24"/>
  <c r="I94" i="24" s="1"/>
  <c r="E128" i="24" s="1"/>
  <c r="F59" i="24"/>
  <c r="F94" i="24" s="1"/>
  <c r="E120" i="24" s="1"/>
  <c r="N51" i="24"/>
  <c r="N66" i="24" s="1"/>
  <c r="M51" i="24"/>
  <c r="L51" i="24"/>
  <c r="K51" i="24"/>
  <c r="J51" i="24"/>
  <c r="I51" i="24"/>
  <c r="K66" i="24" s="1"/>
  <c r="H51" i="24"/>
  <c r="G51" i="24"/>
  <c r="F51" i="24"/>
  <c r="E51" i="24"/>
  <c r="D51" i="24"/>
  <c r="C51" i="24"/>
  <c r="N50" i="24"/>
  <c r="N65" i="24" s="1"/>
  <c r="M50" i="24"/>
  <c r="L50" i="24"/>
  <c r="K50" i="24"/>
  <c r="J50" i="24"/>
  <c r="I50" i="24"/>
  <c r="J65" i="24" s="1"/>
  <c r="J100" i="24" s="1"/>
  <c r="H50" i="24"/>
  <c r="G50" i="24"/>
  <c r="F50" i="24"/>
  <c r="E50" i="24"/>
  <c r="D50" i="24"/>
  <c r="C50" i="24"/>
  <c r="N49" i="24"/>
  <c r="N64" i="24" s="1"/>
  <c r="M49" i="24"/>
  <c r="L49" i="24"/>
  <c r="K49" i="24"/>
  <c r="J49" i="24"/>
  <c r="I49" i="24"/>
  <c r="J64" i="24" s="1"/>
  <c r="J99" i="24" s="1"/>
  <c r="H49" i="24"/>
  <c r="G49" i="24"/>
  <c r="F49" i="24"/>
  <c r="E49" i="24"/>
  <c r="D49" i="24"/>
  <c r="C49" i="24"/>
  <c r="E64" i="24" s="1"/>
  <c r="N48" i="24"/>
  <c r="N63" i="24" s="1"/>
  <c r="M48" i="24"/>
  <c r="L48" i="24"/>
  <c r="K48" i="24"/>
  <c r="J48" i="24"/>
  <c r="I48" i="24"/>
  <c r="J63" i="24" s="1"/>
  <c r="J98" i="24" s="1"/>
  <c r="H48" i="24"/>
  <c r="G48" i="24"/>
  <c r="E48" i="24"/>
  <c r="D48" i="24"/>
  <c r="C48" i="24"/>
  <c r="E63" i="24" s="1"/>
  <c r="N47" i="24"/>
  <c r="M62" i="24" s="1"/>
  <c r="M97" i="24" s="1"/>
  <c r="M47" i="24"/>
  <c r="L47" i="24"/>
  <c r="K47" i="24"/>
  <c r="J47" i="24"/>
  <c r="I47" i="24"/>
  <c r="K62" i="24" s="1"/>
  <c r="H47" i="24"/>
  <c r="G47" i="24"/>
  <c r="F47" i="24"/>
  <c r="E47" i="24"/>
  <c r="D47" i="24"/>
  <c r="C47" i="24"/>
  <c r="E62" i="24" s="1"/>
  <c r="N46" i="24"/>
  <c r="M46" i="24"/>
  <c r="L46" i="24"/>
  <c r="K46" i="24"/>
  <c r="J46" i="24"/>
  <c r="I46" i="24"/>
  <c r="J61" i="24" s="1"/>
  <c r="J96" i="24" s="1"/>
  <c r="H46" i="24"/>
  <c r="G46" i="24"/>
  <c r="F46" i="24"/>
  <c r="E46" i="24"/>
  <c r="D46" i="24"/>
  <c r="C46" i="24"/>
  <c r="D61" i="24" s="1"/>
  <c r="D96" i="24" s="1"/>
  <c r="N45" i="24"/>
  <c r="M45" i="24"/>
  <c r="L45" i="24"/>
  <c r="K45" i="24"/>
  <c r="J45" i="24"/>
  <c r="I45" i="24"/>
  <c r="K60" i="24" s="1"/>
  <c r="H45" i="24"/>
  <c r="G45" i="24"/>
  <c r="F45" i="24"/>
  <c r="E45" i="24"/>
  <c r="D45" i="24"/>
  <c r="C45" i="24"/>
  <c r="E60" i="24" s="1"/>
  <c r="N44" i="24"/>
  <c r="M44" i="24"/>
  <c r="L44" i="24"/>
  <c r="K44" i="24"/>
  <c r="J44" i="24"/>
  <c r="I44" i="24"/>
  <c r="J59" i="24" s="1"/>
  <c r="J94" i="24" s="1"/>
  <c r="H44" i="24"/>
  <c r="G44" i="24"/>
  <c r="F44" i="24"/>
  <c r="E44" i="24"/>
  <c r="D44" i="24"/>
  <c r="C44" i="24"/>
  <c r="E59" i="24" s="1"/>
  <c r="N22" i="24"/>
  <c r="M22" i="24"/>
  <c r="K22" i="24"/>
  <c r="J22" i="24"/>
  <c r="H22" i="24"/>
  <c r="G22" i="24"/>
  <c r="N21" i="24"/>
  <c r="M21" i="24"/>
  <c r="K21" i="24"/>
  <c r="J21" i="24"/>
  <c r="H21" i="24"/>
  <c r="G21" i="24"/>
  <c r="N20" i="24"/>
  <c r="M20" i="24"/>
  <c r="K20" i="24"/>
  <c r="J20" i="24"/>
  <c r="H20" i="24"/>
  <c r="G20" i="24"/>
  <c r="N19" i="24"/>
  <c r="M19" i="24"/>
  <c r="K19" i="24"/>
  <c r="J19" i="24"/>
  <c r="H19" i="24"/>
  <c r="G19" i="24"/>
  <c r="N18" i="24"/>
  <c r="M18" i="24"/>
  <c r="K18" i="24"/>
  <c r="J18" i="24"/>
  <c r="H18" i="24"/>
  <c r="G18" i="24"/>
  <c r="N17" i="24"/>
  <c r="M17" i="24"/>
  <c r="K17" i="24"/>
  <c r="J17" i="24"/>
  <c r="H17" i="24"/>
  <c r="G17" i="24"/>
  <c r="N16" i="24"/>
  <c r="M16" i="24"/>
  <c r="K16" i="24"/>
  <c r="J16" i="24"/>
  <c r="H16" i="24"/>
  <c r="G16" i="24"/>
  <c r="N15" i="24"/>
  <c r="M15" i="24"/>
  <c r="K15" i="24"/>
  <c r="J15" i="24"/>
  <c r="H15" i="24"/>
  <c r="G15" i="24"/>
  <c r="F104" i="22"/>
  <c r="I99" i="22"/>
  <c r="L69" i="22"/>
  <c r="L104" i="22" s="1"/>
  <c r="I69" i="22"/>
  <c r="I104" i="22" s="1"/>
  <c r="G69" i="22"/>
  <c r="G104" i="22" s="1"/>
  <c r="F69" i="22"/>
  <c r="L68" i="22"/>
  <c r="L103" i="22" s="1"/>
  <c r="I68" i="22"/>
  <c r="I103" i="22" s="1"/>
  <c r="F68" i="22"/>
  <c r="F103" i="22" s="1"/>
  <c r="L67" i="22"/>
  <c r="L102" i="22" s="1"/>
  <c r="I67" i="22"/>
  <c r="I102" i="22" s="1"/>
  <c r="F67" i="22"/>
  <c r="F102" i="22" s="1"/>
  <c r="L66" i="22"/>
  <c r="L101" i="22" s="1"/>
  <c r="I66" i="22"/>
  <c r="I101" i="22" s="1"/>
  <c r="F66" i="22"/>
  <c r="F101" i="22" s="1"/>
  <c r="L65" i="22"/>
  <c r="L100" i="22" s="1"/>
  <c r="I65" i="22"/>
  <c r="I100" i="22" s="1"/>
  <c r="F65" i="22"/>
  <c r="F100" i="22" s="1"/>
  <c r="N64" i="22"/>
  <c r="M64" i="22"/>
  <c r="M99" i="22" s="1"/>
  <c r="L64" i="22"/>
  <c r="L99" i="22" s="1"/>
  <c r="I64" i="22"/>
  <c r="F64" i="22"/>
  <c r="F99" i="22" s="1"/>
  <c r="L63" i="22"/>
  <c r="L98" i="22" s="1"/>
  <c r="I63" i="22"/>
  <c r="I98" i="22" s="1"/>
  <c r="F63" i="22"/>
  <c r="F98" i="22" s="1"/>
  <c r="L62" i="22"/>
  <c r="L97" i="22" s="1"/>
  <c r="I62" i="22"/>
  <c r="I97" i="22" s="1"/>
  <c r="H62" i="22"/>
  <c r="F62" i="22"/>
  <c r="F97" i="22" s="1"/>
  <c r="N54" i="22"/>
  <c r="M54" i="22"/>
  <c r="L54" i="22"/>
  <c r="N69" i="22" s="1"/>
  <c r="K54" i="22"/>
  <c r="J54" i="22"/>
  <c r="I54" i="22"/>
  <c r="H54" i="22"/>
  <c r="G54" i="22"/>
  <c r="F54" i="22"/>
  <c r="H69" i="22" s="1"/>
  <c r="E54" i="22"/>
  <c r="D54" i="22"/>
  <c r="C54" i="22"/>
  <c r="N53" i="22"/>
  <c r="M53" i="22"/>
  <c r="L53" i="22"/>
  <c r="N68" i="22" s="1"/>
  <c r="K53" i="22"/>
  <c r="J53" i="22"/>
  <c r="I53" i="22"/>
  <c r="H53" i="22"/>
  <c r="G53" i="22"/>
  <c r="F53" i="22"/>
  <c r="H68" i="22" s="1"/>
  <c r="E53" i="22"/>
  <c r="D53" i="22"/>
  <c r="D68" i="22" s="1"/>
  <c r="D103" i="22" s="1"/>
  <c r="C53" i="22"/>
  <c r="E68" i="22" s="1"/>
  <c r="N52" i="22"/>
  <c r="M52" i="22"/>
  <c r="L52" i="22"/>
  <c r="N67" i="22" s="1"/>
  <c r="K52" i="22"/>
  <c r="J52" i="22"/>
  <c r="I52" i="22"/>
  <c r="H52" i="22"/>
  <c r="G52" i="22"/>
  <c r="F52" i="22"/>
  <c r="G67" i="22" s="1"/>
  <c r="G102" i="22" s="1"/>
  <c r="E52" i="22"/>
  <c r="D52" i="22"/>
  <c r="D67" i="22" s="1"/>
  <c r="D102" i="22" s="1"/>
  <c r="C52" i="22"/>
  <c r="N51" i="22"/>
  <c r="M51" i="22"/>
  <c r="L51" i="22"/>
  <c r="M66" i="22" s="1"/>
  <c r="M101" i="22" s="1"/>
  <c r="K51" i="22"/>
  <c r="J51" i="22"/>
  <c r="I51" i="22"/>
  <c r="H51" i="22"/>
  <c r="G51" i="22"/>
  <c r="F51" i="22"/>
  <c r="H66" i="22" s="1"/>
  <c r="E51" i="22"/>
  <c r="D51" i="22"/>
  <c r="C51" i="22"/>
  <c r="D66" i="22" s="1"/>
  <c r="D101" i="22" s="1"/>
  <c r="N50" i="22"/>
  <c r="M50" i="22"/>
  <c r="L50" i="22"/>
  <c r="N65" i="22" s="1"/>
  <c r="K50" i="22"/>
  <c r="J50" i="22"/>
  <c r="I50" i="22"/>
  <c r="H50" i="22"/>
  <c r="G50" i="22"/>
  <c r="F50" i="22"/>
  <c r="H65" i="22" s="1"/>
  <c r="E50" i="22"/>
  <c r="D50" i="22"/>
  <c r="C50" i="22"/>
  <c r="N49" i="22"/>
  <c r="M49" i="22"/>
  <c r="L49" i="22"/>
  <c r="K49" i="22"/>
  <c r="J49" i="22"/>
  <c r="I49" i="22"/>
  <c r="H49" i="22"/>
  <c r="G49" i="22"/>
  <c r="F49" i="22"/>
  <c r="G64" i="22" s="1"/>
  <c r="G99" i="22" s="1"/>
  <c r="E49" i="22"/>
  <c r="D49" i="22"/>
  <c r="C49" i="22"/>
  <c r="N48" i="22"/>
  <c r="M48" i="22"/>
  <c r="L48" i="22"/>
  <c r="N63" i="22" s="1"/>
  <c r="K48" i="22"/>
  <c r="J48" i="22"/>
  <c r="I48" i="22"/>
  <c r="H48" i="22"/>
  <c r="G48" i="22"/>
  <c r="F48" i="22"/>
  <c r="H63" i="22" s="1"/>
  <c r="E48" i="22"/>
  <c r="D48" i="22"/>
  <c r="C48" i="22"/>
  <c r="N47" i="22"/>
  <c r="M47" i="22"/>
  <c r="L47" i="22"/>
  <c r="M62" i="22" s="1"/>
  <c r="M97" i="22" s="1"/>
  <c r="K47" i="22"/>
  <c r="J47" i="22"/>
  <c r="I47" i="22"/>
  <c r="H47" i="22"/>
  <c r="G47" i="22"/>
  <c r="G62" i="22"/>
  <c r="G97" i="22" s="1"/>
  <c r="E47" i="22"/>
  <c r="D47" i="22"/>
  <c r="C47" i="22"/>
  <c r="O25" i="22"/>
  <c r="N25" i="22"/>
  <c r="L25" i="22"/>
  <c r="K25" i="22"/>
  <c r="I25" i="22"/>
  <c r="H25" i="22"/>
  <c r="O24" i="22"/>
  <c r="N24" i="22"/>
  <c r="L24" i="22"/>
  <c r="K24" i="22"/>
  <c r="I24" i="22"/>
  <c r="H24" i="22"/>
  <c r="O23" i="22"/>
  <c r="N23" i="22"/>
  <c r="L23" i="22"/>
  <c r="K23" i="22"/>
  <c r="I23" i="22"/>
  <c r="H23" i="22"/>
  <c r="O22" i="22"/>
  <c r="N22" i="22"/>
  <c r="L22" i="22"/>
  <c r="K22" i="22"/>
  <c r="I22" i="22"/>
  <c r="H22" i="22"/>
  <c r="O21" i="22"/>
  <c r="N21" i="22"/>
  <c r="L21" i="22"/>
  <c r="K21" i="22"/>
  <c r="I21" i="22"/>
  <c r="H21" i="22"/>
  <c r="O20" i="22"/>
  <c r="N20" i="22"/>
  <c r="L20" i="22"/>
  <c r="K20" i="22"/>
  <c r="I20" i="22"/>
  <c r="H20" i="22"/>
  <c r="O19" i="22"/>
  <c r="N19" i="22"/>
  <c r="L19" i="22"/>
  <c r="K19" i="22"/>
  <c r="I19" i="22"/>
  <c r="H19" i="22"/>
  <c r="O18" i="22"/>
  <c r="N18" i="22"/>
  <c r="L18" i="22"/>
  <c r="K18" i="22"/>
  <c r="I18" i="22"/>
  <c r="H18" i="22"/>
  <c r="K65" i="24" l="1"/>
  <c r="H59" i="24"/>
  <c r="H60" i="24"/>
  <c r="G61" i="24"/>
  <c r="G96" i="24" s="1"/>
  <c r="H62" i="24"/>
  <c r="G64" i="24"/>
  <c r="G99" i="24" s="1"/>
  <c r="H65" i="24"/>
  <c r="G66" i="24"/>
  <c r="G101" i="24" s="1"/>
  <c r="D60" i="24"/>
  <c r="D95" i="24" s="1"/>
  <c r="G60" i="24"/>
  <c r="G95" i="24" s="1"/>
  <c r="H61" i="24"/>
  <c r="G62" i="24"/>
  <c r="G97" i="24" s="1"/>
  <c r="H63" i="24"/>
  <c r="H64" i="24"/>
  <c r="H66" i="24"/>
  <c r="J60" i="24"/>
  <c r="J95" i="24" s="1"/>
  <c r="E61" i="24"/>
  <c r="N59" i="24"/>
  <c r="N60" i="24"/>
  <c r="N61" i="24"/>
  <c r="N62" i="24"/>
  <c r="M64" i="24"/>
  <c r="M99" i="24" s="1"/>
  <c r="M65" i="24"/>
  <c r="M100" i="24" s="1"/>
  <c r="M66" i="24"/>
  <c r="M101" i="24" s="1"/>
  <c r="E62" i="22"/>
  <c r="E63" i="22"/>
  <c r="D64" i="22"/>
  <c r="D99" i="22" s="1"/>
  <c r="E65" i="22"/>
  <c r="D69" i="22"/>
  <c r="D104" i="22" s="1"/>
  <c r="N66" i="22"/>
  <c r="E69" i="22"/>
  <c r="E64" i="22"/>
  <c r="G66" i="22"/>
  <c r="G101" i="22" s="1"/>
  <c r="G68" i="22"/>
  <c r="G103" i="22" s="1"/>
  <c r="H67" i="22"/>
  <c r="D63" i="22"/>
  <c r="D98" i="22" s="1"/>
  <c r="G63" i="22"/>
  <c r="G98" i="22" s="1"/>
  <c r="G113" i="22" s="1"/>
  <c r="G115" i="22" s="1"/>
  <c r="D65" i="22"/>
  <c r="D100" i="22" s="1"/>
  <c r="E67" i="22"/>
  <c r="K62" i="22"/>
  <c r="J63" i="22"/>
  <c r="K64" i="22"/>
  <c r="K65" i="22"/>
  <c r="K66" i="22"/>
  <c r="K67" i="22"/>
  <c r="K68" i="22"/>
  <c r="J69" i="22"/>
  <c r="J104" i="22" s="1"/>
  <c r="M65" i="22"/>
  <c r="M100" i="22" s="1"/>
  <c r="M63" i="22"/>
  <c r="M98" i="22" s="1"/>
  <c r="E66" i="22"/>
  <c r="H64" i="22"/>
  <c r="G59" i="24"/>
  <c r="G94" i="24" s="1"/>
  <c r="J62" i="24"/>
  <c r="J97" i="24" s="1"/>
  <c r="K63" i="24"/>
  <c r="K64" i="24"/>
  <c r="M63" i="24"/>
  <c r="M98" i="24" s="1"/>
  <c r="K59" i="24"/>
  <c r="M61" i="24"/>
  <c r="M96" i="24" s="1"/>
  <c r="D64" i="24"/>
  <c r="D99" i="24" s="1"/>
  <c r="G65" i="24"/>
  <c r="G100" i="24" s="1"/>
  <c r="J66" i="24"/>
  <c r="J101" i="24" s="1"/>
  <c r="M60" i="24"/>
  <c r="M95" i="24" s="1"/>
  <c r="D63" i="24"/>
  <c r="D98" i="24" s="1"/>
  <c r="M59" i="24"/>
  <c r="M94" i="24" s="1"/>
  <c r="D62" i="24"/>
  <c r="D97" i="24" s="1"/>
  <c r="G63" i="24"/>
  <c r="G98" i="24" s="1"/>
  <c r="D59" i="24"/>
  <c r="D94" i="24" s="1"/>
  <c r="N62" i="22"/>
  <c r="D62" i="22"/>
  <c r="D97" i="22" s="1"/>
  <c r="G65" i="22"/>
  <c r="G100" i="22" s="1"/>
  <c r="J68" i="22"/>
  <c r="J103" i="22" s="1"/>
  <c r="K69" i="22"/>
  <c r="J67" i="22"/>
  <c r="J102" i="22" s="1"/>
  <c r="J62" i="22"/>
  <c r="J97" i="22" s="1"/>
  <c r="J66" i="22"/>
  <c r="J101" i="22" s="1"/>
  <c r="M69" i="22"/>
  <c r="M104" i="22" s="1"/>
  <c r="J65" i="22"/>
  <c r="J100" i="22" s="1"/>
  <c r="M68" i="22"/>
  <c r="M103" i="22" s="1"/>
  <c r="K63" i="22"/>
  <c r="J64" i="22"/>
  <c r="J99" i="22" s="1"/>
  <c r="M67" i="22"/>
  <c r="M102" i="22" s="1"/>
  <c r="N22" i="21"/>
  <c r="M22" i="21"/>
  <c r="K22" i="21"/>
  <c r="J22" i="21"/>
  <c r="H22" i="21"/>
  <c r="G22" i="21"/>
  <c r="N21" i="21"/>
  <c r="M21" i="21"/>
  <c r="K21" i="21"/>
  <c r="J21" i="21"/>
  <c r="H21" i="21"/>
  <c r="G21" i="21"/>
  <c r="N20" i="21"/>
  <c r="M20" i="21"/>
  <c r="K20" i="21"/>
  <c r="J20" i="21"/>
  <c r="H20" i="21"/>
  <c r="G20" i="21"/>
  <c r="N19" i="21"/>
  <c r="M19" i="21"/>
  <c r="K19" i="21"/>
  <c r="J19" i="21"/>
  <c r="H19" i="21"/>
  <c r="G19" i="21"/>
  <c r="N18" i="21"/>
  <c r="M18" i="21"/>
  <c r="K18" i="21"/>
  <c r="J18" i="21"/>
  <c r="H18" i="21"/>
  <c r="G18" i="21"/>
  <c r="N17" i="21"/>
  <c r="M17" i="21"/>
  <c r="K17" i="21"/>
  <c r="J17" i="21"/>
  <c r="H17" i="21"/>
  <c r="G17" i="21"/>
  <c r="N16" i="21"/>
  <c r="M16" i="21"/>
  <c r="K16" i="21"/>
  <c r="J16" i="21"/>
  <c r="H16" i="21"/>
  <c r="G16" i="21"/>
  <c r="N15" i="21"/>
  <c r="M15" i="21"/>
  <c r="K15" i="21"/>
  <c r="J15" i="21"/>
  <c r="H15" i="21"/>
  <c r="G15" i="21"/>
  <c r="N22" i="11"/>
  <c r="M22" i="11"/>
  <c r="K22" i="11"/>
  <c r="J22" i="11"/>
  <c r="H22" i="11"/>
  <c r="G22" i="11"/>
  <c r="N21" i="11"/>
  <c r="M21" i="11"/>
  <c r="K21" i="11"/>
  <c r="J21" i="11"/>
  <c r="H21" i="11"/>
  <c r="G21" i="11"/>
  <c r="N20" i="11"/>
  <c r="M20" i="11"/>
  <c r="K20" i="11"/>
  <c r="J20" i="11"/>
  <c r="H20" i="11"/>
  <c r="G20" i="11"/>
  <c r="N19" i="11"/>
  <c r="M19" i="11"/>
  <c r="K19" i="11"/>
  <c r="J19" i="11"/>
  <c r="H19" i="11"/>
  <c r="G19" i="11"/>
  <c r="N18" i="11"/>
  <c r="M18" i="11"/>
  <c r="K18" i="11"/>
  <c r="J18" i="11"/>
  <c r="H18" i="11"/>
  <c r="G18" i="11"/>
  <c r="N17" i="11"/>
  <c r="M17" i="11"/>
  <c r="K17" i="11"/>
  <c r="J17" i="11"/>
  <c r="H17" i="11"/>
  <c r="G17" i="11"/>
  <c r="N16" i="11"/>
  <c r="M16" i="11"/>
  <c r="K16" i="11"/>
  <c r="J16" i="11"/>
  <c r="H16" i="11"/>
  <c r="G16" i="11"/>
  <c r="N15" i="11"/>
  <c r="M15" i="11"/>
  <c r="K15" i="11"/>
  <c r="J15" i="11"/>
  <c r="H15" i="11"/>
  <c r="G15" i="11"/>
  <c r="F140" i="22" l="1"/>
  <c r="G76" i="12" s="1"/>
  <c r="F127" i="22"/>
  <c r="G63" i="12" s="1"/>
  <c r="K26" i="12" s="1"/>
  <c r="C122" i="22"/>
  <c r="F143" i="22"/>
  <c r="G79" i="12" s="1"/>
  <c r="K27" i="12" s="1"/>
  <c r="F137" i="22"/>
  <c r="G73" i="12" s="1"/>
  <c r="F132" i="22"/>
  <c r="G68" i="12" s="1"/>
  <c r="C129" i="22"/>
  <c r="C128" i="22"/>
  <c r="G110" i="24"/>
  <c r="G112" i="24" s="1"/>
  <c r="F144" i="22"/>
  <c r="G80" i="12" s="1"/>
  <c r="C124" i="22"/>
  <c r="F123" i="22"/>
  <c r="G59" i="12" s="1"/>
  <c r="F133" i="22"/>
  <c r="G69" i="12" s="1"/>
  <c r="F129" i="22"/>
  <c r="G65" i="12" s="1"/>
  <c r="F128" i="22"/>
  <c r="G64" i="12" s="1"/>
  <c r="F134" i="22"/>
  <c r="G70" i="12" s="1"/>
  <c r="F142" i="22"/>
  <c r="G78" i="12" s="1"/>
  <c r="F122" i="22"/>
  <c r="G58" i="12" s="1"/>
  <c r="F145" i="22"/>
  <c r="G81" i="12" s="1"/>
  <c r="C127" i="22"/>
  <c r="F130" i="22"/>
  <c r="G66" i="12" s="1"/>
  <c r="F138" i="22"/>
  <c r="G74" i="12" s="1"/>
  <c r="C123" i="22"/>
  <c r="F135" i="22"/>
  <c r="G71" i="12" s="1"/>
  <c r="F124" i="22"/>
  <c r="G60" i="12" s="1"/>
  <c r="F141" i="22"/>
  <c r="G77" i="12" s="1"/>
  <c r="C125" i="22"/>
  <c r="F131" i="22"/>
  <c r="F136" i="22"/>
  <c r="G72" i="12" s="1"/>
  <c r="C126" i="22"/>
  <c r="F126" i="22"/>
  <c r="G62" i="12" s="1"/>
  <c r="F125" i="22"/>
  <c r="G61" i="12" s="1"/>
  <c r="F139" i="22"/>
  <c r="G75" i="12" s="1"/>
  <c r="C49" i="11"/>
  <c r="F132" i="24" l="1"/>
  <c r="H70" i="12" s="1"/>
  <c r="F129" i="24"/>
  <c r="C122" i="24"/>
  <c r="F127" i="24"/>
  <c r="H65" i="12" s="1"/>
  <c r="F121" i="24"/>
  <c r="H59" i="12" s="1"/>
  <c r="F134" i="24"/>
  <c r="H72" i="12" s="1"/>
  <c r="C121" i="24"/>
  <c r="F128" i="24"/>
  <c r="H66" i="12" s="1"/>
  <c r="F122" i="24"/>
  <c r="H60" i="12" s="1"/>
  <c r="F141" i="24"/>
  <c r="H79" i="12" s="1"/>
  <c r="L27" i="12" s="1"/>
  <c r="F143" i="24"/>
  <c r="H81" i="12" s="1"/>
  <c r="F130" i="24"/>
  <c r="H68" i="12" s="1"/>
  <c r="F125" i="24"/>
  <c r="H63" i="12" s="1"/>
  <c r="L26" i="12" s="1"/>
  <c r="F142" i="24"/>
  <c r="H80" i="12" s="1"/>
  <c r="F139" i="24"/>
  <c r="H77" i="12" s="1"/>
  <c r="F123" i="24"/>
  <c r="H61" i="12" s="1"/>
  <c r="F133" i="24"/>
  <c r="H71" i="12" s="1"/>
  <c r="F136" i="24"/>
  <c r="H74" i="12" s="1"/>
  <c r="C123" i="24"/>
  <c r="F137" i="24"/>
  <c r="H75" i="12" s="1"/>
  <c r="C120" i="24"/>
  <c r="C124" i="24"/>
  <c r="F124" i="24"/>
  <c r="H62" i="12" s="1"/>
  <c r="F120" i="24"/>
  <c r="H58" i="12" s="1"/>
  <c r="F131" i="24"/>
  <c r="H69" i="12" s="1"/>
  <c r="F140" i="24"/>
  <c r="H78" i="12" s="1"/>
  <c r="F126" i="24"/>
  <c r="H64" i="12" s="1"/>
  <c r="F138" i="24"/>
  <c r="H76" i="12" s="1"/>
  <c r="F135" i="24"/>
  <c r="H73" i="12" s="1"/>
  <c r="C125" i="24"/>
  <c r="O25" i="3"/>
  <c r="K25" i="3"/>
  <c r="I25" i="3"/>
  <c r="O24" i="3"/>
  <c r="L24" i="3"/>
  <c r="H24" i="3"/>
  <c r="O23" i="3"/>
  <c r="L23" i="3"/>
  <c r="I23" i="3"/>
  <c r="N22" i="3"/>
  <c r="L22" i="3"/>
  <c r="I22" i="3"/>
  <c r="O21" i="3"/>
  <c r="K21" i="3"/>
  <c r="I21" i="3"/>
  <c r="O20" i="3"/>
  <c r="L20" i="3"/>
  <c r="H20" i="3"/>
  <c r="O19" i="3"/>
  <c r="L19" i="3"/>
  <c r="I19" i="3"/>
  <c r="N18" i="3"/>
  <c r="L18" i="3"/>
  <c r="H18" i="3"/>
  <c r="L21" i="3" l="1"/>
  <c r="O22" i="3"/>
  <c r="I20" i="3"/>
  <c r="I24" i="3"/>
  <c r="O18" i="3"/>
  <c r="L25" i="3"/>
  <c r="N24" i="3"/>
  <c r="N20" i="3"/>
  <c r="I18" i="3"/>
  <c r="K19" i="3"/>
  <c r="H22" i="3"/>
  <c r="K23" i="3"/>
  <c r="K18" i="3"/>
  <c r="N19" i="3"/>
  <c r="H21" i="3"/>
  <c r="K22" i="3"/>
  <c r="N23" i="3"/>
  <c r="H25" i="3"/>
  <c r="H19" i="3"/>
  <c r="K20" i="3"/>
  <c r="N21" i="3"/>
  <c r="H23" i="3"/>
  <c r="K24" i="3"/>
  <c r="N25" i="3"/>
  <c r="O25" i="20" l="1"/>
  <c r="K25" i="20"/>
  <c r="I25" i="20"/>
  <c r="N24" i="20"/>
  <c r="L24" i="20"/>
  <c r="H24" i="20"/>
  <c r="O23" i="20"/>
  <c r="L23" i="20"/>
  <c r="H23" i="20"/>
  <c r="N22" i="20"/>
  <c r="L22" i="20"/>
  <c r="H22" i="20"/>
  <c r="N21" i="20"/>
  <c r="K21" i="20"/>
  <c r="I21" i="20"/>
  <c r="O20" i="20"/>
  <c r="K20" i="20"/>
  <c r="H20" i="20"/>
  <c r="O19" i="20"/>
  <c r="L19" i="20"/>
  <c r="I19" i="20"/>
  <c r="N18" i="20"/>
  <c r="L18" i="20"/>
  <c r="I18" i="20"/>
  <c r="L21" i="20" l="1"/>
  <c r="I24" i="20"/>
  <c r="O22" i="20"/>
  <c r="O18" i="20"/>
  <c r="L25" i="20"/>
  <c r="I20" i="20"/>
  <c r="H19" i="20"/>
  <c r="K24" i="20"/>
  <c r="I23" i="20"/>
  <c r="N20" i="20"/>
  <c r="K23" i="20"/>
  <c r="I22" i="20"/>
  <c r="O24" i="20"/>
  <c r="O21" i="20"/>
  <c r="H18" i="20"/>
  <c r="N25" i="20"/>
  <c r="L20" i="20"/>
  <c r="K19" i="20"/>
  <c r="K18" i="20"/>
  <c r="N19" i="20"/>
  <c r="H21" i="20"/>
  <c r="K22" i="20"/>
  <c r="N23" i="20"/>
  <c r="H25" i="20"/>
  <c r="L66" i="21" l="1"/>
  <c r="L101" i="21" s="1"/>
  <c r="E143" i="21" s="1"/>
  <c r="I66" i="21"/>
  <c r="I101" i="21" s="1"/>
  <c r="E135" i="21" s="1"/>
  <c r="F66" i="21"/>
  <c r="F101" i="21" s="1"/>
  <c r="E127" i="21" s="1"/>
  <c r="L65" i="21"/>
  <c r="L100" i="21" s="1"/>
  <c r="E142" i="21" s="1"/>
  <c r="I65" i="21"/>
  <c r="I100" i="21" s="1"/>
  <c r="E134" i="21" s="1"/>
  <c r="F65" i="21"/>
  <c r="F100" i="21" s="1"/>
  <c r="E126" i="21" s="1"/>
  <c r="L64" i="21"/>
  <c r="L99" i="21" s="1"/>
  <c r="E141" i="21" s="1"/>
  <c r="I64" i="21"/>
  <c r="I99" i="21" s="1"/>
  <c r="E133" i="21" s="1"/>
  <c r="F64" i="21"/>
  <c r="F99" i="21" s="1"/>
  <c r="E125" i="21" s="1"/>
  <c r="L63" i="21"/>
  <c r="L98" i="21" s="1"/>
  <c r="E140" i="21" s="1"/>
  <c r="I63" i="21"/>
  <c r="I98" i="21" s="1"/>
  <c r="E132" i="21" s="1"/>
  <c r="F63" i="21"/>
  <c r="F98" i="21" s="1"/>
  <c r="E124" i="21" s="1"/>
  <c r="L62" i="21"/>
  <c r="L97" i="21" s="1"/>
  <c r="E139" i="21" s="1"/>
  <c r="I62" i="21"/>
  <c r="I97" i="21" s="1"/>
  <c r="E131" i="21" s="1"/>
  <c r="F62" i="21"/>
  <c r="F97" i="21" s="1"/>
  <c r="E123" i="21" s="1"/>
  <c r="L61" i="21"/>
  <c r="L96" i="21" s="1"/>
  <c r="E138" i="21" s="1"/>
  <c r="I61" i="21"/>
  <c r="I96" i="21" s="1"/>
  <c r="E130" i="21" s="1"/>
  <c r="F61" i="21"/>
  <c r="F96" i="21" s="1"/>
  <c r="E122" i="21" s="1"/>
  <c r="L60" i="21"/>
  <c r="L95" i="21" s="1"/>
  <c r="E137" i="21" s="1"/>
  <c r="I60" i="21"/>
  <c r="I95" i="21" s="1"/>
  <c r="E129" i="21" s="1"/>
  <c r="F60" i="21"/>
  <c r="F95" i="21" s="1"/>
  <c r="E121" i="21" s="1"/>
  <c r="L59" i="21"/>
  <c r="L94" i="21" s="1"/>
  <c r="E136" i="21" s="1"/>
  <c r="I59" i="21"/>
  <c r="I94" i="21" s="1"/>
  <c r="E128" i="21" s="1"/>
  <c r="F59" i="21"/>
  <c r="F94" i="21" s="1"/>
  <c r="E120" i="21" s="1"/>
  <c r="N51" i="21"/>
  <c r="M51" i="21"/>
  <c r="L51" i="21"/>
  <c r="N66" i="21" s="1"/>
  <c r="K51" i="21"/>
  <c r="J51" i="21"/>
  <c r="I51" i="21"/>
  <c r="H51" i="21"/>
  <c r="G51" i="21"/>
  <c r="F51" i="21"/>
  <c r="E51" i="21"/>
  <c r="D51" i="21"/>
  <c r="C51" i="21"/>
  <c r="N50" i="21"/>
  <c r="M50" i="21"/>
  <c r="L50" i="21"/>
  <c r="N65" i="21" s="1"/>
  <c r="K50" i="21"/>
  <c r="J50" i="21"/>
  <c r="I50" i="21"/>
  <c r="H50" i="21"/>
  <c r="G50" i="21"/>
  <c r="G65" i="21" s="1"/>
  <c r="G100" i="21" s="1"/>
  <c r="F50" i="21"/>
  <c r="E50" i="21"/>
  <c r="D50" i="21"/>
  <c r="C50" i="21"/>
  <c r="N49" i="21"/>
  <c r="M49" i="21"/>
  <c r="L49" i="21"/>
  <c r="M64" i="21" s="1"/>
  <c r="M99" i="21" s="1"/>
  <c r="K49" i="21"/>
  <c r="J49" i="21"/>
  <c r="I49" i="21"/>
  <c r="H49" i="21"/>
  <c r="G49" i="21"/>
  <c r="F49" i="21"/>
  <c r="E49" i="21"/>
  <c r="D49" i="21"/>
  <c r="C49" i="21"/>
  <c r="E64" i="21" s="1"/>
  <c r="N48" i="21"/>
  <c r="M48" i="21"/>
  <c r="L48" i="21"/>
  <c r="N63" i="21" s="1"/>
  <c r="K48" i="21"/>
  <c r="J48" i="21"/>
  <c r="I48" i="21"/>
  <c r="H48" i="21"/>
  <c r="G48" i="21"/>
  <c r="F48" i="21"/>
  <c r="E48" i="21"/>
  <c r="D48" i="21"/>
  <c r="C48" i="21"/>
  <c r="E63" i="21" s="1"/>
  <c r="N47" i="21"/>
  <c r="M47" i="21"/>
  <c r="L47" i="21"/>
  <c r="M62" i="21" s="1"/>
  <c r="M97" i="21" s="1"/>
  <c r="K47" i="21"/>
  <c r="J47" i="21"/>
  <c r="I47" i="21"/>
  <c r="H47" i="21"/>
  <c r="G47" i="21"/>
  <c r="H62" i="21" s="1"/>
  <c r="F47" i="21"/>
  <c r="E47" i="21"/>
  <c r="D47" i="21"/>
  <c r="C47" i="21"/>
  <c r="E62" i="21" s="1"/>
  <c r="N46" i="21"/>
  <c r="M46" i="21"/>
  <c r="L46" i="21"/>
  <c r="N61" i="21" s="1"/>
  <c r="K46" i="21"/>
  <c r="J46" i="21"/>
  <c r="I46" i="21"/>
  <c r="H46" i="21"/>
  <c r="G46" i="21"/>
  <c r="F46" i="21"/>
  <c r="E46" i="21"/>
  <c r="D46" i="21"/>
  <c r="C46" i="21"/>
  <c r="E61" i="21" s="1"/>
  <c r="N45" i="21"/>
  <c r="M45" i="21"/>
  <c r="L45" i="21"/>
  <c r="N60" i="21" s="1"/>
  <c r="K45" i="21"/>
  <c r="J45" i="21"/>
  <c r="I45" i="21"/>
  <c r="H45" i="21"/>
  <c r="G45" i="21"/>
  <c r="F45" i="21"/>
  <c r="E45" i="21"/>
  <c r="D45" i="21"/>
  <c r="C45" i="21"/>
  <c r="E60" i="21" s="1"/>
  <c r="N44" i="21"/>
  <c r="M44" i="21"/>
  <c r="L44" i="21"/>
  <c r="M59" i="21" s="1"/>
  <c r="M94" i="21" s="1"/>
  <c r="K44" i="21"/>
  <c r="J44" i="21"/>
  <c r="I44" i="21"/>
  <c r="H44" i="21"/>
  <c r="G44" i="21"/>
  <c r="E44" i="21"/>
  <c r="D44" i="21"/>
  <c r="C44" i="21"/>
  <c r="E59" i="21" s="1"/>
  <c r="L69" i="20"/>
  <c r="L104" i="20" s="1"/>
  <c r="E145" i="20" s="1"/>
  <c r="I69" i="20"/>
  <c r="I104" i="20" s="1"/>
  <c r="E137" i="20" s="1"/>
  <c r="F69" i="20"/>
  <c r="F104" i="20" s="1"/>
  <c r="E129" i="20" s="1"/>
  <c r="L68" i="20"/>
  <c r="L103" i="20" s="1"/>
  <c r="E144" i="20" s="1"/>
  <c r="I68" i="20"/>
  <c r="I103" i="20" s="1"/>
  <c r="E136" i="20" s="1"/>
  <c r="F68" i="20"/>
  <c r="F103" i="20" s="1"/>
  <c r="E128" i="20" s="1"/>
  <c r="L67" i="20"/>
  <c r="L102" i="20" s="1"/>
  <c r="E143" i="20" s="1"/>
  <c r="I67" i="20"/>
  <c r="I102" i="20" s="1"/>
  <c r="E135" i="20" s="1"/>
  <c r="F67" i="20"/>
  <c r="F102" i="20" s="1"/>
  <c r="E127" i="20" s="1"/>
  <c r="L66" i="20"/>
  <c r="L101" i="20" s="1"/>
  <c r="E142" i="20" s="1"/>
  <c r="I66" i="20"/>
  <c r="I101" i="20" s="1"/>
  <c r="E134" i="20" s="1"/>
  <c r="F66" i="20"/>
  <c r="F101" i="20" s="1"/>
  <c r="E126" i="20" s="1"/>
  <c r="L65" i="20"/>
  <c r="L100" i="20" s="1"/>
  <c r="E141" i="20" s="1"/>
  <c r="I65" i="20"/>
  <c r="I100" i="20" s="1"/>
  <c r="E133" i="20" s="1"/>
  <c r="F65" i="20"/>
  <c r="F100" i="20" s="1"/>
  <c r="E125" i="20" s="1"/>
  <c r="L64" i="20"/>
  <c r="L99" i="20" s="1"/>
  <c r="E140" i="20" s="1"/>
  <c r="I64" i="20"/>
  <c r="I99" i="20" s="1"/>
  <c r="E132" i="20" s="1"/>
  <c r="F64" i="20"/>
  <c r="F99" i="20" s="1"/>
  <c r="E124" i="20" s="1"/>
  <c r="L63" i="20"/>
  <c r="L98" i="20" s="1"/>
  <c r="E139" i="20" s="1"/>
  <c r="I63" i="20"/>
  <c r="I98" i="20" s="1"/>
  <c r="E131" i="20" s="1"/>
  <c r="F63" i="20"/>
  <c r="F98" i="20" s="1"/>
  <c r="E123" i="20" s="1"/>
  <c r="L62" i="20"/>
  <c r="L97" i="20" s="1"/>
  <c r="E138" i="20" s="1"/>
  <c r="I62" i="20"/>
  <c r="I97" i="20" s="1"/>
  <c r="E130" i="20" s="1"/>
  <c r="F62" i="20"/>
  <c r="F97" i="20" s="1"/>
  <c r="E122" i="20" s="1"/>
  <c r="L54" i="20"/>
  <c r="N69" i="20" s="1"/>
  <c r="J54" i="20"/>
  <c r="K69" i="20" s="1"/>
  <c r="I54" i="20"/>
  <c r="H54" i="20"/>
  <c r="G54" i="20"/>
  <c r="G69" i="20" s="1"/>
  <c r="G104" i="20" s="1"/>
  <c r="F54" i="20"/>
  <c r="E54" i="20"/>
  <c r="D54" i="20"/>
  <c r="C54" i="20"/>
  <c r="E69" i="20" s="1"/>
  <c r="N53" i="20"/>
  <c r="M53" i="20"/>
  <c r="L53" i="20"/>
  <c r="M68" i="20" s="1"/>
  <c r="M103" i="20" s="1"/>
  <c r="K53" i="20"/>
  <c r="J53" i="20"/>
  <c r="K68" i="20" s="1"/>
  <c r="I53" i="20"/>
  <c r="H53" i="20"/>
  <c r="G53" i="20"/>
  <c r="H68" i="20" s="1"/>
  <c r="F53" i="20"/>
  <c r="E53" i="20"/>
  <c r="D53" i="20"/>
  <c r="C53" i="20"/>
  <c r="D68" i="20" s="1"/>
  <c r="D103" i="20" s="1"/>
  <c r="N52" i="20"/>
  <c r="M52" i="20"/>
  <c r="L52" i="20"/>
  <c r="N67" i="20" s="1"/>
  <c r="K52" i="20"/>
  <c r="J52" i="20"/>
  <c r="K67" i="20" s="1"/>
  <c r="I52" i="20"/>
  <c r="H52" i="20"/>
  <c r="G52" i="20"/>
  <c r="H67" i="20" s="1"/>
  <c r="F52" i="20"/>
  <c r="E52" i="20"/>
  <c r="D52" i="20"/>
  <c r="C52" i="20"/>
  <c r="D67" i="20" s="1"/>
  <c r="D102" i="20" s="1"/>
  <c r="N51" i="20"/>
  <c r="M51" i="20"/>
  <c r="L51" i="20"/>
  <c r="N66" i="20" s="1"/>
  <c r="K51" i="20"/>
  <c r="J51" i="20"/>
  <c r="J66" i="20" s="1"/>
  <c r="J101" i="20" s="1"/>
  <c r="I51" i="20"/>
  <c r="H51" i="20"/>
  <c r="G51" i="20"/>
  <c r="H66" i="20" s="1"/>
  <c r="F51" i="20"/>
  <c r="E51" i="20"/>
  <c r="D51" i="20"/>
  <c r="E66" i="20"/>
  <c r="N50" i="20"/>
  <c r="M50" i="20"/>
  <c r="L50" i="20"/>
  <c r="M65" i="20" s="1"/>
  <c r="M100" i="20" s="1"/>
  <c r="K50" i="20"/>
  <c r="J50" i="20"/>
  <c r="K65" i="20" s="1"/>
  <c r="I50" i="20"/>
  <c r="H50" i="20"/>
  <c r="G50" i="20"/>
  <c r="H65" i="20" s="1"/>
  <c r="F50" i="20"/>
  <c r="E50" i="20"/>
  <c r="D50" i="20"/>
  <c r="C50" i="20"/>
  <c r="D65" i="20" s="1"/>
  <c r="D100" i="20" s="1"/>
  <c r="N49" i="20"/>
  <c r="M49" i="20"/>
  <c r="L49" i="20"/>
  <c r="K49" i="20"/>
  <c r="J49" i="20"/>
  <c r="J64" i="20" s="1"/>
  <c r="J99" i="20" s="1"/>
  <c r="I49" i="20"/>
  <c r="H49" i="20"/>
  <c r="G49" i="20"/>
  <c r="H64" i="20" s="1"/>
  <c r="F49" i="20"/>
  <c r="D49" i="20"/>
  <c r="C49" i="20"/>
  <c r="E64" i="20" s="1"/>
  <c r="N48" i="20"/>
  <c r="L48" i="20"/>
  <c r="N63" i="20" s="1"/>
  <c r="K48" i="20"/>
  <c r="J48" i="20"/>
  <c r="I48" i="20"/>
  <c r="H48" i="20"/>
  <c r="G48" i="20"/>
  <c r="G63" i="20" s="1"/>
  <c r="G98" i="20" s="1"/>
  <c r="E48" i="20"/>
  <c r="D48" i="20"/>
  <c r="E63" i="20"/>
  <c r="M47" i="20"/>
  <c r="L47" i="20"/>
  <c r="M62" i="20" s="1"/>
  <c r="M97" i="20" s="1"/>
  <c r="K47" i="20"/>
  <c r="J47" i="20"/>
  <c r="K62" i="20" s="1"/>
  <c r="I47" i="20"/>
  <c r="H47" i="20"/>
  <c r="H62" i="20"/>
  <c r="F47" i="20"/>
  <c r="E47" i="20"/>
  <c r="D47" i="20"/>
  <c r="C47" i="20"/>
  <c r="D62" i="20" s="1"/>
  <c r="D97" i="20" s="1"/>
  <c r="G62" i="21" l="1"/>
  <c r="G97" i="21" s="1"/>
  <c r="M66" i="21"/>
  <c r="M101" i="21" s="1"/>
  <c r="N64" i="21"/>
  <c r="M63" i="21"/>
  <c r="M98" i="21" s="1"/>
  <c r="G59" i="21"/>
  <c r="G94" i="21" s="1"/>
  <c r="G60" i="21"/>
  <c r="G95" i="21" s="1"/>
  <c r="H61" i="21"/>
  <c r="G63" i="21"/>
  <c r="G98" i="21" s="1"/>
  <c r="H64" i="21"/>
  <c r="H65" i="21"/>
  <c r="G66" i="21"/>
  <c r="G101" i="21" s="1"/>
  <c r="N59" i="21"/>
  <c r="N62" i="21"/>
  <c r="M65" i="21"/>
  <c r="M100" i="21" s="1"/>
  <c r="G64" i="21"/>
  <c r="G99" i="21" s="1"/>
  <c r="H66" i="21"/>
  <c r="J59" i="21"/>
  <c r="J94" i="21" s="1"/>
  <c r="J61" i="21"/>
  <c r="J96" i="21" s="1"/>
  <c r="K62" i="21"/>
  <c r="K65" i="21"/>
  <c r="H63" i="21"/>
  <c r="M61" i="21"/>
  <c r="M96" i="21" s="1"/>
  <c r="K60" i="21"/>
  <c r="K59" i="21"/>
  <c r="J60" i="21"/>
  <c r="J95" i="21" s="1"/>
  <c r="K61" i="21"/>
  <c r="J62" i="21"/>
  <c r="J97" i="21" s="1"/>
  <c r="K63" i="21"/>
  <c r="K64" i="21"/>
  <c r="J65" i="21"/>
  <c r="J100" i="21" s="1"/>
  <c r="K66" i="21"/>
  <c r="G61" i="21"/>
  <c r="G96" i="21" s="1"/>
  <c r="D64" i="20"/>
  <c r="D99" i="20" s="1"/>
  <c r="N62" i="20"/>
  <c r="N65" i="20"/>
  <c r="N68" i="20"/>
  <c r="M69" i="20"/>
  <c r="M104" i="20" s="1"/>
  <c r="G67" i="20"/>
  <c r="G102" i="20" s="1"/>
  <c r="M63" i="20"/>
  <c r="M98" i="20" s="1"/>
  <c r="N64" i="20"/>
  <c r="M67" i="20"/>
  <c r="M102" i="20" s="1"/>
  <c r="E65" i="20"/>
  <c r="E62" i="20"/>
  <c r="D66" i="20"/>
  <c r="D101" i="20" s="1"/>
  <c r="E67" i="20"/>
  <c r="E68" i="20"/>
  <c r="G62" i="20"/>
  <c r="G97" i="20" s="1"/>
  <c r="G113" i="20" s="1"/>
  <c r="G115" i="20" s="1"/>
  <c r="F144" i="20" s="1"/>
  <c r="H63" i="20"/>
  <c r="G68" i="20"/>
  <c r="G103" i="20" s="1"/>
  <c r="H69" i="20"/>
  <c r="D63" i="20"/>
  <c r="D98" i="20" s="1"/>
  <c r="G66" i="20"/>
  <c r="G101" i="20" s="1"/>
  <c r="J62" i="20"/>
  <c r="J97" i="20" s="1"/>
  <c r="K63" i="20"/>
  <c r="K64" i="20"/>
  <c r="J65" i="20"/>
  <c r="J100" i="20" s="1"/>
  <c r="K66" i="20"/>
  <c r="H60" i="21"/>
  <c r="H59" i="21"/>
  <c r="D59" i="21"/>
  <c r="D94" i="21" s="1"/>
  <c r="D64" i="21"/>
  <c r="D99" i="21" s="1"/>
  <c r="J66" i="21"/>
  <c r="J101" i="21" s="1"/>
  <c r="M60" i="21"/>
  <c r="M95" i="21" s="1"/>
  <c r="D63" i="21"/>
  <c r="D98" i="21" s="1"/>
  <c r="D62" i="21"/>
  <c r="D97" i="21" s="1"/>
  <c r="D61" i="21"/>
  <c r="D96" i="21" s="1"/>
  <c r="D60" i="21"/>
  <c r="D95" i="21" s="1"/>
  <c r="J64" i="21"/>
  <c r="J99" i="21" s="1"/>
  <c r="J63" i="21"/>
  <c r="J98" i="21" s="1"/>
  <c r="J69" i="20"/>
  <c r="J104" i="20" s="1"/>
  <c r="G65" i="20"/>
  <c r="G100" i="20" s="1"/>
  <c r="J68" i="20"/>
  <c r="J103" i="20" s="1"/>
  <c r="G64" i="20"/>
  <c r="G99" i="20" s="1"/>
  <c r="J67" i="20"/>
  <c r="J102" i="20" s="1"/>
  <c r="J63" i="20"/>
  <c r="J98" i="20" s="1"/>
  <c r="M66" i="20"/>
  <c r="M101" i="20" s="1"/>
  <c r="D69" i="20"/>
  <c r="D104" i="20" s="1"/>
  <c r="M64" i="20"/>
  <c r="M99" i="20" s="1"/>
  <c r="G110" i="21" l="1"/>
  <c r="G112" i="21" s="1"/>
  <c r="F136" i="21" s="1"/>
  <c r="H50" i="12" s="1"/>
  <c r="C125" i="20"/>
  <c r="C126" i="20"/>
  <c r="C128" i="20"/>
  <c r="F140" i="20"/>
  <c r="F145" i="20"/>
  <c r="F125" i="20"/>
  <c r="F124" i="20"/>
  <c r="F136" i="20"/>
  <c r="F123" i="20"/>
  <c r="F139" i="20"/>
  <c r="F132" i="20"/>
  <c r="F141" i="20"/>
  <c r="F138" i="20"/>
  <c r="F137" i="20"/>
  <c r="C127" i="20"/>
  <c r="C124" i="20"/>
  <c r="C123" i="20"/>
  <c r="F124" i="21"/>
  <c r="H38" i="12" s="1"/>
  <c r="F120" i="21"/>
  <c r="H34" i="12" s="1"/>
  <c r="F122" i="21"/>
  <c r="H36" i="12" s="1"/>
  <c r="F133" i="21"/>
  <c r="H47" i="12" s="1"/>
  <c r="F139" i="21"/>
  <c r="H53" i="12" s="1"/>
  <c r="C122" i="21"/>
  <c r="F129" i="21"/>
  <c r="H43" i="12" s="1"/>
  <c r="F142" i="21"/>
  <c r="H56" i="12" s="1"/>
  <c r="C123" i="21"/>
  <c r="F130" i="21"/>
  <c r="H44" i="12" s="1"/>
  <c r="F126" i="21"/>
  <c r="H40" i="12" s="1"/>
  <c r="F135" i="21"/>
  <c r="H49" i="12" s="1"/>
  <c r="F141" i="21"/>
  <c r="H55" i="12" s="1"/>
  <c r="F140" i="21"/>
  <c r="H54" i="12" s="1"/>
  <c r="C125" i="21"/>
  <c r="F127" i="21"/>
  <c r="H41" i="12" s="1"/>
  <c r="F129" i="20"/>
  <c r="F143" i="20"/>
  <c r="F128" i="20"/>
  <c r="C122" i="20"/>
  <c r="C129" i="20"/>
  <c r="F127" i="20"/>
  <c r="F142" i="20"/>
  <c r="F122" i="20"/>
  <c r="F134" i="20"/>
  <c r="F131" i="20"/>
  <c r="F133" i="20"/>
  <c r="F130" i="20"/>
  <c r="F135" i="20"/>
  <c r="F126" i="20"/>
  <c r="D97" i="3"/>
  <c r="L104" i="3"/>
  <c r="I104" i="3"/>
  <c r="F104" i="3"/>
  <c r="L103" i="3"/>
  <c r="I103" i="3"/>
  <c r="F103" i="3"/>
  <c r="L102" i="3"/>
  <c r="I102" i="3"/>
  <c r="F102" i="3"/>
  <c r="L101" i="3"/>
  <c r="I101" i="3"/>
  <c r="F101" i="3"/>
  <c r="L100" i="3"/>
  <c r="I100" i="3"/>
  <c r="F100" i="3"/>
  <c r="L99" i="3"/>
  <c r="I99" i="3"/>
  <c r="F99" i="3"/>
  <c r="L98" i="3"/>
  <c r="I98" i="3"/>
  <c r="F98" i="3"/>
  <c r="L97" i="3"/>
  <c r="I97" i="3"/>
  <c r="F97" i="3"/>
  <c r="F137" i="21" l="1"/>
  <c r="H51" i="12" s="1"/>
  <c r="F132" i="21"/>
  <c r="H46" i="12" s="1"/>
  <c r="C120" i="21"/>
  <c r="F143" i="21"/>
  <c r="H57" i="12" s="1"/>
  <c r="F131" i="21"/>
  <c r="H45" i="12" s="1"/>
  <c r="L25" i="12" s="1"/>
  <c r="F125" i="21"/>
  <c r="H39" i="12" s="1"/>
  <c r="C121" i="21"/>
  <c r="F123" i="21"/>
  <c r="H37" i="12" s="1"/>
  <c r="F138" i="21"/>
  <c r="H52" i="12" s="1"/>
  <c r="C124" i="21"/>
  <c r="F128" i="21"/>
  <c r="H42" i="12" s="1"/>
  <c r="F134" i="21"/>
  <c r="H48" i="12" s="1"/>
  <c r="F121" i="21"/>
  <c r="H35" i="12" s="1"/>
  <c r="G99" i="3"/>
  <c r="M97" i="3"/>
  <c r="M98" i="3"/>
  <c r="D99" i="3"/>
  <c r="D100" i="3"/>
  <c r="D103" i="3"/>
  <c r="G104" i="3"/>
  <c r="M100" i="3"/>
  <c r="M101" i="3"/>
  <c r="M103" i="3"/>
  <c r="J101" i="3"/>
  <c r="J97" i="3"/>
  <c r="J102" i="3"/>
  <c r="D98" i="3"/>
  <c r="D101" i="3"/>
  <c r="J103" i="3"/>
  <c r="J99" i="3"/>
  <c r="G101" i="3"/>
  <c r="D104" i="3"/>
  <c r="J98" i="3"/>
  <c r="M99" i="3"/>
  <c r="M102" i="3"/>
  <c r="G97" i="3"/>
  <c r="G102" i="3"/>
  <c r="J104" i="3"/>
  <c r="D102" i="3"/>
  <c r="G100" i="3"/>
  <c r="G98" i="3"/>
  <c r="M104" i="3"/>
  <c r="J100" i="3"/>
  <c r="G103" i="3"/>
  <c r="G113" i="3" l="1"/>
  <c r="G115" i="3" s="1"/>
  <c r="F125" i="3" s="1"/>
  <c r="G13" i="12" s="1"/>
  <c r="L66" i="11"/>
  <c r="L101" i="11" s="1"/>
  <c r="L65" i="11"/>
  <c r="L100" i="11" s="1"/>
  <c r="L64" i="11"/>
  <c r="L99" i="11" s="1"/>
  <c r="L63" i="11"/>
  <c r="L98" i="11" s="1"/>
  <c r="L62" i="11"/>
  <c r="L97" i="11" s="1"/>
  <c r="L61" i="11"/>
  <c r="L96" i="11" s="1"/>
  <c r="L60" i="11"/>
  <c r="L95" i="11" s="1"/>
  <c r="L59" i="11"/>
  <c r="L94" i="11" s="1"/>
  <c r="I66" i="11"/>
  <c r="I101" i="11" s="1"/>
  <c r="I65" i="11"/>
  <c r="I100" i="11" s="1"/>
  <c r="I64" i="11"/>
  <c r="I99" i="11" s="1"/>
  <c r="I63" i="11"/>
  <c r="I98" i="11" s="1"/>
  <c r="I62" i="11"/>
  <c r="I97" i="11" s="1"/>
  <c r="I61" i="11"/>
  <c r="I96" i="11" s="1"/>
  <c r="I60" i="11"/>
  <c r="I95" i="11" s="1"/>
  <c r="I59" i="11"/>
  <c r="I94" i="11" s="1"/>
  <c r="F66" i="11"/>
  <c r="F101" i="11" s="1"/>
  <c r="F61" i="11"/>
  <c r="F96" i="11" s="1"/>
  <c r="F62" i="11"/>
  <c r="F97" i="11" s="1"/>
  <c r="F63" i="11"/>
  <c r="F98" i="11" s="1"/>
  <c r="F64" i="11"/>
  <c r="F99" i="11" s="1"/>
  <c r="F65" i="11"/>
  <c r="F100" i="11" s="1"/>
  <c r="F60" i="11"/>
  <c r="F95" i="11" s="1"/>
  <c r="F59" i="11"/>
  <c r="F94" i="11" s="1"/>
  <c r="F137" i="3" l="1"/>
  <c r="G25" i="12" s="1"/>
  <c r="F122" i="3"/>
  <c r="G10" i="12" s="1"/>
  <c r="F130" i="3"/>
  <c r="G18" i="12" s="1"/>
  <c r="F124" i="3"/>
  <c r="G12" i="12" s="1"/>
  <c r="C124" i="3"/>
  <c r="F131" i="3"/>
  <c r="G19" i="12" s="1"/>
  <c r="C128" i="3"/>
  <c r="F136" i="3"/>
  <c r="G24" i="12" s="1"/>
  <c r="F139" i="3"/>
  <c r="G27" i="12" s="1"/>
  <c r="K24" i="12" s="1"/>
  <c r="F132" i="3"/>
  <c r="G20" i="12" s="1"/>
  <c r="C129" i="3"/>
  <c r="F135" i="3"/>
  <c r="G23" i="12" s="1"/>
  <c r="C122" i="3"/>
  <c r="F143" i="3"/>
  <c r="G31" i="12" s="1"/>
  <c r="F141" i="3"/>
  <c r="G29" i="12" s="1"/>
  <c r="F142" i="3"/>
  <c r="G30" i="12" s="1"/>
  <c r="F126" i="3"/>
  <c r="G14" i="12" s="1"/>
  <c r="F140" i="3"/>
  <c r="G28" i="12" s="1"/>
  <c r="F138" i="3"/>
  <c r="G26" i="12" s="1"/>
  <c r="C126" i="3"/>
  <c r="C125" i="3"/>
  <c r="F129" i="3"/>
  <c r="G17" i="12" s="1"/>
  <c r="F144" i="3"/>
  <c r="G32" i="12" s="1"/>
  <c r="C123" i="3"/>
  <c r="F134" i="3"/>
  <c r="G22" i="12" s="1"/>
  <c r="F123" i="3"/>
  <c r="G11" i="12" s="1"/>
  <c r="F145" i="3"/>
  <c r="G33" i="12" s="1"/>
  <c r="F133" i="3"/>
  <c r="G21" i="12" s="1"/>
  <c r="F128" i="3"/>
  <c r="G16" i="12" s="1"/>
  <c r="C127" i="3"/>
  <c r="F127" i="3"/>
  <c r="G15" i="12" s="1"/>
  <c r="E47" i="11" l="1"/>
  <c r="C47" i="11"/>
  <c r="C45" i="11"/>
  <c r="C46" i="11"/>
  <c r="C48" i="11"/>
  <c r="C50" i="11"/>
  <c r="C51" i="11"/>
  <c r="D44" i="11"/>
  <c r="G44" i="11"/>
  <c r="I44" i="11"/>
  <c r="J44" i="11"/>
  <c r="K44" i="11"/>
  <c r="L44" i="11"/>
  <c r="M44" i="11"/>
  <c r="N44" i="11"/>
  <c r="D45" i="11"/>
  <c r="E45" i="11"/>
  <c r="F45" i="11"/>
  <c r="G45" i="11"/>
  <c r="H45" i="11"/>
  <c r="I45" i="11"/>
  <c r="J45" i="11"/>
  <c r="K45" i="11"/>
  <c r="L45" i="11"/>
  <c r="M45" i="11"/>
  <c r="N45" i="11"/>
  <c r="D46" i="11"/>
  <c r="E46" i="11"/>
  <c r="F46" i="11"/>
  <c r="G46" i="11"/>
  <c r="H46" i="11"/>
  <c r="I46" i="11"/>
  <c r="J46" i="11"/>
  <c r="K46" i="11"/>
  <c r="L46" i="11"/>
  <c r="M46" i="11"/>
  <c r="N46" i="11"/>
  <c r="D47" i="11"/>
  <c r="F47" i="11"/>
  <c r="G47" i="11"/>
  <c r="H47" i="11"/>
  <c r="I47" i="11"/>
  <c r="J47" i="11"/>
  <c r="K47" i="11"/>
  <c r="L47" i="11"/>
  <c r="M47" i="11"/>
  <c r="N47" i="11"/>
  <c r="D48" i="11"/>
  <c r="E48" i="11"/>
  <c r="F48" i="11"/>
  <c r="G48" i="11"/>
  <c r="H48" i="11"/>
  <c r="I48" i="11"/>
  <c r="J48" i="11"/>
  <c r="L48" i="11"/>
  <c r="M48" i="11"/>
  <c r="N48" i="11"/>
  <c r="D49" i="11"/>
  <c r="E49" i="11"/>
  <c r="F49" i="11"/>
  <c r="G49" i="11"/>
  <c r="H49" i="11"/>
  <c r="J49" i="11"/>
  <c r="K49" i="11"/>
  <c r="L49" i="11"/>
  <c r="M49" i="11"/>
  <c r="D50" i="11"/>
  <c r="E50" i="11"/>
  <c r="F50" i="11"/>
  <c r="G50" i="11"/>
  <c r="H50" i="11"/>
  <c r="I50" i="11"/>
  <c r="J50" i="11"/>
  <c r="K50" i="11"/>
  <c r="L50" i="11"/>
  <c r="M50" i="11"/>
  <c r="N50" i="11"/>
  <c r="D51" i="11"/>
  <c r="E51" i="11"/>
  <c r="F51" i="11"/>
  <c r="G51" i="11"/>
  <c r="H51" i="11"/>
  <c r="I51" i="11"/>
  <c r="J51" i="11"/>
  <c r="K51" i="11"/>
  <c r="L51" i="11"/>
  <c r="M51" i="11"/>
  <c r="N51" i="11"/>
  <c r="C44" i="11"/>
  <c r="D64" i="11" l="1"/>
  <c r="D99" i="11" s="1"/>
  <c r="E64" i="11"/>
  <c r="E59" i="11"/>
  <c r="D59" i="11"/>
  <c r="D94" i="11" s="1"/>
  <c r="E63" i="11"/>
  <c r="D63" i="11"/>
  <c r="D98" i="11" s="1"/>
  <c r="D60" i="11"/>
  <c r="D95" i="11" s="1"/>
  <c r="E60" i="11"/>
  <c r="D61" i="11"/>
  <c r="D96" i="11" s="1"/>
  <c r="E61" i="11"/>
  <c r="D62" i="11"/>
  <c r="D97" i="11" s="1"/>
  <c r="E62" i="11"/>
  <c r="G59" i="11"/>
  <c r="G94" i="11" s="1"/>
  <c r="H59" i="11"/>
  <c r="K59" i="11"/>
  <c r="J59" i="11"/>
  <c r="J94" i="11" s="1"/>
  <c r="N66" i="11"/>
  <c r="M66" i="11"/>
  <c r="M101" i="11" s="1"/>
  <c r="H66" i="11"/>
  <c r="G66" i="11"/>
  <c r="G101" i="11" s="1"/>
  <c r="K65" i="11"/>
  <c r="J65" i="11"/>
  <c r="J100" i="11" s="1"/>
  <c r="N64" i="11"/>
  <c r="M64" i="11"/>
  <c r="M99" i="11" s="1"/>
  <c r="H64" i="11"/>
  <c r="G64" i="11"/>
  <c r="G99" i="11" s="1"/>
  <c r="K63" i="11"/>
  <c r="J63" i="11"/>
  <c r="J98" i="11" s="1"/>
  <c r="N62" i="11"/>
  <c r="M62" i="11"/>
  <c r="M97" i="11" s="1"/>
  <c r="H62" i="11"/>
  <c r="G62" i="11"/>
  <c r="G97" i="11" s="1"/>
  <c r="N61" i="11"/>
  <c r="M61" i="11"/>
  <c r="M96" i="11" s="1"/>
  <c r="H61" i="11"/>
  <c r="G61" i="11"/>
  <c r="G96" i="11" s="1"/>
  <c r="K60" i="11"/>
  <c r="J60" i="11"/>
  <c r="J95" i="11" s="1"/>
  <c r="M59" i="11"/>
  <c r="M94" i="11" s="1"/>
  <c r="N59" i="11"/>
  <c r="K66" i="11"/>
  <c r="J66" i="11"/>
  <c r="J101" i="11" s="1"/>
  <c r="N65" i="11"/>
  <c r="M65" i="11"/>
  <c r="M100" i="11" s="1"/>
  <c r="H65" i="11"/>
  <c r="G65" i="11"/>
  <c r="G100" i="11" s="1"/>
  <c r="K64" i="11"/>
  <c r="J64" i="11"/>
  <c r="J99" i="11" s="1"/>
  <c r="N63" i="11"/>
  <c r="M63" i="11"/>
  <c r="M98" i="11" s="1"/>
  <c r="H63" i="11"/>
  <c r="G63" i="11"/>
  <c r="G98" i="11" s="1"/>
  <c r="K62" i="11"/>
  <c r="J62" i="11"/>
  <c r="J97" i="11" s="1"/>
  <c r="K61" i="11"/>
  <c r="J61" i="11"/>
  <c r="J96" i="11" s="1"/>
  <c r="N60" i="11"/>
  <c r="M60" i="11"/>
  <c r="M95" i="11" s="1"/>
  <c r="H60" i="11"/>
  <c r="G60" i="11"/>
  <c r="G95" i="11" s="1"/>
  <c r="G110" i="11" l="1"/>
  <c r="G112" i="11" s="1"/>
  <c r="F122" i="11" s="1"/>
  <c r="H12" i="12" s="1"/>
  <c r="F120" i="11" l="1"/>
  <c r="H10" i="12" s="1"/>
  <c r="C125" i="11"/>
  <c r="C121" i="11"/>
  <c r="C120" i="11"/>
  <c r="C124" i="11"/>
  <c r="C123" i="11"/>
  <c r="C122" i="11"/>
  <c r="F132" i="11"/>
  <c r="H22" i="12" s="1"/>
  <c r="F134" i="11"/>
  <c r="H24" i="12" s="1"/>
  <c r="F130" i="11"/>
  <c r="H20" i="12" s="1"/>
  <c r="F128" i="11"/>
  <c r="H18" i="12" s="1"/>
  <c r="F141" i="11"/>
  <c r="H31" i="12" s="1"/>
  <c r="F135" i="11"/>
  <c r="H25" i="12" s="1"/>
  <c r="F133" i="11"/>
  <c r="H23" i="12" s="1"/>
  <c r="F131" i="11"/>
  <c r="H21" i="12" s="1"/>
  <c r="F129" i="11"/>
  <c r="H19" i="12" s="1"/>
  <c r="F143" i="11"/>
  <c r="H33" i="12" s="1"/>
  <c r="F139" i="11"/>
  <c r="H29" i="12" s="1"/>
  <c r="F142" i="11"/>
  <c r="H32" i="12" s="1"/>
  <c r="F127" i="11"/>
  <c r="H17" i="12" s="1"/>
  <c r="F125" i="11"/>
  <c r="H15" i="12" s="1"/>
  <c r="F137" i="11"/>
  <c r="H27" i="12" s="1"/>
  <c r="L24" i="12" s="1"/>
  <c r="F140" i="11"/>
  <c r="H30" i="12" s="1"/>
  <c r="F138" i="11"/>
  <c r="H28" i="12" s="1"/>
  <c r="F123" i="11"/>
  <c r="H13" i="12" s="1"/>
  <c r="F136" i="11"/>
  <c r="H26" i="12" s="1"/>
  <c r="F121" i="11"/>
  <c r="H11" i="12" s="1"/>
  <c r="F124" i="11"/>
  <c r="H14" i="12" s="1"/>
  <c r="F126" i="11"/>
  <c r="H16" i="12" s="1"/>
</calcChain>
</file>

<file path=xl/sharedStrings.xml><?xml version="1.0" encoding="utf-8"?>
<sst xmlns="http://schemas.openxmlformats.org/spreadsheetml/2006/main" count="953" uniqueCount="205">
  <si>
    <t>A</t>
  </si>
  <si>
    <t>B</t>
  </si>
  <si>
    <t>C</t>
  </si>
  <si>
    <t>D</t>
  </si>
  <si>
    <t>E</t>
  </si>
  <si>
    <t>F</t>
  </si>
  <si>
    <t>G</t>
  </si>
  <si>
    <t>H</t>
  </si>
  <si>
    <t>Standards</t>
  </si>
  <si>
    <t>AA</t>
  </si>
  <si>
    <t>Mean</t>
  </si>
  <si>
    <t>Stdev</t>
  </si>
  <si>
    <t>DP (as is)</t>
  </si>
  <si>
    <t xml:space="preserve">Technician: </t>
  </si>
  <si>
    <t>Raw data obtained from SoftMax Pro:</t>
  </si>
  <si>
    <t xml:space="preserve">Date: </t>
  </si>
  <si>
    <t>Mean OD of the three readings per sample (use values from Step 3)</t>
  </si>
  <si>
    <t>Step 4</t>
  </si>
  <si>
    <t>Step 3</t>
  </si>
  <si>
    <t>Step 2</t>
  </si>
  <si>
    <t>Step 6</t>
  </si>
  <si>
    <t xml:space="preserve">Step 1 </t>
  </si>
  <si>
    <t>Step 7</t>
  </si>
  <si>
    <t xml:space="preserve">Corrected Optical Density </t>
  </si>
  <si>
    <t>Step 8</t>
  </si>
  <si>
    <t>Step 9</t>
  </si>
  <si>
    <t>Compute the correction factor.</t>
  </si>
  <si>
    <t>Reducing sugars from absorbance values</t>
  </si>
  <si>
    <t xml:space="preserve">    Correction Factor = </t>
  </si>
  <si>
    <t>Calibration Standards: wells 1 to 3</t>
  </si>
  <si>
    <t>Unknowns: wells 4 to 6</t>
  </si>
  <si>
    <t>Unknowns: wells 10 to 12</t>
  </si>
  <si>
    <t>Unknowns: wells 7 to 9</t>
  </si>
  <si>
    <t>* * Make sure to label your title and axes.</t>
  </si>
  <si>
    <t>DP</t>
  </si>
  <si>
    <t>Place plot here</t>
  </si>
  <si>
    <t>Standards (% Glucose)</t>
  </si>
  <si>
    <t>AA (as is)</t>
  </si>
  <si>
    <t>Compute the average "corrected optical density" for the three replicate readings obtained from Step 3.</t>
  </si>
  <si>
    <t>% Glucose</t>
  </si>
  <si>
    <t>Note plate layout</t>
  </si>
  <si>
    <t>Endpoint; Dual Wavelenght Set-up: 420 and 500 mn</t>
  </si>
  <si>
    <t>Copy the data from SoftMaxPro into the "Paste Here" cell.  This should paste the data from the two wavelengths.</t>
  </si>
  <si>
    <t>Step 5b</t>
  </si>
  <si>
    <t xml:space="preserve">Plate #: </t>
  </si>
  <si>
    <t xml:space="preserve">Notes: </t>
  </si>
  <si>
    <t xml:space="preserve">Protocol: </t>
  </si>
  <si>
    <t>Small Scale Skalar Method in Microplate Format</t>
  </si>
  <si>
    <t>Compute the average  Optical Density for the three replicate readings obtained from Step 3.</t>
  </si>
  <si>
    <t>Step 5a</t>
  </si>
  <si>
    <t>DP = Diastatic Power</t>
  </si>
  <si>
    <t>Abbreviations</t>
  </si>
  <si>
    <t>AA = Alpha Amylase</t>
  </si>
  <si>
    <t>Stdev = Standard Deviation</t>
  </si>
  <si>
    <t>Value not included in calculations.</t>
  </si>
  <si>
    <t>Value will not be included in calculations.</t>
  </si>
  <si>
    <t>Slope =</t>
  </si>
  <si>
    <t xml:space="preserve">Intercept = </t>
  </si>
  <si>
    <t>Intercept =</t>
  </si>
  <si>
    <t>Type in the slope and intercept of the regression line.</t>
  </si>
  <si>
    <t>SC = Small Scale Salt Water Extraction (0.0875 g + 1.75 ml sodium chloride solution)</t>
  </si>
  <si>
    <t xml:space="preserve">Small Scale "as is" </t>
  </si>
  <si>
    <t>FS = Full Scale Salt Water Extraction (10 g + 250 ml sodium chloride solution)</t>
  </si>
  <si>
    <t xml:space="preserve">                    * check with QA lab to ensure the malt check has</t>
  </si>
  <si>
    <t xml:space="preserve">        not changed, the known value is determined by the QA lab.</t>
  </si>
  <si>
    <t>Transfer 150 ul of reacted solution into a 96-well clear falt bottom plate.  Read absorbance at 420 and 500 nm.  Correct with Malt Check.</t>
  </si>
  <si>
    <t xml:space="preserve">Stop the reaction by the addition of 16 ul of 0.5 M NaOH.  Subsequently, set TM to 14˚C with continuous mixing and once it reaches 25˚C (~ 4min) remove plate and shake. </t>
  </si>
  <si>
    <t xml:space="preserve">Stop the reaction by the addition of 20 ul of 0.5 M NaOH.  Subsequently, set TM to 14˚C with continuous mixing and once it reaches 25˚C (~ 4min) remove plate and shake. </t>
  </si>
  <si>
    <t>Transfer 150 ul of reacted solution into a clear flat bottom plate.  Read absorbance at 420 and 500 nm. Correct with Malt Check.</t>
  </si>
  <si>
    <t>Diastatic Power and Alpha-Amylase Assay Calculations Workbook</t>
  </si>
  <si>
    <t>Small Scale Skalar Methods in Microplate Format</t>
  </si>
  <si>
    <t>a.  Highlight cells.</t>
  </si>
  <si>
    <t xml:space="preserve">c.  Go to the Data worksheet and place cursor in the AA "Paste Here" cell. </t>
  </si>
  <si>
    <t>Copy the Diastatic Power mean and standard deviation values (Step 9) into the Data worksheet.</t>
  </si>
  <si>
    <t>Copy the Alpha-amylase mean and standard deviation values (Step 9) into the Data worksheet.</t>
  </si>
  <si>
    <t xml:space="preserve">c.  Go to the Data worksheet and place cursor in the DP "Paste Here" cell. </t>
  </si>
  <si>
    <r>
      <t xml:space="preserve">DP, </t>
    </r>
    <r>
      <rPr>
        <b/>
        <sz val="9"/>
        <rFont val="Calibri"/>
        <family val="2"/>
      </rPr>
      <t>˚</t>
    </r>
    <r>
      <rPr>
        <b/>
        <sz val="9"/>
        <rFont val="Arial"/>
        <family val="2"/>
      </rPr>
      <t>ASBC      Mean</t>
    </r>
  </si>
  <si>
    <t>AA, 20˚ DU     Mean</t>
  </si>
  <si>
    <r>
      <t xml:space="preserve">Apply linear regression equation to each sample OD mean (values from Step 4) using the following formula: </t>
    </r>
    <r>
      <rPr>
        <b/>
        <sz val="10"/>
        <color indexed="10"/>
        <rFont val="Arial"/>
        <family val="2"/>
      </rPr>
      <t/>
    </r>
  </si>
  <si>
    <t xml:space="preserve">Wavelength: 420 nm </t>
  </si>
  <si>
    <t xml:space="preserve">Wavelength: 500 nm </t>
  </si>
  <si>
    <t>Construct a plot of the response values vs. the concentration of the calibration standards. Fit a linear regression to determine the DP value for each sample.</t>
  </si>
  <si>
    <t>Construct a plot of the response values vs. the concentration of the calibration standards. Fit a linear regression to determine the AA value for each sample.</t>
  </si>
  <si>
    <t xml:space="preserve">     % Glucose  =  [ OD mean  -  intercept]  ÷  slope</t>
  </si>
  <si>
    <t>Diastatic Power Assay: duplicate extracts assayed in triplicates.</t>
  </si>
  <si>
    <t>Alpha-amylase Assay: duplicate extracts assayed in triplicates.</t>
  </si>
  <si>
    <t xml:space="preserve">      % glucose malt check mean (samples 1 and 2) =</t>
  </si>
  <si>
    <t xml:space="preserve">% glucose malt check mean (samples 1 and 2) = </t>
  </si>
  <si>
    <t xml:space="preserve">     Formula: Correction Factor = known value of the malt check ÷ average  % glucose of malt check (Step 6)</t>
  </si>
  <si>
    <t xml:space="preserve">Calculate Alpha-amylase (as is). </t>
  </si>
  <si>
    <t>Calculate Diastatic Power (as is).</t>
  </si>
  <si>
    <t xml:space="preserve"> Diastatic Power Value = % glucose value (Step 6) multiplied by correction factor (Step 7)</t>
  </si>
  <si>
    <t>Alpha Amylase Value = % glucose value (Step 6) multiplied by correction factor (Step 7)</t>
  </si>
  <si>
    <t xml:space="preserve">Following the incubation period, transfer 20 ul of diluted standard/unknown into each well containing starch solution, in triplicate, and incubate at 37˚C for 4 min at 750 rpm. </t>
  </si>
  <si>
    <t>in Thermomixer R (TM). Following the incubation period, transfer 16 ul of diluted standard/unknown into each well containing starch solution and incubate at 37˚C for 4 min at 750 rpm.</t>
  </si>
  <si>
    <t>Using the data from Step 2, calculate the corrected optical density : OD at 420 nm - OD at 500 nm using the cells bellow:</t>
  </si>
  <si>
    <t>click on "Linear Trendline."</t>
  </si>
  <si>
    <t>and click on "Layout" tab, click on "Trendline",</t>
  </si>
  <si>
    <t>Mean OD of the three readings per sample (use values from Step 3):</t>
  </si>
  <si>
    <r>
      <rPr>
        <b/>
        <u/>
        <sz val="11"/>
        <rFont val="Calibri"/>
        <family val="2"/>
        <scheme val="minor"/>
      </rPr>
      <t>Standard and Extract Dilution:</t>
    </r>
    <r>
      <rPr>
        <b/>
        <sz val="11"/>
        <rFont val="Calibri"/>
        <family val="2"/>
        <scheme val="minor"/>
      </rPr>
      <t xml:space="preserve">  Transfer 230 ul of 0.5% NaCl+Brij solution into a 96-well flat bottom plate followed by 20 ul of thoroughly mixed standard or unknown.  Shake for 10 sec on Orbital Shaker.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</si>
  <si>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130 ul of starch solution to each well of a clean 96-well flat bottom plate and cover with a clear lid. Incubate for 4 min, at 37˚C, at 750 rpm in Thermomixer R (TM).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</si>
  <si>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 Transfer 200 ul of KFeCN3 solution into a 96-well PCR plate followed by the addition of 10 ul of cooled starch reacted sample.  Seal plate and shake for 10 sec. 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</si>
  <si>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</si>
  <si>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 xml:space="preserve">5 min at 20˚C </t>
    </r>
    <r>
      <rPr>
        <b/>
        <sz val="11"/>
        <rFont val="Calibri"/>
        <family val="2"/>
        <scheme val="minor"/>
      </rPr>
      <t>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</si>
  <si>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To fit linear regression:  highligth the graph </t>
    </r>
  </si>
  <si>
    <r>
      <t>Using the data from Step 2, subtract the A</t>
    </r>
    <r>
      <rPr>
        <b/>
        <vertAlign val="subscript"/>
        <sz val="11"/>
        <rFont val="Calibri"/>
        <family val="2"/>
        <scheme val="minor"/>
      </rPr>
      <t>420</t>
    </r>
    <r>
      <rPr>
        <b/>
        <sz val="11"/>
        <rFont val="Calibri"/>
        <family val="2"/>
        <scheme val="minor"/>
      </rPr>
      <t xml:space="preserve"> from A</t>
    </r>
    <r>
      <rPr>
        <b/>
        <vertAlign val="subscript"/>
        <sz val="11"/>
        <rFont val="Calibri"/>
        <family val="2"/>
        <scheme val="minor"/>
      </rPr>
      <t>500</t>
    </r>
    <r>
      <rPr>
        <b/>
        <sz val="11"/>
        <rFont val="Calibri"/>
        <family val="2"/>
        <scheme val="minor"/>
      </rPr>
      <t>.</t>
    </r>
  </si>
  <si>
    <r>
      <t>(A</t>
    </r>
    <r>
      <rPr>
        <vertAlign val="subscript"/>
        <sz val="11"/>
        <rFont val="Calibri"/>
        <family val="2"/>
        <scheme val="minor"/>
      </rPr>
      <t>420</t>
    </r>
    <r>
      <rPr>
        <sz val="11"/>
        <rFont val="Calibri"/>
        <family val="2"/>
        <scheme val="minor"/>
      </rPr>
      <t xml:space="preserve"> - A</t>
    </r>
    <r>
      <rPr>
        <vertAlign val="subscript"/>
        <sz val="11"/>
        <rFont val="Calibri"/>
        <family val="2"/>
        <scheme val="minor"/>
      </rPr>
      <t>500</t>
    </r>
    <r>
      <rPr>
        <sz val="11"/>
        <rFont val="Calibri"/>
        <family val="2"/>
        <scheme val="minor"/>
      </rPr>
      <t>)</t>
    </r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</si>
  <si>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</si>
  <si>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</si>
  <si>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t xml:space="preserve">Corrected Optical Density: </t>
  </si>
  <si>
    <t>Reducing sugars from absorbance values: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</si>
  <si>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 Transfer 75 ul of CaAc+NaCl solution into a 96-well PCR plate followed by 29 uL of standard/wort in triplicate. Seal plate and shake for 10 sec.</t>
    </r>
  </si>
  <si>
    <r>
      <t>Incubate plate for</t>
    </r>
    <r>
      <rPr>
        <b/>
        <sz val="11"/>
        <color rgb="FFFF0000"/>
        <rFont val="Calibri"/>
        <family val="2"/>
        <scheme val="minor"/>
      </rPr>
      <t xml:space="preserve"> 10 min at 73˚C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</si>
  <si>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120 ul of starch solution to each well of a 96-well flat bottom plate and cover with a clear lid.  Incubate for 4 min, at 37˚C, with constant stirring at 750 rpm 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</si>
  <si>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Transfer 200 ul of KFeCN3 solution into a 96-well PCR plate followed by the addition of 10 ul of cooled starch reacted sample, seal plate and shake for 10 sec.  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</si>
  <si>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 Mix for 10 sec at 1400 rpm.  Centrifuge for 30 sec at 1400 rpm.</t>
    </r>
  </si>
  <si>
    <r>
      <t>Into the "Paste Here" cell; copy the data from SoftMax Pro and with the mouse right click, select "</t>
    </r>
    <r>
      <rPr>
        <b/>
        <i/>
        <sz val="11"/>
        <rFont val="Calibri"/>
        <family val="2"/>
        <scheme val="minor"/>
      </rPr>
      <t>Paste Special</t>
    </r>
    <r>
      <rPr>
        <b/>
        <sz val="11"/>
        <rFont val="Calibri"/>
        <family val="2"/>
        <scheme val="minor"/>
      </rPr>
      <t>", next  select "</t>
    </r>
    <r>
      <rPr>
        <b/>
        <i/>
        <sz val="11"/>
        <rFont val="Calibri"/>
        <family val="2"/>
        <scheme val="minor"/>
      </rPr>
      <t>Values</t>
    </r>
    <r>
      <rPr>
        <b/>
        <sz val="11"/>
        <rFont val="Calibri"/>
        <family val="2"/>
        <scheme val="minor"/>
      </rPr>
      <t>" and hit "</t>
    </r>
    <r>
      <rPr>
        <b/>
        <i/>
        <sz val="11"/>
        <rFont val="Calibri"/>
        <family val="2"/>
        <scheme val="minor"/>
      </rPr>
      <t>OK</t>
    </r>
    <r>
      <rPr>
        <b/>
        <sz val="11"/>
        <rFont val="Calibri"/>
        <family val="2"/>
        <scheme val="minor"/>
      </rPr>
      <t>". This should paste the data from the two wavelengths.</t>
    </r>
  </si>
  <si>
    <t>Date</t>
  </si>
  <si>
    <t>Plot No.</t>
  </si>
  <si>
    <t>Extract No.</t>
  </si>
  <si>
    <t xml:space="preserve">Note: </t>
  </si>
  <si>
    <t>Plot numbers typed into this page will auto-populate to subsequent calculation worksheets.</t>
  </si>
  <si>
    <t>Treatment</t>
  </si>
  <si>
    <t xml:space="preserve">Entry </t>
  </si>
  <si>
    <t>Extract #</t>
  </si>
  <si>
    <t xml:space="preserve">    Known value of malt check* (Rahr) = </t>
  </si>
  <si>
    <t>Set #</t>
  </si>
  <si>
    <t>Set 1</t>
  </si>
  <si>
    <t>Set 2</t>
  </si>
  <si>
    <t>Set 3</t>
  </si>
  <si>
    <t>Set 4</t>
  </si>
  <si>
    <t>Temperature(°C)</t>
  </si>
  <si>
    <t>21CY  Cornell Genetic Gain TB Malting</t>
  </si>
  <si>
    <t>BS614-24</t>
  </si>
  <si>
    <t>WinterTP1-1</t>
  </si>
  <si>
    <t>BS812-76</t>
  </si>
  <si>
    <t>BS811-41</t>
  </si>
  <si>
    <t>BS614-30</t>
  </si>
  <si>
    <t>BS807-3</t>
  </si>
  <si>
    <t>BS811-20</t>
  </si>
  <si>
    <t>BS614-22</t>
  </si>
  <si>
    <t>BS911-71</t>
  </si>
  <si>
    <t>BS813-95</t>
  </si>
  <si>
    <t>BS614-29</t>
  </si>
  <si>
    <t>BS713-109</t>
  </si>
  <si>
    <t>DH130910</t>
  </si>
  <si>
    <t>BS911-94</t>
  </si>
  <si>
    <t>BS814-135</t>
  </si>
  <si>
    <t>BS911-66</t>
  </si>
  <si>
    <t>Tradition Malt Check</t>
  </si>
  <si>
    <t>BS908-11</t>
  </si>
  <si>
    <t>BS714-129</t>
  </si>
  <si>
    <t>BS911-122</t>
  </si>
  <si>
    <t>BS812-53</t>
  </si>
  <si>
    <t>BS714-123</t>
  </si>
  <si>
    <t>BS615-48</t>
  </si>
  <si>
    <t>BS713-78</t>
  </si>
  <si>
    <t>BS710-45</t>
  </si>
  <si>
    <t>BS615-42</t>
  </si>
  <si>
    <t>BS812-77</t>
  </si>
  <si>
    <t>BS613-20</t>
  </si>
  <si>
    <t>BS906-8</t>
  </si>
  <si>
    <t>BS814-132</t>
  </si>
  <si>
    <t>BS814-140</t>
  </si>
  <si>
    <t>BS713-102</t>
  </si>
  <si>
    <t>BS811-38</t>
  </si>
  <si>
    <t>BS812-60</t>
  </si>
  <si>
    <t>BS911-63</t>
  </si>
  <si>
    <t>BS908-30</t>
  </si>
  <si>
    <t>BS811-25</t>
  </si>
  <si>
    <t>BS710-67</t>
  </si>
  <si>
    <t>BS616-74</t>
  </si>
  <si>
    <t>BS911-65</t>
  </si>
  <si>
    <t>BS710-44</t>
  </si>
  <si>
    <t>BS614-23</t>
  </si>
  <si>
    <t>BS812-70</t>
  </si>
  <si>
    <t>BS811-24</t>
  </si>
  <si>
    <t>BS710-40</t>
  </si>
  <si>
    <t>BS715-135</t>
  </si>
  <si>
    <t>Endeavor</t>
  </si>
  <si>
    <t>BS906-6</t>
  </si>
  <si>
    <t>WinterTP1-2</t>
  </si>
  <si>
    <t>BS912-138</t>
  </si>
  <si>
    <t>BS912-132</t>
  </si>
  <si>
    <t>BS713-98</t>
  </si>
  <si>
    <t>BS810-8</t>
  </si>
  <si>
    <t>BS713-90</t>
  </si>
  <si>
    <t>BS614-34</t>
  </si>
  <si>
    <t>BS911-49</t>
  </si>
  <si>
    <t>BS912-128</t>
  </si>
  <si>
    <t>BS813-92</t>
  </si>
  <si>
    <t>BS615-50</t>
  </si>
  <si>
    <t>BS908-32</t>
  </si>
  <si>
    <t>BS715-137</t>
  </si>
  <si>
    <t>BS616-72</t>
  </si>
  <si>
    <t>BS614-26</t>
  </si>
  <si>
    <t>BS911-39</t>
  </si>
  <si>
    <t>BS713-84</t>
  </si>
  <si>
    <t>R</t>
  </si>
  <si>
    <t>TMC</t>
  </si>
  <si>
    <t>#</t>
  </si>
  <si>
    <t>Second Run</t>
  </si>
  <si>
    <t>First Run</t>
  </si>
  <si>
    <t>Average of two runs</t>
  </si>
  <si>
    <t>Empty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</si>
</sst>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m/d/yy;@"/>
  </numFmts>
  <fonts count="38" x14ac:knownFonts="1">
    <font>
      <sz val="10"/>
      <name val="Arial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indexed="14"/>
      <name val="Calibri"/>
      <family val="2"/>
      <scheme val="minor"/>
    </font>
    <font>
      <b/>
      <u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6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indexed="17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4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5"/>
      <color rgb="FF0000FF"/>
      <name val="Arial"/>
      <family val="2"/>
    </font>
    <font>
      <sz val="10"/>
      <color rgb="FF0000FF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28">
    <xf numFmtId="0" fontId="0" fillId="0" borderId="0" xfId="0"/>
    <xf numFmtId="0" fontId="6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1" fontId="0" fillId="0" borderId="0" xfId="0" applyNumberFormat="1" applyBorder="1" applyAlignment="1">
      <alignment horizontal="center"/>
    </xf>
    <xf numFmtId="165" fontId="4" fillId="0" borderId="0" xfId="0" applyNumberFormat="1" applyFont="1" applyBorder="1" applyAlignment="1">
      <alignment horizontal="left"/>
    </xf>
    <xf numFmtId="0" fontId="0" fillId="0" borderId="34" xfId="0" applyBorder="1"/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/>
    <xf numFmtId="0" fontId="8" fillId="0" borderId="0" xfId="0" applyFont="1" applyBorder="1"/>
    <xf numFmtId="1" fontId="1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5" fillId="0" borderId="0" xfId="0" applyNumberFormat="1" applyFont="1"/>
    <xf numFmtId="0" fontId="23" fillId="0" borderId="0" xfId="0" applyFont="1"/>
    <xf numFmtId="0" fontId="15" fillId="0" borderId="0" xfId="0" applyFont="1" applyBorder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5" fillId="0" borderId="0" xfId="0" applyFont="1" applyFill="1"/>
    <xf numFmtId="0" fontId="14" fillId="0" borderId="0" xfId="0" applyFont="1" applyFill="1" applyBorder="1"/>
    <xf numFmtId="0" fontId="14" fillId="0" borderId="4" xfId="0" applyFont="1" applyFill="1" applyBorder="1"/>
    <xf numFmtId="2" fontId="14" fillId="0" borderId="5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2" fontId="15" fillId="0" borderId="19" xfId="0" applyNumberFormat="1" applyFont="1" applyFill="1" applyBorder="1" applyAlignment="1">
      <alignment horizontal="center"/>
    </xf>
    <xf numFmtId="2" fontId="15" fillId="0" borderId="20" xfId="0" applyNumberFormat="1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166" fontId="15" fillId="0" borderId="0" xfId="0" applyNumberFormat="1" applyFont="1" applyFill="1" applyBorder="1"/>
    <xf numFmtId="1" fontId="14" fillId="0" borderId="9" xfId="0" applyNumberFormat="1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166" fontId="15" fillId="0" borderId="1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2" fontId="15" fillId="0" borderId="24" xfId="0" applyNumberFormat="1" applyFont="1" applyFill="1" applyBorder="1" applyAlignment="1">
      <alignment horizontal="center"/>
    </xf>
    <xf numFmtId="2" fontId="15" fillId="0" borderId="25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5" fillId="0" borderId="1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164" fontId="15" fillId="0" borderId="0" xfId="0" applyNumberFormat="1" applyFont="1" applyFill="1" applyBorder="1" applyAlignment="1">
      <alignment horizontal="center"/>
    </xf>
    <xf numFmtId="165" fontId="14" fillId="0" borderId="9" xfId="0" applyNumberFormat="1" applyFont="1" applyFill="1" applyBorder="1" applyAlignment="1">
      <alignment horizontal="center"/>
    </xf>
    <xf numFmtId="1" fontId="14" fillId="0" borderId="35" xfId="0" applyNumberFormat="1" applyFont="1" applyFill="1" applyBorder="1" applyAlignment="1">
      <alignment horizontal="center"/>
    </xf>
    <xf numFmtId="166" fontId="15" fillId="0" borderId="34" xfId="0" applyNumberFormat="1" applyFont="1" applyFill="1" applyBorder="1" applyAlignment="1">
      <alignment horizontal="center"/>
    </xf>
    <xf numFmtId="166" fontId="15" fillId="0" borderId="36" xfId="0" applyNumberFormat="1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23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/>
    <xf numFmtId="164" fontId="15" fillId="0" borderId="0" xfId="0" applyNumberFormat="1" applyFont="1" applyFill="1"/>
    <xf numFmtId="0" fontId="23" fillId="0" borderId="0" xfId="0" applyFont="1" applyFill="1"/>
    <xf numFmtId="0" fontId="19" fillId="0" borderId="0" xfId="0" applyFont="1" applyFill="1"/>
    <xf numFmtId="0" fontId="14" fillId="0" borderId="0" xfId="0" applyFont="1" applyFill="1" applyAlignment="1"/>
    <xf numFmtId="0" fontId="15" fillId="0" borderId="9" xfId="0" applyFont="1" applyFill="1" applyBorder="1"/>
    <xf numFmtId="0" fontId="17" fillId="0" borderId="10" xfId="0" applyFont="1" applyFill="1" applyBorder="1"/>
    <xf numFmtId="0" fontId="24" fillId="0" borderId="0" xfId="0" applyFont="1" applyFill="1"/>
    <xf numFmtId="0" fontId="22" fillId="0" borderId="0" xfId="0" applyFont="1" applyFill="1"/>
    <xf numFmtId="0" fontId="15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4" fontId="15" fillId="0" borderId="33" xfId="0" applyNumberFormat="1" applyFont="1" applyFill="1" applyBorder="1" applyAlignment="1">
      <alignment horizontal="center"/>
    </xf>
    <xf numFmtId="164" fontId="15" fillId="0" borderId="34" xfId="0" applyNumberFormat="1" applyFont="1" applyFill="1" applyBorder="1" applyAlignment="1">
      <alignment horizontal="center"/>
    </xf>
    <xf numFmtId="164" fontId="15" fillId="0" borderId="35" xfId="0" applyNumberFormat="1" applyFont="1" applyFill="1" applyBorder="1" applyAlignment="1">
      <alignment horizontal="center"/>
    </xf>
    <xf numFmtId="164" fontId="15" fillId="0" borderId="36" xfId="0" applyNumberFormat="1" applyFont="1" applyFill="1" applyBorder="1" applyAlignment="1">
      <alignment horizontal="center"/>
    </xf>
    <xf numFmtId="164" fontId="15" fillId="0" borderId="37" xfId="0" applyNumberFormat="1" applyFont="1" applyFill="1" applyBorder="1" applyAlignment="1">
      <alignment horizontal="center"/>
    </xf>
    <xf numFmtId="164" fontId="15" fillId="0" borderId="2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64" fontId="15" fillId="0" borderId="10" xfId="0" applyNumberFormat="1" applyFont="1" applyFill="1" applyBorder="1" applyAlignment="1">
      <alignment horizontal="center"/>
    </xf>
    <xf numFmtId="164" fontId="15" fillId="0" borderId="13" xfId="0" applyNumberFormat="1" applyFont="1" applyFill="1" applyBorder="1" applyAlignment="1">
      <alignment horizontal="center"/>
    </xf>
    <xf numFmtId="164" fontId="15" fillId="0" borderId="38" xfId="0" applyNumberFormat="1" applyFont="1" applyFill="1" applyBorder="1" applyAlignment="1">
      <alignment horizontal="center"/>
    </xf>
    <xf numFmtId="164" fontId="15" fillId="0" borderId="24" xfId="0" applyNumberFormat="1" applyFont="1" applyFill="1" applyBorder="1" applyAlignment="1">
      <alignment horizontal="center"/>
    </xf>
    <xf numFmtId="164" fontId="15" fillId="0" borderId="23" xfId="0" applyNumberFormat="1" applyFont="1" applyFill="1" applyBorder="1" applyAlignment="1">
      <alignment horizontal="center"/>
    </xf>
    <xf numFmtId="164" fontId="15" fillId="0" borderId="25" xfId="0" applyNumberFormat="1" applyFont="1" applyFill="1" applyBorder="1" applyAlignment="1">
      <alignment horizontal="center"/>
    </xf>
    <xf numFmtId="164" fontId="15" fillId="0" borderId="26" xfId="0" applyNumberFormat="1" applyFont="1" applyFill="1" applyBorder="1" applyAlignment="1">
      <alignment horizontal="center"/>
    </xf>
    <xf numFmtId="0" fontId="17" fillId="0" borderId="10" xfId="0" applyFont="1" applyBorder="1"/>
    <xf numFmtId="0" fontId="16" fillId="0" borderId="0" xfId="0" applyFont="1" applyBorder="1"/>
    <xf numFmtId="164" fontId="15" fillId="0" borderId="39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>
      <alignment horizontal="center"/>
    </xf>
    <xf numFmtId="164" fontId="15" fillId="0" borderId="30" xfId="0" applyNumberFormat="1" applyFont="1" applyFill="1" applyBorder="1" applyAlignment="1">
      <alignment horizontal="center"/>
    </xf>
    <xf numFmtId="164" fontId="15" fillId="0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0" xfId="0" applyFont="1" applyFill="1" applyBorder="1"/>
    <xf numFmtId="0" fontId="15" fillId="0" borderId="14" xfId="0" applyFont="1" applyFill="1" applyBorder="1"/>
    <xf numFmtId="0" fontId="15" fillId="0" borderId="4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164" fontId="15" fillId="0" borderId="40" xfId="0" applyNumberFormat="1" applyFont="1" applyFill="1" applyBorder="1" applyAlignment="1">
      <alignment horizontal="center"/>
    </xf>
    <xf numFmtId="164" fontId="15" fillId="0" borderId="19" xfId="0" applyNumberFormat="1" applyFont="1" applyFill="1" applyBorder="1" applyAlignment="1">
      <alignment horizontal="center"/>
    </xf>
    <xf numFmtId="164" fontId="15" fillId="0" borderId="21" xfId="0" applyNumberFormat="1" applyFont="1" applyFill="1" applyBorder="1" applyAlignment="1">
      <alignment horizontal="center"/>
    </xf>
    <xf numFmtId="0" fontId="15" fillId="0" borderId="35" xfId="0" applyFont="1" applyFill="1" applyBorder="1"/>
    <xf numFmtId="0" fontId="15" fillId="0" borderId="34" xfId="0" applyFont="1" applyFill="1" applyBorder="1"/>
    <xf numFmtId="0" fontId="16" fillId="0" borderId="34" xfId="0" applyFont="1" applyFill="1" applyBorder="1"/>
    <xf numFmtId="0" fontId="17" fillId="0" borderId="36" xfId="0" applyFont="1" applyFill="1" applyBorder="1"/>
    <xf numFmtId="0" fontId="14" fillId="0" borderId="0" xfId="0" applyFont="1" applyFill="1" applyBorder="1" applyAlignment="1">
      <alignment horizontal="left"/>
    </xf>
    <xf numFmtId="0" fontId="15" fillId="0" borderId="13" xfId="0" applyFont="1" applyFill="1" applyBorder="1" applyAlignment="1">
      <alignment horizontal="center"/>
    </xf>
    <xf numFmtId="2" fontId="15" fillId="0" borderId="0" xfId="0" applyNumberFormat="1" applyFont="1" applyFill="1" applyBorder="1"/>
    <xf numFmtId="1" fontId="15" fillId="0" borderId="0" xfId="0" applyNumberFormat="1" applyFont="1" applyFill="1" applyBorder="1"/>
    <xf numFmtId="1" fontId="14" fillId="0" borderId="0" xfId="0" applyNumberFormat="1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64" fontId="15" fillId="0" borderId="12" xfId="0" applyNumberFormat="1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1" fontId="15" fillId="0" borderId="0" xfId="0" applyNumberFormat="1" applyFont="1" applyFill="1"/>
    <xf numFmtId="2" fontId="15" fillId="0" borderId="0" xfId="0" applyNumberFormat="1" applyFont="1" applyFill="1"/>
    <xf numFmtId="165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2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/>
    <xf numFmtId="1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7" fillId="0" borderId="0" xfId="0" applyFont="1" applyBorder="1"/>
    <xf numFmtId="0" fontId="23" fillId="0" borderId="0" xfId="0" applyFont="1" applyBorder="1"/>
    <xf numFmtId="0" fontId="15" fillId="0" borderId="0" xfId="0" applyFont="1" applyBorder="1" applyAlignment="1">
      <alignment horizontal="center"/>
    </xf>
    <xf numFmtId="0" fontId="27" fillId="0" borderId="0" xfId="0" applyFont="1" applyBorder="1"/>
    <xf numFmtId="1" fontId="15" fillId="0" borderId="0" xfId="0" applyNumberFormat="1" applyFont="1" applyBorder="1"/>
    <xf numFmtId="0" fontId="14" fillId="0" borderId="0" xfId="0" applyFont="1" applyBorder="1"/>
    <xf numFmtId="1" fontId="14" fillId="0" borderId="0" xfId="0" applyNumberFormat="1" applyFont="1"/>
    <xf numFmtId="1" fontId="14" fillId="0" borderId="0" xfId="0" applyNumberFormat="1" applyFont="1" applyFill="1"/>
    <xf numFmtId="2" fontId="14" fillId="0" borderId="0" xfId="0" applyNumberFormat="1" applyFont="1" applyFill="1"/>
    <xf numFmtId="0" fontId="18" fillId="0" borderId="0" xfId="0" applyFont="1" applyBorder="1"/>
    <xf numFmtId="0" fontId="19" fillId="0" borderId="0" xfId="0" applyFont="1" applyBorder="1"/>
    <xf numFmtId="164" fontId="15" fillId="0" borderId="0" xfId="0" applyNumberFormat="1" applyFont="1" applyFill="1" applyBorder="1"/>
    <xf numFmtId="0" fontId="14" fillId="0" borderId="5" xfId="0" applyFont="1" applyFill="1" applyBorder="1" applyAlignment="1">
      <alignment horizontal="center"/>
    </xf>
    <xf numFmtId="0" fontId="30" fillId="0" borderId="0" xfId="0" applyFont="1" applyBorder="1"/>
    <xf numFmtId="0" fontId="14" fillId="0" borderId="34" xfId="0" applyFont="1" applyFill="1" applyBorder="1" applyAlignment="1"/>
    <xf numFmtId="0" fontId="14" fillId="0" borderId="16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2" fontId="15" fillId="0" borderId="18" xfId="0" applyNumberFormat="1" applyFont="1" applyFill="1" applyBorder="1" applyAlignment="1">
      <alignment horizontal="center"/>
    </xf>
    <xf numFmtId="166" fontId="15" fillId="0" borderId="19" xfId="0" applyNumberFormat="1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2" fontId="15" fillId="0" borderId="9" xfId="0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2" fontId="15" fillId="0" borderId="29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2" fontId="15" fillId="0" borderId="30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2" fontId="14" fillId="0" borderId="35" xfId="0" applyNumberFormat="1" applyFont="1" applyFill="1" applyBorder="1" applyAlignment="1">
      <alignment horizontal="center"/>
    </xf>
    <xf numFmtId="0" fontId="14" fillId="0" borderId="34" xfId="0" applyFont="1" applyFill="1" applyBorder="1"/>
    <xf numFmtId="164" fontId="15" fillId="0" borderId="34" xfId="0" applyNumberFormat="1" applyFont="1" applyFill="1" applyBorder="1"/>
    <xf numFmtId="0" fontId="14" fillId="0" borderId="9" xfId="0" applyFont="1" applyFill="1" applyBorder="1"/>
    <xf numFmtId="0" fontId="15" fillId="0" borderId="10" xfId="0" applyFont="1" applyFill="1" applyBorder="1"/>
    <xf numFmtId="0" fontId="29" fillId="0" borderId="0" xfId="0" applyFont="1" applyFill="1"/>
    <xf numFmtId="0" fontId="24" fillId="0" borderId="0" xfId="0" applyFont="1" applyFill="1" applyBorder="1"/>
    <xf numFmtId="0" fontId="32" fillId="0" borderId="0" xfId="0" applyFont="1" applyFill="1" applyBorder="1"/>
    <xf numFmtId="0" fontId="14" fillId="0" borderId="15" xfId="0" applyFont="1" applyFill="1" applyBorder="1" applyAlignment="1">
      <alignment horizontal="left"/>
    </xf>
    <xf numFmtId="0" fontId="14" fillId="0" borderId="43" xfId="0" applyFont="1" applyFill="1" applyBorder="1" applyAlignment="1">
      <alignment horizontal="left"/>
    </xf>
    <xf numFmtId="0" fontId="14" fillId="0" borderId="42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33" fillId="0" borderId="0" xfId="0" applyFont="1"/>
    <xf numFmtId="0" fontId="14" fillId="0" borderId="1" xfId="0" applyFont="1" applyFill="1" applyBorder="1" applyAlignment="1">
      <alignment horizontal="center"/>
    </xf>
    <xf numFmtId="0" fontId="15" fillId="0" borderId="15" xfId="0" applyFont="1" applyFill="1" applyBorder="1"/>
    <xf numFmtId="0" fontId="14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/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164" fontId="15" fillId="0" borderId="10" xfId="0" applyNumberFormat="1" applyFont="1" applyFill="1" applyBorder="1"/>
    <xf numFmtId="0" fontId="15" fillId="0" borderId="10" xfId="0" applyFont="1" applyBorder="1"/>
    <xf numFmtId="0" fontId="17" fillId="0" borderId="34" xfId="0" applyFont="1" applyFill="1" applyBorder="1"/>
    <xf numFmtId="0" fontId="15" fillId="0" borderId="36" xfId="0" applyFont="1" applyFill="1" applyBorder="1"/>
    <xf numFmtId="167" fontId="5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" fontId="15" fillId="0" borderId="18" xfId="0" applyNumberFormat="1" applyFont="1" applyFill="1" applyBorder="1" applyAlignment="1">
      <alignment horizontal="center"/>
    </xf>
    <xf numFmtId="1" fontId="15" fillId="0" borderId="19" xfId="0" applyNumberFormat="1" applyFont="1" applyFill="1" applyBorder="1" applyAlignment="1">
      <alignment horizontal="center"/>
    </xf>
    <xf numFmtId="1" fontId="15" fillId="0" borderId="20" xfId="0" applyNumberFormat="1" applyFont="1" applyFill="1" applyBorder="1" applyAlignment="1">
      <alignment horizontal="center"/>
    </xf>
    <xf numFmtId="1" fontId="15" fillId="0" borderId="23" xfId="0" applyNumberFormat="1" applyFont="1" applyFill="1" applyBorder="1" applyAlignment="1">
      <alignment horizontal="center"/>
    </xf>
    <xf numFmtId="1" fontId="15" fillId="0" borderId="24" xfId="0" applyNumberFormat="1" applyFont="1" applyFill="1" applyBorder="1" applyAlignment="1">
      <alignment horizontal="center"/>
    </xf>
    <xf numFmtId="1" fontId="15" fillId="0" borderId="25" xfId="0" applyNumberFormat="1" applyFont="1" applyFill="1" applyBorder="1" applyAlignment="1">
      <alignment horizontal="center"/>
    </xf>
    <xf numFmtId="1" fontId="15" fillId="0" borderId="9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9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15" fillId="0" borderId="30" xfId="0" applyNumberFormat="1" applyFont="1" applyFill="1" applyBorder="1" applyAlignment="1">
      <alignment horizontal="center"/>
    </xf>
    <xf numFmtId="0" fontId="34" fillId="0" borderId="0" xfId="0" applyFont="1"/>
    <xf numFmtId="2" fontId="5" fillId="0" borderId="0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42" xfId="0" applyFont="1" applyFill="1" applyBorder="1" applyAlignment="1">
      <alignment horizontal="center"/>
    </xf>
    <xf numFmtId="1" fontId="15" fillId="0" borderId="40" xfId="0" applyNumberFormat="1" applyFont="1" applyFill="1" applyBorder="1" applyAlignment="1">
      <alignment horizontal="center"/>
    </xf>
    <xf numFmtId="1" fontId="15" fillId="0" borderId="38" xfId="0" applyNumberFormat="1" applyFont="1" applyFill="1" applyBorder="1" applyAlignment="1">
      <alignment horizontal="center"/>
    </xf>
    <xf numFmtId="1" fontId="15" fillId="0" borderId="11" xfId="0" applyNumberFormat="1" applyFont="1" applyFill="1" applyBorder="1" applyAlignment="1">
      <alignment horizontal="center"/>
    </xf>
    <xf numFmtId="1" fontId="15" fillId="0" borderId="39" xfId="0" applyNumberFormat="1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165" fontId="15" fillId="0" borderId="40" xfId="0" applyNumberFormat="1" applyFont="1" applyFill="1" applyBorder="1" applyAlignment="1">
      <alignment horizontal="center"/>
    </xf>
    <xf numFmtId="2" fontId="15" fillId="0" borderId="21" xfId="0" applyNumberFormat="1" applyFont="1" applyFill="1" applyBorder="1" applyAlignment="1">
      <alignment horizontal="center"/>
    </xf>
    <xf numFmtId="2" fontId="15" fillId="0" borderId="38" xfId="0" applyNumberFormat="1" applyFont="1" applyFill="1" applyBorder="1" applyAlignment="1">
      <alignment horizontal="center"/>
    </xf>
    <xf numFmtId="2" fontId="15" fillId="0" borderId="26" xfId="0" applyNumberFormat="1" applyFont="1" applyFill="1" applyBorder="1" applyAlignment="1">
      <alignment horizontal="center"/>
    </xf>
    <xf numFmtId="165" fontId="15" fillId="0" borderId="11" xfId="0" applyNumberFormat="1" applyFont="1" applyFill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165" fontId="15" fillId="0" borderId="38" xfId="0" applyNumberFormat="1" applyFont="1" applyFill="1" applyBorder="1" applyAlignment="1">
      <alignment horizontal="center"/>
    </xf>
    <xf numFmtId="165" fontId="15" fillId="0" borderId="39" xfId="0" applyNumberFormat="1" applyFont="1" applyFill="1" applyBorder="1" applyAlignment="1">
      <alignment horizontal="center"/>
    </xf>
    <xf numFmtId="2" fontId="15" fillId="0" borderId="31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left"/>
    </xf>
    <xf numFmtId="0" fontId="35" fillId="0" borderId="0" xfId="0" applyFont="1" applyFill="1"/>
    <xf numFmtId="0" fontId="35" fillId="0" borderId="0" xfId="0" applyFont="1"/>
    <xf numFmtId="0" fontId="36" fillId="0" borderId="0" xfId="0" applyFont="1"/>
    <xf numFmtId="0" fontId="4" fillId="0" borderId="15" xfId="0" applyFont="1" applyBorder="1" applyAlignment="1">
      <alignment horizontal="center" vertical="center"/>
    </xf>
    <xf numFmtId="2" fontId="15" fillId="0" borderId="11" xfId="0" applyNumberFormat="1" applyFont="1" applyFill="1" applyBorder="1" applyAlignment="1">
      <alignment horizontal="center"/>
    </xf>
    <xf numFmtId="16" fontId="15" fillId="0" borderId="0" xfId="0" applyNumberFormat="1" applyFont="1"/>
    <xf numFmtId="14" fontId="15" fillId="0" borderId="0" xfId="0" applyNumberFormat="1" applyFont="1"/>
    <xf numFmtId="14" fontId="15" fillId="0" borderId="0" xfId="0" applyNumberFormat="1" applyFont="1"/>
    <xf numFmtId="164" fontId="37" fillId="0" borderId="0" xfId="0" applyNumberFormat="1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15" fillId="0" borderId="48" xfId="0" applyFont="1" applyBorder="1"/>
    <xf numFmtId="0" fontId="0" fillId="0" borderId="48" xfId="0" applyBorder="1"/>
    <xf numFmtId="0" fontId="14" fillId="0" borderId="49" xfId="0" applyFont="1" applyBorder="1" applyAlignment="1">
      <alignment horizontal="center"/>
    </xf>
    <xf numFmtId="0" fontId="15" fillId="0" borderId="49" xfId="0" applyFont="1" applyBorder="1"/>
    <xf numFmtId="0" fontId="0" fillId="0" borderId="49" xfId="0" applyBorder="1"/>
    <xf numFmtId="0" fontId="0" fillId="0" borderId="2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2" fontId="0" fillId="0" borderId="0" xfId="0" applyNumberFormat="1"/>
    <xf numFmtId="2" fontId="5" fillId="3" borderId="0" xfId="0" applyNumberFormat="1" applyFont="1" applyFill="1" applyBorder="1" applyAlignment="1">
      <alignment horizontal="center" vertical="center" wrapText="1"/>
    </xf>
    <xf numFmtId="165" fontId="0" fillId="3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/>
    <xf numFmtId="0" fontId="14" fillId="0" borderId="49" xfId="0" applyFont="1" applyFill="1" applyBorder="1" applyAlignment="1">
      <alignment horizontal="center"/>
    </xf>
    <xf numFmtId="0" fontId="15" fillId="0" borderId="49" xfId="0" applyFont="1" applyFill="1" applyBorder="1"/>
    <xf numFmtId="0" fontId="0" fillId="0" borderId="49" xfId="0" applyFill="1" applyBorder="1"/>
    <xf numFmtId="0" fontId="14" fillId="0" borderId="48" xfId="0" applyFont="1" applyFill="1" applyBorder="1" applyAlignment="1">
      <alignment horizontal="center"/>
    </xf>
    <xf numFmtId="0" fontId="15" fillId="0" borderId="48" xfId="0" applyFont="1" applyFill="1" applyBorder="1"/>
    <xf numFmtId="0" fontId="0" fillId="0" borderId="48" xfId="0" applyFill="1" applyBorder="1"/>
    <xf numFmtId="2" fontId="5" fillId="0" borderId="0" xfId="0" applyNumberFormat="1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horizontal="center" vertical="center" wrapText="1"/>
    </xf>
    <xf numFmtId="0" fontId="4" fillId="0" borderId="34" xfId="0" applyFont="1" applyBorder="1"/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30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right"/>
    </xf>
    <xf numFmtId="0" fontId="14" fillId="0" borderId="13" xfId="0" applyFont="1" applyFill="1" applyBorder="1" applyAlignment="1">
      <alignment horizontal="right"/>
    </xf>
    <xf numFmtId="0" fontId="14" fillId="0" borderId="45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4" borderId="49" xfId="0" applyFont="1" applyFill="1" applyBorder="1"/>
    <xf numFmtId="0" fontId="14" fillId="4" borderId="49" xfId="0" applyFont="1" applyFill="1" applyBorder="1" applyAlignment="1">
      <alignment horizontal="center"/>
    </xf>
    <xf numFmtId="0" fontId="0" fillId="4" borderId="49" xfId="0" applyFill="1" applyBorder="1"/>
    <xf numFmtId="0" fontId="0" fillId="4" borderId="0" xfId="0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1'!$C$62:$C$69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1'!$D$62:$D$69</c:f>
              <c:numCache>
                <c:formatCode>0.000</c:formatCode>
                <c:ptCount val="8"/>
                <c:pt idx="0">
                  <c:v>0.67756666666666676</c:v>
                </c:pt>
                <c:pt idx="1">
                  <c:v>0.66276666666666662</c:v>
                </c:pt>
                <c:pt idx="2">
                  <c:v>0.64503333333333324</c:v>
                </c:pt>
                <c:pt idx="3">
                  <c:v>0.63325000000000009</c:v>
                </c:pt>
                <c:pt idx="4">
                  <c:v>0.59846666666666659</c:v>
                </c:pt>
                <c:pt idx="5">
                  <c:v>0.55419999999999991</c:v>
                </c:pt>
                <c:pt idx="6">
                  <c:v>0.42563333333333331</c:v>
                </c:pt>
                <c:pt idx="7">
                  <c:v>0.32253333333333334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A33-8F51-8F318589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2'!$C$62:$C$69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2'!$D$62:$D$69</c:f>
              <c:numCache>
                <c:formatCode>0.000</c:formatCode>
                <c:ptCount val="8"/>
                <c:pt idx="0">
                  <c:v>0.67823333333333335</c:v>
                </c:pt>
                <c:pt idx="1">
                  <c:v>0.65849999999999997</c:v>
                </c:pt>
                <c:pt idx="2">
                  <c:v>0.64100000000000001</c:v>
                </c:pt>
                <c:pt idx="3">
                  <c:v>0.63513333333333322</c:v>
                </c:pt>
                <c:pt idx="4">
                  <c:v>0.5915999999999999</c:v>
                </c:pt>
                <c:pt idx="5">
                  <c:v>0.53200000000000014</c:v>
                </c:pt>
                <c:pt idx="6">
                  <c:v>0.43016666666666664</c:v>
                </c:pt>
                <c:pt idx="7">
                  <c:v>0.3024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1-447A-9138-897EEC9E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3'!$C$62:$C$69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3'!$D$62:$D$69</c:f>
              <c:numCache>
                <c:formatCode>0.000</c:formatCode>
                <c:ptCount val="8"/>
                <c:pt idx="0">
                  <c:v>0.69159999999999988</c:v>
                </c:pt>
                <c:pt idx="1">
                  <c:v>0.68653333333333333</c:v>
                </c:pt>
                <c:pt idx="2">
                  <c:v>0.66880000000000006</c:v>
                </c:pt>
                <c:pt idx="3">
                  <c:v>0.6448666666666667</c:v>
                </c:pt>
                <c:pt idx="4">
                  <c:v>0.61166666666666669</c:v>
                </c:pt>
                <c:pt idx="5">
                  <c:v>0.53236666666666665</c:v>
                </c:pt>
                <c:pt idx="6">
                  <c:v>0.4262333333333333</c:v>
                </c:pt>
                <c:pt idx="7">
                  <c:v>0.2878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7-4649-8878-0B6C74EB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47244094488189E-2"/>
                  <c:y val="-0.57715077282006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'DP, Re-run of Plate 2'!$C$62:$C$69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Re-run of Plate 2'!$D$62:$D$69</c:f>
              <c:numCache>
                <c:formatCode>0.000</c:formatCode>
                <c:ptCount val="8"/>
                <c:pt idx="0">
                  <c:v>0.59340000000000004</c:v>
                </c:pt>
                <c:pt idx="1">
                  <c:v>0.59570000000000001</c:v>
                </c:pt>
                <c:pt idx="2">
                  <c:v>0.57894999999999996</c:v>
                </c:pt>
                <c:pt idx="3">
                  <c:v>0.56079999999999997</c:v>
                </c:pt>
                <c:pt idx="4">
                  <c:v>0.54149999999999998</c:v>
                </c:pt>
                <c:pt idx="5">
                  <c:v>0.43703333333333338</c:v>
                </c:pt>
                <c:pt idx="6">
                  <c:v>0.34276666666666666</c:v>
                </c:pt>
                <c:pt idx="7">
                  <c:v>0.1915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8-4D6B-9B0C-6ACE23AC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15344"/>
        <c:axId val="527717640"/>
      </c:scatterChart>
      <c:valAx>
        <c:axId val="52771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7640"/>
        <c:crosses val="autoZero"/>
        <c:crossBetween val="midCat"/>
      </c:valAx>
      <c:valAx>
        <c:axId val="5277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561559576045351"/>
                  <c:y val="-0.59248636900330154"/>
                </c:manualLayout>
              </c:layout>
              <c:numFmt formatCode="General" sourceLinked="0"/>
            </c:trendlineLbl>
          </c:trendline>
          <c:xVal>
            <c:numRef>
              <c:f>'AA, Plate 1'!$C$59:$C$64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1'!$D$59:$D$64</c:f>
              <c:numCache>
                <c:formatCode>0.000</c:formatCode>
                <c:ptCount val="6"/>
                <c:pt idx="0">
                  <c:v>0.66239999999999988</c:v>
                </c:pt>
                <c:pt idx="1">
                  <c:v>0.64093333333333335</c:v>
                </c:pt>
                <c:pt idx="2">
                  <c:v>0.60453333333333326</c:v>
                </c:pt>
                <c:pt idx="3">
                  <c:v>0.51423333333333332</c:v>
                </c:pt>
                <c:pt idx="4">
                  <c:v>0.41833333333333328</c:v>
                </c:pt>
                <c:pt idx="5">
                  <c:v>0.13320000000000001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C-4AB5-9B24-924CDA36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79371280879977"/>
                  <c:y val="-0.64215208056013051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0">
                  <c:v>0.68469999999999998</c:v>
                </c:pt>
                <c:pt idx="1">
                  <c:v>0.63196666666666657</c:v>
                </c:pt>
                <c:pt idx="2">
                  <c:v>0.58820000000000006</c:v>
                </c:pt>
                <c:pt idx="3">
                  <c:v>0.51660000000000006</c:v>
                </c:pt>
                <c:pt idx="4">
                  <c:v>0.40739999999999998</c:v>
                </c:pt>
                <c:pt idx="5">
                  <c:v>9.7633333333333336E-2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F93-B9A1-0122A041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79371280879977"/>
                  <c:y val="-0.64215208056013051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0">
                  <c:v>0.68469999999999998</c:v>
                </c:pt>
                <c:pt idx="1">
                  <c:v>0.63196666666666657</c:v>
                </c:pt>
                <c:pt idx="2">
                  <c:v>0.58820000000000006</c:v>
                </c:pt>
                <c:pt idx="3">
                  <c:v>0.51660000000000006</c:v>
                </c:pt>
                <c:pt idx="4">
                  <c:v>0.40739999999999998</c:v>
                </c:pt>
                <c:pt idx="5">
                  <c:v>9.7633333333333336E-2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0-40B4-96B0-804D2443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71</xdr:row>
      <xdr:rowOff>152400</xdr:rowOff>
    </xdr:from>
    <xdr:to>
      <xdr:col>9</xdr:col>
      <xdr:colOff>47625</xdr:colOff>
      <xdr:row>86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69</xdr:row>
      <xdr:rowOff>57150</xdr:rowOff>
    </xdr:from>
    <xdr:to>
      <xdr:col>7</xdr:col>
      <xdr:colOff>714375</xdr:colOff>
      <xdr:row>86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abSelected="1" topLeftCell="A52" zoomScaleNormal="100" workbookViewId="0">
      <selection activeCell="D84" sqref="D84"/>
    </sheetView>
  </sheetViews>
  <sheetFormatPr defaultRowHeight="12.75" x14ac:dyDescent="0.2"/>
  <cols>
    <col min="2" max="2" width="9.85546875" customWidth="1"/>
    <col min="3" max="3" width="11.42578125" customWidth="1"/>
    <col min="4" max="4" width="9.85546875" customWidth="1"/>
    <col min="5" max="5" width="15.85546875" customWidth="1"/>
    <col min="6" max="8" width="12.7109375" customWidth="1"/>
    <col min="10" max="10" width="9.85546875" customWidth="1"/>
    <col min="11" max="12" width="12.7109375" customWidth="1"/>
  </cols>
  <sheetData>
    <row r="1" spans="1:13" ht="19.5" x14ac:dyDescent="0.3">
      <c r="A1" s="250" t="s">
        <v>132</v>
      </c>
      <c r="B1" s="251"/>
      <c r="C1" s="251"/>
      <c r="E1" s="252"/>
      <c r="F1" s="252"/>
    </row>
    <row r="2" spans="1:13" ht="12.75" customHeight="1" x14ac:dyDescent="0.2">
      <c r="A2" s="193"/>
      <c r="B2" s="193"/>
      <c r="C2" s="193"/>
    </row>
    <row r="3" spans="1:13" ht="15.75" x14ac:dyDescent="0.25">
      <c r="A3" s="1" t="s">
        <v>69</v>
      </c>
      <c r="B3" s="1"/>
      <c r="C3" s="1"/>
      <c r="F3" s="6"/>
    </row>
    <row r="4" spans="1:13" ht="15" x14ac:dyDescent="0.25">
      <c r="A4" s="2" t="s">
        <v>70</v>
      </c>
      <c r="B4" s="2"/>
      <c r="C4" s="2"/>
      <c r="F4" s="6"/>
    </row>
    <row r="5" spans="1:13" ht="15" x14ac:dyDescent="0.25">
      <c r="A5" s="2"/>
      <c r="B5" s="2"/>
      <c r="C5" s="2"/>
      <c r="F5" s="6"/>
    </row>
    <row r="6" spans="1:13" s="3" customFormat="1" x14ac:dyDescent="0.2">
      <c r="A6" s="222" t="s">
        <v>120</v>
      </c>
      <c r="B6" s="222" t="s">
        <v>121</v>
      </c>
      <c r="F6" s="2"/>
    </row>
    <row r="7" spans="1:13" x14ac:dyDescent="0.2">
      <c r="E7" s="2"/>
      <c r="F7" s="3"/>
      <c r="G7" s="16"/>
      <c r="H7" s="16"/>
      <c r="K7" s="4"/>
      <c r="L7" s="4"/>
    </row>
    <row r="8" spans="1:13" s="3" customFormat="1" x14ac:dyDescent="0.2">
      <c r="G8" s="299" t="s">
        <v>61</v>
      </c>
      <c r="H8" s="299"/>
      <c r="I8" s="13"/>
      <c r="J8" s="13"/>
      <c r="K8" s="300"/>
      <c r="L8" s="300"/>
    </row>
    <row r="9" spans="1:13" s="2" customFormat="1" ht="24.75" thickBot="1" x14ac:dyDescent="0.25">
      <c r="A9" s="253" t="s">
        <v>126</v>
      </c>
      <c r="B9" s="210" t="s">
        <v>119</v>
      </c>
      <c r="C9" s="224" t="s">
        <v>122</v>
      </c>
      <c r="D9" s="210" t="s">
        <v>123</v>
      </c>
      <c r="E9" s="11" t="s">
        <v>118</v>
      </c>
      <c r="F9" s="11" t="s">
        <v>117</v>
      </c>
      <c r="G9" s="17" t="s">
        <v>76</v>
      </c>
      <c r="H9" s="17" t="s">
        <v>77</v>
      </c>
      <c r="J9" s="21"/>
      <c r="K9" s="22"/>
      <c r="L9" s="22"/>
      <c r="M9" s="12"/>
    </row>
    <row r="10" spans="1:13" s="2" customFormat="1" x14ac:dyDescent="0.2">
      <c r="A10" s="296" t="s">
        <v>127</v>
      </c>
      <c r="B10" s="209">
        <v>1</v>
      </c>
      <c r="C10" s="209"/>
      <c r="D10" s="209" t="s">
        <v>198</v>
      </c>
      <c r="E10" s="21"/>
      <c r="F10" s="208">
        <v>44592</v>
      </c>
      <c r="G10" s="223">
        <f>'DP, Plate 1'!F122</f>
        <v>132.88643086816722</v>
      </c>
      <c r="H10" s="223">
        <f>'AA, Plate 1'!F120</f>
        <v>63.47794759825328</v>
      </c>
      <c r="J10" s="21"/>
      <c r="K10" s="22"/>
      <c r="L10" s="22"/>
      <c r="M10" s="12"/>
    </row>
    <row r="11" spans="1:13" s="2" customFormat="1" x14ac:dyDescent="0.2">
      <c r="A11" s="297"/>
      <c r="B11" s="209">
        <v>2</v>
      </c>
      <c r="C11" s="209"/>
      <c r="D11" s="209" t="s">
        <v>198</v>
      </c>
      <c r="E11" s="21"/>
      <c r="F11" s="208">
        <v>44592</v>
      </c>
      <c r="G11" s="223">
        <f>'DP, Plate 1'!F123</f>
        <v>139.1135691318328</v>
      </c>
      <c r="H11" s="223">
        <f>'AA, Plate 1'!F121</f>
        <v>59.322052401746724</v>
      </c>
      <c r="J11" s="21"/>
      <c r="K11" s="5" t="s">
        <v>51</v>
      </c>
      <c r="L11" s="22"/>
      <c r="M11" s="12"/>
    </row>
    <row r="12" spans="1:13" s="2" customFormat="1" ht="15" x14ac:dyDescent="0.25">
      <c r="A12" s="297"/>
      <c r="B12" s="209">
        <v>3</v>
      </c>
      <c r="C12" s="264" t="s">
        <v>133</v>
      </c>
      <c r="D12" s="263">
        <v>6060</v>
      </c>
      <c r="E12" s="265" t="s">
        <v>134</v>
      </c>
      <c r="F12" s="208">
        <v>44592</v>
      </c>
      <c r="G12" s="223">
        <f>'DP, Plate 1'!F124</f>
        <v>145.39318327974277</v>
      </c>
      <c r="H12" s="223">
        <f>'AA, Plate 1'!F122</f>
        <v>46.767227074235805</v>
      </c>
      <c r="J12" s="21"/>
      <c r="K12" s="3" t="s">
        <v>52</v>
      </c>
      <c r="L12" s="22"/>
      <c r="M12" s="12"/>
    </row>
    <row r="13" spans="1:13" s="2" customFormat="1" ht="15" x14ac:dyDescent="0.25">
      <c r="A13" s="297"/>
      <c r="B13" s="209">
        <v>4</v>
      </c>
      <c r="C13" s="267" t="s">
        <v>135</v>
      </c>
      <c r="D13" s="266">
        <v>6061</v>
      </c>
      <c r="E13" s="268" t="s">
        <v>134</v>
      </c>
      <c r="F13" s="208">
        <v>44592</v>
      </c>
      <c r="G13" s="223">
        <f>'DP, Plate 1'!F125</f>
        <v>100.36887459807072</v>
      </c>
      <c r="H13" s="223">
        <f>'AA, Plate 1'!F123</f>
        <v>32.147860262008706</v>
      </c>
      <c r="J13" s="21"/>
      <c r="K13" s="3" t="s">
        <v>50</v>
      </c>
      <c r="L13" s="22"/>
      <c r="M13" s="12"/>
    </row>
    <row r="14" spans="1:13" s="2" customFormat="1" ht="15" x14ac:dyDescent="0.25">
      <c r="A14" s="297"/>
      <c r="B14" s="209">
        <v>5</v>
      </c>
      <c r="C14" s="267" t="s">
        <v>136</v>
      </c>
      <c r="D14" s="266">
        <v>6071</v>
      </c>
      <c r="E14" s="268" t="s">
        <v>134</v>
      </c>
      <c r="F14" s="208">
        <v>44592</v>
      </c>
      <c r="G14" s="223">
        <f>'DP, Plate 1'!F126</f>
        <v>105.34533762057879</v>
      </c>
      <c r="H14" s="223">
        <f>'AA, Plate 1'!F124</f>
        <v>42.054978165938849</v>
      </c>
      <c r="J14" s="21"/>
      <c r="K14" s="3" t="s">
        <v>53</v>
      </c>
      <c r="L14" s="22"/>
      <c r="M14" s="12"/>
    </row>
    <row r="15" spans="1:13" s="2" customFormat="1" ht="15" x14ac:dyDescent="0.25">
      <c r="A15" s="297"/>
      <c r="B15" s="209">
        <v>6</v>
      </c>
      <c r="C15" s="267" t="s">
        <v>137</v>
      </c>
      <c r="D15" s="266">
        <v>6072</v>
      </c>
      <c r="E15" s="268" t="s">
        <v>134</v>
      </c>
      <c r="F15" s="208">
        <v>44592</v>
      </c>
      <c r="G15" s="223">
        <f>'DP, Plate 1'!F127</f>
        <v>116.19909967845658</v>
      </c>
      <c r="H15" s="223">
        <f>'AA, Plate 1'!F125</f>
        <v>43.489432314410493</v>
      </c>
      <c r="J15" s="21"/>
      <c r="K15" s="3" t="s">
        <v>60</v>
      </c>
      <c r="L15" s="22"/>
      <c r="M15" s="12"/>
    </row>
    <row r="16" spans="1:13" s="2" customFormat="1" ht="15" x14ac:dyDescent="0.25">
      <c r="A16" s="297"/>
      <c r="B16" s="209">
        <v>7</v>
      </c>
      <c r="C16" s="267" t="s">
        <v>138</v>
      </c>
      <c r="D16" s="266">
        <v>6074</v>
      </c>
      <c r="E16" s="268" t="s">
        <v>134</v>
      </c>
      <c r="F16" s="208">
        <v>44592</v>
      </c>
      <c r="G16" s="223">
        <f>'DP, Plate 1'!F128</f>
        <v>104.70688102893889</v>
      </c>
      <c r="H16" s="223">
        <f>'AA, Plate 1'!F126</f>
        <v>33.890655021834064</v>
      </c>
      <c r="J16" s="21"/>
      <c r="K16" s="3" t="s">
        <v>62</v>
      </c>
      <c r="L16" s="22"/>
      <c r="M16" s="12"/>
    </row>
    <row r="17" spans="1:22" s="2" customFormat="1" ht="15" x14ac:dyDescent="0.25">
      <c r="A17" s="297"/>
      <c r="B17" s="209">
        <v>8</v>
      </c>
      <c r="C17" s="267" t="s">
        <v>139</v>
      </c>
      <c r="D17" s="266">
        <v>6079</v>
      </c>
      <c r="E17" s="268" t="s">
        <v>134</v>
      </c>
      <c r="F17" s="208">
        <v>44592</v>
      </c>
      <c r="G17" s="223">
        <f>'DP, Plate 1'!F129</f>
        <v>114.18752411575562</v>
      </c>
      <c r="H17" s="223">
        <f>'AA, Plate 1'!F127</f>
        <v>32.751135371179032</v>
      </c>
      <c r="J17" s="21"/>
      <c r="K17" s="22"/>
      <c r="L17" s="22"/>
      <c r="M17" s="12"/>
    </row>
    <row r="18" spans="1:22" s="2" customFormat="1" ht="15" x14ac:dyDescent="0.25">
      <c r="A18" s="297"/>
      <c r="B18" s="209">
        <v>9</v>
      </c>
      <c r="C18" s="267" t="s">
        <v>140</v>
      </c>
      <c r="D18" s="266">
        <v>6086</v>
      </c>
      <c r="E18" s="268" t="s">
        <v>134</v>
      </c>
      <c r="F18" s="208">
        <v>44592</v>
      </c>
      <c r="G18" s="223">
        <f>'DP, Plate 1'!F130</f>
        <v>79.81581993569128</v>
      </c>
      <c r="H18" s="223">
        <f>'AA, Plate 1'!F128</f>
        <v>38.891135371179054</v>
      </c>
      <c r="J18" s="21"/>
      <c r="K18" s="22"/>
      <c r="L18" s="22"/>
      <c r="M18" s="12"/>
    </row>
    <row r="19" spans="1:22" s="2" customFormat="1" ht="15" x14ac:dyDescent="0.25">
      <c r="A19" s="297"/>
      <c r="B19" s="209">
        <v>10</v>
      </c>
      <c r="C19" s="267" t="s">
        <v>141</v>
      </c>
      <c r="D19" s="266">
        <v>6088</v>
      </c>
      <c r="E19" s="268" t="s">
        <v>134</v>
      </c>
      <c r="F19" s="208">
        <v>44592</v>
      </c>
      <c r="G19" s="223">
        <f>'DP, Plate 1'!F131</f>
        <v>73.798585209003207</v>
      </c>
      <c r="H19" s="223">
        <f>'AA, Plate 1'!F129</f>
        <v>35.398842794759823</v>
      </c>
      <c r="J19" s="21"/>
      <c r="K19" s="22"/>
      <c r="L19" s="22"/>
      <c r="M19" s="12"/>
    </row>
    <row r="20" spans="1:22" s="2" customFormat="1" ht="15" x14ac:dyDescent="0.25">
      <c r="A20" s="297"/>
      <c r="B20" s="209">
        <v>11</v>
      </c>
      <c r="C20" s="267" t="s">
        <v>142</v>
      </c>
      <c r="D20" s="266">
        <v>6089</v>
      </c>
      <c r="E20" s="268" t="s">
        <v>134</v>
      </c>
      <c r="F20" s="208">
        <v>44592</v>
      </c>
      <c r="G20" s="223">
        <f>'DP, Plate 1'!F132</f>
        <v>131.17221864951767</v>
      </c>
      <c r="H20" s="223">
        <f>'AA, Plate 1'!F130</f>
        <v>48.838471615720515</v>
      </c>
      <c r="J20" s="21"/>
      <c r="K20" s="22"/>
      <c r="L20" s="22"/>
      <c r="M20" s="12"/>
    </row>
    <row r="21" spans="1:22" ht="15" x14ac:dyDescent="0.25">
      <c r="A21" s="297"/>
      <c r="B21" s="209">
        <v>12</v>
      </c>
      <c r="C21" s="267" t="s">
        <v>143</v>
      </c>
      <c r="D21" s="266">
        <v>6091</v>
      </c>
      <c r="E21" s="268" t="s">
        <v>134</v>
      </c>
      <c r="F21" s="208">
        <v>44592</v>
      </c>
      <c r="G21" s="223">
        <f>'DP, Plate 1'!F133</f>
        <v>72.031897106109327</v>
      </c>
      <c r="H21" s="223">
        <f>'AA, Plate 1'!F131</f>
        <v>25.692816593886452</v>
      </c>
      <c r="J21" s="4"/>
      <c r="K21" s="20"/>
      <c r="L21" s="20"/>
      <c r="N21" s="4"/>
      <c r="O21" s="4"/>
      <c r="P21" s="4"/>
      <c r="Q21" s="4"/>
      <c r="R21" s="4"/>
      <c r="S21" s="4"/>
      <c r="T21" s="4"/>
      <c r="U21" s="4"/>
      <c r="V21" s="4"/>
    </row>
    <row r="22" spans="1:22" ht="15" x14ac:dyDescent="0.25">
      <c r="A22" s="297"/>
      <c r="B22" s="209">
        <v>13</v>
      </c>
      <c r="C22" s="267" t="s">
        <v>144</v>
      </c>
      <c r="D22" s="266">
        <v>6092</v>
      </c>
      <c r="E22" s="268" t="s">
        <v>134</v>
      </c>
      <c r="F22" s="208">
        <v>44592</v>
      </c>
      <c r="G22" s="223">
        <f>'DP, Plate 1'!F134</f>
        <v>103.02765273311897</v>
      </c>
      <c r="H22" s="223">
        <f>'AA, Plate 1'!F132</f>
        <v>31.685349344978142</v>
      </c>
      <c r="J22" s="13" t="s">
        <v>199</v>
      </c>
      <c r="K22" s="14"/>
      <c r="L22" s="23"/>
      <c r="N22" s="15"/>
      <c r="O22" s="4"/>
      <c r="P22" s="4"/>
      <c r="Q22" s="4"/>
      <c r="R22" s="4"/>
      <c r="S22" s="4"/>
      <c r="T22" s="4"/>
      <c r="U22" s="4"/>
      <c r="V22" s="4"/>
    </row>
    <row r="23" spans="1:22" ht="15" x14ac:dyDescent="0.25">
      <c r="A23" s="297"/>
      <c r="B23" s="209">
        <v>14</v>
      </c>
      <c r="C23" s="267" t="s">
        <v>145</v>
      </c>
      <c r="D23" s="266">
        <v>6095</v>
      </c>
      <c r="E23" s="268" t="s">
        <v>134</v>
      </c>
      <c r="F23" s="208">
        <v>44592</v>
      </c>
      <c r="G23" s="223">
        <f>'DP, Plate 1'!F135</f>
        <v>95.628553054662376</v>
      </c>
      <c r="H23" s="223">
        <f>'AA, Plate 1'!F133</f>
        <v>28.581834061135378</v>
      </c>
      <c r="J23" s="273" t="s">
        <v>200</v>
      </c>
      <c r="K23" s="271" t="s">
        <v>34</v>
      </c>
      <c r="L23" s="272" t="s">
        <v>9</v>
      </c>
      <c r="N23" s="13"/>
      <c r="O23" s="4"/>
      <c r="P23" s="4"/>
      <c r="Q23" s="4"/>
      <c r="R23" s="4"/>
      <c r="S23" s="4"/>
      <c r="T23" s="4"/>
      <c r="U23" s="4"/>
      <c r="V23" s="4"/>
    </row>
    <row r="24" spans="1:22" ht="15" x14ac:dyDescent="0.25">
      <c r="A24" s="297"/>
      <c r="B24" s="209">
        <v>15</v>
      </c>
      <c r="C24" s="267" t="s">
        <v>146</v>
      </c>
      <c r="D24" s="266">
        <v>6096</v>
      </c>
      <c r="E24" s="268" t="s">
        <v>134</v>
      </c>
      <c r="F24" s="208">
        <v>44592</v>
      </c>
      <c r="G24" s="223">
        <f>'DP, Plate 1'!F136</f>
        <v>145.13080385852086</v>
      </c>
      <c r="H24" s="223">
        <f>'AA, Plate 1'!F134</f>
        <v>57.123449781659396</v>
      </c>
      <c r="J24" s="4">
        <v>18</v>
      </c>
      <c r="K24" s="14">
        <f>G27</f>
        <v>171.12385852090031</v>
      </c>
      <c r="L24" s="14">
        <f>H27</f>
        <v>60.977707423580796</v>
      </c>
      <c r="N24" s="4"/>
      <c r="O24" s="4"/>
      <c r="P24" s="4"/>
      <c r="Q24" s="4"/>
      <c r="R24" s="4"/>
      <c r="S24" s="4"/>
      <c r="T24" s="4"/>
      <c r="U24" s="4"/>
      <c r="V24" s="4"/>
    </row>
    <row r="25" spans="1:22" ht="15" x14ac:dyDescent="0.25">
      <c r="A25" s="297"/>
      <c r="B25" s="209">
        <v>16</v>
      </c>
      <c r="C25" s="267" t="s">
        <v>147</v>
      </c>
      <c r="D25" s="266">
        <v>6098</v>
      </c>
      <c r="E25" s="268" t="s">
        <v>134</v>
      </c>
      <c r="F25" s="208">
        <v>44592</v>
      </c>
      <c r="G25" s="223">
        <f>'DP, Plate 1'!F137</f>
        <v>160.99601286173629</v>
      </c>
      <c r="H25" s="223">
        <f>'AA, Plate 1'!F135</f>
        <v>37.295807860262016</v>
      </c>
      <c r="J25" s="4">
        <v>36</v>
      </c>
      <c r="K25" s="14">
        <f>G45</f>
        <v>156.548964852903</v>
      </c>
      <c r="L25" s="14">
        <f>H45</f>
        <v>94.114747566736867</v>
      </c>
      <c r="N25" s="4"/>
      <c r="O25" s="18"/>
      <c r="P25" s="19"/>
      <c r="Q25" s="19"/>
      <c r="R25" s="19"/>
      <c r="S25" s="19"/>
      <c r="T25" s="4"/>
      <c r="U25" s="4"/>
      <c r="V25" s="4"/>
    </row>
    <row r="26" spans="1:22" ht="15" x14ac:dyDescent="0.25">
      <c r="A26" s="297"/>
      <c r="B26" s="209">
        <v>17</v>
      </c>
      <c r="C26" s="267" t="s">
        <v>148</v>
      </c>
      <c r="D26" s="266">
        <v>6103</v>
      </c>
      <c r="E26" s="268" t="s">
        <v>134</v>
      </c>
      <c r="F26" s="208">
        <v>44592</v>
      </c>
      <c r="G26" s="223">
        <f>'DP, Plate 1'!F138</f>
        <v>97.517684887459779</v>
      </c>
      <c r="H26" s="223">
        <f>'AA, Plate 1'!F136</f>
        <v>32.650589519650637</v>
      </c>
      <c r="J26" s="4">
        <v>54</v>
      </c>
      <c r="K26" s="14">
        <f>G63</f>
        <v>182.94799517232127</v>
      </c>
      <c r="L26" s="14">
        <f>H63</f>
        <v>82.052080480353936</v>
      </c>
      <c r="N26" s="4"/>
      <c r="O26" s="4"/>
      <c r="P26" s="4"/>
      <c r="Q26" s="4"/>
      <c r="R26" s="4"/>
      <c r="S26" s="4"/>
      <c r="T26" s="4"/>
      <c r="U26" s="4"/>
      <c r="V26" s="4"/>
    </row>
    <row r="27" spans="1:22" ht="13.5" thickBot="1" x14ac:dyDescent="0.25">
      <c r="A27" s="297"/>
      <c r="B27" s="209">
        <v>18</v>
      </c>
      <c r="C27" s="270"/>
      <c r="D27" s="269" t="s">
        <v>149</v>
      </c>
      <c r="E27" s="270"/>
      <c r="F27" s="208">
        <v>44592</v>
      </c>
      <c r="G27" s="223">
        <f>'DP, Plate 1'!F139</f>
        <v>171.12385852090031</v>
      </c>
      <c r="H27" s="223">
        <f>'AA, Plate 1'!F137</f>
        <v>60.977707423580796</v>
      </c>
      <c r="J27" s="7">
        <v>70</v>
      </c>
      <c r="K27" s="14">
        <f>G79</f>
        <v>172.39919538688483</v>
      </c>
      <c r="L27" s="14">
        <f>H79</f>
        <v>77.977288528389337</v>
      </c>
      <c r="N27" s="4"/>
      <c r="O27" s="4"/>
      <c r="P27" s="4"/>
      <c r="Q27" s="4"/>
      <c r="R27" s="4"/>
      <c r="S27" s="4"/>
      <c r="T27" s="4"/>
      <c r="U27" s="4"/>
      <c r="V27" s="4"/>
    </row>
    <row r="28" spans="1:22" ht="15" x14ac:dyDescent="0.25">
      <c r="A28" s="297"/>
      <c r="B28" s="209">
        <v>19</v>
      </c>
      <c r="C28" s="264" t="s">
        <v>150</v>
      </c>
      <c r="D28" s="263">
        <v>6112</v>
      </c>
      <c r="E28" s="265" t="s">
        <v>134</v>
      </c>
      <c r="F28" s="208">
        <v>44592</v>
      </c>
      <c r="G28" s="223">
        <f>'DP, Plate 1'!F140</f>
        <v>56.708938906752351</v>
      </c>
      <c r="H28" s="223">
        <f>'AA, Plate 1'!F138</f>
        <v>12.876572052401738</v>
      </c>
      <c r="J28" s="4"/>
      <c r="K28" s="14"/>
      <c r="L28" s="23"/>
      <c r="N28" s="4"/>
      <c r="O28" s="4"/>
      <c r="P28" s="8"/>
      <c r="Q28" s="10"/>
      <c r="R28" s="9"/>
      <c r="S28" s="7"/>
      <c r="T28" s="4"/>
      <c r="U28" s="4"/>
      <c r="V28" s="4"/>
    </row>
    <row r="29" spans="1:22" ht="15" x14ac:dyDescent="0.25">
      <c r="A29" s="297"/>
      <c r="B29" s="209">
        <v>20</v>
      </c>
      <c r="C29" s="267" t="s">
        <v>151</v>
      </c>
      <c r="D29" s="266">
        <v>6114</v>
      </c>
      <c r="E29" s="268" t="s">
        <v>134</v>
      </c>
      <c r="F29" s="208">
        <v>44592</v>
      </c>
      <c r="G29" s="223">
        <f>'DP, Plate 1'!F141</f>
        <v>109.34225080385853</v>
      </c>
      <c r="H29" s="223">
        <f>'AA, Plate 1'!F139</f>
        <v>30.539126637554574</v>
      </c>
      <c r="J29" s="4"/>
      <c r="K29" s="14"/>
      <c r="L29" s="23"/>
      <c r="N29" s="4"/>
      <c r="O29" s="4"/>
      <c r="P29" s="8"/>
      <c r="Q29" s="7"/>
      <c r="R29" s="9"/>
      <c r="S29" s="7"/>
      <c r="T29" s="4"/>
      <c r="U29" s="4"/>
      <c r="V29" s="4"/>
    </row>
    <row r="30" spans="1:22" ht="15" x14ac:dyDescent="0.25">
      <c r="A30" s="297"/>
      <c r="B30" s="209">
        <v>21</v>
      </c>
      <c r="C30" s="267" t="s">
        <v>152</v>
      </c>
      <c r="D30" s="266">
        <v>6119</v>
      </c>
      <c r="E30" s="268" t="s">
        <v>134</v>
      </c>
      <c r="F30" s="208">
        <v>44592</v>
      </c>
      <c r="G30" s="223">
        <f>'DP, Plate 1'!F142</f>
        <v>74.883086816720294</v>
      </c>
      <c r="H30" s="223">
        <f>'AA, Plate 1'!F140</f>
        <v>18.822183406113545</v>
      </c>
      <c r="J30" s="4"/>
      <c r="K30" s="14"/>
      <c r="L30" s="23"/>
      <c r="N30" s="4"/>
      <c r="O30" s="4"/>
      <c r="P30" s="10"/>
      <c r="Q30" s="7"/>
      <c r="R30" s="9"/>
      <c r="S30" s="7"/>
      <c r="T30" s="4"/>
      <c r="U30" s="4"/>
      <c r="V30" s="4"/>
    </row>
    <row r="31" spans="1:22" ht="15" x14ac:dyDescent="0.25">
      <c r="A31" s="297"/>
      <c r="B31" s="209">
        <v>22</v>
      </c>
      <c r="C31" s="267" t="s">
        <v>153</v>
      </c>
      <c r="D31" s="266">
        <v>6120</v>
      </c>
      <c r="E31" s="268" t="s">
        <v>134</v>
      </c>
      <c r="F31" s="208">
        <v>44592</v>
      </c>
      <c r="G31" s="223">
        <f>'DP, Plate 1'!F143</f>
        <v>120.0823151125402</v>
      </c>
      <c r="H31" s="223">
        <f>'AA, Plate 1'!F141</f>
        <v>31.611615720524004</v>
      </c>
      <c r="J31" s="4"/>
      <c r="K31" s="14"/>
      <c r="L31" s="23"/>
      <c r="N31" s="4"/>
      <c r="O31" s="4"/>
      <c r="P31" s="4"/>
      <c r="Q31" s="4"/>
      <c r="R31" s="4"/>
      <c r="S31" s="4"/>
      <c r="T31" s="4"/>
      <c r="U31" s="4"/>
      <c r="V31" s="4"/>
    </row>
    <row r="32" spans="1:22" ht="15" x14ac:dyDescent="0.25">
      <c r="A32" s="297"/>
      <c r="B32" s="209">
        <v>23</v>
      </c>
      <c r="C32" s="267" t="s">
        <v>154</v>
      </c>
      <c r="D32" s="266">
        <v>6121</v>
      </c>
      <c r="E32" s="268" t="s">
        <v>134</v>
      </c>
      <c r="F32" s="208">
        <v>44592</v>
      </c>
      <c r="G32" s="223">
        <f>'DP, Plate 1'!F144</f>
        <v>101.71575562700968</v>
      </c>
      <c r="H32" s="223">
        <f>'AA, Plate 1'!F142</f>
        <v>40.855131004366797</v>
      </c>
      <c r="J32" s="4"/>
      <c r="K32" s="14"/>
      <c r="L32" s="23"/>
      <c r="N32" s="4"/>
      <c r="O32" s="4"/>
      <c r="P32" s="4"/>
      <c r="Q32" s="4"/>
      <c r="R32" s="4"/>
      <c r="S32" s="4"/>
      <c r="T32" s="4"/>
      <c r="U32" s="4"/>
      <c r="V32" s="4"/>
    </row>
    <row r="33" spans="1:22" ht="15" x14ac:dyDescent="0.25">
      <c r="A33" s="298"/>
      <c r="B33" s="209">
        <v>24</v>
      </c>
      <c r="C33" s="267" t="s">
        <v>155</v>
      </c>
      <c r="D33" s="266">
        <v>6122</v>
      </c>
      <c r="E33" s="268" t="s">
        <v>134</v>
      </c>
      <c r="F33" s="208">
        <v>44592</v>
      </c>
      <c r="G33" s="223">
        <f>'DP, Plate 1'!F145</f>
        <v>117.82585209003217</v>
      </c>
      <c r="H33" s="223">
        <f>'AA, Plate 1'!F143</f>
        <v>44.166441048034912</v>
      </c>
      <c r="I33" s="295" t="s">
        <v>202</v>
      </c>
      <c r="J33" s="295" t="s">
        <v>201</v>
      </c>
      <c r="K33" s="14"/>
      <c r="L33" s="23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296" t="s">
        <v>128</v>
      </c>
      <c r="B34" s="285">
        <v>25</v>
      </c>
      <c r="C34" s="286"/>
      <c r="D34" s="286" t="s">
        <v>198</v>
      </c>
      <c r="E34" s="286"/>
      <c r="F34" s="208">
        <v>44592</v>
      </c>
      <c r="G34" s="283">
        <f>AVERAGE(I34:J34)</f>
        <v>131.53124805087498</v>
      </c>
      <c r="H34" s="293">
        <f>'AA, Plate 2'!F120</f>
        <v>61.291661449143376</v>
      </c>
      <c r="I34" s="14">
        <v>131.61210127045058</v>
      </c>
      <c r="J34" s="14">
        <f>'DP, Re-run of Plate 2'!F122</f>
        <v>131.45039483129938</v>
      </c>
      <c r="K34" s="14"/>
      <c r="L34" s="284"/>
      <c r="M34" s="3" t="s">
        <v>203</v>
      </c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297"/>
      <c r="B35" s="285">
        <v>26</v>
      </c>
      <c r="C35" s="286"/>
      <c r="D35" s="286" t="s">
        <v>198</v>
      </c>
      <c r="E35" s="286"/>
      <c r="F35" s="208">
        <v>44592</v>
      </c>
      <c r="G35" s="283">
        <f t="shared" ref="G35:G57" si="0">AVERAGE(I35:J35)</f>
        <v>140.46875194912502</v>
      </c>
      <c r="H35" s="293">
        <f>'AA, Plate 2'!F121</f>
        <v>61.508338550856614</v>
      </c>
      <c r="I35" s="14">
        <v>140.38789872954942</v>
      </c>
      <c r="J35" s="14">
        <f>'DP, Re-run of Plate 2'!F123</f>
        <v>140.54960516870065</v>
      </c>
      <c r="K35" s="14"/>
      <c r="L35" s="23"/>
      <c r="N35" s="4"/>
      <c r="O35" s="4"/>
      <c r="P35" s="4"/>
      <c r="Q35" s="4"/>
      <c r="R35" s="4"/>
      <c r="S35" s="4"/>
      <c r="T35" s="4"/>
      <c r="U35" s="4"/>
      <c r="V35" s="4"/>
    </row>
    <row r="36" spans="1:22" ht="15" x14ac:dyDescent="0.25">
      <c r="A36" s="297"/>
      <c r="B36" s="285">
        <v>27</v>
      </c>
      <c r="C36" s="288" t="s">
        <v>156</v>
      </c>
      <c r="D36" s="287">
        <v>6128</v>
      </c>
      <c r="E36" s="289" t="s">
        <v>134</v>
      </c>
      <c r="F36" s="208">
        <v>44592</v>
      </c>
      <c r="G36" s="283">
        <f t="shared" si="0"/>
        <v>121.46269022962665</v>
      </c>
      <c r="H36" s="293">
        <f>'AA, Plate 2'!F122</f>
        <v>44.817212135010529</v>
      </c>
      <c r="I36" s="14">
        <v>117.90561496511593</v>
      </c>
      <c r="J36" s="14">
        <f>'DP, Re-run of Plate 2'!F124</f>
        <v>125.01976549413737</v>
      </c>
      <c r="K36" s="14"/>
      <c r="L36" s="23"/>
      <c r="N36" s="4"/>
      <c r="O36" s="4"/>
      <c r="P36" s="4"/>
      <c r="Q36" s="4"/>
      <c r="R36" s="4"/>
      <c r="S36" s="4"/>
      <c r="T36" s="4"/>
      <c r="U36" s="4"/>
      <c r="V36" s="4"/>
    </row>
    <row r="37" spans="1:22" ht="15" x14ac:dyDescent="0.25">
      <c r="A37" s="297"/>
      <c r="B37" s="285">
        <v>28</v>
      </c>
      <c r="C37" s="288" t="s">
        <v>157</v>
      </c>
      <c r="D37" s="287">
        <v>6132</v>
      </c>
      <c r="E37" s="289" t="s">
        <v>134</v>
      </c>
      <c r="F37" s="208">
        <v>44592</v>
      </c>
      <c r="G37" s="283">
        <f t="shared" si="0"/>
        <v>115.7322765918065</v>
      </c>
      <c r="H37" s="293">
        <f>'AA, Plate 2'!F123</f>
        <v>47.871660310774665</v>
      </c>
      <c r="I37" s="14">
        <v>125.64555342290468</v>
      </c>
      <c r="J37" s="14">
        <f>'DP, Re-run of Plate 2'!F125</f>
        <v>105.81899976070831</v>
      </c>
      <c r="K37" s="14"/>
      <c r="L37" s="23"/>
      <c r="N37" s="4"/>
      <c r="O37" s="4"/>
      <c r="P37" s="4"/>
      <c r="Q37" s="4"/>
      <c r="R37" s="4"/>
      <c r="S37" s="4"/>
      <c r="T37" s="4"/>
      <c r="U37" s="4"/>
      <c r="V37" s="4"/>
    </row>
    <row r="38" spans="1:22" ht="15" x14ac:dyDescent="0.25">
      <c r="A38" s="297"/>
      <c r="B38" s="285">
        <v>29</v>
      </c>
      <c r="C38" s="288" t="s">
        <v>158</v>
      </c>
      <c r="D38" s="287">
        <v>6136</v>
      </c>
      <c r="E38" s="289" t="s">
        <v>134</v>
      </c>
      <c r="F38" s="208">
        <v>44592</v>
      </c>
      <c r="G38" s="283">
        <f t="shared" si="0"/>
        <v>122.26029957850675</v>
      </c>
      <c r="H38" s="293">
        <f>'AA, Plate 2'!F124</f>
        <v>48.836222892594918</v>
      </c>
      <c r="I38" s="14">
        <v>127.58468147335712</v>
      </c>
      <c r="J38" s="14">
        <f>'DP, Re-run of Plate 2'!F126</f>
        <v>116.93591768365637</v>
      </c>
      <c r="K38" s="14"/>
      <c r="L38" s="23"/>
      <c r="N38" s="4"/>
      <c r="O38" s="4"/>
      <c r="P38" s="4"/>
      <c r="Q38" s="4"/>
      <c r="R38" s="4"/>
      <c r="S38" s="4"/>
      <c r="T38" s="4"/>
      <c r="U38" s="4"/>
      <c r="V38" s="4"/>
    </row>
    <row r="39" spans="1:22" ht="15" x14ac:dyDescent="0.25">
      <c r="A39" s="297"/>
      <c r="B39" s="285">
        <v>30</v>
      </c>
      <c r="C39" s="288" t="s">
        <v>159</v>
      </c>
      <c r="D39" s="287">
        <v>6137</v>
      </c>
      <c r="E39" s="289" t="s">
        <v>134</v>
      </c>
      <c r="F39" s="208">
        <v>44592</v>
      </c>
      <c r="G39" s="283">
        <f t="shared" si="0"/>
        <v>107.71853405283125</v>
      </c>
      <c r="H39" s="293">
        <f>'AA, Plate 2'!F125</f>
        <v>60.02654675849508</v>
      </c>
      <c r="I39" s="14">
        <v>111.01093745239616</v>
      </c>
      <c r="J39" s="14">
        <f>'DP, Re-run of Plate 2'!F127</f>
        <v>104.42613065326634</v>
      </c>
      <c r="K39" s="4"/>
      <c r="L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" x14ac:dyDescent="0.25">
      <c r="A40" s="297"/>
      <c r="B40" s="285">
        <v>31</v>
      </c>
      <c r="C40" s="288" t="s">
        <v>160</v>
      </c>
      <c r="D40" s="287">
        <v>6145</v>
      </c>
      <c r="E40" s="289" t="s">
        <v>134</v>
      </c>
      <c r="F40" s="208">
        <v>44592</v>
      </c>
      <c r="G40" s="283">
        <f t="shared" si="0"/>
        <v>74.485249817928576</v>
      </c>
      <c r="H40" s="293">
        <f>'AA, Plate 2'!F126</f>
        <v>28.811064943935325</v>
      </c>
      <c r="I40" s="14">
        <v>77.101057185510172</v>
      </c>
      <c r="J40" s="14">
        <f>'DP, Re-run of Plate 2'!F128</f>
        <v>71.869442450346966</v>
      </c>
      <c r="K40" s="4"/>
      <c r="L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" x14ac:dyDescent="0.25">
      <c r="A41" s="297"/>
      <c r="B41" s="285">
        <v>32</v>
      </c>
      <c r="C41" s="288" t="s">
        <v>161</v>
      </c>
      <c r="D41" s="287">
        <v>6146</v>
      </c>
      <c r="E41" s="289" t="s">
        <v>134</v>
      </c>
      <c r="F41" s="208">
        <v>44592</v>
      </c>
      <c r="G41" s="283">
        <f t="shared" si="0"/>
        <v>85.366645676972766</v>
      </c>
      <c r="H41" s="293">
        <f>'AA, Plate 2'!F127</f>
        <v>44.216107917354428</v>
      </c>
      <c r="I41" s="14">
        <v>76.968467233342508</v>
      </c>
      <c r="J41" s="14">
        <f>'DP, Re-run of Plate 2'!F129</f>
        <v>93.764824120603024</v>
      </c>
      <c r="N41" s="4"/>
      <c r="O41" s="4"/>
      <c r="P41" s="4"/>
      <c r="Q41" s="4"/>
      <c r="R41" s="4"/>
      <c r="S41" s="4"/>
      <c r="T41" s="4"/>
      <c r="U41" s="4"/>
      <c r="V41" s="4"/>
    </row>
    <row r="42" spans="1:22" ht="15" x14ac:dyDescent="0.25">
      <c r="A42" s="297"/>
      <c r="B42" s="285">
        <v>33</v>
      </c>
      <c r="C42" s="288" t="s">
        <v>162</v>
      </c>
      <c r="D42" s="287">
        <v>6147</v>
      </c>
      <c r="E42" s="289" t="s">
        <v>134</v>
      </c>
      <c r="F42" s="208">
        <v>44592</v>
      </c>
      <c r="G42" s="283">
        <f t="shared" si="0"/>
        <v>114.85036601831324</v>
      </c>
      <c r="H42" s="293">
        <f>'AA, Plate 2'!F128</f>
        <v>38.442711594285385</v>
      </c>
      <c r="I42" s="14">
        <v>107.96136855253935</v>
      </c>
      <c r="J42" s="14">
        <f>'DP, Re-run of Plate 2'!F130</f>
        <v>121.73936348408712</v>
      </c>
      <c r="N42" s="4"/>
      <c r="O42" s="4"/>
      <c r="P42" s="4"/>
      <c r="Q42" s="4"/>
      <c r="R42" s="4"/>
      <c r="S42" s="4"/>
      <c r="T42" s="4"/>
      <c r="U42" s="4"/>
      <c r="V42" s="4"/>
    </row>
    <row r="43" spans="1:22" ht="15" x14ac:dyDescent="0.25">
      <c r="A43" s="297"/>
      <c r="B43" s="285">
        <v>34</v>
      </c>
      <c r="C43" s="288" t="s">
        <v>163</v>
      </c>
      <c r="D43" s="287">
        <v>6154</v>
      </c>
      <c r="E43" s="289" t="s">
        <v>134</v>
      </c>
      <c r="F43" s="208">
        <v>44592</v>
      </c>
      <c r="G43" s="283">
        <f t="shared" si="0"/>
        <v>99.90658725795447</v>
      </c>
      <c r="H43" s="293">
        <f>'AA, Plate 2'!F129</f>
        <v>59.698036313962092</v>
      </c>
      <c r="I43" s="14">
        <v>102.9892453462511</v>
      </c>
      <c r="J43" s="14">
        <f>'DP, Re-run of Plate 2'!F131</f>
        <v>96.823929169657831</v>
      </c>
      <c r="N43" s="4"/>
      <c r="O43" s="4"/>
      <c r="P43" s="4"/>
      <c r="Q43" s="4"/>
      <c r="R43" s="4"/>
      <c r="S43" s="4"/>
      <c r="T43" s="4"/>
      <c r="U43" s="4"/>
      <c r="V43" s="4"/>
    </row>
    <row r="44" spans="1:22" ht="15" x14ac:dyDescent="0.25">
      <c r="A44" s="297"/>
      <c r="B44" s="285">
        <v>35</v>
      </c>
      <c r="C44" s="288" t="s">
        <v>164</v>
      </c>
      <c r="D44" s="287">
        <v>6160</v>
      </c>
      <c r="E44" s="289" t="s">
        <v>134</v>
      </c>
      <c r="F44" s="208">
        <v>44592</v>
      </c>
      <c r="G44" s="283">
        <f t="shared" si="0"/>
        <v>114.54904036068592</v>
      </c>
      <c r="H44" s="293">
        <f>'AA, Plate 2'!F130</f>
        <v>50.926108486538787</v>
      </c>
      <c r="I44" s="14">
        <v>116.86146909179539</v>
      </c>
      <c r="J44" s="14">
        <f>'DP, Re-run of Plate 2'!F132</f>
        <v>112.23661162957646</v>
      </c>
      <c r="N44" s="4"/>
      <c r="O44" s="4"/>
      <c r="P44" s="4"/>
      <c r="Q44" s="4"/>
      <c r="R44" s="4"/>
      <c r="S44" s="4"/>
      <c r="T44" s="4"/>
      <c r="U44" s="4"/>
      <c r="V44" s="4"/>
    </row>
    <row r="45" spans="1:22" ht="13.5" thickBot="1" x14ac:dyDescent="0.25">
      <c r="A45" s="297"/>
      <c r="B45" s="285">
        <v>36</v>
      </c>
      <c r="C45" s="270"/>
      <c r="D45" s="269" t="s">
        <v>149</v>
      </c>
      <c r="E45" s="270"/>
      <c r="F45" s="208">
        <v>44592</v>
      </c>
      <c r="G45" s="283">
        <f t="shared" si="0"/>
        <v>156.548964852903</v>
      </c>
      <c r="H45" s="294">
        <f>'AA, Plate 2'!F131</f>
        <v>94.114747566736867</v>
      </c>
      <c r="I45" s="14">
        <v>140.87682417816777</v>
      </c>
      <c r="J45" s="14">
        <f>'DP, Re-run of Plate 2'!F133</f>
        <v>172.2211055276382</v>
      </c>
      <c r="N45" s="4"/>
      <c r="O45" s="4"/>
      <c r="P45" s="4"/>
      <c r="Q45" s="4"/>
      <c r="R45" s="4"/>
      <c r="S45" s="4"/>
      <c r="T45" s="4"/>
      <c r="U45" s="4"/>
      <c r="V45" s="4"/>
    </row>
    <row r="46" spans="1:22" ht="15" x14ac:dyDescent="0.25">
      <c r="A46" s="297"/>
      <c r="B46" s="285">
        <v>37</v>
      </c>
      <c r="C46" s="291" t="s">
        <v>165</v>
      </c>
      <c r="D46" s="290">
        <v>6164</v>
      </c>
      <c r="E46" s="292" t="s">
        <v>134</v>
      </c>
      <c r="F46" s="208">
        <v>44592</v>
      </c>
      <c r="G46" s="283">
        <f t="shared" si="0"/>
        <v>67.249815295286425</v>
      </c>
      <c r="H46" s="293">
        <f>'AA, Plate 2'!F132</f>
        <v>22.855939438784215</v>
      </c>
      <c r="I46" s="14">
        <v>53.947536788227794</v>
      </c>
      <c r="J46" s="14">
        <f>'DP, Re-run of Plate 2'!F134</f>
        <v>80.552093802345041</v>
      </c>
      <c r="N46" s="4"/>
      <c r="O46" s="18"/>
      <c r="P46" s="4"/>
      <c r="Q46" s="4"/>
      <c r="R46" s="4"/>
      <c r="S46" s="4"/>
      <c r="T46" s="4"/>
      <c r="U46" s="4"/>
      <c r="V46" s="4"/>
    </row>
    <row r="47" spans="1:22" ht="15" x14ac:dyDescent="0.25">
      <c r="A47" s="297"/>
      <c r="B47" s="285">
        <v>38</v>
      </c>
      <c r="C47" s="288" t="s">
        <v>166</v>
      </c>
      <c r="D47" s="287">
        <v>6176</v>
      </c>
      <c r="E47" s="289" t="s">
        <v>134</v>
      </c>
      <c r="F47" s="208">
        <v>44592</v>
      </c>
      <c r="G47" s="283">
        <f t="shared" si="0"/>
        <v>78.631421740209447</v>
      </c>
      <c r="H47" s="293">
        <f>'AA, Plate 2'!F133</f>
        <v>36.010336387956066</v>
      </c>
      <c r="I47" s="14">
        <v>71.217378058069031</v>
      </c>
      <c r="J47" s="14">
        <f>'DP, Re-run of Plate 2'!F135</f>
        <v>86.045465422349864</v>
      </c>
      <c r="N47" s="4"/>
      <c r="O47" s="4"/>
      <c r="P47" s="4"/>
      <c r="Q47" s="4"/>
      <c r="R47" s="4"/>
      <c r="S47" s="4"/>
      <c r="T47" s="4"/>
      <c r="U47" s="4"/>
      <c r="V47" s="4"/>
    </row>
    <row r="48" spans="1:22" ht="15" x14ac:dyDescent="0.25">
      <c r="A48" s="297"/>
      <c r="B48" s="285">
        <v>39</v>
      </c>
      <c r="C48" s="288" t="s">
        <v>167</v>
      </c>
      <c r="D48" s="287">
        <v>6178</v>
      </c>
      <c r="E48" s="289" t="s">
        <v>134</v>
      </c>
      <c r="F48" s="208">
        <v>44592</v>
      </c>
      <c r="G48" s="283">
        <f t="shared" si="0"/>
        <v>98.018346431606574</v>
      </c>
      <c r="H48" s="293">
        <f>'AA, Plate 2'!F134</f>
        <v>52.561671125277471</v>
      </c>
      <c r="I48" s="14">
        <v>105.59132315754196</v>
      </c>
      <c r="J48" s="14">
        <f>'DP, Re-run of Plate 2'!F136</f>
        <v>90.445369705671197</v>
      </c>
      <c r="N48" s="4"/>
      <c r="O48" s="4"/>
      <c r="P48" s="4"/>
      <c r="Q48" s="4"/>
      <c r="R48" s="4"/>
      <c r="S48" s="4"/>
      <c r="T48" s="4"/>
      <c r="U48" s="4"/>
      <c r="V48" s="4"/>
    </row>
    <row r="49" spans="1:22" ht="15" x14ac:dyDescent="0.25">
      <c r="A49" s="297"/>
      <c r="B49" s="285">
        <v>40</v>
      </c>
      <c r="C49" s="288" t="s">
        <v>168</v>
      </c>
      <c r="D49" s="287">
        <v>6181</v>
      </c>
      <c r="E49" s="289" t="s">
        <v>134</v>
      </c>
      <c r="F49" s="208">
        <v>44592</v>
      </c>
      <c r="G49" s="283">
        <f t="shared" si="0"/>
        <v>52.727417730274631</v>
      </c>
      <c r="H49" s="293">
        <f>'AA, Plate 2'!F135</f>
        <v>22.751095679890746</v>
      </c>
      <c r="I49" s="14">
        <v>55.936386070743055</v>
      </c>
      <c r="J49" s="14">
        <f>'DP, Re-run of Plate 2'!F137</f>
        <v>49.518449389806207</v>
      </c>
      <c r="N49" s="4"/>
      <c r="O49" s="4"/>
      <c r="P49" s="8"/>
      <c r="Q49" s="10"/>
      <c r="R49" s="9"/>
      <c r="S49" s="7"/>
      <c r="T49" s="4"/>
      <c r="U49" s="4"/>
      <c r="V49" s="4"/>
    </row>
    <row r="50" spans="1:22" ht="15" x14ac:dyDescent="0.25">
      <c r="A50" s="297"/>
      <c r="B50" s="285">
        <v>41</v>
      </c>
      <c r="C50" s="288" t="s">
        <v>169</v>
      </c>
      <c r="D50" s="287">
        <v>6183</v>
      </c>
      <c r="E50" s="289" t="s">
        <v>134</v>
      </c>
      <c r="F50" s="208">
        <v>44592</v>
      </c>
      <c r="G50" s="283">
        <f t="shared" si="0"/>
        <v>67.071780803294445</v>
      </c>
      <c r="H50" s="293">
        <f>'AA, Plate 2'!F136</f>
        <v>31.103648471740009</v>
      </c>
      <c r="I50" s="14">
        <v>54.320446028699429</v>
      </c>
      <c r="J50" s="14">
        <f>'DP, Re-run of Plate 2'!F138</f>
        <v>79.823115577889453</v>
      </c>
      <c r="N50" s="4"/>
      <c r="O50" s="4"/>
      <c r="P50" s="8"/>
      <c r="Q50" s="7"/>
      <c r="R50" s="9"/>
      <c r="S50" s="7"/>
      <c r="T50" s="4"/>
      <c r="U50" s="4"/>
      <c r="V50" s="4"/>
    </row>
    <row r="51" spans="1:22" ht="15" x14ac:dyDescent="0.25">
      <c r="A51" s="297"/>
      <c r="B51" s="285">
        <v>42</v>
      </c>
      <c r="C51" s="288" t="s">
        <v>170</v>
      </c>
      <c r="D51" s="287">
        <v>6184</v>
      </c>
      <c r="E51" s="289" t="s">
        <v>134</v>
      </c>
      <c r="F51" s="208">
        <v>44592</v>
      </c>
      <c r="G51" s="283">
        <f t="shared" si="0"/>
        <v>112.07621693147209</v>
      </c>
      <c r="H51" s="293">
        <f>'AA, Plate 2'!F137</f>
        <v>40.74927428994252</v>
      </c>
      <c r="I51" s="14">
        <v>109.8590622429394</v>
      </c>
      <c r="J51" s="14">
        <f>'DP, Re-run of Plate 2'!F139</f>
        <v>114.29337162000478</v>
      </c>
      <c r="N51" s="4"/>
      <c r="O51" s="4"/>
      <c r="P51" s="10"/>
      <c r="Q51" s="7"/>
      <c r="R51" s="9"/>
      <c r="S51" s="7"/>
      <c r="T51" s="4"/>
      <c r="U51" s="4"/>
      <c r="V51" s="4"/>
    </row>
    <row r="52" spans="1:22" ht="15" x14ac:dyDescent="0.25">
      <c r="A52" s="297"/>
      <c r="B52" s="285">
        <v>43</v>
      </c>
      <c r="C52" s="288" t="s">
        <v>171</v>
      </c>
      <c r="D52" s="287">
        <v>6188</v>
      </c>
      <c r="E52" s="289" t="s">
        <v>134</v>
      </c>
      <c r="F52" s="208">
        <v>44592</v>
      </c>
      <c r="G52" s="283">
        <f t="shared" si="0"/>
        <v>74.44144183121989</v>
      </c>
      <c r="H52" s="293">
        <f>'AA, Plate 2'!F138</f>
        <v>28.391689908361329</v>
      </c>
      <c r="I52" s="14">
        <v>70.504707065167693</v>
      </c>
      <c r="J52" s="14">
        <f>'DP, Re-run of Plate 2'!F140</f>
        <v>78.378176597272088</v>
      </c>
      <c r="N52" s="4"/>
      <c r="O52" s="4"/>
      <c r="P52" s="4"/>
      <c r="Q52" s="4"/>
      <c r="R52" s="4"/>
      <c r="S52" s="4"/>
      <c r="T52" s="4"/>
      <c r="U52" s="4"/>
      <c r="V52" s="4"/>
    </row>
    <row r="53" spans="1:22" ht="15" x14ac:dyDescent="0.25">
      <c r="A53" s="297"/>
      <c r="B53" s="285">
        <v>44</v>
      </c>
      <c r="C53" s="288" t="s">
        <v>172</v>
      </c>
      <c r="D53" s="287">
        <v>6190</v>
      </c>
      <c r="E53" s="289" t="s">
        <v>134</v>
      </c>
      <c r="F53" s="208">
        <v>44592</v>
      </c>
      <c r="G53" s="283">
        <f t="shared" si="0"/>
        <v>60.330148074559204</v>
      </c>
      <c r="H53" s="293">
        <f>'AA, Plate 2'!F139</f>
        <v>27.07065854630314</v>
      </c>
      <c r="I53" s="14">
        <v>62.068671358498634</v>
      </c>
      <c r="J53" s="14">
        <f>'DP, Re-run of Plate 2'!F141</f>
        <v>58.591624790619768</v>
      </c>
      <c r="N53" s="4"/>
      <c r="O53" s="4"/>
      <c r="P53" s="4"/>
      <c r="Q53" s="4"/>
      <c r="R53" s="4"/>
      <c r="S53" s="4"/>
      <c r="T53" s="4"/>
      <c r="U53" s="4"/>
      <c r="V53" s="4"/>
    </row>
    <row r="54" spans="1:22" ht="15" x14ac:dyDescent="0.25">
      <c r="A54" s="297"/>
      <c r="B54" s="285">
        <v>45</v>
      </c>
      <c r="C54" s="288" t="s">
        <v>173</v>
      </c>
      <c r="D54" s="287">
        <v>6204</v>
      </c>
      <c r="E54" s="289" t="s">
        <v>134</v>
      </c>
      <c r="F54" s="208">
        <v>44592</v>
      </c>
      <c r="G54" s="283">
        <f t="shared" si="0"/>
        <v>82.746890593478611</v>
      </c>
      <c r="H54" s="293">
        <f>'AA, Plate 2'!F140</f>
        <v>26.860971028516129</v>
      </c>
      <c r="I54" s="14">
        <v>68.93020138317641</v>
      </c>
      <c r="J54" s="14">
        <f>'DP, Re-run of Plate 2'!F142</f>
        <v>96.563579803780812</v>
      </c>
      <c r="N54" s="4"/>
      <c r="O54" s="4"/>
      <c r="P54" s="4"/>
      <c r="Q54" s="4"/>
      <c r="R54" s="4"/>
      <c r="S54" s="4"/>
      <c r="T54" s="4"/>
      <c r="U54" s="4"/>
      <c r="V54" s="4"/>
    </row>
    <row r="55" spans="1:22" ht="15" x14ac:dyDescent="0.25">
      <c r="A55" s="297"/>
      <c r="B55" s="285">
        <v>46</v>
      </c>
      <c r="C55" s="288" t="s">
        <v>174</v>
      </c>
      <c r="D55" s="287">
        <v>6208</v>
      </c>
      <c r="E55" s="289" t="s">
        <v>134</v>
      </c>
      <c r="F55" s="208">
        <v>44592</v>
      </c>
      <c r="G55" s="283">
        <f t="shared" si="0"/>
        <v>74.446280698192837</v>
      </c>
      <c r="H55" s="293">
        <f>'AA, Plate 2'!F141</f>
        <v>36.89801354658772</v>
      </c>
      <c r="I55" s="14">
        <v>64.604454193705593</v>
      </c>
      <c r="J55" s="14">
        <f>'DP, Re-run of Plate 2'!F143</f>
        <v>84.288107202680081</v>
      </c>
      <c r="N55" s="4"/>
      <c r="O55" s="4"/>
      <c r="P55" s="4"/>
      <c r="Q55" s="4"/>
      <c r="R55" s="4"/>
      <c r="S55" s="4"/>
      <c r="T55" s="4"/>
      <c r="U55" s="4"/>
      <c r="V55" s="4"/>
    </row>
    <row r="56" spans="1:22" ht="15" x14ac:dyDescent="0.25">
      <c r="A56" s="297"/>
      <c r="B56" s="285">
        <v>47</v>
      </c>
      <c r="C56" s="288" t="s">
        <v>175</v>
      </c>
      <c r="D56" s="287">
        <v>6224</v>
      </c>
      <c r="E56" s="289" t="s">
        <v>134</v>
      </c>
      <c r="F56" s="208">
        <v>44592</v>
      </c>
      <c r="G56" s="283">
        <f t="shared" si="0"/>
        <v>53.270370252995477</v>
      </c>
      <c r="H56" s="293">
        <f>'AA, Plate 2'!F142</f>
        <v>20.556366327053347</v>
      </c>
      <c r="I56" s="14">
        <v>48.19644761295433</v>
      </c>
      <c r="J56" s="14">
        <f>'DP, Re-run of Plate 2'!F144</f>
        <v>58.344292893036624</v>
      </c>
      <c r="N56" s="4"/>
      <c r="O56" s="4"/>
      <c r="P56" s="4"/>
      <c r="Q56" s="4"/>
      <c r="R56" s="4"/>
      <c r="S56" s="4"/>
      <c r="T56" s="4"/>
      <c r="U56" s="4"/>
      <c r="V56" s="4"/>
    </row>
    <row r="57" spans="1:22" ht="15" x14ac:dyDescent="0.25">
      <c r="A57" s="298"/>
      <c r="B57" s="285">
        <v>48</v>
      </c>
      <c r="C57" s="288" t="s">
        <v>176</v>
      </c>
      <c r="D57" s="287">
        <v>6228</v>
      </c>
      <c r="E57" s="289" t="s">
        <v>134</v>
      </c>
      <c r="F57" s="208">
        <v>44592</v>
      </c>
      <c r="G57" s="283">
        <f t="shared" si="0"/>
        <v>111.83013431107645</v>
      </c>
      <c r="H57" s="293">
        <f>'AA, Plate 2'!F143</f>
        <v>28.007262792418469</v>
      </c>
      <c r="I57" s="14">
        <v>116.69573165158577</v>
      </c>
      <c r="J57" s="14">
        <f>'DP, Re-run of Plate 2'!F145</f>
        <v>106.96453697056711</v>
      </c>
      <c r="K57" s="282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2">
      <c r="A58" s="296" t="s">
        <v>129</v>
      </c>
      <c r="B58" s="209">
        <v>49</v>
      </c>
      <c r="D58" t="s">
        <v>198</v>
      </c>
      <c r="F58" s="208">
        <v>44592</v>
      </c>
      <c r="G58" s="223">
        <f>'DP, Plate 3'!F122</f>
        <v>133.82969022395068</v>
      </c>
      <c r="H58" s="223">
        <f>'AA, Plate 3'!F120</f>
        <v>61.18009059306857</v>
      </c>
    </row>
    <row r="59" spans="1:22" x14ac:dyDescent="0.2">
      <c r="A59" s="297"/>
      <c r="B59" s="209">
        <v>50</v>
      </c>
      <c r="D59" t="s">
        <v>198</v>
      </c>
      <c r="F59" s="208">
        <v>44592</v>
      </c>
      <c r="G59" s="223">
        <f>'DP, Plate 3'!F123</f>
        <v>138.17030977604932</v>
      </c>
      <c r="H59" s="223">
        <f>'AA, Plate 3'!F121</f>
        <v>61.619909406931427</v>
      </c>
    </row>
    <row r="60" spans="1:22" ht="15" x14ac:dyDescent="0.25">
      <c r="A60" s="297"/>
      <c r="B60" s="209">
        <v>51</v>
      </c>
      <c r="C60" s="267" t="s">
        <v>177</v>
      </c>
      <c r="D60" s="266">
        <v>6230</v>
      </c>
      <c r="E60" s="268" t="s">
        <v>134</v>
      </c>
      <c r="F60" s="208">
        <v>44592</v>
      </c>
      <c r="G60" s="223">
        <f>'DP, Plate 3'!F124</f>
        <v>133.06369853828616</v>
      </c>
      <c r="H60" s="223">
        <f>'AA, Plate 3'!F122</f>
        <v>25.697060992310131</v>
      </c>
    </row>
    <row r="61" spans="1:22" ht="15" x14ac:dyDescent="0.25">
      <c r="A61" s="297"/>
      <c r="B61" s="209">
        <v>52</v>
      </c>
      <c r="C61" s="267" t="s">
        <v>178</v>
      </c>
      <c r="D61" s="266">
        <v>6235</v>
      </c>
      <c r="E61" s="268" t="s">
        <v>134</v>
      </c>
      <c r="F61" s="208">
        <v>44592</v>
      </c>
      <c r="G61" s="223">
        <f>'DP, Plate 3'!F125</f>
        <v>92.969505162934126</v>
      </c>
      <c r="H61" s="223">
        <f>'AA, Plate 3'!F123</f>
        <v>44.609269988412514</v>
      </c>
    </row>
    <row r="62" spans="1:22" ht="15" x14ac:dyDescent="0.25">
      <c r="A62" s="297"/>
      <c r="B62" s="209">
        <v>53</v>
      </c>
      <c r="C62" s="267" t="s">
        <v>179</v>
      </c>
      <c r="D62" s="266">
        <v>6237</v>
      </c>
      <c r="E62" s="268" t="s">
        <v>134</v>
      </c>
      <c r="F62" s="208">
        <v>44592</v>
      </c>
      <c r="G62" s="223">
        <f>'DP, Plate 3'!F126</f>
        <v>125.00984310044255</v>
      </c>
      <c r="H62" s="223">
        <f>'AA, Plate 3'!F124</f>
        <v>98.328610555145886</v>
      </c>
    </row>
    <row r="63" spans="1:22" ht="13.5" thickBot="1" x14ac:dyDescent="0.25">
      <c r="A63" s="297"/>
      <c r="B63" s="209">
        <v>54</v>
      </c>
      <c r="C63" s="270"/>
      <c r="D63" s="269" t="s">
        <v>149</v>
      </c>
      <c r="E63" s="270"/>
      <c r="F63" s="208">
        <v>44592</v>
      </c>
      <c r="G63" s="223">
        <f>'DP, Plate 3'!F127</f>
        <v>182.94799517232127</v>
      </c>
      <c r="H63" s="223">
        <f>'AA, Plate 3'!F125</f>
        <v>82.052080480353936</v>
      </c>
    </row>
    <row r="64" spans="1:22" ht="15" x14ac:dyDescent="0.25">
      <c r="A64" s="297"/>
      <c r="B64" s="209">
        <v>55</v>
      </c>
      <c r="C64" s="264" t="s">
        <v>180</v>
      </c>
      <c r="D64" s="263">
        <v>6239</v>
      </c>
      <c r="E64" s="265" t="s">
        <v>181</v>
      </c>
      <c r="F64" s="208">
        <v>44592</v>
      </c>
      <c r="G64" s="223">
        <f>'DP, Plate 3'!F128</f>
        <v>121.39144428054178</v>
      </c>
      <c r="H64" s="223">
        <f>'AA, Plate 3'!F126</f>
        <v>38.218961339934708</v>
      </c>
    </row>
    <row r="65" spans="1:8" ht="15" x14ac:dyDescent="0.25">
      <c r="A65" s="297"/>
      <c r="B65" s="209">
        <v>56</v>
      </c>
      <c r="C65" s="267" t="s">
        <v>182</v>
      </c>
      <c r="D65" s="266">
        <v>6241</v>
      </c>
      <c r="E65" s="268" t="s">
        <v>181</v>
      </c>
      <c r="F65" s="208">
        <v>44592</v>
      </c>
      <c r="G65" s="223">
        <f>'DP, Plate 3'!F129</f>
        <v>77.620490814000263</v>
      </c>
      <c r="H65" s="223">
        <f>'AA, Plate 3'!F127</f>
        <v>38.600568840198036</v>
      </c>
    </row>
    <row r="66" spans="1:8" ht="15" x14ac:dyDescent="0.25">
      <c r="A66" s="297"/>
      <c r="B66" s="209">
        <v>57</v>
      </c>
      <c r="C66" s="267" t="s">
        <v>183</v>
      </c>
      <c r="D66" s="266">
        <v>6242</v>
      </c>
      <c r="E66" s="268" t="s">
        <v>181</v>
      </c>
      <c r="F66" s="208">
        <v>44592</v>
      </c>
      <c r="G66" s="223">
        <f>'DP, Plate 3'!F130</f>
        <v>73.73946627330028</v>
      </c>
      <c r="H66" s="223">
        <f>'AA, Plate 3'!F128</f>
        <v>44.311745496681766</v>
      </c>
    </row>
    <row r="67" spans="1:8" ht="15" x14ac:dyDescent="0.25">
      <c r="A67" s="297"/>
      <c r="B67" s="209">
        <v>58</v>
      </c>
      <c r="C67" s="324" t="s">
        <v>184</v>
      </c>
      <c r="D67" s="325">
        <v>6245</v>
      </c>
      <c r="E67" s="326" t="s">
        <v>181</v>
      </c>
      <c r="F67" s="208">
        <v>44592</v>
      </c>
      <c r="G67" s="223"/>
      <c r="H67" s="223"/>
    </row>
    <row r="68" spans="1:8" ht="15" x14ac:dyDescent="0.25">
      <c r="A68" s="297"/>
      <c r="B68" s="209">
        <v>59</v>
      </c>
      <c r="C68" s="267" t="s">
        <v>185</v>
      </c>
      <c r="D68" s="266">
        <v>6246</v>
      </c>
      <c r="E68" s="268" t="s">
        <v>181</v>
      </c>
      <c r="F68" s="208">
        <v>44592</v>
      </c>
      <c r="G68" s="223">
        <f>'DP, Plate 3'!F132</f>
        <v>96.121013812525135</v>
      </c>
      <c r="H68" s="223">
        <f>'AA, Plate 3'!F130</f>
        <v>44.589866217212688</v>
      </c>
    </row>
    <row r="69" spans="1:8" ht="15" x14ac:dyDescent="0.25">
      <c r="A69" s="297"/>
      <c r="B69" s="209">
        <v>60</v>
      </c>
      <c r="C69" s="267" t="s">
        <v>186</v>
      </c>
      <c r="D69" s="266">
        <v>6249</v>
      </c>
      <c r="E69" s="268" t="s">
        <v>181</v>
      </c>
      <c r="F69" s="208">
        <v>44592</v>
      </c>
      <c r="G69" s="223">
        <f>'DP, Plate 3'!F133</f>
        <v>81.413973447767205</v>
      </c>
      <c r="H69" s="223">
        <f>'AA, Plate 3'!F131</f>
        <v>35.437754134625528</v>
      </c>
    </row>
    <row r="70" spans="1:8" ht="15" x14ac:dyDescent="0.25">
      <c r="A70" s="297"/>
      <c r="B70" s="209">
        <v>61</v>
      </c>
      <c r="C70" s="267" t="s">
        <v>187</v>
      </c>
      <c r="D70" s="266">
        <v>6250</v>
      </c>
      <c r="E70" s="268" t="s">
        <v>181</v>
      </c>
      <c r="F70" s="208">
        <v>44592</v>
      </c>
      <c r="G70" s="223">
        <f>'DP, Plate 3'!F134</f>
        <v>89.336516025211239</v>
      </c>
      <c r="H70" s="223">
        <f>'AA, Plate 3'!F132</f>
        <v>26.208026967239039</v>
      </c>
    </row>
    <row r="71" spans="1:8" ht="15" x14ac:dyDescent="0.25">
      <c r="A71" s="297"/>
      <c r="B71" s="209">
        <v>62</v>
      </c>
      <c r="C71" s="267" t="s">
        <v>188</v>
      </c>
      <c r="D71" s="266">
        <v>6253</v>
      </c>
      <c r="E71" s="268" t="s">
        <v>181</v>
      </c>
      <c r="F71" s="208">
        <v>44592</v>
      </c>
      <c r="G71" s="223">
        <f>'DP, Plate 3'!F135</f>
        <v>94.049188681775505</v>
      </c>
      <c r="H71" s="223">
        <f>'AA, Plate 3'!F133</f>
        <v>42.377836300431888</v>
      </c>
    </row>
    <row r="72" spans="1:8" ht="15" x14ac:dyDescent="0.25">
      <c r="A72" s="297"/>
      <c r="B72" s="209">
        <v>63</v>
      </c>
      <c r="C72" s="267" t="s">
        <v>189</v>
      </c>
      <c r="D72" s="266">
        <v>6254</v>
      </c>
      <c r="E72" s="268" t="s">
        <v>181</v>
      </c>
      <c r="F72" s="208">
        <v>44592</v>
      </c>
      <c r="G72" s="223">
        <f>'DP, Plate 3'!F136</f>
        <v>111.16363148719321</v>
      </c>
      <c r="H72" s="223">
        <f>'AA, Plate 3'!F134</f>
        <v>30.289286842936878</v>
      </c>
    </row>
    <row r="73" spans="1:8" ht="15" x14ac:dyDescent="0.25">
      <c r="A73" s="297"/>
      <c r="B73" s="209">
        <v>64</v>
      </c>
      <c r="C73" s="267" t="s">
        <v>190</v>
      </c>
      <c r="D73" s="266">
        <v>6259</v>
      </c>
      <c r="E73" s="268" t="s">
        <v>181</v>
      </c>
      <c r="F73" s="208">
        <v>44592</v>
      </c>
      <c r="G73" s="223">
        <f>'DP, Plate 3'!F137</f>
        <v>110.40493496043983</v>
      </c>
      <c r="H73" s="223">
        <f>'AA, Plate 3'!F135</f>
        <v>30.082313283472029</v>
      </c>
    </row>
    <row r="74" spans="1:8" ht="15" x14ac:dyDescent="0.25">
      <c r="A74" s="297"/>
      <c r="B74" s="209">
        <v>65</v>
      </c>
      <c r="C74" s="267" t="s">
        <v>191</v>
      </c>
      <c r="D74" s="266">
        <v>6267</v>
      </c>
      <c r="E74" s="268" t="s">
        <v>181</v>
      </c>
      <c r="F74" s="208">
        <v>44592</v>
      </c>
      <c r="G74" s="223">
        <f>'DP, Plate 3'!F138</f>
        <v>108.27474855840151</v>
      </c>
      <c r="H74" s="223">
        <f>'AA, Plate 3'!F136</f>
        <v>28.329505951753944</v>
      </c>
    </row>
    <row r="75" spans="1:8" ht="15" x14ac:dyDescent="0.25">
      <c r="A75" s="297"/>
      <c r="B75" s="209">
        <v>66</v>
      </c>
      <c r="C75" s="267" t="s">
        <v>192</v>
      </c>
      <c r="D75" s="266">
        <v>6276</v>
      </c>
      <c r="E75" s="268" t="s">
        <v>181</v>
      </c>
      <c r="F75" s="208">
        <v>44592</v>
      </c>
      <c r="G75" s="223">
        <f>'DP, Plate 3'!F139</f>
        <v>55.399436770819378</v>
      </c>
      <c r="H75" s="223">
        <f>'AA, Plate 3'!F137</f>
        <v>23.090487727799424</v>
      </c>
    </row>
    <row r="76" spans="1:8" ht="15" x14ac:dyDescent="0.25">
      <c r="A76" s="297"/>
      <c r="B76" s="209">
        <v>67</v>
      </c>
      <c r="C76" s="267" t="s">
        <v>193</v>
      </c>
      <c r="D76" s="266">
        <v>6282</v>
      </c>
      <c r="E76" s="268" t="s">
        <v>181</v>
      </c>
      <c r="F76" s="208">
        <v>44592</v>
      </c>
      <c r="G76" s="223">
        <f>'DP, Plate 3'!F140</f>
        <v>113.90661123776317</v>
      </c>
      <c r="H76" s="223">
        <f>'AA, Plate 3'!F138</f>
        <v>39.958832824186238</v>
      </c>
    </row>
    <row r="77" spans="1:8" ht="15" x14ac:dyDescent="0.25">
      <c r="A77" s="297"/>
      <c r="B77" s="209">
        <v>68</v>
      </c>
      <c r="C77" s="267" t="s">
        <v>194</v>
      </c>
      <c r="D77" s="266">
        <v>6284</v>
      </c>
      <c r="E77" s="268" t="s">
        <v>181</v>
      </c>
      <c r="F77" s="208">
        <v>44592</v>
      </c>
      <c r="G77" s="223">
        <f>'DP, Plate 3'!F141</f>
        <v>95.114281882794685</v>
      </c>
      <c r="H77" s="223">
        <f>'AA, Plate 3'!F139</f>
        <v>20.736163488886547</v>
      </c>
    </row>
    <row r="78" spans="1:8" ht="15" x14ac:dyDescent="0.25">
      <c r="A78" s="297"/>
      <c r="B78" s="209">
        <v>69</v>
      </c>
      <c r="C78" s="267" t="s">
        <v>195</v>
      </c>
      <c r="D78" s="266">
        <v>6286</v>
      </c>
      <c r="E78" s="268" t="s">
        <v>181</v>
      </c>
      <c r="F78" s="208">
        <v>44592</v>
      </c>
      <c r="G78" s="223">
        <f>'DP, Plate 3'!F142</f>
        <v>84.638433686469128</v>
      </c>
      <c r="H78" s="223">
        <f>'AA, Plate 3'!F140</f>
        <v>30.593279258400937</v>
      </c>
    </row>
    <row r="79" spans="1:8" ht="13.5" thickBot="1" x14ac:dyDescent="0.25">
      <c r="A79" s="297"/>
      <c r="B79" s="209">
        <v>70</v>
      </c>
      <c r="C79" s="270"/>
      <c r="D79" s="269" t="s">
        <v>149</v>
      </c>
      <c r="E79" s="270"/>
      <c r="F79" s="208">
        <v>44592</v>
      </c>
      <c r="G79" s="223">
        <f>'DP, Plate 3'!F143</f>
        <v>172.39919538688483</v>
      </c>
      <c r="H79" s="223">
        <f>'AA, Plate 3'!F141</f>
        <v>77.977288528389337</v>
      </c>
    </row>
    <row r="80" spans="1:8" ht="15" x14ac:dyDescent="0.25">
      <c r="A80" s="297"/>
      <c r="B80" s="209">
        <v>71</v>
      </c>
      <c r="C80" s="264" t="s">
        <v>196</v>
      </c>
      <c r="D80" s="263">
        <v>6289</v>
      </c>
      <c r="E80" s="265" t="s">
        <v>181</v>
      </c>
      <c r="F80" s="208">
        <v>44592</v>
      </c>
      <c r="G80" s="223">
        <f>'DP, Plate 3'!F144</f>
        <v>130.75842832238163</v>
      </c>
      <c r="H80" s="223">
        <f>'AA, Plate 3'!F142</f>
        <v>53.515600969135164</v>
      </c>
    </row>
    <row r="81" spans="1:8" ht="15" x14ac:dyDescent="0.25">
      <c r="A81" s="298"/>
      <c r="B81" s="209">
        <v>72</v>
      </c>
      <c r="C81" s="267" t="s">
        <v>197</v>
      </c>
      <c r="D81" s="266">
        <v>6290</v>
      </c>
      <c r="E81" s="268" t="s">
        <v>181</v>
      </c>
      <c r="F81" s="208">
        <v>44592</v>
      </c>
      <c r="G81" s="223">
        <f>'DP, Plate 3'!F145</f>
        <v>136.37570068392117</v>
      </c>
      <c r="H81" s="223">
        <f>'AA, Plate 3'!F143</f>
        <v>31.848056462656718</v>
      </c>
    </row>
    <row r="82" spans="1:8" x14ac:dyDescent="0.2">
      <c r="A82" s="296" t="s">
        <v>130</v>
      </c>
      <c r="B82" s="209">
        <v>73</v>
      </c>
      <c r="G82" s="223"/>
    </row>
    <row r="83" spans="1:8" x14ac:dyDescent="0.2">
      <c r="A83" s="297"/>
      <c r="B83" s="209">
        <v>74</v>
      </c>
      <c r="C83" s="327"/>
      <c r="D83" t="s">
        <v>204</v>
      </c>
      <c r="G83" s="223"/>
    </row>
    <row r="84" spans="1:8" x14ac:dyDescent="0.2">
      <c r="A84" s="297"/>
      <c r="B84" s="209">
        <v>75</v>
      </c>
    </row>
    <row r="85" spans="1:8" x14ac:dyDescent="0.2">
      <c r="A85" s="297"/>
      <c r="B85" s="209">
        <v>76</v>
      </c>
    </row>
    <row r="86" spans="1:8" x14ac:dyDescent="0.2">
      <c r="A86" s="297"/>
      <c r="B86" s="209">
        <v>77</v>
      </c>
    </row>
    <row r="87" spans="1:8" x14ac:dyDescent="0.2">
      <c r="A87" s="297"/>
      <c r="B87" s="209">
        <v>78</v>
      </c>
    </row>
    <row r="88" spans="1:8" x14ac:dyDescent="0.2">
      <c r="A88" s="297"/>
      <c r="B88" s="209">
        <v>79</v>
      </c>
    </row>
    <row r="89" spans="1:8" x14ac:dyDescent="0.2">
      <c r="A89" s="297"/>
      <c r="B89" s="209">
        <v>80</v>
      </c>
    </row>
    <row r="90" spans="1:8" x14ac:dyDescent="0.2">
      <c r="A90" s="297"/>
      <c r="B90" s="209">
        <v>81</v>
      </c>
    </row>
    <row r="91" spans="1:8" x14ac:dyDescent="0.2">
      <c r="A91" s="297"/>
      <c r="B91" s="209">
        <v>82</v>
      </c>
    </row>
    <row r="92" spans="1:8" x14ac:dyDescent="0.2">
      <c r="A92" s="297"/>
      <c r="B92" s="209">
        <v>83</v>
      </c>
    </row>
    <row r="93" spans="1:8" x14ac:dyDescent="0.2">
      <c r="A93" s="297"/>
      <c r="B93" s="209">
        <v>84</v>
      </c>
    </row>
    <row r="94" spans="1:8" x14ac:dyDescent="0.2">
      <c r="A94" s="297"/>
      <c r="B94" s="209">
        <v>85</v>
      </c>
    </row>
    <row r="95" spans="1:8" x14ac:dyDescent="0.2">
      <c r="A95" s="297"/>
      <c r="B95" s="209">
        <v>86</v>
      </c>
    </row>
    <row r="96" spans="1:8" x14ac:dyDescent="0.2">
      <c r="A96" s="297"/>
      <c r="B96" s="209">
        <v>87</v>
      </c>
    </row>
    <row r="97" spans="1:2" x14ac:dyDescent="0.2">
      <c r="A97" s="297"/>
      <c r="B97" s="209">
        <v>88</v>
      </c>
    </row>
    <row r="98" spans="1:2" x14ac:dyDescent="0.2">
      <c r="A98" s="297"/>
      <c r="B98" s="209">
        <v>89</v>
      </c>
    </row>
    <row r="99" spans="1:2" x14ac:dyDescent="0.2">
      <c r="A99" s="297"/>
      <c r="B99" s="209">
        <v>90</v>
      </c>
    </row>
    <row r="100" spans="1:2" x14ac:dyDescent="0.2">
      <c r="A100" s="297"/>
      <c r="B100" s="209">
        <v>91</v>
      </c>
    </row>
    <row r="101" spans="1:2" x14ac:dyDescent="0.2">
      <c r="A101" s="297"/>
      <c r="B101" s="209">
        <v>92</v>
      </c>
    </row>
    <row r="102" spans="1:2" x14ac:dyDescent="0.2">
      <c r="A102" s="297"/>
      <c r="B102" s="209">
        <v>93</v>
      </c>
    </row>
    <row r="103" spans="1:2" x14ac:dyDescent="0.2">
      <c r="A103" s="297"/>
      <c r="B103" s="209">
        <v>94</v>
      </c>
    </row>
    <row r="104" spans="1:2" x14ac:dyDescent="0.2">
      <c r="A104" s="297"/>
      <c r="B104" s="209">
        <v>95</v>
      </c>
    </row>
    <row r="105" spans="1:2" x14ac:dyDescent="0.2">
      <c r="A105" s="298"/>
      <c r="B105" s="209">
        <v>96</v>
      </c>
    </row>
  </sheetData>
  <mergeCells count="6">
    <mergeCell ref="A82:A105"/>
    <mergeCell ref="G8:H8"/>
    <mergeCell ref="K8:L8"/>
    <mergeCell ref="A10:A33"/>
    <mergeCell ref="A34:A57"/>
    <mergeCell ref="A58:A81"/>
  </mergeCells>
  <phoneticPr fontId="0" type="noConversion"/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37" zoomScale="98" zoomScaleNormal="98" workbookViewId="0">
      <selection activeCell="G51" sqref="G51"/>
    </sheetView>
  </sheetViews>
  <sheetFormatPr defaultRowHeight="15" x14ac:dyDescent="0.25"/>
  <cols>
    <col min="1" max="1" width="11" style="25" customWidth="1"/>
    <col min="2" max="3" width="10.7109375" style="25" customWidth="1"/>
    <col min="4" max="4" width="9.42578125" style="25" customWidth="1"/>
    <col min="5" max="5" width="8.7109375" style="25" customWidth="1"/>
    <col min="6" max="11" width="9.140625" style="25"/>
    <col min="12" max="12" width="11.5703125" style="25" customWidth="1"/>
    <col min="13" max="34" width="9.140625" style="25"/>
    <col min="35" max="35" width="11.85546875" style="25" customWidth="1"/>
    <col min="36" max="36" width="10.140625" style="25" bestFit="1" customWidth="1"/>
    <col min="37" max="37" width="11.140625" style="25" customWidth="1"/>
    <col min="38" max="38" width="10.85546875" style="25" bestFit="1" customWidth="1"/>
    <col min="39" max="39" width="10.7109375" style="25" bestFit="1" customWidth="1"/>
    <col min="40" max="40" width="11.140625" style="26" customWidth="1"/>
    <col min="41" max="41" width="11.140625" style="25" customWidth="1"/>
    <col min="42" max="42" width="12.28515625" style="27" customWidth="1"/>
    <col min="43" max="43" width="12.28515625" style="25" bestFit="1" customWidth="1"/>
    <col min="44" max="44" width="11.140625" style="28" customWidth="1"/>
    <col min="45" max="45" width="11.140625" style="25" customWidth="1"/>
    <col min="46" max="46" width="11.140625" style="31" customWidth="1"/>
    <col min="47" max="47" width="11.140625" style="25" customWidth="1"/>
    <col min="48" max="48" width="11.140625" style="29" customWidth="1"/>
    <col min="49" max="49" width="10.140625" style="25" customWidth="1"/>
    <col min="78" max="16384" width="9.140625" style="25"/>
  </cols>
  <sheetData>
    <row r="1" spans="1:78" x14ac:dyDescent="0.25">
      <c r="A1" s="24" t="s">
        <v>84</v>
      </c>
      <c r="F1" s="26"/>
      <c r="H1" s="27"/>
      <c r="J1" s="28"/>
      <c r="L1" s="24" t="s">
        <v>46</v>
      </c>
      <c r="N1" s="29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4" t="s">
        <v>47</v>
      </c>
      <c r="F2" s="26"/>
      <c r="H2" s="27"/>
      <c r="J2" s="28"/>
      <c r="L2" s="24" t="s">
        <v>99</v>
      </c>
      <c r="N2" s="29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4"/>
      <c r="F3" s="26"/>
      <c r="H3" s="27"/>
      <c r="J3" s="28"/>
      <c r="L3" s="24" t="s">
        <v>100</v>
      </c>
      <c r="N3" s="29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4" t="s">
        <v>44</v>
      </c>
      <c r="B4" s="233">
        <v>1</v>
      </c>
      <c r="D4" s="24"/>
      <c r="F4" s="26"/>
      <c r="H4" s="27"/>
      <c r="J4" s="28"/>
      <c r="L4" s="24" t="s">
        <v>93</v>
      </c>
      <c r="N4" s="29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4" t="s">
        <v>15</v>
      </c>
      <c r="B5" s="30"/>
      <c r="F5" s="26"/>
      <c r="H5" s="27"/>
      <c r="J5" s="28"/>
      <c r="L5" s="24" t="s">
        <v>67</v>
      </c>
      <c r="N5" s="29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4" t="s">
        <v>13</v>
      </c>
      <c r="F6" s="26"/>
      <c r="H6" s="27"/>
      <c r="J6" s="28"/>
      <c r="L6" s="24" t="s">
        <v>101</v>
      </c>
      <c r="N6" s="29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4" t="s">
        <v>45</v>
      </c>
      <c r="B7" s="24" t="s">
        <v>102</v>
      </c>
      <c r="F7" s="26"/>
      <c r="H7" s="27"/>
      <c r="J7" s="28"/>
      <c r="L7" s="24" t="s">
        <v>103</v>
      </c>
      <c r="N7" s="29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4" t="s">
        <v>41</v>
      </c>
      <c r="F8" s="26"/>
      <c r="H8" s="27"/>
      <c r="J8" s="28"/>
      <c r="L8" s="24" t="s">
        <v>65</v>
      </c>
      <c r="N8" s="29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4"/>
      <c r="B9" s="24"/>
      <c r="F9" s="26"/>
      <c r="H9" s="27"/>
      <c r="J9" s="28"/>
      <c r="N9" s="29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4"/>
      <c r="AR10" s="25"/>
    </row>
    <row r="11" spans="1:78" x14ac:dyDescent="0.25">
      <c r="AI11" s="24"/>
      <c r="AJ11" s="32"/>
    </row>
    <row r="12" spans="1:78" x14ac:dyDescent="0.25">
      <c r="AI12" s="24"/>
      <c r="AJ12" s="32"/>
    </row>
    <row r="13" spans="1:78" x14ac:dyDescent="0.25">
      <c r="AI13" s="24"/>
      <c r="AJ13" s="32"/>
    </row>
    <row r="14" spans="1:78" x14ac:dyDescent="0.25">
      <c r="A14" s="24" t="s">
        <v>21</v>
      </c>
      <c r="B14" s="301" t="s">
        <v>40</v>
      </c>
      <c r="C14" s="301"/>
      <c r="D14" s="301"/>
      <c r="E14" s="301"/>
      <c r="F14" s="301"/>
      <c r="G14" s="301"/>
      <c r="H14" s="301"/>
      <c r="I14" s="301"/>
      <c r="J14" s="301"/>
      <c r="K14" s="301"/>
      <c r="L14" s="301"/>
      <c r="M14" s="301"/>
      <c r="N14" s="301"/>
      <c r="O14" s="301"/>
      <c r="AN14" s="25"/>
      <c r="AP14" s="25"/>
      <c r="AR14" s="25"/>
      <c r="AT14" s="25"/>
      <c r="AV14" s="25"/>
    </row>
    <row r="15" spans="1:78" x14ac:dyDescent="0.25">
      <c r="A15" s="24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AN15" s="25"/>
      <c r="AP15" s="25"/>
      <c r="AR15" s="25"/>
      <c r="AT15" s="25"/>
      <c r="AV15" s="25"/>
    </row>
    <row r="16" spans="1:78" ht="15.75" thickBot="1" x14ac:dyDescent="0.3">
      <c r="B16" s="34"/>
      <c r="C16" s="34"/>
      <c r="D16" s="234">
        <v>1</v>
      </c>
      <c r="E16" s="38">
        <v>2</v>
      </c>
      <c r="F16" s="39">
        <v>3</v>
      </c>
      <c r="G16" s="38">
        <v>4</v>
      </c>
      <c r="H16" s="38">
        <v>5</v>
      </c>
      <c r="I16" s="38">
        <v>6</v>
      </c>
      <c r="J16" s="234">
        <v>7</v>
      </c>
      <c r="K16" s="38">
        <v>8</v>
      </c>
      <c r="L16" s="39">
        <v>9</v>
      </c>
      <c r="M16" s="38">
        <v>10</v>
      </c>
      <c r="N16" s="38">
        <v>11</v>
      </c>
      <c r="O16" s="39">
        <v>12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N16" s="25"/>
      <c r="AP16" s="25"/>
      <c r="AR16" s="25"/>
      <c r="AT16" s="25"/>
      <c r="AV16" s="25"/>
      <c r="BZ16" s="40"/>
    </row>
    <row r="17" spans="1:78" ht="15.75" customHeight="1" thickBot="1" x14ac:dyDescent="0.3">
      <c r="B17" s="34"/>
      <c r="C17" s="239"/>
      <c r="D17" s="310" t="s">
        <v>36</v>
      </c>
      <c r="E17" s="311"/>
      <c r="F17" s="311"/>
      <c r="G17" s="311" t="s">
        <v>119</v>
      </c>
      <c r="H17" s="311"/>
      <c r="I17" s="311"/>
      <c r="J17" s="311" t="s">
        <v>119</v>
      </c>
      <c r="K17" s="311"/>
      <c r="L17" s="311"/>
      <c r="M17" s="311" t="s">
        <v>119</v>
      </c>
      <c r="N17" s="311"/>
      <c r="O17" s="314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N17" s="25"/>
      <c r="AP17" s="25"/>
      <c r="AR17" s="25"/>
      <c r="AT17" s="25"/>
      <c r="AV17" s="25"/>
      <c r="BZ17" s="40"/>
    </row>
    <row r="18" spans="1:78" x14ac:dyDescent="0.25">
      <c r="B18" s="40"/>
      <c r="C18" s="189" t="s">
        <v>0</v>
      </c>
      <c r="D18" s="240">
        <v>0</v>
      </c>
      <c r="E18" s="48">
        <v>0</v>
      </c>
      <c r="F18" s="49">
        <v>0</v>
      </c>
      <c r="G18" s="211">
        <v>1</v>
      </c>
      <c r="H18" s="212">
        <f t="shared" ref="H18:H25" si="0">G18</f>
        <v>1</v>
      </c>
      <c r="I18" s="212">
        <f t="shared" ref="I18:I25" si="1">G18</f>
        <v>1</v>
      </c>
      <c r="J18" s="211">
        <v>9</v>
      </c>
      <c r="K18" s="212">
        <f t="shared" ref="K18:K25" si="2">J18</f>
        <v>9</v>
      </c>
      <c r="L18" s="213">
        <f t="shared" ref="L18:L25" si="3">J18</f>
        <v>9</v>
      </c>
      <c r="M18" s="211">
        <v>17</v>
      </c>
      <c r="N18" s="50">
        <f t="shared" ref="N18:N25" si="4">M18</f>
        <v>17</v>
      </c>
      <c r="O18" s="117">
        <f t="shared" ref="O18:O25" si="5">M18</f>
        <v>17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N18" s="25"/>
      <c r="AP18" s="25"/>
      <c r="AR18" s="25"/>
      <c r="AT18" s="25"/>
      <c r="AV18" s="25"/>
      <c r="BZ18" s="40"/>
    </row>
    <row r="19" spans="1:78" x14ac:dyDescent="0.25">
      <c r="B19" s="40"/>
      <c r="C19" s="35" t="s">
        <v>1</v>
      </c>
      <c r="D19" s="242">
        <v>0.25</v>
      </c>
      <c r="E19" s="59">
        <v>0.25</v>
      </c>
      <c r="F19" s="60">
        <v>0.25</v>
      </c>
      <c r="G19" s="214">
        <v>2</v>
      </c>
      <c r="H19" s="215">
        <f t="shared" si="0"/>
        <v>2</v>
      </c>
      <c r="I19" s="215">
        <f t="shared" si="1"/>
        <v>2</v>
      </c>
      <c r="J19" s="214">
        <v>10</v>
      </c>
      <c r="K19" s="215">
        <f t="shared" si="2"/>
        <v>10</v>
      </c>
      <c r="L19" s="216">
        <f t="shared" si="3"/>
        <v>10</v>
      </c>
      <c r="M19" s="214">
        <v>18</v>
      </c>
      <c r="N19" s="61">
        <f t="shared" si="4"/>
        <v>18</v>
      </c>
      <c r="O19" s="170">
        <f t="shared" si="5"/>
        <v>18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N19" s="25"/>
      <c r="AP19" s="25"/>
      <c r="AR19" s="25"/>
      <c r="AT19" s="25"/>
      <c r="AV19" s="25"/>
      <c r="BZ19" s="40"/>
    </row>
    <row r="20" spans="1:78" x14ac:dyDescent="0.25">
      <c r="B20" s="40"/>
      <c r="C20" s="57" t="s">
        <v>2</v>
      </c>
      <c r="D20" s="244">
        <v>0.5</v>
      </c>
      <c r="E20" s="63">
        <v>0.5</v>
      </c>
      <c r="F20" s="64">
        <v>0.5</v>
      </c>
      <c r="G20" s="217">
        <v>3</v>
      </c>
      <c r="H20" s="147">
        <f t="shared" si="0"/>
        <v>3</v>
      </c>
      <c r="I20" s="147">
        <f t="shared" si="1"/>
        <v>3</v>
      </c>
      <c r="J20" s="217">
        <v>11</v>
      </c>
      <c r="K20" s="147">
        <f t="shared" si="2"/>
        <v>11</v>
      </c>
      <c r="L20" s="218">
        <f t="shared" si="3"/>
        <v>11</v>
      </c>
      <c r="M20" s="217">
        <v>19</v>
      </c>
      <c r="N20" s="65">
        <f t="shared" si="4"/>
        <v>19</v>
      </c>
      <c r="O20" s="128">
        <f t="shared" si="5"/>
        <v>19</v>
      </c>
      <c r="P20" s="66"/>
      <c r="Q20" s="65"/>
      <c r="R20" s="67"/>
      <c r="S20" s="65"/>
      <c r="T20" s="65"/>
      <c r="U20" s="65"/>
      <c r="V20" s="65"/>
      <c r="W20" s="65"/>
      <c r="X20" s="65"/>
      <c r="Y20" s="65"/>
      <c r="Z20" s="65"/>
      <c r="AA20" s="65"/>
      <c r="AB20" s="65"/>
      <c r="AN20" s="25"/>
      <c r="AP20" s="25"/>
      <c r="AR20" s="25"/>
      <c r="AT20" s="25"/>
      <c r="AV20" s="25"/>
      <c r="BZ20" s="40"/>
    </row>
    <row r="21" spans="1:78" x14ac:dyDescent="0.25">
      <c r="B21" s="40"/>
      <c r="C21" s="35" t="s">
        <v>3</v>
      </c>
      <c r="D21" s="246">
        <v>1</v>
      </c>
      <c r="E21" s="59">
        <v>1</v>
      </c>
      <c r="F21" s="60">
        <v>1</v>
      </c>
      <c r="G21" s="214">
        <v>4</v>
      </c>
      <c r="H21" s="215">
        <f t="shared" si="0"/>
        <v>4</v>
      </c>
      <c r="I21" s="215">
        <f t="shared" si="1"/>
        <v>4</v>
      </c>
      <c r="J21" s="214">
        <v>12</v>
      </c>
      <c r="K21" s="215">
        <f t="shared" si="2"/>
        <v>12</v>
      </c>
      <c r="L21" s="216">
        <f t="shared" si="3"/>
        <v>12</v>
      </c>
      <c r="M21" s="214">
        <v>20</v>
      </c>
      <c r="N21" s="61">
        <f t="shared" si="4"/>
        <v>20</v>
      </c>
      <c r="O21" s="170">
        <f t="shared" si="5"/>
        <v>20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N21" s="25"/>
      <c r="AP21" s="25"/>
      <c r="AR21" s="25"/>
      <c r="AT21" s="25"/>
      <c r="AV21" s="25"/>
      <c r="BZ21" s="40"/>
    </row>
    <row r="22" spans="1:78" x14ac:dyDescent="0.25">
      <c r="B22" s="40"/>
      <c r="C22" s="57" t="s">
        <v>4</v>
      </c>
      <c r="D22" s="244">
        <v>1.5</v>
      </c>
      <c r="E22" s="63">
        <v>1.5</v>
      </c>
      <c r="F22" s="64">
        <v>1.5</v>
      </c>
      <c r="G22" s="217">
        <v>5</v>
      </c>
      <c r="H22" s="147">
        <f t="shared" si="0"/>
        <v>5</v>
      </c>
      <c r="I22" s="147">
        <f t="shared" si="1"/>
        <v>5</v>
      </c>
      <c r="J22" s="217">
        <v>13</v>
      </c>
      <c r="K22" s="147">
        <f t="shared" si="2"/>
        <v>13</v>
      </c>
      <c r="L22" s="218">
        <f t="shared" si="3"/>
        <v>13</v>
      </c>
      <c r="M22" s="217">
        <v>21</v>
      </c>
      <c r="N22" s="65">
        <f t="shared" si="4"/>
        <v>21</v>
      </c>
      <c r="O22" s="128">
        <f t="shared" si="5"/>
        <v>21</v>
      </c>
      <c r="P22" s="65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N22" s="25"/>
      <c r="AP22" s="25"/>
      <c r="AR22" s="25"/>
      <c r="AT22" s="25"/>
      <c r="AV22" s="25"/>
      <c r="BZ22" s="40"/>
    </row>
    <row r="23" spans="1:78" x14ac:dyDescent="0.25">
      <c r="B23" s="40"/>
      <c r="C23" s="35" t="s">
        <v>5</v>
      </c>
      <c r="D23" s="246">
        <v>3</v>
      </c>
      <c r="E23" s="59">
        <v>3</v>
      </c>
      <c r="F23" s="60">
        <v>3</v>
      </c>
      <c r="G23" s="214">
        <v>6</v>
      </c>
      <c r="H23" s="215">
        <f t="shared" si="0"/>
        <v>6</v>
      </c>
      <c r="I23" s="215">
        <f t="shared" si="1"/>
        <v>6</v>
      </c>
      <c r="J23" s="214">
        <v>14</v>
      </c>
      <c r="K23" s="215">
        <f t="shared" si="2"/>
        <v>14</v>
      </c>
      <c r="L23" s="216">
        <f t="shared" si="3"/>
        <v>14</v>
      </c>
      <c r="M23" s="214">
        <v>22</v>
      </c>
      <c r="N23" s="61">
        <f t="shared" si="4"/>
        <v>22</v>
      </c>
      <c r="O23" s="170">
        <f t="shared" si="5"/>
        <v>22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N23" s="25"/>
      <c r="AP23" s="25"/>
      <c r="AR23" s="25"/>
      <c r="AT23" s="25"/>
      <c r="AV23" s="25"/>
      <c r="BZ23" s="40"/>
    </row>
    <row r="24" spans="1:78" x14ac:dyDescent="0.25">
      <c r="B24" s="40"/>
      <c r="C24" s="57" t="s">
        <v>6</v>
      </c>
      <c r="D24" s="244">
        <v>5</v>
      </c>
      <c r="E24" s="63">
        <v>5</v>
      </c>
      <c r="F24" s="64">
        <v>5</v>
      </c>
      <c r="G24" s="217">
        <v>7</v>
      </c>
      <c r="H24" s="147">
        <f t="shared" si="0"/>
        <v>7</v>
      </c>
      <c r="I24" s="147">
        <f t="shared" si="1"/>
        <v>7</v>
      </c>
      <c r="J24" s="217">
        <v>15</v>
      </c>
      <c r="K24" s="147">
        <f t="shared" si="2"/>
        <v>15</v>
      </c>
      <c r="L24" s="218">
        <f t="shared" si="3"/>
        <v>15</v>
      </c>
      <c r="M24" s="217">
        <v>23</v>
      </c>
      <c r="N24" s="65">
        <f t="shared" si="4"/>
        <v>23</v>
      </c>
      <c r="O24" s="128">
        <f t="shared" si="5"/>
        <v>23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N24" s="25"/>
      <c r="AP24" s="25"/>
      <c r="AR24" s="25"/>
      <c r="AT24" s="25"/>
      <c r="AV24" s="25"/>
      <c r="BZ24" s="40"/>
    </row>
    <row r="25" spans="1:78" ht="15.75" thickBot="1" x14ac:dyDescent="0.3">
      <c r="B25" s="40"/>
      <c r="C25" s="35" t="s">
        <v>7</v>
      </c>
      <c r="D25" s="247">
        <v>7</v>
      </c>
      <c r="E25" s="175">
        <v>7</v>
      </c>
      <c r="F25" s="176">
        <v>7</v>
      </c>
      <c r="G25" s="219">
        <v>8</v>
      </c>
      <c r="H25" s="220">
        <f t="shared" si="0"/>
        <v>8</v>
      </c>
      <c r="I25" s="220">
        <f t="shared" si="1"/>
        <v>8</v>
      </c>
      <c r="J25" s="219">
        <v>16</v>
      </c>
      <c r="K25" s="220">
        <f t="shared" si="2"/>
        <v>16</v>
      </c>
      <c r="L25" s="221">
        <f t="shared" si="3"/>
        <v>16</v>
      </c>
      <c r="M25" s="219">
        <v>24</v>
      </c>
      <c r="N25" s="225">
        <f t="shared" si="4"/>
        <v>24</v>
      </c>
      <c r="O25" s="177">
        <f t="shared" si="5"/>
        <v>24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N25" s="25"/>
      <c r="AP25" s="25"/>
      <c r="AR25" s="25"/>
      <c r="AT25" s="25"/>
      <c r="AV25" s="25"/>
      <c r="BZ25" s="40"/>
    </row>
    <row r="26" spans="1:78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N26" s="25"/>
      <c r="AP26" s="25"/>
      <c r="AR26" s="25"/>
      <c r="AT26" s="25"/>
      <c r="AV26" s="25"/>
      <c r="BZ26" s="40"/>
    </row>
    <row r="27" spans="1:78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N27" s="25"/>
      <c r="AP27" s="25"/>
      <c r="AR27" s="25"/>
      <c r="AT27" s="25"/>
      <c r="AV27" s="25"/>
      <c r="BZ27" s="40"/>
    </row>
    <row r="28" spans="1:78" x14ac:dyDescent="0.25">
      <c r="A28" s="24" t="s">
        <v>19</v>
      </c>
      <c r="B28" s="305" t="s">
        <v>42</v>
      </c>
      <c r="C28" s="305"/>
      <c r="D28" s="305"/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N28" s="25"/>
      <c r="AP28" s="25"/>
      <c r="AR28" s="25"/>
      <c r="AT28" s="25"/>
      <c r="AV28" s="25"/>
      <c r="BZ28" s="40"/>
    </row>
    <row r="29" spans="1:78" x14ac:dyDescent="0.25">
      <c r="A29" s="24"/>
      <c r="B29" s="82" t="s">
        <v>14</v>
      </c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N29" s="25"/>
      <c r="AP29" s="25"/>
      <c r="AR29" s="25"/>
      <c r="AT29" s="25"/>
      <c r="AV29" s="25"/>
      <c r="BZ29" s="40"/>
    </row>
    <row r="30" spans="1:78" ht="15.75" thickBot="1" x14ac:dyDescent="0.3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N30" s="25"/>
      <c r="AP30" s="25"/>
      <c r="AR30" s="25"/>
      <c r="AT30" s="25"/>
      <c r="AV30" s="25"/>
      <c r="BZ30" s="40"/>
    </row>
    <row r="31" spans="1:78" ht="15.75" thickBot="1" x14ac:dyDescent="0.3">
      <c r="B31" s="40"/>
      <c r="C31" s="40"/>
      <c r="D31" s="302" t="s">
        <v>79</v>
      </c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4"/>
      <c r="P31" s="40"/>
      <c r="Q31" s="302" t="s">
        <v>80</v>
      </c>
      <c r="R31" s="303"/>
      <c r="S31" s="303"/>
      <c r="T31" s="303"/>
      <c r="U31" s="303"/>
      <c r="V31" s="303"/>
      <c r="W31" s="303"/>
      <c r="X31" s="303"/>
      <c r="Y31" s="303"/>
      <c r="Z31" s="303"/>
      <c r="AA31" s="303"/>
      <c r="AB31" s="304"/>
      <c r="AN31" s="25"/>
      <c r="AP31" s="25"/>
      <c r="AR31" s="25"/>
      <c r="AT31" s="25"/>
      <c r="AV31" s="25"/>
      <c r="BZ31" s="40"/>
    </row>
    <row r="32" spans="1:78" ht="15.75" thickBot="1" x14ac:dyDescent="0.3">
      <c r="B32" s="86"/>
      <c r="C32" s="78" t="s">
        <v>131</v>
      </c>
      <c r="D32" s="260">
        <v>1</v>
      </c>
      <c r="E32" s="87">
        <v>2</v>
      </c>
      <c r="F32" s="87">
        <v>3</v>
      </c>
      <c r="G32" s="88">
        <v>4</v>
      </c>
      <c r="H32" s="261">
        <v>5</v>
      </c>
      <c r="I32" s="89">
        <v>6</v>
      </c>
      <c r="J32" s="87">
        <v>7</v>
      </c>
      <c r="K32" s="87">
        <v>8</v>
      </c>
      <c r="L32" s="87">
        <v>9</v>
      </c>
      <c r="M32" s="88">
        <v>10</v>
      </c>
      <c r="N32" s="261">
        <v>11</v>
      </c>
      <c r="O32" s="262">
        <v>12</v>
      </c>
      <c r="P32" s="40"/>
      <c r="Q32" s="260">
        <v>1</v>
      </c>
      <c r="R32" s="261">
        <v>2</v>
      </c>
      <c r="S32" s="261">
        <v>3</v>
      </c>
      <c r="T32" s="88">
        <v>4</v>
      </c>
      <c r="U32" s="261">
        <v>5</v>
      </c>
      <c r="V32" s="89">
        <v>6</v>
      </c>
      <c r="W32" s="261">
        <v>7</v>
      </c>
      <c r="X32" s="261">
        <v>8</v>
      </c>
      <c r="Y32" s="261">
        <v>9</v>
      </c>
      <c r="Z32" s="88">
        <v>10</v>
      </c>
      <c r="AA32" s="261">
        <v>11</v>
      </c>
      <c r="AB32" s="262">
        <v>12</v>
      </c>
      <c r="AN32" s="25"/>
      <c r="AP32" s="25"/>
      <c r="AR32" s="25"/>
      <c r="AT32" s="25"/>
      <c r="AV32" s="25"/>
      <c r="BZ32" s="40"/>
    </row>
    <row r="33" spans="1:78" x14ac:dyDescent="0.25">
      <c r="B33" s="40"/>
      <c r="C33" s="40">
        <v>27</v>
      </c>
      <c r="D33" s="91">
        <v>0.71840000000000004</v>
      </c>
      <c r="E33" s="92">
        <v>0.71640000000000004</v>
      </c>
      <c r="F33" s="92">
        <v>0.72219999999999995</v>
      </c>
      <c r="G33" s="93">
        <v>0.46210000000000001</v>
      </c>
      <c r="H33" s="92">
        <v>0.47889999999999999</v>
      </c>
      <c r="I33" s="94">
        <v>0.46200000000000002</v>
      </c>
      <c r="J33" s="92">
        <v>0.56340000000000001</v>
      </c>
      <c r="K33" s="92">
        <v>0.57740000000000002</v>
      </c>
      <c r="L33" s="92">
        <v>0.56420000000000003</v>
      </c>
      <c r="M33" s="93">
        <v>0.54120000000000001</v>
      </c>
      <c r="N33" s="92">
        <v>0.54100000000000004</v>
      </c>
      <c r="O33" s="95">
        <v>0.52310000000000001</v>
      </c>
      <c r="P33" s="40"/>
      <c r="Q33" s="91">
        <v>4.1300000000000003E-2</v>
      </c>
      <c r="R33" s="92">
        <v>4.1500000000000002E-2</v>
      </c>
      <c r="S33" s="92">
        <v>4.1500000000000002E-2</v>
      </c>
      <c r="T33" s="93">
        <v>4.1500000000000002E-2</v>
      </c>
      <c r="U33" s="92">
        <v>4.2599999999999999E-2</v>
      </c>
      <c r="V33" s="94">
        <v>4.2200000000000001E-2</v>
      </c>
      <c r="W33" s="92">
        <v>4.1200000000000001E-2</v>
      </c>
      <c r="X33" s="92">
        <v>4.1700000000000001E-2</v>
      </c>
      <c r="Y33" s="92">
        <v>4.2000000000000003E-2</v>
      </c>
      <c r="Z33" s="93">
        <v>4.1200000000000001E-2</v>
      </c>
      <c r="AA33" s="92">
        <v>4.2500000000000003E-2</v>
      </c>
      <c r="AB33" s="95">
        <v>4.2700000000000002E-2</v>
      </c>
      <c r="AN33" s="25"/>
      <c r="AP33" s="25"/>
      <c r="AR33" s="25"/>
      <c r="AT33" s="25"/>
      <c r="AV33" s="25"/>
      <c r="BZ33" s="40"/>
    </row>
    <row r="34" spans="1:78" x14ac:dyDescent="0.25">
      <c r="B34" s="40"/>
      <c r="C34" s="40"/>
      <c r="D34" s="97">
        <v>0.70599999999999996</v>
      </c>
      <c r="E34" s="67">
        <v>0.70660000000000001</v>
      </c>
      <c r="F34" s="67">
        <v>0.69789999999999996</v>
      </c>
      <c r="G34" s="98">
        <v>0.43319999999999997</v>
      </c>
      <c r="H34" s="67">
        <v>0.48649999999999999</v>
      </c>
      <c r="I34" s="99">
        <v>0.4456</v>
      </c>
      <c r="J34" s="67">
        <v>0.58879999999999999</v>
      </c>
      <c r="K34" s="67">
        <v>0.57869999999999999</v>
      </c>
      <c r="L34" s="67">
        <v>0.56920000000000004</v>
      </c>
      <c r="M34" s="98">
        <v>0.38629999999999998</v>
      </c>
      <c r="N34" s="67">
        <v>0.44429999999999997</v>
      </c>
      <c r="O34" s="100">
        <v>0.40179999999999999</v>
      </c>
      <c r="P34" s="79"/>
      <c r="Q34" s="97">
        <v>4.02E-2</v>
      </c>
      <c r="R34" s="67">
        <v>4.1200000000000001E-2</v>
      </c>
      <c r="S34" s="67">
        <v>4.0800000000000003E-2</v>
      </c>
      <c r="T34" s="98">
        <v>4.1200000000000001E-2</v>
      </c>
      <c r="U34" s="67">
        <v>4.1300000000000003E-2</v>
      </c>
      <c r="V34" s="99">
        <v>4.1700000000000001E-2</v>
      </c>
      <c r="W34" s="67">
        <v>4.02E-2</v>
      </c>
      <c r="X34" s="67">
        <v>4.1000000000000002E-2</v>
      </c>
      <c r="Y34" s="67">
        <v>4.1000000000000002E-2</v>
      </c>
      <c r="Z34" s="98">
        <v>4.0599999999999997E-2</v>
      </c>
      <c r="AA34" s="67">
        <v>4.1700000000000001E-2</v>
      </c>
      <c r="AB34" s="100">
        <v>4.2099999999999999E-2</v>
      </c>
      <c r="AN34" s="25"/>
      <c r="AP34" s="25"/>
      <c r="AR34" s="25"/>
      <c r="AT34" s="25"/>
      <c r="AV34" s="25"/>
      <c r="BZ34" s="40"/>
    </row>
    <row r="35" spans="1:78" x14ac:dyDescent="0.25">
      <c r="B35" s="40"/>
      <c r="C35" s="40"/>
      <c r="D35" s="101">
        <v>0.66110000000000002</v>
      </c>
      <c r="E35" s="102">
        <v>0.70230000000000004</v>
      </c>
      <c r="F35" s="102">
        <v>0.69379999999999997</v>
      </c>
      <c r="G35" s="103">
        <v>0.43009999999999998</v>
      </c>
      <c r="H35" s="102">
        <v>0.46010000000000001</v>
      </c>
      <c r="I35" s="104">
        <v>0.44059999999999999</v>
      </c>
      <c r="J35" s="102">
        <v>0.5071</v>
      </c>
      <c r="K35" s="102">
        <v>0.40739999999999998</v>
      </c>
      <c r="L35" s="102">
        <v>0.49609999999999999</v>
      </c>
      <c r="M35" s="103">
        <v>0.61729999999999996</v>
      </c>
      <c r="N35" s="102">
        <v>0.61280000000000001</v>
      </c>
      <c r="O35" s="105">
        <v>0.60619999999999996</v>
      </c>
      <c r="P35" s="79"/>
      <c r="Q35" s="101">
        <v>3.9699999999999999E-2</v>
      </c>
      <c r="R35" s="102">
        <v>4.1099999999999998E-2</v>
      </c>
      <c r="S35" s="102">
        <v>4.1300000000000003E-2</v>
      </c>
      <c r="T35" s="103">
        <v>4.1700000000000001E-2</v>
      </c>
      <c r="U35" s="102">
        <v>4.1700000000000001E-2</v>
      </c>
      <c r="V35" s="104">
        <v>4.2200000000000001E-2</v>
      </c>
      <c r="W35" s="102">
        <v>4.1200000000000001E-2</v>
      </c>
      <c r="X35" s="102">
        <v>4.0899999999999999E-2</v>
      </c>
      <c r="Y35" s="102">
        <v>4.2000000000000003E-2</v>
      </c>
      <c r="Z35" s="103">
        <v>4.0800000000000003E-2</v>
      </c>
      <c r="AA35" s="102">
        <v>4.1300000000000003E-2</v>
      </c>
      <c r="AB35" s="105">
        <v>4.2000000000000003E-2</v>
      </c>
      <c r="AN35" s="25"/>
      <c r="AP35" s="25"/>
      <c r="AR35" s="25"/>
      <c r="AT35" s="25"/>
      <c r="AV35" s="25"/>
      <c r="BZ35" s="40"/>
    </row>
    <row r="36" spans="1:78" x14ac:dyDescent="0.25">
      <c r="B36" s="40"/>
      <c r="C36" s="40"/>
      <c r="D36" s="97">
        <v>0.60229999999999995</v>
      </c>
      <c r="E36" s="67">
        <v>0.66559999999999997</v>
      </c>
      <c r="F36" s="67">
        <v>0.68220000000000003</v>
      </c>
      <c r="G36" s="98">
        <v>0.6028</v>
      </c>
      <c r="H36" s="67">
        <v>0.52380000000000004</v>
      </c>
      <c r="I36" s="99">
        <v>0.52300000000000002</v>
      </c>
      <c r="J36" s="67">
        <v>0.60160000000000002</v>
      </c>
      <c r="K36" s="67">
        <v>0.55859999999999999</v>
      </c>
      <c r="L36" s="67">
        <v>0.58630000000000004</v>
      </c>
      <c r="M36" s="98">
        <v>0.50960000000000005</v>
      </c>
      <c r="N36" s="67">
        <v>0.5161</v>
      </c>
      <c r="O36" s="100">
        <v>0.50749999999999995</v>
      </c>
      <c r="P36" s="79"/>
      <c r="Q36" s="97">
        <v>0.04</v>
      </c>
      <c r="R36" s="67">
        <v>4.0800000000000003E-2</v>
      </c>
      <c r="S36" s="67">
        <v>4.0500000000000001E-2</v>
      </c>
      <c r="T36" s="98">
        <v>0.10580000000000001</v>
      </c>
      <c r="U36" s="67">
        <v>4.0599999999999997E-2</v>
      </c>
      <c r="V36" s="99">
        <v>4.0599999999999997E-2</v>
      </c>
      <c r="W36" s="67">
        <v>4.02E-2</v>
      </c>
      <c r="X36" s="67">
        <v>4.0500000000000001E-2</v>
      </c>
      <c r="Y36" s="67">
        <v>4.1200000000000001E-2</v>
      </c>
      <c r="Z36" s="98">
        <v>4.0300000000000002E-2</v>
      </c>
      <c r="AA36" s="67">
        <v>4.0500000000000001E-2</v>
      </c>
      <c r="AB36" s="100">
        <v>4.1099999999999998E-2</v>
      </c>
      <c r="AN36" s="25"/>
      <c r="AP36" s="25"/>
      <c r="AR36" s="25"/>
      <c r="AT36" s="25"/>
      <c r="AV36" s="25"/>
      <c r="BZ36" s="40"/>
    </row>
    <row r="37" spans="1:78" x14ac:dyDescent="0.25">
      <c r="B37" s="40"/>
      <c r="C37" s="40"/>
      <c r="D37" s="101">
        <v>0.62490000000000001</v>
      </c>
      <c r="E37" s="102">
        <v>0.64700000000000002</v>
      </c>
      <c r="F37" s="102">
        <v>0.64559999999999995</v>
      </c>
      <c r="G37" s="103">
        <v>0.51229999999999998</v>
      </c>
      <c r="H37" s="102">
        <v>0.58599999999999997</v>
      </c>
      <c r="I37" s="104">
        <v>0.52649999999999997</v>
      </c>
      <c r="J37" s="102">
        <v>0.52490000000000003</v>
      </c>
      <c r="K37" s="102">
        <v>0.52629999999999999</v>
      </c>
      <c r="L37" s="102">
        <v>0.52149999999999996</v>
      </c>
      <c r="M37" s="103">
        <v>0.5706</v>
      </c>
      <c r="N37" s="102">
        <v>0.57189999999999996</v>
      </c>
      <c r="O37" s="105">
        <v>0.59009999999999996</v>
      </c>
      <c r="P37" s="79"/>
      <c r="Q37" s="101">
        <v>4.0399999999999998E-2</v>
      </c>
      <c r="R37" s="102">
        <v>4.0899999999999999E-2</v>
      </c>
      <c r="S37" s="102">
        <v>4.0800000000000003E-2</v>
      </c>
      <c r="T37" s="103">
        <v>4.0899999999999999E-2</v>
      </c>
      <c r="U37" s="102">
        <v>4.2299999999999997E-2</v>
      </c>
      <c r="V37" s="104">
        <v>4.1799999999999997E-2</v>
      </c>
      <c r="W37" s="102">
        <v>4.1200000000000001E-2</v>
      </c>
      <c r="X37" s="102">
        <v>4.2099999999999999E-2</v>
      </c>
      <c r="Y37" s="102">
        <v>4.2000000000000003E-2</v>
      </c>
      <c r="Z37" s="103">
        <v>4.07E-2</v>
      </c>
      <c r="AA37" s="102">
        <v>4.1399999999999999E-2</v>
      </c>
      <c r="AB37" s="105">
        <v>4.2200000000000001E-2</v>
      </c>
      <c r="AN37" s="25"/>
      <c r="AP37" s="25"/>
      <c r="AR37" s="25"/>
      <c r="AT37" s="25"/>
      <c r="AV37" s="25"/>
      <c r="BZ37" s="40"/>
    </row>
    <row r="38" spans="1:78" x14ac:dyDescent="0.25">
      <c r="B38" s="40"/>
      <c r="C38" s="40"/>
      <c r="D38" s="97">
        <v>0.58699999999999997</v>
      </c>
      <c r="E38" s="67">
        <v>0.59799999999999998</v>
      </c>
      <c r="F38" s="67">
        <v>0.59899999999999998</v>
      </c>
      <c r="G38" s="98">
        <v>0.48620000000000002</v>
      </c>
      <c r="H38" s="67">
        <v>0.5</v>
      </c>
      <c r="I38" s="99">
        <v>0.50980000000000003</v>
      </c>
      <c r="J38" s="67">
        <v>0.53569999999999995</v>
      </c>
      <c r="K38" s="67">
        <v>0.53239999999999998</v>
      </c>
      <c r="L38" s="67">
        <v>0.54449999999999998</v>
      </c>
      <c r="M38" s="98">
        <v>0.47360000000000002</v>
      </c>
      <c r="N38" s="67">
        <v>0.50619999999999998</v>
      </c>
      <c r="O38" s="100">
        <v>0.49320000000000003</v>
      </c>
      <c r="P38" s="79"/>
      <c r="Q38" s="97">
        <v>4.0300000000000002E-2</v>
      </c>
      <c r="R38" s="67">
        <v>4.0599999999999997E-2</v>
      </c>
      <c r="S38" s="67">
        <v>4.0500000000000001E-2</v>
      </c>
      <c r="T38" s="98">
        <v>4.1000000000000002E-2</v>
      </c>
      <c r="U38" s="67">
        <v>4.1200000000000001E-2</v>
      </c>
      <c r="V38" s="99">
        <v>4.1700000000000001E-2</v>
      </c>
      <c r="W38" s="67">
        <v>4.0599999999999997E-2</v>
      </c>
      <c r="X38" s="67">
        <v>4.1000000000000002E-2</v>
      </c>
      <c r="Y38" s="67">
        <v>4.1300000000000003E-2</v>
      </c>
      <c r="Z38" s="98">
        <v>4.1099999999999998E-2</v>
      </c>
      <c r="AA38" s="67">
        <v>4.1200000000000001E-2</v>
      </c>
      <c r="AB38" s="100">
        <v>4.0800000000000003E-2</v>
      </c>
      <c r="AN38" s="25"/>
      <c r="AP38" s="25"/>
      <c r="AR38" s="25"/>
      <c r="AT38" s="25"/>
      <c r="AV38" s="25"/>
      <c r="BZ38" s="40"/>
    </row>
    <row r="39" spans="1:78" x14ac:dyDescent="0.25">
      <c r="B39" s="40"/>
      <c r="C39" s="40"/>
      <c r="D39" s="101">
        <v>0.4577</v>
      </c>
      <c r="E39" s="102">
        <v>0.47410000000000002</v>
      </c>
      <c r="F39" s="102">
        <v>0.46820000000000001</v>
      </c>
      <c r="G39" s="103">
        <v>0.52739999999999998</v>
      </c>
      <c r="H39" s="102">
        <v>0.52959999999999996</v>
      </c>
      <c r="I39" s="104">
        <v>0.50419999999999998</v>
      </c>
      <c r="J39" s="102">
        <v>0.43790000000000001</v>
      </c>
      <c r="K39" s="102">
        <v>0.44069999999999998</v>
      </c>
      <c r="L39" s="102">
        <v>0.45169999999999999</v>
      </c>
      <c r="M39" s="103">
        <v>0.53790000000000004</v>
      </c>
      <c r="N39" s="102">
        <v>0.52259999999999995</v>
      </c>
      <c r="O39" s="105">
        <v>0.51839999999999997</v>
      </c>
      <c r="P39" s="79"/>
      <c r="Q39" s="101">
        <v>0.04</v>
      </c>
      <c r="R39" s="102">
        <v>4.1300000000000003E-2</v>
      </c>
      <c r="S39" s="102">
        <v>4.1799999999999997E-2</v>
      </c>
      <c r="T39" s="103">
        <v>4.1200000000000001E-2</v>
      </c>
      <c r="U39" s="102">
        <v>4.1300000000000003E-2</v>
      </c>
      <c r="V39" s="104">
        <v>4.0899999999999999E-2</v>
      </c>
      <c r="W39" s="102">
        <v>4.0899999999999999E-2</v>
      </c>
      <c r="X39" s="102">
        <v>4.1200000000000001E-2</v>
      </c>
      <c r="Y39" s="102">
        <v>4.1500000000000002E-2</v>
      </c>
      <c r="Z39" s="103">
        <v>4.0800000000000003E-2</v>
      </c>
      <c r="AA39" s="102">
        <v>4.1300000000000003E-2</v>
      </c>
      <c r="AB39" s="105">
        <v>4.19E-2</v>
      </c>
      <c r="AN39" s="25"/>
      <c r="AP39" s="25"/>
      <c r="AR39" s="25"/>
      <c r="AT39" s="25"/>
      <c r="AV39" s="25"/>
      <c r="BZ39" s="40"/>
    </row>
    <row r="40" spans="1:78" ht="15.75" thickBot="1" x14ac:dyDescent="0.3">
      <c r="B40" s="40"/>
      <c r="C40" s="40"/>
      <c r="D40" s="108">
        <v>0.35320000000000001</v>
      </c>
      <c r="E40" s="109">
        <v>0.35949999999999999</v>
      </c>
      <c r="F40" s="109">
        <v>0.37659999999999999</v>
      </c>
      <c r="G40" s="110">
        <v>0.49559999999999998</v>
      </c>
      <c r="H40" s="109">
        <v>0.50129999999999997</v>
      </c>
      <c r="I40" s="111">
        <v>0.51080000000000003</v>
      </c>
      <c r="J40" s="109">
        <v>0.39579999999999999</v>
      </c>
      <c r="K40" s="109">
        <v>0.4304</v>
      </c>
      <c r="L40" s="109">
        <v>0.41410000000000002</v>
      </c>
      <c r="M40" s="110">
        <v>0.50060000000000004</v>
      </c>
      <c r="N40" s="109">
        <v>0.50439999999999996</v>
      </c>
      <c r="O40" s="112">
        <v>0.48120000000000002</v>
      </c>
      <c r="P40" s="79"/>
      <c r="Q40" s="108">
        <v>3.9899999999999998E-2</v>
      </c>
      <c r="R40" s="109">
        <v>4.0599999999999997E-2</v>
      </c>
      <c r="S40" s="109">
        <v>4.1200000000000001E-2</v>
      </c>
      <c r="T40" s="110">
        <v>4.1399999999999999E-2</v>
      </c>
      <c r="U40" s="109">
        <v>4.1200000000000001E-2</v>
      </c>
      <c r="V40" s="111">
        <v>4.1500000000000002E-2</v>
      </c>
      <c r="W40" s="109">
        <v>4.1200000000000001E-2</v>
      </c>
      <c r="X40" s="109">
        <v>4.1700000000000001E-2</v>
      </c>
      <c r="Y40" s="109">
        <v>4.1399999999999999E-2</v>
      </c>
      <c r="Z40" s="110">
        <v>4.1000000000000002E-2</v>
      </c>
      <c r="AA40" s="109">
        <v>4.1599999999999998E-2</v>
      </c>
      <c r="AB40" s="112">
        <v>4.0800000000000003E-2</v>
      </c>
      <c r="AN40" s="25"/>
      <c r="AP40" s="25"/>
      <c r="AR40" s="25"/>
      <c r="AT40" s="25"/>
      <c r="AV40" s="25"/>
      <c r="BZ40" s="40"/>
    </row>
    <row r="41" spans="1:78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N41" s="25"/>
      <c r="AP41" s="25"/>
      <c r="AR41" s="25"/>
      <c r="AT41" s="25"/>
      <c r="AV41" s="25"/>
      <c r="BZ41" s="40"/>
    </row>
    <row r="42" spans="1:78" ht="18" x14ac:dyDescent="0.35">
      <c r="A42" s="24" t="s">
        <v>18</v>
      </c>
      <c r="B42" s="191" t="s">
        <v>105</v>
      </c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N42" s="25"/>
      <c r="AP42" s="25"/>
      <c r="AR42" s="25"/>
      <c r="AT42" s="25"/>
      <c r="AV42" s="25"/>
      <c r="BZ42" s="40"/>
    </row>
    <row r="43" spans="1:78" x14ac:dyDescent="0.25">
      <c r="B43" s="78" t="s">
        <v>109</v>
      </c>
      <c r="C43" s="78"/>
      <c r="D43" s="7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N43" s="25"/>
      <c r="AP43" s="25"/>
      <c r="AR43" s="25"/>
      <c r="AT43" s="25"/>
      <c r="AV43" s="25"/>
      <c r="BZ43" s="40"/>
    </row>
    <row r="44" spans="1:78" ht="15.75" thickBot="1" x14ac:dyDescent="0.3">
      <c r="B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N44" s="25"/>
      <c r="AP44" s="25"/>
      <c r="AR44" s="25"/>
      <c r="AT44" s="25"/>
      <c r="AV44" s="25"/>
      <c r="BZ44" s="40"/>
    </row>
    <row r="45" spans="1:78" ht="18.75" thickBot="1" x14ac:dyDescent="0.4">
      <c r="B45" s="114"/>
      <c r="C45" s="307" t="s">
        <v>106</v>
      </c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9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N45" s="25"/>
      <c r="AP45" s="25"/>
      <c r="AR45" s="25"/>
      <c r="AT45" s="25"/>
      <c r="AV45" s="25"/>
      <c r="BZ45" s="40"/>
    </row>
    <row r="46" spans="1:78" ht="15.75" thickBot="1" x14ac:dyDescent="0.3">
      <c r="A46" s="32"/>
      <c r="B46" s="115"/>
      <c r="C46" s="116">
        <v>1</v>
      </c>
      <c r="D46" s="65">
        <v>2</v>
      </c>
      <c r="E46" s="65">
        <v>3</v>
      </c>
      <c r="F46" s="88">
        <v>4</v>
      </c>
      <c r="G46" s="50">
        <v>5</v>
      </c>
      <c r="H46" s="52">
        <v>6</v>
      </c>
      <c r="I46" s="65">
        <v>7</v>
      </c>
      <c r="J46" s="65">
        <v>8</v>
      </c>
      <c r="K46" s="65">
        <v>9</v>
      </c>
      <c r="L46" s="51">
        <v>10</v>
      </c>
      <c r="M46" s="50">
        <v>11</v>
      </c>
      <c r="N46" s="117">
        <v>12</v>
      </c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N46" s="25"/>
      <c r="AP46" s="25"/>
      <c r="AR46" s="25"/>
      <c r="AT46" s="25"/>
      <c r="AV46" s="25"/>
      <c r="BZ46" s="40"/>
    </row>
    <row r="47" spans="1:78" x14ac:dyDescent="0.25">
      <c r="A47" s="32"/>
      <c r="B47" s="119" t="s">
        <v>0</v>
      </c>
      <c r="C47" s="120">
        <f t="shared" ref="C47:N54" si="6">D33-Q33</f>
        <v>0.67710000000000004</v>
      </c>
      <c r="D47" s="121">
        <f t="shared" si="6"/>
        <v>0.67490000000000006</v>
      </c>
      <c r="E47" s="122">
        <f t="shared" si="6"/>
        <v>0.68069999999999997</v>
      </c>
      <c r="F47" s="97">
        <f t="shared" si="6"/>
        <v>0.42060000000000003</v>
      </c>
      <c r="G47" s="121">
        <f>H33-U33</f>
        <v>0.43630000000000002</v>
      </c>
      <c r="H47" s="122">
        <f t="shared" si="6"/>
        <v>0.41980000000000001</v>
      </c>
      <c r="I47" s="120">
        <f t="shared" si="6"/>
        <v>0.5222</v>
      </c>
      <c r="J47" s="121">
        <f t="shared" si="6"/>
        <v>0.53570000000000007</v>
      </c>
      <c r="K47" s="122">
        <f t="shared" si="6"/>
        <v>0.5222</v>
      </c>
      <c r="L47" s="120">
        <f t="shared" si="6"/>
        <v>0.5</v>
      </c>
      <c r="M47" s="121">
        <f t="shared" si="6"/>
        <v>0.49850000000000005</v>
      </c>
      <c r="N47" s="122">
        <f t="shared" si="6"/>
        <v>0.48039999999999999</v>
      </c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N47" s="25"/>
      <c r="AP47" s="25"/>
      <c r="AR47" s="25"/>
      <c r="AT47" s="25"/>
      <c r="AV47" s="25"/>
      <c r="BZ47" s="40"/>
    </row>
    <row r="48" spans="1:78" x14ac:dyDescent="0.25">
      <c r="A48" s="32"/>
      <c r="B48" s="119" t="s">
        <v>1</v>
      </c>
      <c r="C48" s="97">
        <f t="shared" si="6"/>
        <v>0.66579999999999995</v>
      </c>
      <c r="D48" s="67">
        <f t="shared" si="6"/>
        <v>0.66539999999999999</v>
      </c>
      <c r="E48" s="67">
        <f t="shared" si="6"/>
        <v>0.65710000000000002</v>
      </c>
      <c r="F48" s="97">
        <f t="shared" si="6"/>
        <v>0.39199999999999996</v>
      </c>
      <c r="G48" s="67">
        <f t="shared" si="6"/>
        <v>0.44519999999999998</v>
      </c>
      <c r="H48" s="100">
        <f t="shared" si="6"/>
        <v>0.40389999999999998</v>
      </c>
      <c r="I48" s="97">
        <f t="shared" si="6"/>
        <v>0.54859999999999998</v>
      </c>
      <c r="J48" s="67">
        <f t="shared" si="6"/>
        <v>0.53769999999999996</v>
      </c>
      <c r="K48" s="100">
        <f t="shared" si="6"/>
        <v>0.5282</v>
      </c>
      <c r="L48" s="97">
        <f t="shared" si="6"/>
        <v>0.34570000000000001</v>
      </c>
      <c r="M48" s="258"/>
      <c r="N48" s="100">
        <f t="shared" si="6"/>
        <v>0.35970000000000002</v>
      </c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N48" s="25"/>
      <c r="AP48" s="25"/>
      <c r="AR48" s="25"/>
      <c r="AT48" s="25"/>
      <c r="AV48" s="25"/>
      <c r="BZ48" s="40"/>
    </row>
    <row r="49" spans="1:78" x14ac:dyDescent="0.25">
      <c r="A49" s="32"/>
      <c r="B49" s="119" t="s">
        <v>2</v>
      </c>
      <c r="C49" s="97">
        <f t="shared" si="6"/>
        <v>0.62140000000000006</v>
      </c>
      <c r="D49" s="67">
        <f t="shared" si="6"/>
        <v>0.66120000000000001</v>
      </c>
      <c r="E49" s="100">
        <f t="shared" si="6"/>
        <v>0.65249999999999997</v>
      </c>
      <c r="F49" s="97">
        <f t="shared" si="6"/>
        <v>0.38839999999999997</v>
      </c>
      <c r="G49" s="67">
        <f t="shared" si="6"/>
        <v>0.41839999999999999</v>
      </c>
      <c r="H49" s="100">
        <f t="shared" si="6"/>
        <v>0.39839999999999998</v>
      </c>
      <c r="I49" s="97">
        <f t="shared" si="6"/>
        <v>0.46589999999999998</v>
      </c>
      <c r="J49" s="67">
        <f t="shared" si="6"/>
        <v>0.36649999999999999</v>
      </c>
      <c r="K49" s="100">
        <f t="shared" si="6"/>
        <v>0.4541</v>
      </c>
      <c r="L49" s="97">
        <f t="shared" si="6"/>
        <v>0.57650000000000001</v>
      </c>
      <c r="M49" s="67">
        <f t="shared" si="6"/>
        <v>0.57150000000000001</v>
      </c>
      <c r="N49" s="100">
        <f t="shared" si="6"/>
        <v>0.56419999999999992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N49" s="25"/>
      <c r="AP49" s="25"/>
      <c r="AR49" s="25"/>
      <c r="AT49" s="25"/>
      <c r="AV49" s="25"/>
      <c r="BZ49" s="40"/>
    </row>
    <row r="50" spans="1:78" x14ac:dyDescent="0.25">
      <c r="A50" s="32"/>
      <c r="B50" s="119" t="s">
        <v>3</v>
      </c>
      <c r="C50" s="97"/>
      <c r="D50" s="67">
        <f t="shared" si="6"/>
        <v>0.62480000000000002</v>
      </c>
      <c r="E50" s="100">
        <f t="shared" si="6"/>
        <v>0.64170000000000005</v>
      </c>
      <c r="F50" s="97">
        <f t="shared" si="6"/>
        <v>0.497</v>
      </c>
      <c r="G50" s="67">
        <f t="shared" si="6"/>
        <v>0.48320000000000007</v>
      </c>
      <c r="H50" s="100">
        <f t="shared" si="6"/>
        <v>0.48240000000000005</v>
      </c>
      <c r="I50" s="97">
        <f t="shared" si="6"/>
        <v>0.56140000000000001</v>
      </c>
      <c r="J50" s="67">
        <f t="shared" si="6"/>
        <v>0.5181</v>
      </c>
      <c r="K50" s="100">
        <f t="shared" si="6"/>
        <v>0.54510000000000003</v>
      </c>
      <c r="L50" s="97">
        <f t="shared" si="6"/>
        <v>0.46930000000000005</v>
      </c>
      <c r="M50" s="67">
        <f t="shared" si="6"/>
        <v>0.47560000000000002</v>
      </c>
      <c r="N50" s="100">
        <f t="shared" si="6"/>
        <v>0.46639999999999993</v>
      </c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N50" s="25"/>
      <c r="AP50" s="25"/>
      <c r="AR50" s="25"/>
      <c r="AT50" s="25"/>
      <c r="AV50" s="25"/>
      <c r="BZ50" s="40"/>
    </row>
    <row r="51" spans="1:78" x14ac:dyDescent="0.25">
      <c r="A51" s="32"/>
      <c r="B51" s="119" t="s">
        <v>4</v>
      </c>
      <c r="C51" s="97">
        <f t="shared" si="6"/>
        <v>0.58450000000000002</v>
      </c>
      <c r="D51" s="67">
        <f t="shared" si="6"/>
        <v>0.60609999999999997</v>
      </c>
      <c r="E51" s="100">
        <f t="shared" si="6"/>
        <v>0.6048</v>
      </c>
      <c r="F51" s="97">
        <f t="shared" si="6"/>
        <v>0.47139999999999999</v>
      </c>
      <c r="G51" s="67"/>
      <c r="H51" s="100">
        <f t="shared" si="6"/>
        <v>0.48469999999999996</v>
      </c>
      <c r="I51" s="97">
        <f t="shared" si="6"/>
        <v>0.48370000000000002</v>
      </c>
      <c r="J51" s="67">
        <f t="shared" si="6"/>
        <v>0.48419999999999996</v>
      </c>
      <c r="K51" s="100">
        <f t="shared" si="6"/>
        <v>0.47949999999999998</v>
      </c>
      <c r="L51" s="97">
        <f t="shared" si="6"/>
        <v>0.52990000000000004</v>
      </c>
      <c r="M51" s="67">
        <f t="shared" si="6"/>
        <v>0.53049999999999997</v>
      </c>
      <c r="N51" s="100">
        <f t="shared" si="6"/>
        <v>0.54789999999999994</v>
      </c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N51" s="25"/>
      <c r="AP51" s="25"/>
      <c r="AR51" s="25"/>
      <c r="AT51" s="25"/>
      <c r="AV51" s="25"/>
      <c r="BZ51" s="40"/>
    </row>
    <row r="52" spans="1:78" x14ac:dyDescent="0.25">
      <c r="A52" s="32"/>
      <c r="B52" s="119" t="s">
        <v>5</v>
      </c>
      <c r="C52" s="97">
        <f t="shared" si="6"/>
        <v>0.54669999999999996</v>
      </c>
      <c r="D52" s="67">
        <f t="shared" si="6"/>
        <v>0.55740000000000001</v>
      </c>
      <c r="E52" s="100">
        <f t="shared" si="6"/>
        <v>0.5585</v>
      </c>
      <c r="F52" s="97">
        <f t="shared" si="6"/>
        <v>0.44520000000000004</v>
      </c>
      <c r="G52" s="67">
        <f t="shared" si="6"/>
        <v>0.45879999999999999</v>
      </c>
      <c r="H52" s="100">
        <f t="shared" si="6"/>
        <v>0.46810000000000002</v>
      </c>
      <c r="I52" s="97">
        <f t="shared" si="6"/>
        <v>0.49509999999999998</v>
      </c>
      <c r="J52" s="67">
        <f t="shared" si="6"/>
        <v>0.4914</v>
      </c>
      <c r="K52" s="100">
        <f t="shared" si="6"/>
        <v>0.50319999999999998</v>
      </c>
      <c r="L52" s="97">
        <f t="shared" si="6"/>
        <v>0.4325</v>
      </c>
      <c r="M52" s="67">
        <f t="shared" si="6"/>
        <v>0.46499999999999997</v>
      </c>
      <c r="N52" s="100">
        <f t="shared" si="6"/>
        <v>0.45240000000000002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N52" s="25"/>
      <c r="AP52" s="25"/>
      <c r="AR52" s="25"/>
      <c r="AT52" s="25"/>
      <c r="AV52" s="25"/>
      <c r="AW52" s="32"/>
      <c r="BZ52" s="40"/>
    </row>
    <row r="53" spans="1:78" x14ac:dyDescent="0.25">
      <c r="A53" s="32"/>
      <c r="B53" s="119" t="s">
        <v>6</v>
      </c>
      <c r="C53" s="97">
        <f t="shared" si="6"/>
        <v>0.41770000000000002</v>
      </c>
      <c r="D53" s="67">
        <f t="shared" si="6"/>
        <v>0.43280000000000002</v>
      </c>
      <c r="E53" s="100">
        <f t="shared" si="6"/>
        <v>0.4264</v>
      </c>
      <c r="F53" s="97">
        <f t="shared" si="6"/>
        <v>0.48619999999999997</v>
      </c>
      <c r="G53" s="67">
        <f t="shared" si="6"/>
        <v>0.48829999999999996</v>
      </c>
      <c r="H53" s="100">
        <f t="shared" si="6"/>
        <v>0.46329999999999999</v>
      </c>
      <c r="I53" s="97">
        <f t="shared" si="6"/>
        <v>0.39700000000000002</v>
      </c>
      <c r="J53" s="67">
        <f t="shared" si="6"/>
        <v>0.39949999999999997</v>
      </c>
      <c r="K53" s="100">
        <f t="shared" si="6"/>
        <v>0.41020000000000001</v>
      </c>
      <c r="L53" s="97">
        <f t="shared" si="6"/>
        <v>0.49710000000000004</v>
      </c>
      <c r="M53" s="67">
        <f t="shared" si="6"/>
        <v>0.48129999999999995</v>
      </c>
      <c r="N53" s="100">
        <f t="shared" si="6"/>
        <v>0.47649999999999998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N53" s="25"/>
      <c r="AP53" s="25"/>
      <c r="AR53" s="25"/>
      <c r="AT53" s="25"/>
      <c r="AV53" s="25"/>
      <c r="AW53" s="32"/>
      <c r="BZ53" s="40"/>
    </row>
    <row r="54" spans="1:78" ht="15.75" thickBot="1" x14ac:dyDescent="0.3">
      <c r="A54" s="32"/>
      <c r="B54" s="132" t="s">
        <v>7</v>
      </c>
      <c r="C54" s="133">
        <f t="shared" si="6"/>
        <v>0.31330000000000002</v>
      </c>
      <c r="D54" s="134">
        <f t="shared" si="6"/>
        <v>0.31889999999999996</v>
      </c>
      <c r="E54" s="135">
        <f t="shared" si="6"/>
        <v>0.33539999999999998</v>
      </c>
      <c r="F54" s="133">
        <f t="shared" si="6"/>
        <v>0.45419999999999999</v>
      </c>
      <c r="G54" s="134">
        <f t="shared" si="6"/>
        <v>0.46009999999999995</v>
      </c>
      <c r="H54" s="135">
        <f t="shared" si="6"/>
        <v>0.46930000000000005</v>
      </c>
      <c r="I54" s="133">
        <f t="shared" si="6"/>
        <v>0.35459999999999997</v>
      </c>
      <c r="J54" s="134">
        <f t="shared" si="6"/>
        <v>0.38869999999999999</v>
      </c>
      <c r="K54" s="135">
        <f t="shared" si="6"/>
        <v>0.37270000000000003</v>
      </c>
      <c r="L54" s="133">
        <f t="shared" si="6"/>
        <v>0.45960000000000006</v>
      </c>
      <c r="M54" s="134">
        <f t="shared" si="6"/>
        <v>0.46279999999999999</v>
      </c>
      <c r="N54" s="135">
        <f t="shared" si="6"/>
        <v>0.44040000000000001</v>
      </c>
      <c r="P54" s="66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N54" s="25"/>
      <c r="AP54" s="25"/>
      <c r="AR54" s="25"/>
      <c r="AT54" s="25"/>
      <c r="AV54" s="25"/>
      <c r="AW54" s="32"/>
      <c r="BZ54" s="40"/>
    </row>
    <row r="55" spans="1:78" x14ac:dyDescent="0.25">
      <c r="A55" s="32"/>
      <c r="C55" s="136"/>
      <c r="D55" s="25" t="s">
        <v>54</v>
      </c>
      <c r="P55" s="6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N55" s="25"/>
      <c r="AP55" s="25"/>
      <c r="AR55" s="25"/>
      <c r="AT55" s="25"/>
      <c r="AV55" s="25"/>
      <c r="AW55" s="32"/>
      <c r="BZ55" s="40"/>
    </row>
    <row r="56" spans="1:78" x14ac:dyDescent="0.25">
      <c r="P56" s="66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N56" s="25"/>
      <c r="AP56" s="25"/>
      <c r="AR56" s="25"/>
      <c r="AT56" s="25"/>
      <c r="AV56" s="25"/>
      <c r="AW56" s="32"/>
      <c r="BZ56" s="40"/>
    </row>
    <row r="57" spans="1:78" x14ac:dyDescent="0.25">
      <c r="A57" s="24" t="s">
        <v>17</v>
      </c>
      <c r="B57" s="301" t="s">
        <v>48</v>
      </c>
      <c r="C57" s="301"/>
      <c r="D57" s="301"/>
      <c r="E57" s="301"/>
      <c r="F57" s="301"/>
      <c r="G57" s="301"/>
      <c r="H57" s="301"/>
      <c r="I57" s="301"/>
      <c r="J57" s="301"/>
      <c r="K57" s="301"/>
      <c r="L57" s="301"/>
      <c r="M57" s="301"/>
      <c r="N57" s="301"/>
      <c r="P57" s="66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N57" s="25"/>
      <c r="AP57" s="25"/>
      <c r="AR57" s="25"/>
      <c r="AT57" s="25"/>
      <c r="AV57" s="25"/>
      <c r="AW57" s="32"/>
      <c r="BZ57" s="40"/>
    </row>
    <row r="58" spans="1:78" x14ac:dyDescent="0.25">
      <c r="A58" s="24"/>
      <c r="B58" s="33" t="s">
        <v>98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P58" s="66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N58" s="25"/>
      <c r="AP58" s="25"/>
      <c r="AR58" s="25"/>
      <c r="AT58" s="25"/>
      <c r="AV58" s="25"/>
      <c r="AW58" s="32"/>
      <c r="BZ58" s="40"/>
    </row>
    <row r="59" spans="1:78" x14ac:dyDescent="0.25">
      <c r="B59" s="32"/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P59" s="66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N59" s="25"/>
      <c r="AP59" s="25"/>
      <c r="AR59" s="25"/>
      <c r="AT59" s="25"/>
      <c r="AV59" s="25"/>
      <c r="AW59" s="32"/>
      <c r="BZ59" s="40"/>
    </row>
    <row r="60" spans="1:78" ht="15.75" thickBot="1" x14ac:dyDescent="0.3">
      <c r="B60" s="41"/>
      <c r="C60" s="315" t="s">
        <v>29</v>
      </c>
      <c r="D60" s="316"/>
      <c r="E60" s="317"/>
      <c r="F60" s="315" t="s">
        <v>30</v>
      </c>
      <c r="G60" s="316"/>
      <c r="H60" s="317"/>
      <c r="I60" s="315" t="s">
        <v>32</v>
      </c>
      <c r="J60" s="316"/>
      <c r="K60" s="317"/>
      <c r="L60" s="315" t="s">
        <v>31</v>
      </c>
      <c r="M60" s="316"/>
      <c r="N60" s="317"/>
      <c r="P60" s="66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N60" s="25"/>
      <c r="AP60" s="25"/>
      <c r="AR60" s="25"/>
      <c r="AT60" s="25"/>
      <c r="AV60" s="25"/>
      <c r="AW60" s="32"/>
      <c r="BZ60" s="40"/>
    </row>
    <row r="61" spans="1:78" ht="15.75" thickBot="1" x14ac:dyDescent="0.3">
      <c r="B61" s="41"/>
      <c r="C61" s="42" t="s">
        <v>39</v>
      </c>
      <c r="D61" s="43" t="s">
        <v>10</v>
      </c>
      <c r="E61" s="259" t="s">
        <v>11</v>
      </c>
      <c r="F61" s="45" t="s">
        <v>124</v>
      </c>
      <c r="G61" s="46" t="s">
        <v>10</v>
      </c>
      <c r="H61" s="47" t="s">
        <v>11</v>
      </c>
      <c r="I61" s="45" t="s">
        <v>124</v>
      </c>
      <c r="J61" s="46" t="s">
        <v>10</v>
      </c>
      <c r="K61" s="46" t="s">
        <v>11</v>
      </c>
      <c r="L61" s="45" t="s">
        <v>124</v>
      </c>
      <c r="M61" s="46" t="s">
        <v>10</v>
      </c>
      <c r="N61" s="47" t="s">
        <v>11</v>
      </c>
      <c r="P61" s="66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N61" s="25"/>
      <c r="AP61" s="25"/>
      <c r="AR61" s="25"/>
      <c r="AT61" s="25"/>
      <c r="AV61" s="25"/>
      <c r="AW61" s="32"/>
      <c r="BZ61" s="40"/>
    </row>
    <row r="62" spans="1:78" x14ac:dyDescent="0.25">
      <c r="B62" s="53"/>
      <c r="C62" s="54">
        <v>0</v>
      </c>
      <c r="D62" s="55">
        <f t="shared" ref="D62:D69" si="7">AVERAGE(C47:E47)</f>
        <v>0.67756666666666676</v>
      </c>
      <c r="E62" s="55">
        <f t="shared" ref="E62:E69" si="8">STDEV(C47:E47)</f>
        <v>2.9280255007996569E-3</v>
      </c>
      <c r="F62" s="57">
        <f t="shared" ref="F62:F69" si="9">G18</f>
        <v>1</v>
      </c>
      <c r="G62" s="55">
        <f t="shared" ref="G62:G69" si="10">AVERAGE(F47:H47)</f>
        <v>0.42556666666666665</v>
      </c>
      <c r="H62" s="56">
        <f t="shared" ref="H62:H69" si="11">STDEV(F47:H47)</f>
        <v>9.3039418169576591E-3</v>
      </c>
      <c r="I62" s="57">
        <f t="shared" ref="I62:I69" si="12">J18</f>
        <v>9</v>
      </c>
      <c r="J62" s="55">
        <f t="shared" ref="J62:J69" si="13">AVERAGE(I47:K47)</f>
        <v>0.52670000000000006</v>
      </c>
      <c r="K62" s="55">
        <f t="shared" ref="K62:K69" si="14">STDEV(I47:K47)</f>
        <v>7.7942286340599862E-3</v>
      </c>
      <c r="L62" s="57">
        <f t="shared" ref="L62:L69" si="15">M18</f>
        <v>17</v>
      </c>
      <c r="M62" s="55">
        <f t="shared" ref="M62:M69" si="16">AVERAGE(L47:N47)</f>
        <v>0.49296666666666672</v>
      </c>
      <c r="N62" s="56">
        <f t="shared" ref="N62:N69" si="17">STDEV(L47:N47)</f>
        <v>1.0908864896648674E-2</v>
      </c>
      <c r="P62" s="6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N62" s="25"/>
      <c r="AP62" s="25"/>
      <c r="AR62" s="25"/>
      <c r="AT62" s="25"/>
      <c r="AV62" s="25"/>
      <c r="AW62" s="32"/>
      <c r="BZ62" s="40"/>
    </row>
    <row r="63" spans="1:78" x14ac:dyDescent="0.25">
      <c r="B63" s="53"/>
      <c r="C63" s="62">
        <v>0.25</v>
      </c>
      <c r="D63" s="55">
        <f t="shared" si="7"/>
        <v>0.66276666666666662</v>
      </c>
      <c r="E63" s="55">
        <f t="shared" si="8"/>
        <v>4.9115510109672134E-3</v>
      </c>
      <c r="F63" s="57">
        <f t="shared" si="9"/>
        <v>2</v>
      </c>
      <c r="G63" s="55">
        <f t="shared" si="10"/>
        <v>0.41369999999999996</v>
      </c>
      <c r="H63" s="56">
        <f t="shared" si="11"/>
        <v>2.7921138945250792E-2</v>
      </c>
      <c r="I63" s="57">
        <f t="shared" si="12"/>
        <v>10</v>
      </c>
      <c r="J63" s="55">
        <f t="shared" si="13"/>
        <v>0.53816666666666668</v>
      </c>
      <c r="K63" s="55">
        <f t="shared" si="14"/>
        <v>1.0208003396028681E-2</v>
      </c>
      <c r="L63" s="57">
        <f t="shared" si="15"/>
        <v>18</v>
      </c>
      <c r="M63" s="55">
        <f t="shared" si="16"/>
        <v>0.35270000000000001</v>
      </c>
      <c r="N63" s="56">
        <f t="shared" si="17"/>
        <v>9.8994949366116736E-3</v>
      </c>
      <c r="P63" s="66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N63" s="25"/>
      <c r="AP63" s="25"/>
      <c r="AR63" s="25"/>
      <c r="AT63" s="25"/>
      <c r="AV63" s="25"/>
      <c r="BZ63" s="40"/>
    </row>
    <row r="64" spans="1:78" x14ac:dyDescent="0.25">
      <c r="B64" s="53"/>
      <c r="C64" s="68">
        <v>0.5</v>
      </c>
      <c r="D64" s="55">
        <f t="shared" si="7"/>
        <v>0.64503333333333324</v>
      </c>
      <c r="E64" s="55">
        <f t="shared" si="8"/>
        <v>2.092422838083478E-2</v>
      </c>
      <c r="F64" s="57">
        <f t="shared" si="9"/>
        <v>3</v>
      </c>
      <c r="G64" s="55">
        <f t="shared" si="10"/>
        <v>0.40173333333333333</v>
      </c>
      <c r="H64" s="56">
        <f t="shared" si="11"/>
        <v>1.527525231651948E-2</v>
      </c>
      <c r="I64" s="57">
        <f t="shared" si="12"/>
        <v>11</v>
      </c>
      <c r="J64" s="55">
        <f t="shared" si="13"/>
        <v>0.42883333333333334</v>
      </c>
      <c r="K64" s="55">
        <f t="shared" si="14"/>
        <v>5.4303713807927659E-2</v>
      </c>
      <c r="L64" s="57">
        <f t="shared" si="15"/>
        <v>19</v>
      </c>
      <c r="M64" s="55">
        <f t="shared" si="16"/>
        <v>0.57073333333333343</v>
      </c>
      <c r="N64" s="56">
        <f t="shared" si="17"/>
        <v>6.1857362806163911E-3</v>
      </c>
      <c r="P64" s="66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N64" s="25"/>
      <c r="AP64" s="25"/>
      <c r="AR64" s="25"/>
      <c r="AT64" s="25"/>
      <c r="AV64" s="25"/>
      <c r="BZ64" s="40"/>
    </row>
    <row r="65" spans="1:78" x14ac:dyDescent="0.25">
      <c r="B65" s="53"/>
      <c r="C65" s="54">
        <v>1</v>
      </c>
      <c r="D65" s="55">
        <f t="shared" si="7"/>
        <v>0.63325000000000009</v>
      </c>
      <c r="E65" s="55">
        <f t="shared" si="8"/>
        <v>1.1950104602052673E-2</v>
      </c>
      <c r="F65" s="57">
        <f t="shared" si="9"/>
        <v>4</v>
      </c>
      <c r="G65" s="55">
        <f t="shared" si="10"/>
        <v>0.48753333333333337</v>
      </c>
      <c r="H65" s="56">
        <f t="shared" si="11"/>
        <v>8.2081260549124561E-3</v>
      </c>
      <c r="I65" s="57">
        <f t="shared" si="12"/>
        <v>12</v>
      </c>
      <c r="J65" s="55">
        <f t="shared" si="13"/>
        <v>0.54153333333333331</v>
      </c>
      <c r="K65" s="55">
        <f t="shared" si="14"/>
        <v>2.1869232573031305E-2</v>
      </c>
      <c r="L65" s="57">
        <f t="shared" si="15"/>
        <v>20</v>
      </c>
      <c r="M65" s="55">
        <f t="shared" si="16"/>
        <v>0.47043333333333331</v>
      </c>
      <c r="N65" s="56">
        <f t="shared" si="17"/>
        <v>4.7035447625523551E-3</v>
      </c>
      <c r="P65" s="66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N65" s="25"/>
      <c r="AP65" s="25"/>
      <c r="AR65" s="25"/>
      <c r="AT65" s="25"/>
      <c r="AV65" s="25"/>
      <c r="BZ65" s="40"/>
    </row>
    <row r="66" spans="1:78" x14ac:dyDescent="0.25">
      <c r="B66" s="53"/>
      <c r="C66" s="68">
        <v>1.5</v>
      </c>
      <c r="D66" s="55">
        <f t="shared" si="7"/>
        <v>0.59846666666666659</v>
      </c>
      <c r="E66" s="55">
        <f t="shared" si="8"/>
        <v>1.2112940738455417E-2</v>
      </c>
      <c r="F66" s="57">
        <f t="shared" si="9"/>
        <v>5</v>
      </c>
      <c r="G66" s="55">
        <f t="shared" si="10"/>
        <v>0.47804999999999997</v>
      </c>
      <c r="H66" s="56">
        <f t="shared" si="11"/>
        <v>9.4045201897810671E-3</v>
      </c>
      <c r="I66" s="57">
        <f t="shared" si="12"/>
        <v>13</v>
      </c>
      <c r="J66" s="55">
        <f t="shared" si="13"/>
        <v>0.48246666666666665</v>
      </c>
      <c r="K66" s="55">
        <f t="shared" si="14"/>
        <v>2.5813433195399152E-3</v>
      </c>
      <c r="L66" s="57">
        <f t="shared" si="15"/>
        <v>21</v>
      </c>
      <c r="M66" s="55">
        <f t="shared" si="16"/>
        <v>0.53609999999999991</v>
      </c>
      <c r="N66" s="56">
        <f t="shared" si="17"/>
        <v>1.022350233530561E-2</v>
      </c>
      <c r="P66" s="66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N66" s="25"/>
      <c r="AP66" s="25"/>
      <c r="AR66" s="25"/>
      <c r="AT66" s="25"/>
      <c r="AV66" s="25"/>
      <c r="BZ66" s="40"/>
    </row>
    <row r="67" spans="1:78" x14ac:dyDescent="0.25">
      <c r="B67" s="53"/>
      <c r="C67" s="54">
        <v>3</v>
      </c>
      <c r="D67" s="55">
        <f t="shared" si="7"/>
        <v>0.55419999999999991</v>
      </c>
      <c r="E67" s="55">
        <f t="shared" si="8"/>
        <v>6.5184353950929266E-3</v>
      </c>
      <c r="F67" s="57">
        <f t="shared" si="9"/>
        <v>6</v>
      </c>
      <c r="G67" s="55">
        <f t="shared" si="10"/>
        <v>0.4573666666666667</v>
      </c>
      <c r="H67" s="56">
        <f t="shared" si="11"/>
        <v>1.1517088752516107E-2</v>
      </c>
      <c r="I67" s="57">
        <f t="shared" si="12"/>
        <v>14</v>
      </c>
      <c r="J67" s="55">
        <f t="shared" si="13"/>
        <v>0.49656666666666666</v>
      </c>
      <c r="K67" s="55">
        <f t="shared" si="14"/>
        <v>6.035174672976186E-3</v>
      </c>
      <c r="L67" s="57">
        <f t="shared" si="15"/>
        <v>22</v>
      </c>
      <c r="M67" s="55">
        <f t="shared" si="16"/>
        <v>0.44996666666666663</v>
      </c>
      <c r="N67" s="56">
        <f t="shared" si="17"/>
        <v>1.6386071320891198E-2</v>
      </c>
      <c r="P67" s="66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N67" s="25"/>
      <c r="AP67" s="25"/>
      <c r="AR67" s="25"/>
      <c r="AT67" s="25"/>
      <c r="AV67" s="25"/>
      <c r="BZ67" s="40"/>
    </row>
    <row r="68" spans="1:78" x14ac:dyDescent="0.25">
      <c r="B68" s="53"/>
      <c r="C68" s="54">
        <v>5</v>
      </c>
      <c r="D68" s="55">
        <f t="shared" si="7"/>
        <v>0.42563333333333331</v>
      </c>
      <c r="E68" s="55">
        <f t="shared" si="8"/>
        <v>7.579138033664075E-3</v>
      </c>
      <c r="F68" s="57">
        <f t="shared" si="9"/>
        <v>7</v>
      </c>
      <c r="G68" s="55">
        <f t="shared" si="10"/>
        <v>0.47926666666666667</v>
      </c>
      <c r="H68" s="56">
        <f t="shared" si="11"/>
        <v>1.3867347739684502E-2</v>
      </c>
      <c r="I68" s="57">
        <f t="shared" si="12"/>
        <v>15</v>
      </c>
      <c r="J68" s="55">
        <f t="shared" si="13"/>
        <v>0.40223333333333339</v>
      </c>
      <c r="K68" s="55">
        <f t="shared" si="14"/>
        <v>7.0116569606144732E-3</v>
      </c>
      <c r="L68" s="57">
        <f t="shared" si="15"/>
        <v>23</v>
      </c>
      <c r="M68" s="55">
        <f t="shared" si="16"/>
        <v>0.4849666666666666</v>
      </c>
      <c r="N68" s="56">
        <f t="shared" si="17"/>
        <v>1.0778373408512724E-2</v>
      </c>
      <c r="P68" s="66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N68" s="25"/>
      <c r="AP68" s="25"/>
      <c r="AR68" s="25"/>
      <c r="AT68" s="25"/>
      <c r="AV68" s="25"/>
      <c r="BZ68" s="40"/>
    </row>
    <row r="69" spans="1:78" x14ac:dyDescent="0.25">
      <c r="B69" s="53"/>
      <c r="C69" s="69">
        <v>7</v>
      </c>
      <c r="D69" s="70">
        <f t="shared" si="7"/>
        <v>0.32253333333333334</v>
      </c>
      <c r="E69" s="70">
        <f t="shared" si="8"/>
        <v>1.1489270356873535E-2</v>
      </c>
      <c r="F69" s="72">
        <f t="shared" si="9"/>
        <v>8</v>
      </c>
      <c r="G69" s="70">
        <f t="shared" si="10"/>
        <v>0.4612</v>
      </c>
      <c r="H69" s="71">
        <f t="shared" si="11"/>
        <v>7.609862022402279E-3</v>
      </c>
      <c r="I69" s="72">
        <f t="shared" si="12"/>
        <v>16</v>
      </c>
      <c r="J69" s="70">
        <f t="shared" si="13"/>
        <v>0.37200000000000005</v>
      </c>
      <c r="K69" s="70">
        <f t="shared" si="14"/>
        <v>1.7060773722196786E-2</v>
      </c>
      <c r="L69" s="72">
        <f t="shared" si="15"/>
        <v>24</v>
      </c>
      <c r="M69" s="70">
        <f t="shared" si="16"/>
        <v>0.45426666666666665</v>
      </c>
      <c r="N69" s="71">
        <f t="shared" si="17"/>
        <v>1.2115004471040585E-2</v>
      </c>
      <c r="P69" s="66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N69" s="25"/>
      <c r="AP69" s="25"/>
      <c r="AR69" s="25"/>
      <c r="AT69" s="25"/>
      <c r="AV69" s="25"/>
      <c r="BZ69" s="40"/>
    </row>
    <row r="70" spans="1:78" x14ac:dyDescent="0.25">
      <c r="B70" s="66"/>
      <c r="C70" s="66"/>
      <c r="D70" s="66"/>
      <c r="E70" s="66"/>
      <c r="F70" s="73"/>
      <c r="G70" s="66"/>
      <c r="H70" s="74"/>
      <c r="I70" s="66"/>
      <c r="J70" s="75"/>
      <c r="K70" s="66"/>
      <c r="L70" s="76"/>
      <c r="M70" s="66"/>
      <c r="N70" s="77"/>
      <c r="P70" s="6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N70" s="25"/>
      <c r="AP70" s="25"/>
      <c r="AR70" s="25"/>
      <c r="AT70" s="25"/>
      <c r="AV70" s="25"/>
      <c r="BZ70" s="40"/>
    </row>
    <row r="71" spans="1:78" x14ac:dyDescent="0.25">
      <c r="A71" s="78" t="s">
        <v>49</v>
      </c>
      <c r="B71" s="318" t="s">
        <v>81</v>
      </c>
      <c r="C71" s="318"/>
      <c r="D71" s="318"/>
      <c r="E71" s="318"/>
      <c r="F71" s="318"/>
      <c r="G71" s="318"/>
      <c r="H71" s="318"/>
      <c r="I71" s="318"/>
      <c r="J71" s="318"/>
      <c r="K71" s="318"/>
      <c r="L71" s="318"/>
      <c r="M71" s="318"/>
      <c r="N71" s="318"/>
      <c r="P71" s="6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N71" s="25"/>
      <c r="AP71" s="25"/>
      <c r="AR71" s="25"/>
      <c r="AT71" s="25"/>
      <c r="AV71" s="25"/>
      <c r="BZ71" s="40"/>
    </row>
    <row r="72" spans="1:78" x14ac:dyDescent="0.25">
      <c r="A72" s="41"/>
      <c r="B72" s="188"/>
      <c r="C72" s="186"/>
      <c r="D72" s="186"/>
      <c r="E72" s="186"/>
      <c r="F72" s="186"/>
      <c r="G72" s="186"/>
      <c r="H72" s="186"/>
      <c r="I72" s="186"/>
      <c r="J72" s="187"/>
      <c r="K72" s="203"/>
      <c r="L72" s="203"/>
      <c r="M72" s="203"/>
      <c r="N72" s="203"/>
      <c r="P72" s="6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N72" s="25"/>
      <c r="AP72" s="25"/>
      <c r="AR72" s="25"/>
      <c r="AT72" s="25"/>
      <c r="AV72" s="25"/>
      <c r="BZ72" s="40"/>
    </row>
    <row r="73" spans="1:78" x14ac:dyDescent="0.25">
      <c r="A73" s="32"/>
      <c r="B73" s="181"/>
      <c r="C73" s="66"/>
      <c r="D73" s="66"/>
      <c r="E73" s="66"/>
      <c r="F73" s="66"/>
      <c r="G73" s="161"/>
      <c r="H73" s="66"/>
      <c r="I73" s="66"/>
      <c r="J73" s="204"/>
      <c r="K73" s="40"/>
      <c r="L73" s="80"/>
      <c r="M73" s="40"/>
      <c r="N73" s="81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N73" s="25"/>
      <c r="AP73" s="25"/>
      <c r="AR73" s="25"/>
      <c r="AT73" s="25"/>
      <c r="AV73" s="25"/>
      <c r="BZ73" s="40"/>
    </row>
    <row r="74" spans="1:78" x14ac:dyDescent="0.25">
      <c r="B74" s="83"/>
      <c r="C74" s="66"/>
      <c r="D74" s="66"/>
      <c r="E74" s="66"/>
      <c r="F74" s="73"/>
      <c r="G74" s="66"/>
      <c r="H74" s="74"/>
      <c r="I74" s="32"/>
      <c r="J74" s="205"/>
      <c r="K74" s="78" t="s">
        <v>43</v>
      </c>
      <c r="L74" s="78" t="s">
        <v>59</v>
      </c>
      <c r="M74" s="31"/>
      <c r="N74" s="31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N74" s="25"/>
      <c r="AP74" s="25"/>
      <c r="AR74" s="25"/>
      <c r="AT74" s="25"/>
      <c r="AV74" s="25"/>
      <c r="BZ74" s="40"/>
    </row>
    <row r="75" spans="1:78" ht="15.75" thickBot="1" x14ac:dyDescent="0.3">
      <c r="B75" s="83"/>
      <c r="C75" s="66"/>
      <c r="D75" s="66"/>
      <c r="E75" s="66"/>
      <c r="F75" s="73"/>
      <c r="G75" s="66"/>
      <c r="H75" s="74"/>
      <c r="I75" s="32"/>
      <c r="J75" s="205"/>
      <c r="K75" s="75"/>
      <c r="L75" s="85"/>
      <c r="M75" s="78"/>
      <c r="N75" s="31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N75" s="25"/>
      <c r="AP75" s="25"/>
      <c r="AR75" s="25"/>
      <c r="AT75" s="25"/>
      <c r="AV75" s="25"/>
      <c r="BZ75" s="40"/>
    </row>
    <row r="76" spans="1:78" ht="15.75" thickBot="1" x14ac:dyDescent="0.3">
      <c r="B76" s="83"/>
      <c r="C76" s="66"/>
      <c r="D76" s="66"/>
      <c r="E76" s="66"/>
      <c r="F76" s="73"/>
      <c r="G76" s="66"/>
      <c r="H76" s="74"/>
      <c r="I76" s="32"/>
      <c r="J76" s="205"/>
      <c r="K76" s="75"/>
      <c r="L76" s="78" t="s">
        <v>56</v>
      </c>
      <c r="M76" s="90">
        <v>-4.99E-2</v>
      </c>
      <c r="N76" s="31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N76" s="25"/>
      <c r="AP76" s="25"/>
      <c r="AR76" s="25"/>
      <c r="AT76" s="25"/>
      <c r="AV76" s="25"/>
      <c r="BZ76" s="40"/>
    </row>
    <row r="77" spans="1:78" ht="15.75" thickBot="1" x14ac:dyDescent="0.3">
      <c r="B77" s="83"/>
      <c r="C77" s="66"/>
      <c r="D77" s="66"/>
      <c r="E77" s="66"/>
      <c r="F77" s="73"/>
      <c r="G77" s="66"/>
      <c r="H77" s="74"/>
      <c r="I77" s="32"/>
      <c r="J77" s="205"/>
      <c r="K77" s="75"/>
      <c r="L77" s="78" t="s">
        <v>57</v>
      </c>
      <c r="M77" s="96">
        <v>0.67879999999999996</v>
      </c>
      <c r="N77" s="31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N77" s="25"/>
      <c r="AP77" s="25"/>
      <c r="AR77" s="25"/>
      <c r="AT77" s="25"/>
      <c r="AV77" s="25"/>
      <c r="BZ77" s="40"/>
    </row>
    <row r="78" spans="1:78" x14ac:dyDescent="0.25">
      <c r="B78" s="83"/>
      <c r="C78" s="66"/>
      <c r="D78" s="73"/>
      <c r="E78" s="66" t="s">
        <v>35</v>
      </c>
      <c r="F78" s="74"/>
      <c r="G78" s="66"/>
      <c r="H78" s="74"/>
      <c r="I78" s="32"/>
      <c r="J78" s="205"/>
      <c r="K78" s="66"/>
      <c r="L78" s="75"/>
      <c r="N78" s="31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N78" s="25"/>
      <c r="AP78" s="25"/>
      <c r="AR78" s="25"/>
      <c r="AT78" s="25"/>
      <c r="AV78" s="25"/>
      <c r="BZ78" s="40"/>
    </row>
    <row r="79" spans="1:78" x14ac:dyDescent="0.25">
      <c r="B79" s="83"/>
      <c r="C79" s="66"/>
      <c r="D79" s="73"/>
      <c r="E79" s="66"/>
      <c r="F79" s="74"/>
      <c r="G79" s="32"/>
      <c r="H79" s="150"/>
      <c r="I79" s="32"/>
      <c r="J79" s="205"/>
      <c r="L79" s="41" t="s">
        <v>104</v>
      </c>
      <c r="M79" s="8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N79" s="25"/>
      <c r="AP79" s="25"/>
      <c r="AR79" s="25"/>
      <c r="AT79" s="25"/>
      <c r="AV79" s="25"/>
      <c r="BZ79" s="40"/>
    </row>
    <row r="80" spans="1:78" x14ac:dyDescent="0.25">
      <c r="B80" s="83"/>
      <c r="C80" s="66"/>
      <c r="D80" s="66" t="s">
        <v>33</v>
      </c>
      <c r="E80" s="66"/>
      <c r="F80" s="74"/>
      <c r="G80" s="32"/>
      <c r="H80" s="150"/>
      <c r="I80" s="32"/>
      <c r="J80" s="205"/>
      <c r="L80" s="41" t="s">
        <v>97</v>
      </c>
      <c r="M80" s="66"/>
      <c r="N80" s="8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N80" s="25"/>
      <c r="AP80" s="25"/>
      <c r="AR80" s="25"/>
      <c r="AT80" s="25"/>
      <c r="AV80" s="25"/>
      <c r="BZ80" s="40"/>
    </row>
    <row r="81" spans="1:78" x14ac:dyDescent="0.25">
      <c r="B81" s="83"/>
      <c r="C81" s="66"/>
      <c r="D81" s="66"/>
      <c r="E81" s="66"/>
      <c r="F81" s="107"/>
      <c r="G81" s="32"/>
      <c r="H81" s="150"/>
      <c r="I81" s="32"/>
      <c r="J81" s="205"/>
      <c r="K81" s="66"/>
      <c r="L81" s="41" t="s">
        <v>96</v>
      </c>
      <c r="M81" s="66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N81" s="25"/>
      <c r="AP81" s="25"/>
      <c r="AR81" s="25"/>
      <c r="AT81" s="25"/>
      <c r="AV81" s="25"/>
      <c r="BZ81" s="40"/>
    </row>
    <row r="82" spans="1:78" x14ac:dyDescent="0.25">
      <c r="B82" s="83"/>
      <c r="C82" s="66"/>
      <c r="D82" s="66"/>
      <c r="E82" s="66"/>
      <c r="F82" s="73"/>
      <c r="G82" s="66"/>
      <c r="H82" s="74"/>
      <c r="I82" s="66"/>
      <c r="J82" s="182"/>
      <c r="K82" s="66"/>
      <c r="L82" s="40"/>
      <c r="M82" s="40"/>
      <c r="N82" s="81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N82" s="25"/>
      <c r="AP82" s="25"/>
      <c r="AR82" s="25"/>
      <c r="AT82" s="25"/>
      <c r="AV82" s="25"/>
      <c r="BZ82" s="40"/>
    </row>
    <row r="83" spans="1:78" x14ac:dyDescent="0.25">
      <c r="B83" s="83"/>
      <c r="C83" s="66"/>
      <c r="D83" s="66"/>
      <c r="E83" s="66"/>
      <c r="F83" s="73"/>
      <c r="G83" s="66"/>
      <c r="H83" s="74"/>
      <c r="I83" s="66"/>
      <c r="J83" s="182"/>
      <c r="K83" s="66"/>
      <c r="L83" s="40"/>
      <c r="M83" s="40"/>
      <c r="N83" s="81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N83" s="25"/>
      <c r="AP83" s="25"/>
      <c r="AR83" s="25"/>
      <c r="AT83" s="25"/>
      <c r="AV83" s="25"/>
      <c r="BZ83" s="40"/>
    </row>
    <row r="84" spans="1:78" x14ac:dyDescent="0.25">
      <c r="B84" s="83"/>
      <c r="C84" s="66"/>
      <c r="D84" s="66"/>
      <c r="E84" s="66"/>
      <c r="F84" s="73"/>
      <c r="G84" s="66"/>
      <c r="H84" s="74"/>
      <c r="I84" s="66"/>
      <c r="J84" s="182"/>
      <c r="K84" s="66"/>
      <c r="L84" s="40"/>
      <c r="M84" s="40"/>
      <c r="N84" s="81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N84" s="25"/>
      <c r="AP84" s="25"/>
      <c r="AR84" s="25"/>
      <c r="AT84" s="25"/>
      <c r="AV84" s="25"/>
      <c r="BZ84" s="40"/>
    </row>
    <row r="85" spans="1:78" x14ac:dyDescent="0.25">
      <c r="B85" s="83"/>
      <c r="C85" s="66"/>
      <c r="D85" s="66"/>
      <c r="E85" s="66"/>
      <c r="F85" s="73"/>
      <c r="G85" s="66"/>
      <c r="H85" s="74"/>
      <c r="I85" s="66"/>
      <c r="J85" s="182"/>
      <c r="K85" s="66"/>
      <c r="L85" s="40"/>
      <c r="M85" s="40"/>
      <c r="N85" s="81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N85" s="25"/>
      <c r="AP85" s="25"/>
      <c r="AR85" s="25"/>
      <c r="AT85" s="25"/>
      <c r="AV85" s="25"/>
      <c r="BZ85" s="40"/>
    </row>
    <row r="86" spans="1:78" x14ac:dyDescent="0.25">
      <c r="B86" s="83"/>
      <c r="C86" s="66"/>
      <c r="D86" s="66"/>
      <c r="E86" s="66"/>
      <c r="F86" s="73"/>
      <c r="G86" s="66"/>
      <c r="H86" s="74"/>
      <c r="I86" s="66"/>
      <c r="J86" s="182"/>
      <c r="K86" s="66"/>
      <c r="L86" s="40"/>
      <c r="M86" s="40"/>
      <c r="N86" s="81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N86" s="25"/>
      <c r="AP86" s="25"/>
      <c r="AR86" s="25"/>
      <c r="AT86" s="25"/>
      <c r="AV86" s="25"/>
      <c r="BZ86" s="40"/>
    </row>
    <row r="87" spans="1:78" x14ac:dyDescent="0.25">
      <c r="B87" s="83"/>
      <c r="C87" s="66"/>
      <c r="D87" s="66"/>
      <c r="E87" s="66"/>
      <c r="F87" s="73"/>
      <c r="G87" s="66"/>
      <c r="H87" s="74"/>
      <c r="I87" s="66"/>
      <c r="J87" s="182"/>
      <c r="K87" s="66"/>
      <c r="L87" s="40"/>
      <c r="M87" s="40"/>
      <c r="N87" s="81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N87" s="25"/>
      <c r="AP87" s="25"/>
      <c r="AR87" s="25"/>
      <c r="AT87" s="25"/>
      <c r="AV87" s="25"/>
      <c r="BZ87" s="40"/>
    </row>
    <row r="88" spans="1:78" x14ac:dyDescent="0.25">
      <c r="B88" s="83"/>
      <c r="C88" s="66"/>
      <c r="D88" s="66"/>
      <c r="E88" s="66"/>
      <c r="F88" s="73"/>
      <c r="G88" s="66"/>
      <c r="H88" s="74"/>
      <c r="I88" s="66"/>
      <c r="J88" s="182"/>
      <c r="K88" s="66"/>
      <c r="L88" s="40"/>
      <c r="M88" s="40"/>
      <c r="N88" s="81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N88" s="25"/>
      <c r="AP88" s="25"/>
      <c r="AR88" s="25"/>
      <c r="AT88" s="25"/>
      <c r="AV88" s="25"/>
      <c r="BZ88" s="40"/>
    </row>
    <row r="89" spans="1:78" x14ac:dyDescent="0.25">
      <c r="B89" s="83"/>
      <c r="C89" s="66"/>
      <c r="D89" s="66"/>
      <c r="E89" s="66"/>
      <c r="F89" s="73"/>
      <c r="G89" s="66"/>
      <c r="H89" s="74"/>
      <c r="I89" s="66"/>
      <c r="J89" s="182"/>
      <c r="K89" s="66"/>
      <c r="L89" s="40"/>
      <c r="M89" s="40"/>
      <c r="N89" s="81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N89" s="25"/>
      <c r="AP89" s="25"/>
      <c r="AR89" s="25"/>
      <c r="AT89" s="25"/>
      <c r="AV89" s="25"/>
      <c r="AW89" s="32"/>
      <c r="BZ89" s="40"/>
    </row>
    <row r="90" spans="1:78" x14ac:dyDescent="0.25">
      <c r="B90" s="123"/>
      <c r="C90" s="124"/>
      <c r="D90" s="124"/>
      <c r="E90" s="124"/>
      <c r="F90" s="125"/>
      <c r="G90" s="124"/>
      <c r="H90" s="206"/>
      <c r="I90" s="124"/>
      <c r="J90" s="207"/>
      <c r="K90" s="66"/>
      <c r="L90" s="40"/>
      <c r="M90" s="40"/>
      <c r="N90" s="81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N90" s="25"/>
      <c r="AP90" s="25"/>
      <c r="AR90" s="25"/>
      <c r="AT90" s="25"/>
      <c r="AV90" s="25"/>
      <c r="BZ90" s="40"/>
    </row>
    <row r="91" spans="1:78" x14ac:dyDescent="0.25">
      <c r="B91" s="40"/>
      <c r="C91" s="40"/>
      <c r="D91" s="40"/>
      <c r="E91" s="66"/>
      <c r="F91" s="73"/>
      <c r="G91" s="66"/>
      <c r="H91" s="74"/>
      <c r="I91" s="66"/>
      <c r="J91" s="66"/>
      <c r="K91" s="66"/>
      <c r="L91" s="40"/>
      <c r="M91" s="40"/>
      <c r="N91" s="81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N91" s="25"/>
      <c r="AP91" s="25"/>
      <c r="AR91" s="25"/>
      <c r="AT91" s="25"/>
      <c r="AV91" s="25"/>
      <c r="BZ91" s="40"/>
    </row>
    <row r="92" spans="1:78" x14ac:dyDescent="0.25">
      <c r="A92" s="24" t="s">
        <v>20</v>
      </c>
      <c r="B92" s="203" t="s">
        <v>78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N92" s="25"/>
      <c r="AP92" s="25"/>
      <c r="AR92" s="25"/>
      <c r="AT92" s="25"/>
      <c r="AV92" s="25"/>
      <c r="BZ92" s="40"/>
    </row>
    <row r="93" spans="1:78" x14ac:dyDescent="0.25">
      <c r="A93" s="24"/>
      <c r="B93" s="163" t="s">
        <v>83</v>
      </c>
      <c r="C93" s="32"/>
      <c r="D93" s="32"/>
      <c r="E93" s="32"/>
      <c r="F93" s="107"/>
      <c r="G93" s="32"/>
      <c r="H93" s="150"/>
      <c r="I93" s="32"/>
      <c r="J93" s="159"/>
      <c r="K93" s="32"/>
      <c r="L93" s="151"/>
      <c r="M93" s="32"/>
      <c r="N93" s="16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N93" s="25"/>
      <c r="AP93" s="25"/>
      <c r="AR93" s="25"/>
      <c r="AT93" s="25"/>
      <c r="AV93" s="25"/>
      <c r="BZ93" s="40"/>
    </row>
    <row r="94" spans="1:78" x14ac:dyDescent="0.25">
      <c r="A94" s="24"/>
      <c r="C94" s="32"/>
      <c r="D94" s="32"/>
      <c r="E94" s="32"/>
      <c r="F94" s="107"/>
      <c r="G94" s="32"/>
      <c r="H94" s="150"/>
      <c r="I94" s="32"/>
      <c r="J94" s="159"/>
      <c r="K94" s="32"/>
      <c r="L94" s="151"/>
      <c r="M94" s="32"/>
      <c r="N94" s="16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N94" s="25"/>
      <c r="AP94" s="25"/>
      <c r="AR94" s="25"/>
      <c r="AT94" s="25"/>
      <c r="AV94" s="25"/>
      <c r="BZ94" s="40"/>
    </row>
    <row r="95" spans="1:78" ht="15.75" thickBot="1" x14ac:dyDescent="0.3">
      <c r="B95" s="164" t="s">
        <v>110</v>
      </c>
      <c r="C95" s="249"/>
      <c r="D95" s="249"/>
      <c r="E95" s="226"/>
      <c r="F95" s="249"/>
      <c r="G95" s="249"/>
      <c r="H95" s="226"/>
      <c r="I95" s="249"/>
      <c r="J95" s="249"/>
      <c r="K95" s="226"/>
      <c r="L95" s="249"/>
      <c r="M95" s="249"/>
      <c r="N95" s="33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N95" s="25"/>
      <c r="AP95" s="25"/>
      <c r="AR95" s="25"/>
      <c r="AT95" s="25"/>
      <c r="AV95" s="25"/>
      <c r="BZ95" s="40"/>
    </row>
    <row r="96" spans="1:78" ht="15.75" thickBot="1" x14ac:dyDescent="0.3">
      <c r="B96" s="66"/>
      <c r="C96" s="46" t="s">
        <v>8</v>
      </c>
      <c r="D96" s="46" t="s">
        <v>39</v>
      </c>
      <c r="E96" s="65"/>
      <c r="F96" s="46" t="s">
        <v>124</v>
      </c>
      <c r="G96" s="46" t="s">
        <v>39</v>
      </c>
      <c r="H96" s="65"/>
      <c r="I96" s="46" t="s">
        <v>124</v>
      </c>
      <c r="J96" s="46" t="s">
        <v>39</v>
      </c>
      <c r="K96" s="66"/>
      <c r="L96" s="46" t="s">
        <v>124</v>
      </c>
      <c r="M96" s="46" t="s">
        <v>39</v>
      </c>
      <c r="N96" s="65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N96" s="25"/>
      <c r="AP96" s="25"/>
      <c r="AR96" s="25"/>
      <c r="AT96" s="25"/>
      <c r="AV96" s="25"/>
      <c r="BZ96" s="40"/>
    </row>
    <row r="97" spans="1:78" x14ac:dyDescent="0.25">
      <c r="B97" s="66"/>
      <c r="C97" s="118">
        <v>0</v>
      </c>
      <c r="D97" s="63">
        <f>(D62-$M$77)/$M$76</f>
        <v>2.4716098864392737E-2</v>
      </c>
      <c r="E97" s="129"/>
      <c r="F97" s="34">
        <f>F62</f>
        <v>1</v>
      </c>
      <c r="G97" s="63">
        <f t="shared" ref="G97:G104" si="18">(G62-$M$77)/$M$76</f>
        <v>5.0748162992651968</v>
      </c>
      <c r="H97" s="130"/>
      <c r="I97" s="34">
        <f>I62</f>
        <v>9</v>
      </c>
      <c r="J97" s="63">
        <f t="shared" ref="J97:J104" si="19">(J62-$M$77)/$M$76</f>
        <v>3.0480961923847674</v>
      </c>
      <c r="K97" s="66"/>
      <c r="L97" s="34">
        <f>L62</f>
        <v>17</v>
      </c>
      <c r="M97" s="63">
        <f t="shared" ref="M97:M104" si="20">(M62-$M$77)/$M$76</f>
        <v>3.724114896459584</v>
      </c>
      <c r="N97" s="129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N97" s="25"/>
      <c r="AP97" s="25"/>
      <c r="AR97" s="25"/>
      <c r="AT97" s="25"/>
      <c r="AV97" s="25"/>
      <c r="BZ97" s="40"/>
    </row>
    <row r="98" spans="1:78" x14ac:dyDescent="0.25">
      <c r="B98" s="66"/>
      <c r="C98" s="118">
        <v>0.25</v>
      </c>
      <c r="D98" s="63">
        <f t="shared" ref="D98:D104" si="21">(D63-$M$77)/$M$76</f>
        <v>0.32130928523714114</v>
      </c>
      <c r="E98" s="129"/>
      <c r="F98" s="34">
        <f t="shared" ref="F98:F104" si="22">F63</f>
        <v>2</v>
      </c>
      <c r="G98" s="63">
        <f t="shared" si="18"/>
        <v>5.3126252505010019</v>
      </c>
      <c r="H98" s="130"/>
      <c r="I98" s="34">
        <f t="shared" ref="I98:I104" si="23">I63</f>
        <v>10</v>
      </c>
      <c r="J98" s="63">
        <f t="shared" si="19"/>
        <v>2.8183032732130919</v>
      </c>
      <c r="K98" s="66"/>
      <c r="L98" s="34">
        <f t="shared" ref="L98:L104" si="24">L63</f>
        <v>18</v>
      </c>
      <c r="M98" s="63">
        <f t="shared" si="20"/>
        <v>6.5350701402805598</v>
      </c>
      <c r="N98" s="129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N98" s="25"/>
      <c r="AP98" s="25"/>
      <c r="AR98" s="25"/>
      <c r="AT98" s="25"/>
      <c r="AV98" s="25"/>
      <c r="BZ98" s="40"/>
    </row>
    <row r="99" spans="1:78" x14ac:dyDescent="0.25">
      <c r="B99" s="66"/>
      <c r="C99" s="118">
        <v>0.5</v>
      </c>
      <c r="D99" s="63">
        <f t="shared" si="21"/>
        <v>0.67668670674682807</v>
      </c>
      <c r="E99" s="129"/>
      <c r="F99" s="34">
        <f t="shared" si="22"/>
        <v>3</v>
      </c>
      <c r="G99" s="63">
        <f t="shared" si="18"/>
        <v>5.5524382097528386</v>
      </c>
      <c r="H99" s="130"/>
      <c r="I99" s="34">
        <f t="shared" si="23"/>
        <v>11</v>
      </c>
      <c r="J99" s="63">
        <f t="shared" si="19"/>
        <v>5.0093520374081484</v>
      </c>
      <c r="K99" s="66"/>
      <c r="L99" s="34">
        <f t="shared" si="24"/>
        <v>19</v>
      </c>
      <c r="M99" s="63">
        <f t="shared" si="20"/>
        <v>2.165664662658648</v>
      </c>
      <c r="N99" s="129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N99" s="25"/>
      <c r="AP99" s="25"/>
      <c r="AR99" s="25"/>
      <c r="AT99" s="25"/>
      <c r="AV99" s="25"/>
      <c r="BZ99" s="40"/>
    </row>
    <row r="100" spans="1:78" x14ac:dyDescent="0.25">
      <c r="B100" s="66"/>
      <c r="C100" s="118">
        <v>1</v>
      </c>
      <c r="D100" s="63">
        <f t="shared" si="21"/>
        <v>0.91282565130260263</v>
      </c>
      <c r="E100" s="129"/>
      <c r="F100" s="34">
        <f t="shared" si="22"/>
        <v>4</v>
      </c>
      <c r="G100" s="63">
        <f t="shared" si="18"/>
        <v>3.8329993319973266</v>
      </c>
      <c r="H100" s="130"/>
      <c r="I100" s="34">
        <f t="shared" si="23"/>
        <v>12</v>
      </c>
      <c r="J100" s="63">
        <f t="shared" si="19"/>
        <v>2.7508350033400131</v>
      </c>
      <c r="K100" s="66"/>
      <c r="L100" s="34">
        <f t="shared" si="24"/>
        <v>20</v>
      </c>
      <c r="M100" s="63">
        <f t="shared" si="20"/>
        <v>4.1756847027388106</v>
      </c>
      <c r="N100" s="129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N100" s="25"/>
      <c r="AP100" s="25"/>
      <c r="AR100" s="25"/>
      <c r="AT100" s="25"/>
      <c r="AV100" s="25"/>
      <c r="BZ100" s="40"/>
    </row>
    <row r="101" spans="1:78" x14ac:dyDescent="0.25">
      <c r="B101" s="66"/>
      <c r="C101" s="118">
        <v>1.5</v>
      </c>
      <c r="D101" s="63">
        <f t="shared" si="21"/>
        <v>1.6098864395457588</v>
      </c>
      <c r="E101" s="129"/>
      <c r="F101" s="34">
        <f t="shared" si="22"/>
        <v>5</v>
      </c>
      <c r="G101" s="63">
        <f t="shared" si="18"/>
        <v>4.0230460921843685</v>
      </c>
      <c r="H101" s="130"/>
      <c r="I101" s="34">
        <f t="shared" si="23"/>
        <v>13</v>
      </c>
      <c r="J101" s="63">
        <f t="shared" si="19"/>
        <v>3.934535738142952</v>
      </c>
      <c r="K101" s="66"/>
      <c r="L101" s="34">
        <f t="shared" si="24"/>
        <v>21</v>
      </c>
      <c r="M101" s="63">
        <f t="shared" si="20"/>
        <v>2.8597194388777565</v>
      </c>
      <c r="N101" s="129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N101" s="25"/>
      <c r="AP101" s="25"/>
      <c r="AR101" s="25"/>
      <c r="AT101" s="25"/>
      <c r="AV101" s="25"/>
      <c r="BZ101" s="40"/>
    </row>
    <row r="102" spans="1:78" x14ac:dyDescent="0.25">
      <c r="B102" s="66"/>
      <c r="C102" s="118">
        <v>3</v>
      </c>
      <c r="D102" s="63">
        <f t="shared" si="21"/>
        <v>2.4969939879759528</v>
      </c>
      <c r="E102" s="129"/>
      <c r="F102" s="34">
        <f t="shared" si="22"/>
        <v>6</v>
      </c>
      <c r="G102" s="63">
        <f t="shared" si="18"/>
        <v>4.4375417501669991</v>
      </c>
      <c r="H102" s="130"/>
      <c r="I102" s="34">
        <f t="shared" si="23"/>
        <v>14</v>
      </c>
      <c r="J102" s="63">
        <f t="shared" si="19"/>
        <v>3.651970607882431</v>
      </c>
      <c r="K102" s="66"/>
      <c r="L102" s="34">
        <f t="shared" si="24"/>
        <v>22</v>
      </c>
      <c r="M102" s="63">
        <f t="shared" si="20"/>
        <v>4.5858383433533731</v>
      </c>
      <c r="N102" s="129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N102" s="25"/>
      <c r="AP102" s="25"/>
      <c r="AR102" s="25"/>
      <c r="AT102" s="25"/>
      <c r="AV102" s="25"/>
      <c r="BZ102" s="40"/>
    </row>
    <row r="103" spans="1:78" x14ac:dyDescent="0.25">
      <c r="B103" s="66"/>
      <c r="C103" s="118">
        <v>5</v>
      </c>
      <c r="D103" s="63">
        <f t="shared" si="21"/>
        <v>5.0734802939211754</v>
      </c>
      <c r="E103" s="129"/>
      <c r="F103" s="34">
        <f t="shared" si="22"/>
        <v>7</v>
      </c>
      <c r="G103" s="63">
        <f t="shared" si="18"/>
        <v>3.9986639946559777</v>
      </c>
      <c r="H103" s="130"/>
      <c r="I103" s="34">
        <f t="shared" si="23"/>
        <v>15</v>
      </c>
      <c r="J103" s="63">
        <f t="shared" si="19"/>
        <v>5.5424181696726764</v>
      </c>
      <c r="K103" s="66"/>
      <c r="L103" s="34">
        <f t="shared" si="24"/>
        <v>23</v>
      </c>
      <c r="M103" s="63">
        <f t="shared" si="20"/>
        <v>3.8844355377421516</v>
      </c>
      <c r="N103" s="129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N103" s="25"/>
      <c r="AP103" s="25"/>
      <c r="AR103" s="25"/>
      <c r="AT103" s="25"/>
      <c r="AV103" s="25"/>
      <c r="BZ103" s="40"/>
    </row>
    <row r="104" spans="1:78" x14ac:dyDescent="0.25">
      <c r="B104" s="66"/>
      <c r="C104" s="118">
        <v>7</v>
      </c>
      <c r="D104" s="63">
        <f t="shared" si="21"/>
        <v>7.1396125584502332</v>
      </c>
      <c r="E104" s="129"/>
      <c r="F104" s="34">
        <f t="shared" si="22"/>
        <v>8</v>
      </c>
      <c r="G104" s="63">
        <f t="shared" si="18"/>
        <v>4.3607214428857706</v>
      </c>
      <c r="H104" s="130"/>
      <c r="I104" s="34">
        <f t="shared" si="23"/>
        <v>16</v>
      </c>
      <c r="J104" s="63">
        <f t="shared" si="19"/>
        <v>6.1482965931863705</v>
      </c>
      <c r="K104" s="66"/>
      <c r="L104" s="34">
        <f t="shared" si="24"/>
        <v>24</v>
      </c>
      <c r="M104" s="63">
        <f t="shared" si="20"/>
        <v>4.4996659986639944</v>
      </c>
      <c r="N104" s="129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N104" s="25"/>
      <c r="AP104" s="25"/>
      <c r="AR104" s="25"/>
      <c r="AT104" s="25"/>
      <c r="AV104" s="25"/>
      <c r="BZ104" s="40"/>
    </row>
    <row r="105" spans="1:78" x14ac:dyDescent="0.25">
      <c r="B105" s="66"/>
      <c r="C105" s="66"/>
      <c r="D105" s="66"/>
      <c r="E105" s="66"/>
      <c r="F105" s="73"/>
      <c r="G105" s="66"/>
      <c r="H105" s="74"/>
      <c r="I105" s="66"/>
      <c r="J105" s="75"/>
      <c r="K105" s="66"/>
      <c r="L105" s="76"/>
      <c r="M105" s="66"/>
      <c r="N105" s="7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N105" s="25"/>
      <c r="AP105" s="25"/>
      <c r="AR105" s="25"/>
      <c r="AT105" s="25"/>
      <c r="AV105" s="25"/>
      <c r="BZ105" s="40"/>
    </row>
    <row r="106" spans="1:78" s="24" customFormat="1" x14ac:dyDescent="0.25">
      <c r="A106" s="25"/>
      <c r="B106" s="25"/>
      <c r="C106" s="32"/>
      <c r="D106" s="32"/>
      <c r="E106" s="32"/>
      <c r="F106" s="107"/>
      <c r="G106" s="32"/>
      <c r="H106" s="150"/>
      <c r="I106" s="32"/>
      <c r="J106" s="159"/>
      <c r="K106" s="32"/>
      <c r="L106" s="151"/>
      <c r="M106" s="32"/>
      <c r="N106" s="160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BZ106" s="78"/>
    </row>
    <row r="107" spans="1:78" x14ac:dyDescent="0.25">
      <c r="A107" s="24" t="s">
        <v>22</v>
      </c>
      <c r="B107" s="78" t="s">
        <v>26</v>
      </c>
      <c r="C107" s="40"/>
      <c r="D107" s="129"/>
      <c r="E107" s="40"/>
      <c r="F107" s="137"/>
      <c r="G107" s="40"/>
      <c r="H107" s="138"/>
      <c r="I107" s="40"/>
      <c r="J107" s="139"/>
      <c r="K107" s="40"/>
      <c r="L107" s="31"/>
      <c r="N107" s="29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N107" s="25"/>
      <c r="AP107" s="25"/>
      <c r="AR107" s="25"/>
      <c r="AT107" s="25"/>
      <c r="AV107" s="25"/>
      <c r="BZ107" s="40"/>
    </row>
    <row r="108" spans="1:78" x14ac:dyDescent="0.25">
      <c r="B108" s="78" t="s">
        <v>88</v>
      </c>
      <c r="C108" s="40"/>
      <c r="D108" s="129"/>
      <c r="E108" s="40"/>
      <c r="F108" s="137"/>
      <c r="G108" s="40"/>
      <c r="H108" s="138"/>
      <c r="I108" s="40"/>
      <c r="J108" s="139"/>
      <c r="K108" s="40"/>
      <c r="L108" s="31"/>
      <c r="N108" s="29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N108" s="25"/>
      <c r="AP108" s="25"/>
      <c r="AR108" s="25"/>
      <c r="AT108" s="25"/>
      <c r="AV108" s="25"/>
      <c r="BZ108" s="40"/>
    </row>
    <row r="109" spans="1:78" ht="15.75" thickBot="1" x14ac:dyDescent="0.3">
      <c r="B109" s="40"/>
      <c r="C109" s="40"/>
      <c r="D109" s="129"/>
      <c r="E109" s="40"/>
      <c r="F109" s="129"/>
      <c r="G109" s="140"/>
      <c r="H109" s="140"/>
      <c r="I109" s="141"/>
      <c r="J109" s="40"/>
      <c r="K109" s="140"/>
      <c r="L109" s="31"/>
      <c r="N109" s="29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N109" s="25"/>
      <c r="AP109" s="25"/>
      <c r="AR109" s="25"/>
      <c r="AT109" s="25"/>
      <c r="AV109" s="25"/>
      <c r="BZ109" s="40"/>
    </row>
    <row r="110" spans="1:78" ht="15.75" thickBot="1" x14ac:dyDescent="0.3">
      <c r="B110" s="312" t="s">
        <v>125</v>
      </c>
      <c r="C110" s="312"/>
      <c r="D110" s="312"/>
      <c r="E110" s="312"/>
      <c r="F110" s="313"/>
      <c r="G110" s="142">
        <v>136</v>
      </c>
      <c r="H110" s="138"/>
      <c r="I110" s="141"/>
      <c r="J110" s="40"/>
      <c r="K110" s="140"/>
      <c r="L110" s="31"/>
      <c r="N110" s="29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J110" s="32"/>
      <c r="AK110" s="32"/>
      <c r="AL110" s="32"/>
      <c r="AT110" s="152"/>
      <c r="AU110" s="154"/>
      <c r="AV110" s="32"/>
      <c r="BZ110" s="40"/>
    </row>
    <row r="111" spans="1:78" x14ac:dyDescent="0.25">
      <c r="B111" s="40"/>
      <c r="C111" s="143" t="s">
        <v>63</v>
      </c>
      <c r="D111" s="40"/>
      <c r="E111" s="40"/>
      <c r="F111" s="40"/>
      <c r="G111" s="129"/>
      <c r="H111" s="138"/>
      <c r="I111" s="141"/>
      <c r="J111" s="40"/>
      <c r="K111" s="140"/>
      <c r="L111" s="31"/>
      <c r="N111" s="29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J111" s="32"/>
      <c r="AK111" s="32"/>
      <c r="AL111" s="32"/>
      <c r="AT111" s="152"/>
      <c r="AU111" s="154"/>
      <c r="AV111" s="32"/>
      <c r="BZ111" s="40"/>
    </row>
    <row r="112" spans="1:78" ht="15.75" thickBot="1" x14ac:dyDescent="0.3">
      <c r="B112" s="40"/>
      <c r="C112" s="143" t="s">
        <v>64</v>
      </c>
      <c r="D112" s="40"/>
      <c r="E112" s="40"/>
      <c r="F112" s="40"/>
      <c r="G112" s="129"/>
      <c r="H112" s="138"/>
      <c r="I112" s="141"/>
      <c r="J112" s="40"/>
      <c r="K112" s="140"/>
      <c r="L112" s="31"/>
      <c r="N112" s="29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J112" s="32"/>
      <c r="AK112" s="32"/>
      <c r="AL112" s="32"/>
      <c r="AT112" s="25"/>
      <c r="BZ112" s="40"/>
    </row>
    <row r="113" spans="1:78" ht="15.75" thickBot="1" x14ac:dyDescent="0.3">
      <c r="B113" s="40"/>
      <c r="C113" s="312" t="s">
        <v>86</v>
      </c>
      <c r="D113" s="312"/>
      <c r="E113" s="312"/>
      <c r="F113" s="313"/>
      <c r="G113" s="144">
        <f>AVERAGE(G97:G98)</f>
        <v>5.1937207748830989</v>
      </c>
      <c r="H113" s="138"/>
      <c r="I113" s="141"/>
      <c r="J113" s="40"/>
      <c r="K113" s="140"/>
      <c r="L113" s="31"/>
      <c r="N113" s="29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J113" s="32"/>
      <c r="AK113" s="32"/>
      <c r="AL113" s="32"/>
      <c r="AT113" s="25"/>
      <c r="BZ113" s="40"/>
    </row>
    <row r="114" spans="1:78" ht="15.75" thickBot="1" x14ac:dyDescent="0.3">
      <c r="B114" s="40"/>
      <c r="C114" s="40"/>
      <c r="D114" s="40"/>
      <c r="E114" s="40"/>
      <c r="F114" s="40"/>
      <c r="G114" s="145"/>
      <c r="H114" s="138"/>
      <c r="I114" s="141"/>
      <c r="J114" s="40"/>
      <c r="K114" s="140"/>
      <c r="L114" s="31"/>
      <c r="N114" s="29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J114" s="32"/>
      <c r="AK114" s="32"/>
      <c r="AL114" s="32"/>
      <c r="AM114" s="32"/>
      <c r="AN114" s="107"/>
      <c r="AO114" s="32"/>
      <c r="AP114" s="150"/>
      <c r="AQ114" s="152"/>
      <c r="AR114" s="154"/>
      <c r="AT114" s="25"/>
      <c r="BZ114" s="40"/>
    </row>
    <row r="115" spans="1:78" ht="15.75" thickBot="1" x14ac:dyDescent="0.3">
      <c r="B115" s="40"/>
      <c r="C115" s="312" t="s">
        <v>28</v>
      </c>
      <c r="D115" s="312"/>
      <c r="E115" s="312"/>
      <c r="F115" s="313"/>
      <c r="G115" s="144">
        <f>G110/G113</f>
        <v>26.185466237942126</v>
      </c>
      <c r="H115" s="138"/>
      <c r="I115" s="141"/>
      <c r="J115" s="40"/>
      <c r="K115" s="140"/>
      <c r="L115" s="31"/>
      <c r="N115" s="29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Q115" s="152"/>
      <c r="AR115" s="154"/>
      <c r="AT115" s="25"/>
      <c r="BZ115" s="40"/>
    </row>
    <row r="116" spans="1:78" x14ac:dyDescent="0.25">
      <c r="F116" s="26"/>
      <c r="H116" s="27"/>
      <c r="J116" s="28"/>
      <c r="L116" s="31"/>
      <c r="N116" s="29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Q116" s="152"/>
      <c r="AR116" s="154"/>
      <c r="AT116" s="25"/>
      <c r="BZ116" s="40"/>
    </row>
    <row r="117" spans="1:78" x14ac:dyDescent="0.25">
      <c r="F117" s="26"/>
      <c r="H117" s="27"/>
      <c r="J117" s="28"/>
      <c r="L117" s="31"/>
      <c r="N117" s="29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Q117" s="152"/>
      <c r="AR117" s="154"/>
      <c r="AT117" s="25"/>
      <c r="BZ117" s="40"/>
    </row>
    <row r="118" spans="1:78" x14ac:dyDescent="0.25">
      <c r="A118" s="24" t="s">
        <v>24</v>
      </c>
      <c r="B118" s="41" t="s">
        <v>90</v>
      </c>
      <c r="C118" s="66"/>
      <c r="D118" s="129"/>
      <c r="E118" s="130"/>
      <c r="F118" s="129"/>
      <c r="G118" s="130"/>
      <c r="H118" s="130"/>
      <c r="I118" s="129"/>
      <c r="J118" s="66"/>
      <c r="K118" s="130"/>
      <c r="L118" s="80"/>
      <c r="M118" s="40"/>
      <c r="N118" s="81"/>
      <c r="AQ118" s="152"/>
      <c r="AR118" s="154"/>
      <c r="AT118" s="25"/>
    </row>
    <row r="119" spans="1:78" x14ac:dyDescent="0.25">
      <c r="B119" s="306" t="s">
        <v>91</v>
      </c>
      <c r="C119" s="306"/>
      <c r="D119" s="306"/>
      <c r="E119" s="306"/>
      <c r="F119" s="306"/>
      <c r="G119" s="306"/>
      <c r="H119" s="306"/>
      <c r="I119" s="306"/>
      <c r="J119" s="306"/>
      <c r="K119" s="306"/>
      <c r="L119" s="80"/>
      <c r="M119" s="40"/>
      <c r="N119" s="81"/>
      <c r="AQ119" s="152"/>
      <c r="AR119" s="154"/>
      <c r="AT119" s="25"/>
    </row>
    <row r="120" spans="1:78" ht="15.75" thickBot="1" x14ac:dyDescent="0.3">
      <c r="B120" s="46"/>
      <c r="C120" s="46"/>
      <c r="D120" s="34"/>
      <c r="E120" s="46"/>
      <c r="F120" s="46"/>
      <c r="G120" s="34"/>
      <c r="H120" s="34"/>
      <c r="I120" s="34"/>
      <c r="J120" s="34"/>
      <c r="K120" s="33"/>
      <c r="L120" s="141"/>
      <c r="M120" s="140"/>
      <c r="N120" s="141"/>
      <c r="AQ120" s="152"/>
      <c r="AR120" s="154"/>
      <c r="AT120" s="25"/>
    </row>
    <row r="121" spans="1:78" ht="15.75" thickBot="1" x14ac:dyDescent="0.3">
      <c r="B121" s="46" t="s">
        <v>8</v>
      </c>
      <c r="C121" s="46" t="s">
        <v>34</v>
      </c>
      <c r="D121" s="66"/>
      <c r="E121" s="46" t="s">
        <v>124</v>
      </c>
      <c r="F121" s="46" t="s">
        <v>12</v>
      </c>
      <c r="G121" s="65"/>
      <c r="H121" s="34"/>
      <c r="I121" s="34"/>
      <c r="J121" s="34"/>
      <c r="K121" s="34"/>
      <c r="L121" s="129"/>
      <c r="M121" s="140"/>
      <c r="N121" s="141"/>
      <c r="AQ121" s="152"/>
      <c r="AR121" s="154"/>
      <c r="AT121" s="25"/>
    </row>
    <row r="122" spans="1:78" x14ac:dyDescent="0.25">
      <c r="B122" s="118">
        <v>0</v>
      </c>
      <c r="C122" s="147">
        <f t="shared" ref="C122:C129" si="25">D97*$G$115</f>
        <v>0.64720257234719569</v>
      </c>
      <c r="D122" s="66"/>
      <c r="E122" s="34">
        <v>1</v>
      </c>
      <c r="F122" s="147">
        <f t="shared" ref="F122:F129" si="26">G97*$G$115</f>
        <v>132.88643086816722</v>
      </c>
      <c r="G122" s="130"/>
      <c r="H122" s="196"/>
      <c r="I122" s="197"/>
      <c r="J122" s="148"/>
      <c r="K122" s="149"/>
      <c r="L122" s="129"/>
      <c r="M122" s="140"/>
      <c r="N122" s="141"/>
      <c r="AQ122" s="152"/>
      <c r="AR122" s="154"/>
      <c r="AT122" s="25"/>
      <c r="AU122" s="146"/>
      <c r="AV122" s="25"/>
    </row>
    <row r="123" spans="1:78" x14ac:dyDescent="0.25">
      <c r="B123" s="118">
        <v>0.25</v>
      </c>
      <c r="C123" s="147">
        <f t="shared" si="25"/>
        <v>8.4136334405144755</v>
      </c>
      <c r="D123" s="66"/>
      <c r="E123" s="34">
        <v>2</v>
      </c>
      <c r="F123" s="147">
        <f t="shared" si="26"/>
        <v>139.1135691318328</v>
      </c>
      <c r="G123" s="130"/>
      <c r="H123" s="150"/>
      <c r="I123" s="148"/>
      <c r="J123" s="148"/>
      <c r="K123" s="149"/>
      <c r="L123" s="129"/>
      <c r="M123" s="140"/>
      <c r="N123" s="141"/>
      <c r="AQ123" s="152"/>
      <c r="AR123" s="154"/>
      <c r="AT123" s="25"/>
    </row>
    <row r="124" spans="1:78" x14ac:dyDescent="0.25">
      <c r="B124" s="118">
        <v>0.5</v>
      </c>
      <c r="C124" s="147">
        <f t="shared" si="25"/>
        <v>17.719356913183312</v>
      </c>
      <c r="D124" s="66"/>
      <c r="E124" s="34">
        <v>3</v>
      </c>
      <c r="F124" s="147">
        <f t="shared" si="26"/>
        <v>145.39318327974277</v>
      </c>
      <c r="G124" s="130"/>
      <c r="H124" s="150"/>
      <c r="I124" s="148"/>
      <c r="J124" s="148"/>
      <c r="K124" s="149"/>
      <c r="L124" s="129"/>
      <c r="M124" s="140"/>
      <c r="N124" s="141"/>
      <c r="AT124" s="25"/>
      <c r="AV124" s="25"/>
    </row>
    <row r="125" spans="1:78" x14ac:dyDescent="0.25">
      <c r="B125" s="118">
        <v>1</v>
      </c>
      <c r="C125" s="147">
        <f t="shared" si="25"/>
        <v>23.902765273311832</v>
      </c>
      <c r="D125" s="66"/>
      <c r="E125" s="34">
        <v>4</v>
      </c>
      <c r="F125" s="147">
        <f t="shared" si="26"/>
        <v>100.36887459807072</v>
      </c>
      <c r="G125" s="130"/>
      <c r="H125" s="150"/>
      <c r="I125" s="148"/>
      <c r="J125" s="148"/>
      <c r="K125" s="149"/>
      <c r="L125" s="129"/>
      <c r="M125" s="140"/>
      <c r="N125" s="141"/>
      <c r="AT125" s="25"/>
      <c r="AV125" s="25"/>
    </row>
    <row r="126" spans="1:78" x14ac:dyDescent="0.25">
      <c r="B126" s="118">
        <v>1.5</v>
      </c>
      <c r="C126" s="147">
        <f t="shared" si="25"/>
        <v>42.155627009646324</v>
      </c>
      <c r="D126" s="66"/>
      <c r="E126" s="34">
        <v>5</v>
      </c>
      <c r="F126" s="147">
        <f t="shared" si="26"/>
        <v>105.34533762057879</v>
      </c>
      <c r="G126" s="130"/>
      <c r="H126" s="150"/>
      <c r="I126" s="148"/>
      <c r="J126" s="148"/>
      <c r="K126" s="149"/>
      <c r="L126" s="129"/>
      <c r="M126" s="140"/>
      <c r="N126" s="141"/>
      <c r="AT126" s="25"/>
      <c r="AV126" s="25"/>
    </row>
    <row r="127" spans="1:78" x14ac:dyDescent="0.25">
      <c r="B127" s="118">
        <v>3</v>
      </c>
      <c r="C127" s="147">
        <f t="shared" si="25"/>
        <v>65.384951768488776</v>
      </c>
      <c r="D127" s="66"/>
      <c r="E127" s="34">
        <v>6</v>
      </c>
      <c r="F127" s="147">
        <f t="shared" si="26"/>
        <v>116.19909967845658</v>
      </c>
      <c r="G127" s="130"/>
      <c r="H127" s="150"/>
      <c r="I127" s="148"/>
      <c r="J127" s="148"/>
      <c r="K127" s="149"/>
      <c r="L127" s="129"/>
      <c r="M127" s="140"/>
      <c r="N127" s="141"/>
      <c r="AT127" s="25"/>
      <c r="AV127" s="25"/>
    </row>
    <row r="128" spans="1:78" x14ac:dyDescent="0.25">
      <c r="B128" s="118">
        <v>5</v>
      </c>
      <c r="C128" s="147">
        <f t="shared" si="25"/>
        <v>132.85144694533764</v>
      </c>
      <c r="D128" s="66"/>
      <c r="E128" s="34">
        <v>7</v>
      </c>
      <c r="F128" s="147">
        <f t="shared" si="26"/>
        <v>104.70688102893889</v>
      </c>
      <c r="G128" s="130"/>
      <c r="H128" s="150"/>
      <c r="I128" s="148"/>
      <c r="J128" s="148"/>
      <c r="K128" s="149"/>
      <c r="L128" s="129"/>
      <c r="M128" s="140"/>
      <c r="N128" s="141"/>
      <c r="AT128" s="25"/>
      <c r="AV128" s="25"/>
    </row>
    <row r="129" spans="1:48" x14ac:dyDescent="0.25">
      <c r="A129" s="24"/>
      <c r="B129" s="118">
        <v>7</v>
      </c>
      <c r="C129" s="147">
        <f t="shared" si="25"/>
        <v>186.95408360128619</v>
      </c>
      <c r="D129" s="66"/>
      <c r="E129" s="34">
        <v>8</v>
      </c>
      <c r="F129" s="147">
        <f t="shared" si="26"/>
        <v>114.18752411575562</v>
      </c>
      <c r="G129" s="130"/>
      <c r="H129" s="150"/>
      <c r="I129" s="148"/>
      <c r="J129" s="148"/>
      <c r="K129" s="149"/>
      <c r="L129" s="129"/>
      <c r="M129" s="130"/>
      <c r="N129" s="129"/>
      <c r="AT129" s="25"/>
      <c r="AV129" s="25"/>
    </row>
    <row r="130" spans="1:48" x14ac:dyDescent="0.25">
      <c r="E130" s="34">
        <v>9</v>
      </c>
      <c r="F130" s="147">
        <f t="shared" ref="F130:F137" si="27">J97*$G$115</f>
        <v>79.81581993569128</v>
      </c>
      <c r="G130" s="150"/>
      <c r="H130" s="150"/>
      <c r="I130" s="148"/>
      <c r="J130" s="148"/>
      <c r="K130" s="149"/>
      <c r="L130" s="33"/>
      <c r="M130" s="33"/>
      <c r="N130" s="33"/>
      <c r="AT130" s="25"/>
      <c r="AV130" s="25"/>
    </row>
    <row r="131" spans="1:48" x14ac:dyDescent="0.25">
      <c r="E131" s="34">
        <v>10</v>
      </c>
      <c r="F131" s="147">
        <f t="shared" si="27"/>
        <v>73.798585209003207</v>
      </c>
      <c r="G131" s="150"/>
      <c r="H131" s="150"/>
      <c r="I131" s="148"/>
      <c r="J131" s="148"/>
      <c r="K131" s="149"/>
      <c r="L131" s="33"/>
      <c r="M131" s="33"/>
      <c r="N131" s="33"/>
      <c r="AT131" s="25"/>
      <c r="AV131" s="25"/>
    </row>
    <row r="132" spans="1:48" x14ac:dyDescent="0.25">
      <c r="E132" s="34">
        <v>11</v>
      </c>
      <c r="F132" s="147">
        <f t="shared" si="27"/>
        <v>131.17221864951767</v>
      </c>
      <c r="G132" s="150"/>
      <c r="H132" s="150"/>
      <c r="I132" s="148"/>
      <c r="J132" s="148"/>
      <c r="K132" s="149"/>
      <c r="L132" s="65"/>
      <c r="M132" s="65"/>
      <c r="N132" s="65"/>
      <c r="AT132" s="25"/>
      <c r="AV132" s="25"/>
    </row>
    <row r="133" spans="1:48" x14ac:dyDescent="0.25">
      <c r="E133" s="34">
        <v>12</v>
      </c>
      <c r="F133" s="147">
        <f t="shared" si="27"/>
        <v>72.031897106109327</v>
      </c>
      <c r="G133" s="150"/>
      <c r="H133" s="150"/>
      <c r="I133" s="148"/>
      <c r="J133" s="148"/>
      <c r="K133" s="149"/>
      <c r="L133" s="151"/>
      <c r="M133" s="32"/>
      <c r="N133" s="66"/>
      <c r="AT133" s="25"/>
      <c r="AV133" s="25"/>
    </row>
    <row r="134" spans="1:48" x14ac:dyDescent="0.25">
      <c r="E134" s="34">
        <v>13</v>
      </c>
      <c r="F134" s="147">
        <f t="shared" si="27"/>
        <v>103.02765273311897</v>
      </c>
      <c r="G134" s="150"/>
      <c r="H134" s="152"/>
      <c r="I134" s="159"/>
      <c r="J134" s="32"/>
      <c r="K134" s="32"/>
      <c r="L134" s="151"/>
      <c r="M134" s="32"/>
      <c r="N134" s="66"/>
    </row>
    <row r="135" spans="1:48" x14ac:dyDescent="0.25">
      <c r="E135" s="34">
        <v>14</v>
      </c>
      <c r="F135" s="147">
        <f t="shared" si="27"/>
        <v>95.628553054662376</v>
      </c>
      <c r="G135" s="150"/>
      <c r="H135" s="150"/>
      <c r="I135" s="159"/>
      <c r="J135" s="32"/>
      <c r="K135" s="32"/>
      <c r="L135" s="151"/>
      <c r="M135" s="32"/>
      <c r="N135" s="66"/>
    </row>
    <row r="136" spans="1:48" x14ac:dyDescent="0.25">
      <c r="E136" s="34">
        <v>15</v>
      </c>
      <c r="F136" s="147">
        <f t="shared" si="27"/>
        <v>145.13080385852086</v>
      </c>
      <c r="G136" s="150"/>
      <c r="H136" s="27"/>
      <c r="I136" s="28"/>
      <c r="L136" s="151"/>
      <c r="M136" s="32"/>
      <c r="N136" s="66"/>
    </row>
    <row r="137" spans="1:48" x14ac:dyDescent="0.25">
      <c r="E137" s="34">
        <v>16</v>
      </c>
      <c r="F137" s="147">
        <f t="shared" si="27"/>
        <v>160.99601286173629</v>
      </c>
      <c r="G137" s="150"/>
      <c r="H137" s="152"/>
      <c r="I137" s="28"/>
      <c r="L137" s="151"/>
      <c r="M137" s="32"/>
      <c r="N137" s="66"/>
    </row>
    <row r="138" spans="1:48" x14ac:dyDescent="0.25">
      <c r="E138" s="34">
        <v>17</v>
      </c>
      <c r="F138" s="147">
        <f t="shared" ref="F138:F145" si="28">M97*$G$115</f>
        <v>97.517684887459779</v>
      </c>
      <c r="G138" s="153"/>
      <c r="H138" s="152"/>
      <c r="I138" s="24"/>
      <c r="J138" s="24"/>
      <c r="K138" s="24"/>
      <c r="L138" s="151"/>
      <c r="M138" s="32"/>
      <c r="N138" s="66"/>
    </row>
    <row r="139" spans="1:48" x14ac:dyDescent="0.25">
      <c r="E139" s="34">
        <v>18</v>
      </c>
      <c r="F139" s="147">
        <f t="shared" si="28"/>
        <v>171.12385852090031</v>
      </c>
      <c r="G139" s="150"/>
      <c r="H139" s="152"/>
      <c r="I139" s="28"/>
      <c r="L139" s="151"/>
      <c r="M139" s="32"/>
      <c r="N139" s="66"/>
    </row>
    <row r="140" spans="1:48" x14ac:dyDescent="0.25">
      <c r="E140" s="34">
        <v>19</v>
      </c>
      <c r="F140" s="147">
        <f t="shared" si="28"/>
        <v>56.708938906752351</v>
      </c>
      <c r="G140" s="150"/>
      <c r="H140" s="152"/>
      <c r="I140" s="28"/>
      <c r="L140" s="151"/>
      <c r="M140" s="32"/>
      <c r="N140" s="66"/>
    </row>
    <row r="141" spans="1:48" x14ac:dyDescent="0.25">
      <c r="B141" s="32"/>
      <c r="C141" s="32"/>
      <c r="D141" s="32"/>
      <c r="E141" s="34">
        <v>20</v>
      </c>
      <c r="F141" s="147">
        <f t="shared" si="28"/>
        <v>109.34225080385853</v>
      </c>
      <c r="G141" s="150"/>
      <c r="H141" s="152"/>
      <c r="I141" s="28"/>
      <c r="L141" s="32"/>
      <c r="M141" s="32"/>
      <c r="N141" s="32"/>
    </row>
    <row r="142" spans="1:48" x14ac:dyDescent="0.25">
      <c r="B142" s="32"/>
      <c r="C142" s="32"/>
      <c r="D142" s="32"/>
      <c r="E142" s="34">
        <v>21</v>
      </c>
      <c r="F142" s="147">
        <f t="shared" si="28"/>
        <v>74.883086816720294</v>
      </c>
      <c r="G142" s="150"/>
      <c r="H142" s="152"/>
      <c r="I142" s="28"/>
      <c r="L142" s="32"/>
      <c r="M142" s="32"/>
      <c r="N142" s="32"/>
    </row>
    <row r="143" spans="1:48" x14ac:dyDescent="0.25">
      <c r="B143" s="32"/>
      <c r="C143" s="32"/>
      <c r="D143" s="32"/>
      <c r="E143" s="34">
        <v>22</v>
      </c>
      <c r="F143" s="147">
        <f t="shared" si="28"/>
        <v>120.0823151125402</v>
      </c>
      <c r="G143" s="150"/>
      <c r="H143" s="152"/>
      <c r="I143" s="28"/>
      <c r="L143" s="152"/>
      <c r="M143" s="154"/>
      <c r="N143" s="32"/>
    </row>
    <row r="144" spans="1:48" x14ac:dyDescent="0.25">
      <c r="B144" s="32"/>
      <c r="C144" s="32"/>
      <c r="D144" s="32"/>
      <c r="E144" s="34">
        <v>23</v>
      </c>
      <c r="F144" s="147">
        <f t="shared" si="28"/>
        <v>101.71575562700968</v>
      </c>
      <c r="G144" s="150"/>
      <c r="H144" s="152"/>
      <c r="I144" s="28"/>
      <c r="L144" s="152"/>
      <c r="M144" s="154"/>
      <c r="N144" s="32"/>
    </row>
    <row r="145" spans="1:14" x14ac:dyDescent="0.25">
      <c r="B145" s="32"/>
      <c r="C145" s="32"/>
      <c r="D145" s="32"/>
      <c r="E145" s="34">
        <v>24</v>
      </c>
      <c r="F145" s="147">
        <f t="shared" si="28"/>
        <v>117.82585209003217</v>
      </c>
      <c r="G145" s="150"/>
      <c r="H145" s="152"/>
      <c r="I145" s="32"/>
      <c r="J145" s="66"/>
      <c r="L145" s="152"/>
      <c r="M145" s="154"/>
      <c r="N145" s="32"/>
    </row>
    <row r="146" spans="1:14" x14ac:dyDescent="0.25">
      <c r="B146" s="32"/>
      <c r="C146" s="32"/>
      <c r="D146" s="32"/>
      <c r="F146" s="26"/>
      <c r="H146" s="27"/>
      <c r="J146" s="28"/>
      <c r="L146" s="152"/>
      <c r="M146" s="154"/>
      <c r="N146" s="32"/>
    </row>
    <row r="147" spans="1:14" x14ac:dyDescent="0.25">
      <c r="A147" s="24" t="s">
        <v>25</v>
      </c>
      <c r="B147" s="24" t="s">
        <v>73</v>
      </c>
      <c r="D147" s="32"/>
      <c r="F147" s="26"/>
      <c r="H147" s="27"/>
      <c r="J147" s="28"/>
      <c r="L147" s="152"/>
      <c r="M147" s="154"/>
      <c r="N147" s="32"/>
    </row>
    <row r="148" spans="1:14" x14ac:dyDescent="0.25">
      <c r="A148" s="24"/>
      <c r="C148" s="25" t="s">
        <v>71</v>
      </c>
      <c r="D148" s="32"/>
      <c r="F148" s="26"/>
      <c r="H148" s="27"/>
      <c r="J148" s="28"/>
      <c r="L148" s="152"/>
      <c r="M148" s="154"/>
      <c r="N148" s="32"/>
    </row>
    <row r="149" spans="1:14" x14ac:dyDescent="0.25">
      <c r="A149" s="24"/>
      <c r="C149" s="25" t="s">
        <v>107</v>
      </c>
      <c r="D149" s="155"/>
      <c r="E149" s="24"/>
      <c r="F149" s="24"/>
      <c r="G149" s="24"/>
      <c r="H149" s="24"/>
      <c r="I149" s="24"/>
      <c r="J149" s="24"/>
      <c r="K149" s="24"/>
      <c r="L149" s="152"/>
      <c r="M149" s="154"/>
      <c r="N149" s="32"/>
    </row>
    <row r="150" spans="1:14" x14ac:dyDescent="0.25">
      <c r="A150" s="24"/>
      <c r="C150" s="25" t="s">
        <v>75</v>
      </c>
      <c r="D150" s="32"/>
      <c r="F150" s="26"/>
      <c r="H150" s="27"/>
      <c r="J150" s="28"/>
      <c r="L150" s="152"/>
      <c r="M150" s="154"/>
      <c r="N150" s="32"/>
    </row>
    <row r="151" spans="1:14" x14ac:dyDescent="0.25">
      <c r="A151" s="24"/>
      <c r="C151" s="25" t="s">
        <v>108</v>
      </c>
      <c r="D151" s="32"/>
      <c r="F151" s="26"/>
      <c r="H151" s="27"/>
      <c r="J151" s="28"/>
      <c r="L151" s="152"/>
      <c r="M151" s="154"/>
      <c r="N151" s="32"/>
    </row>
    <row r="152" spans="1:14" x14ac:dyDescent="0.25">
      <c r="B152" s="32"/>
      <c r="C152" s="32"/>
      <c r="D152" s="32"/>
      <c r="F152" s="26"/>
      <c r="H152" s="27"/>
      <c r="J152" s="28"/>
      <c r="L152" s="152"/>
      <c r="M152" s="154"/>
      <c r="N152" s="32"/>
    </row>
  </sheetData>
  <mergeCells count="19">
    <mergeCell ref="B71:N71"/>
    <mergeCell ref="L60:N60"/>
    <mergeCell ref="B110:F110"/>
    <mergeCell ref="B14:O14"/>
    <mergeCell ref="D31:O31"/>
    <mergeCell ref="B28:AB28"/>
    <mergeCell ref="Q31:AB31"/>
    <mergeCell ref="B119:K119"/>
    <mergeCell ref="C45:N45"/>
    <mergeCell ref="D17:F17"/>
    <mergeCell ref="G17:I17"/>
    <mergeCell ref="C113:F113"/>
    <mergeCell ref="C115:F115"/>
    <mergeCell ref="J17:L17"/>
    <mergeCell ref="M17:O17"/>
    <mergeCell ref="F60:H60"/>
    <mergeCell ref="C60:E60"/>
    <mergeCell ref="I60:K60"/>
    <mergeCell ref="B57:N57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85" workbookViewId="0">
      <selection activeCell="A43" sqref="A1:XFD1048576"/>
    </sheetView>
  </sheetViews>
  <sheetFormatPr defaultRowHeight="15" x14ac:dyDescent="0.25"/>
  <cols>
    <col min="1" max="1" width="11.28515625" style="25" customWidth="1"/>
    <col min="2" max="3" width="10.7109375" style="25" customWidth="1"/>
    <col min="4" max="4" width="9.42578125" style="25" customWidth="1"/>
    <col min="5" max="5" width="8.7109375" style="25" customWidth="1"/>
    <col min="6" max="11" width="9.140625" style="25"/>
    <col min="12" max="12" width="10.85546875" style="25" customWidth="1"/>
    <col min="13" max="34" width="9.140625" style="25"/>
    <col min="35" max="35" width="11.85546875" style="25" customWidth="1"/>
    <col min="36" max="36" width="10.140625" style="25" bestFit="1" customWidth="1"/>
    <col min="37" max="37" width="11.140625" style="25" customWidth="1"/>
    <col min="38" max="38" width="10.85546875" style="25" bestFit="1" customWidth="1"/>
    <col min="39" max="39" width="10.7109375" style="25" bestFit="1" customWidth="1"/>
    <col min="40" max="40" width="11.140625" style="26" customWidth="1"/>
    <col min="41" max="41" width="11.140625" style="25" customWidth="1"/>
    <col min="42" max="42" width="12.28515625" style="27" customWidth="1"/>
    <col min="43" max="43" width="12.28515625" style="25" bestFit="1" customWidth="1"/>
    <col min="44" max="44" width="11.140625" style="28" customWidth="1"/>
    <col min="45" max="45" width="11.140625" style="25" customWidth="1"/>
    <col min="46" max="46" width="11.140625" style="31" customWidth="1"/>
    <col min="47" max="47" width="11.140625" style="25" customWidth="1"/>
    <col min="48" max="48" width="11.140625" style="29" customWidth="1"/>
    <col min="49" max="49" width="10.140625" style="25" customWidth="1"/>
    <col min="78" max="16384" width="9.140625" style="25"/>
  </cols>
  <sheetData>
    <row r="1" spans="1:78" x14ac:dyDescent="0.25">
      <c r="A1" s="24" t="s">
        <v>84</v>
      </c>
      <c r="F1" s="26"/>
      <c r="H1" s="27"/>
      <c r="J1" s="28"/>
      <c r="L1" s="24" t="s">
        <v>46</v>
      </c>
      <c r="N1" s="29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4" t="s">
        <v>47</v>
      </c>
      <c r="F2" s="26"/>
      <c r="H2" s="27"/>
      <c r="J2" s="28"/>
      <c r="L2" s="24" t="s">
        <v>99</v>
      </c>
      <c r="N2" s="29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4"/>
      <c r="F3" s="26"/>
      <c r="H3" s="27"/>
      <c r="J3" s="28"/>
      <c r="L3" s="24" t="s">
        <v>100</v>
      </c>
      <c r="N3" s="29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4" t="s">
        <v>44</v>
      </c>
      <c r="B4" s="233">
        <v>2</v>
      </c>
      <c r="D4" s="24"/>
      <c r="F4" s="26"/>
      <c r="H4" s="27"/>
      <c r="J4" s="28"/>
      <c r="L4" s="24" t="s">
        <v>93</v>
      </c>
      <c r="N4" s="29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4" t="s">
        <v>15</v>
      </c>
      <c r="B5" s="30"/>
      <c r="F5" s="26"/>
      <c r="H5" s="27"/>
      <c r="J5" s="28"/>
      <c r="L5" s="24" t="s">
        <v>67</v>
      </c>
      <c r="N5" s="29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4" t="s">
        <v>13</v>
      </c>
      <c r="F6" s="26"/>
      <c r="H6" s="27"/>
      <c r="J6" s="28"/>
      <c r="L6" s="24" t="s">
        <v>101</v>
      </c>
      <c r="N6" s="29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4" t="s">
        <v>45</v>
      </c>
      <c r="B7" s="24" t="s">
        <v>102</v>
      </c>
      <c r="F7" s="26"/>
      <c r="H7" s="27"/>
      <c r="J7" s="28"/>
      <c r="L7" s="24" t="s">
        <v>103</v>
      </c>
      <c r="N7" s="29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4" t="s">
        <v>41</v>
      </c>
      <c r="F8" s="26"/>
      <c r="H8" s="27"/>
      <c r="J8" s="28"/>
      <c r="L8" s="24" t="s">
        <v>65</v>
      </c>
      <c r="N8" s="29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4"/>
      <c r="B9" s="24"/>
      <c r="F9" s="26"/>
      <c r="H9" s="27"/>
      <c r="J9" s="28"/>
      <c r="N9" s="29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4"/>
      <c r="AR10" s="25"/>
    </row>
    <row r="11" spans="1:78" x14ac:dyDescent="0.25">
      <c r="AI11" s="24"/>
      <c r="AJ11" s="32"/>
    </row>
    <row r="12" spans="1:78" x14ac:dyDescent="0.25">
      <c r="AI12" s="24"/>
      <c r="AJ12" s="32"/>
    </row>
    <row r="13" spans="1:78" x14ac:dyDescent="0.25">
      <c r="AI13" s="24"/>
      <c r="AJ13" s="32"/>
    </row>
    <row r="14" spans="1:78" x14ac:dyDescent="0.25">
      <c r="A14" s="24" t="s">
        <v>21</v>
      </c>
      <c r="B14" s="301" t="s">
        <v>40</v>
      </c>
      <c r="C14" s="301"/>
      <c r="D14" s="301"/>
      <c r="E14" s="301"/>
      <c r="F14" s="301"/>
      <c r="G14" s="301"/>
      <c r="H14" s="301"/>
      <c r="I14" s="301"/>
      <c r="J14" s="301"/>
      <c r="K14" s="301"/>
      <c r="L14" s="301"/>
      <c r="M14" s="301"/>
      <c r="N14" s="301"/>
      <c r="O14" s="301"/>
      <c r="AN14" s="25"/>
      <c r="AP14" s="25"/>
      <c r="AR14" s="25"/>
      <c r="AT14" s="25"/>
      <c r="AV14" s="25"/>
    </row>
    <row r="15" spans="1:78" x14ac:dyDescent="0.25">
      <c r="A15" s="24"/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AN15" s="25"/>
      <c r="AP15" s="25"/>
      <c r="AR15" s="25"/>
      <c r="AT15" s="25"/>
      <c r="AV15" s="25"/>
    </row>
    <row r="16" spans="1:78" ht="15.75" thickBot="1" x14ac:dyDescent="0.3">
      <c r="B16" s="34"/>
      <c r="C16" s="34"/>
      <c r="D16" s="234">
        <v>1</v>
      </c>
      <c r="E16" s="38">
        <v>2</v>
      </c>
      <c r="F16" s="39">
        <v>3</v>
      </c>
      <c r="G16" s="38">
        <v>4</v>
      </c>
      <c r="H16" s="38">
        <v>5</v>
      </c>
      <c r="I16" s="38">
        <v>6</v>
      </c>
      <c r="J16" s="234">
        <v>7</v>
      </c>
      <c r="K16" s="38">
        <v>8</v>
      </c>
      <c r="L16" s="39">
        <v>9</v>
      </c>
      <c r="M16" s="38">
        <v>10</v>
      </c>
      <c r="N16" s="38">
        <v>11</v>
      </c>
      <c r="O16" s="39">
        <v>12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N16" s="25"/>
      <c r="AP16" s="25"/>
      <c r="AR16" s="25"/>
      <c r="AT16" s="25"/>
      <c r="AV16" s="25"/>
      <c r="BZ16" s="40"/>
    </row>
    <row r="17" spans="1:78" ht="15.75" customHeight="1" thickBot="1" x14ac:dyDescent="0.3">
      <c r="B17" s="34"/>
      <c r="C17" s="239"/>
      <c r="D17" s="321" t="s">
        <v>36</v>
      </c>
      <c r="E17" s="319"/>
      <c r="F17" s="320"/>
      <c r="G17" s="321" t="s">
        <v>119</v>
      </c>
      <c r="H17" s="319"/>
      <c r="I17" s="319"/>
      <c r="J17" s="319" t="s">
        <v>119</v>
      </c>
      <c r="K17" s="319"/>
      <c r="L17" s="319"/>
      <c r="M17" s="319" t="s">
        <v>119</v>
      </c>
      <c r="N17" s="319"/>
      <c r="O17" s="32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N17" s="25"/>
      <c r="AP17" s="25"/>
      <c r="AR17" s="25"/>
      <c r="AT17" s="25"/>
      <c r="AV17" s="25"/>
      <c r="BZ17" s="40"/>
    </row>
    <row r="18" spans="1:78" x14ac:dyDescent="0.25">
      <c r="B18" s="40"/>
      <c r="C18" s="189" t="s">
        <v>0</v>
      </c>
      <c r="D18" s="240">
        <v>0</v>
      </c>
      <c r="E18" s="48">
        <v>0</v>
      </c>
      <c r="F18" s="241">
        <v>0</v>
      </c>
      <c r="G18" s="235">
        <v>25</v>
      </c>
      <c r="H18" s="212">
        <f t="shared" ref="H18:H25" si="0">G18</f>
        <v>25</v>
      </c>
      <c r="I18" s="212">
        <f t="shared" ref="I18:I25" si="1">G18</f>
        <v>25</v>
      </c>
      <c r="J18" s="211">
        <v>33</v>
      </c>
      <c r="K18" s="212">
        <f t="shared" ref="K18:K25" si="2">J18</f>
        <v>33</v>
      </c>
      <c r="L18" s="213">
        <f t="shared" ref="L18:L25" si="3">J18</f>
        <v>33</v>
      </c>
      <c r="M18" s="211">
        <v>41</v>
      </c>
      <c r="N18" s="50">
        <f t="shared" ref="N18:N25" si="4">M18</f>
        <v>41</v>
      </c>
      <c r="O18" s="117">
        <f t="shared" ref="O18:O25" si="5">M18</f>
        <v>41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N18" s="25"/>
      <c r="AP18" s="25"/>
      <c r="AR18" s="25"/>
      <c r="AT18" s="25"/>
      <c r="AV18" s="25"/>
      <c r="BZ18" s="40"/>
    </row>
    <row r="19" spans="1:78" x14ac:dyDescent="0.25">
      <c r="B19" s="40"/>
      <c r="C19" s="35" t="s">
        <v>1</v>
      </c>
      <c r="D19" s="242">
        <v>0.25</v>
      </c>
      <c r="E19" s="59">
        <v>0.25</v>
      </c>
      <c r="F19" s="243">
        <v>0.25</v>
      </c>
      <c r="G19" s="236">
        <v>26</v>
      </c>
      <c r="H19" s="215">
        <f t="shared" si="0"/>
        <v>26</v>
      </c>
      <c r="I19" s="215">
        <f t="shared" si="1"/>
        <v>26</v>
      </c>
      <c r="J19" s="214">
        <v>34</v>
      </c>
      <c r="K19" s="215">
        <f t="shared" si="2"/>
        <v>34</v>
      </c>
      <c r="L19" s="216">
        <f t="shared" si="3"/>
        <v>34</v>
      </c>
      <c r="M19" s="214">
        <v>42</v>
      </c>
      <c r="N19" s="61">
        <f t="shared" si="4"/>
        <v>42</v>
      </c>
      <c r="O19" s="170">
        <f t="shared" si="5"/>
        <v>42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N19" s="25"/>
      <c r="AP19" s="25"/>
      <c r="AR19" s="25"/>
      <c r="AT19" s="25"/>
      <c r="AV19" s="25"/>
      <c r="BZ19" s="40"/>
    </row>
    <row r="20" spans="1:78" x14ac:dyDescent="0.25">
      <c r="B20" s="40"/>
      <c r="C20" s="57" t="s">
        <v>2</v>
      </c>
      <c r="D20" s="244">
        <v>0.5</v>
      </c>
      <c r="E20" s="63">
        <v>0.5</v>
      </c>
      <c r="F20" s="245">
        <v>0.5</v>
      </c>
      <c r="G20" s="237">
        <v>27</v>
      </c>
      <c r="H20" s="147">
        <f t="shared" si="0"/>
        <v>27</v>
      </c>
      <c r="I20" s="147">
        <f t="shared" si="1"/>
        <v>27</v>
      </c>
      <c r="J20" s="217">
        <v>35</v>
      </c>
      <c r="K20" s="147">
        <f t="shared" si="2"/>
        <v>35</v>
      </c>
      <c r="L20" s="218">
        <f t="shared" si="3"/>
        <v>35</v>
      </c>
      <c r="M20" s="217">
        <v>43</v>
      </c>
      <c r="N20" s="65">
        <f t="shared" si="4"/>
        <v>43</v>
      </c>
      <c r="O20" s="128">
        <f t="shared" si="5"/>
        <v>43</v>
      </c>
      <c r="P20" s="66"/>
      <c r="Q20" s="65"/>
      <c r="R20" s="67"/>
      <c r="S20" s="65"/>
      <c r="T20" s="65"/>
      <c r="U20" s="65"/>
      <c r="V20" s="65"/>
      <c r="W20" s="65"/>
      <c r="X20" s="65"/>
      <c r="Y20" s="65"/>
      <c r="Z20" s="65"/>
      <c r="AA20" s="65"/>
      <c r="AB20" s="65"/>
      <c r="AN20" s="25"/>
      <c r="AP20" s="25"/>
      <c r="AR20" s="25"/>
      <c r="AT20" s="25"/>
      <c r="AV20" s="25"/>
      <c r="BZ20" s="40"/>
    </row>
    <row r="21" spans="1:78" x14ac:dyDescent="0.25">
      <c r="B21" s="40"/>
      <c r="C21" s="35" t="s">
        <v>3</v>
      </c>
      <c r="D21" s="246">
        <v>1</v>
      </c>
      <c r="E21" s="59">
        <v>1</v>
      </c>
      <c r="F21" s="243">
        <v>1</v>
      </c>
      <c r="G21" s="236">
        <v>28</v>
      </c>
      <c r="H21" s="215">
        <f t="shared" si="0"/>
        <v>28</v>
      </c>
      <c r="I21" s="215">
        <f t="shared" si="1"/>
        <v>28</v>
      </c>
      <c r="J21" s="214">
        <v>36</v>
      </c>
      <c r="K21" s="215">
        <f t="shared" si="2"/>
        <v>36</v>
      </c>
      <c r="L21" s="216">
        <f t="shared" si="3"/>
        <v>36</v>
      </c>
      <c r="M21" s="214">
        <v>44</v>
      </c>
      <c r="N21" s="61">
        <f t="shared" si="4"/>
        <v>44</v>
      </c>
      <c r="O21" s="170">
        <f t="shared" si="5"/>
        <v>44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N21" s="25"/>
      <c r="AP21" s="25"/>
      <c r="AR21" s="25"/>
      <c r="AT21" s="25"/>
      <c r="AV21" s="25"/>
      <c r="BZ21" s="40"/>
    </row>
    <row r="22" spans="1:78" x14ac:dyDescent="0.25">
      <c r="B22" s="40"/>
      <c r="C22" s="57" t="s">
        <v>4</v>
      </c>
      <c r="D22" s="244">
        <v>1.5</v>
      </c>
      <c r="E22" s="63">
        <v>1.5</v>
      </c>
      <c r="F22" s="245">
        <v>1.5</v>
      </c>
      <c r="G22" s="237">
        <v>29</v>
      </c>
      <c r="H22" s="147">
        <f t="shared" si="0"/>
        <v>29</v>
      </c>
      <c r="I22" s="147">
        <f t="shared" si="1"/>
        <v>29</v>
      </c>
      <c r="J22" s="217">
        <v>37</v>
      </c>
      <c r="K22" s="147">
        <f t="shared" si="2"/>
        <v>37</v>
      </c>
      <c r="L22" s="218">
        <f t="shared" si="3"/>
        <v>37</v>
      </c>
      <c r="M22" s="217">
        <v>45</v>
      </c>
      <c r="N22" s="65">
        <f t="shared" si="4"/>
        <v>45</v>
      </c>
      <c r="O22" s="128">
        <f t="shared" si="5"/>
        <v>45</v>
      </c>
      <c r="P22" s="65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N22" s="25"/>
      <c r="AP22" s="25"/>
      <c r="AR22" s="25"/>
      <c r="AT22" s="25"/>
      <c r="AV22" s="25"/>
      <c r="BZ22" s="40"/>
    </row>
    <row r="23" spans="1:78" x14ac:dyDescent="0.25">
      <c r="B23" s="40"/>
      <c r="C23" s="35" t="s">
        <v>5</v>
      </c>
      <c r="D23" s="246">
        <v>3</v>
      </c>
      <c r="E23" s="59">
        <v>3</v>
      </c>
      <c r="F23" s="243">
        <v>3</v>
      </c>
      <c r="G23" s="236">
        <v>30</v>
      </c>
      <c r="H23" s="215">
        <f t="shared" si="0"/>
        <v>30</v>
      </c>
      <c r="I23" s="215">
        <f t="shared" si="1"/>
        <v>30</v>
      </c>
      <c r="J23" s="214">
        <v>38</v>
      </c>
      <c r="K23" s="215">
        <f t="shared" si="2"/>
        <v>38</v>
      </c>
      <c r="L23" s="216">
        <f t="shared" si="3"/>
        <v>38</v>
      </c>
      <c r="M23" s="214">
        <v>46</v>
      </c>
      <c r="N23" s="61">
        <f t="shared" si="4"/>
        <v>46</v>
      </c>
      <c r="O23" s="170">
        <f t="shared" si="5"/>
        <v>46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N23" s="25"/>
      <c r="AP23" s="25"/>
      <c r="AR23" s="25"/>
      <c r="AT23" s="25"/>
      <c r="AV23" s="25"/>
      <c r="BZ23" s="40"/>
    </row>
    <row r="24" spans="1:78" x14ac:dyDescent="0.25">
      <c r="B24" s="40"/>
      <c r="C24" s="57" t="s">
        <v>6</v>
      </c>
      <c r="D24" s="244">
        <v>5</v>
      </c>
      <c r="E24" s="63">
        <v>5</v>
      </c>
      <c r="F24" s="245">
        <v>5</v>
      </c>
      <c r="G24" s="237">
        <v>31</v>
      </c>
      <c r="H24" s="147">
        <f t="shared" si="0"/>
        <v>31</v>
      </c>
      <c r="I24" s="147">
        <f t="shared" si="1"/>
        <v>31</v>
      </c>
      <c r="J24" s="217">
        <v>39</v>
      </c>
      <c r="K24" s="147">
        <f t="shared" si="2"/>
        <v>39</v>
      </c>
      <c r="L24" s="218">
        <f t="shared" si="3"/>
        <v>39</v>
      </c>
      <c r="M24" s="217">
        <v>47</v>
      </c>
      <c r="N24" s="65">
        <f t="shared" si="4"/>
        <v>47</v>
      </c>
      <c r="O24" s="128">
        <f t="shared" si="5"/>
        <v>47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N24" s="25"/>
      <c r="AP24" s="25"/>
      <c r="AR24" s="25"/>
      <c r="AT24" s="25"/>
      <c r="AV24" s="25"/>
      <c r="BZ24" s="40"/>
    </row>
    <row r="25" spans="1:78" ht="15.75" thickBot="1" x14ac:dyDescent="0.3">
      <c r="B25" s="40"/>
      <c r="C25" s="35" t="s">
        <v>7</v>
      </c>
      <c r="D25" s="247">
        <v>7</v>
      </c>
      <c r="E25" s="175">
        <v>7</v>
      </c>
      <c r="F25" s="248">
        <v>7</v>
      </c>
      <c r="G25" s="238">
        <v>32</v>
      </c>
      <c r="H25" s="220">
        <f t="shared" si="0"/>
        <v>32</v>
      </c>
      <c r="I25" s="220">
        <f t="shared" si="1"/>
        <v>32</v>
      </c>
      <c r="J25" s="219">
        <v>40</v>
      </c>
      <c r="K25" s="220">
        <f t="shared" si="2"/>
        <v>40</v>
      </c>
      <c r="L25" s="221">
        <f t="shared" si="3"/>
        <v>40</v>
      </c>
      <c r="M25" s="219">
        <v>48</v>
      </c>
      <c r="N25" s="225">
        <f t="shared" si="4"/>
        <v>48</v>
      </c>
      <c r="O25" s="177">
        <f t="shared" si="5"/>
        <v>48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N25" s="25"/>
      <c r="AP25" s="25"/>
      <c r="AR25" s="25"/>
      <c r="AT25" s="25"/>
      <c r="AV25" s="25"/>
      <c r="BZ25" s="40"/>
    </row>
    <row r="26" spans="1:78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N26" s="25"/>
      <c r="AP26" s="25"/>
      <c r="AR26" s="25"/>
      <c r="AT26" s="25"/>
      <c r="AV26" s="25"/>
      <c r="BZ26" s="40"/>
    </row>
    <row r="27" spans="1:78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N27" s="25"/>
      <c r="AP27" s="25"/>
      <c r="AR27" s="25"/>
      <c r="AT27" s="25"/>
      <c r="AV27" s="25"/>
      <c r="BZ27" s="40"/>
    </row>
    <row r="28" spans="1:78" x14ac:dyDescent="0.25">
      <c r="A28" s="24" t="s">
        <v>19</v>
      </c>
      <c r="B28" s="305" t="s">
        <v>42</v>
      </c>
      <c r="C28" s="305"/>
      <c r="D28" s="305"/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N28" s="25"/>
      <c r="AP28" s="25"/>
      <c r="AR28" s="25"/>
      <c r="AT28" s="25"/>
      <c r="AV28" s="25"/>
      <c r="BZ28" s="40"/>
    </row>
    <row r="29" spans="1:78" x14ac:dyDescent="0.25">
      <c r="A29" s="24"/>
      <c r="B29" s="82" t="s">
        <v>14</v>
      </c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N29" s="25"/>
      <c r="AP29" s="25"/>
      <c r="AR29" s="25"/>
      <c r="AT29" s="25"/>
      <c r="AV29" s="25"/>
      <c r="BZ29" s="40"/>
    </row>
    <row r="30" spans="1:78" ht="15.75" thickBot="1" x14ac:dyDescent="0.3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N30" s="25"/>
      <c r="AP30" s="25"/>
      <c r="AR30" s="25"/>
      <c r="AT30" s="25"/>
      <c r="AV30" s="25"/>
      <c r="BZ30" s="40"/>
    </row>
    <row r="31" spans="1:78" ht="15.75" thickBot="1" x14ac:dyDescent="0.3">
      <c r="B31" s="40"/>
      <c r="C31" s="40"/>
      <c r="D31" s="302" t="s">
        <v>79</v>
      </c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4"/>
      <c r="P31" s="40"/>
      <c r="Q31" s="302" t="s">
        <v>80</v>
      </c>
      <c r="R31" s="303"/>
      <c r="S31" s="303"/>
      <c r="T31" s="303"/>
      <c r="U31" s="303"/>
      <c r="V31" s="303"/>
      <c r="W31" s="303"/>
      <c r="X31" s="303"/>
      <c r="Y31" s="303"/>
      <c r="Z31" s="303"/>
      <c r="AA31" s="303"/>
      <c r="AB31" s="304"/>
      <c r="AN31" s="25"/>
      <c r="AP31" s="25"/>
      <c r="AR31" s="25"/>
      <c r="AT31" s="25"/>
      <c r="AV31" s="25"/>
      <c r="BZ31" s="40"/>
    </row>
    <row r="32" spans="1:78" ht="15.75" thickBot="1" x14ac:dyDescent="0.3">
      <c r="B32" s="86"/>
      <c r="C32" s="78" t="s">
        <v>131</v>
      </c>
      <c r="D32" s="260">
        <v>1</v>
      </c>
      <c r="E32" s="87">
        <v>2</v>
      </c>
      <c r="F32" s="87">
        <v>3</v>
      </c>
      <c r="G32" s="88">
        <v>4</v>
      </c>
      <c r="H32" s="261">
        <v>5</v>
      </c>
      <c r="I32" s="89">
        <v>6</v>
      </c>
      <c r="J32" s="87">
        <v>7</v>
      </c>
      <c r="K32" s="87">
        <v>8</v>
      </c>
      <c r="L32" s="87">
        <v>9</v>
      </c>
      <c r="M32" s="88">
        <v>10</v>
      </c>
      <c r="N32" s="261">
        <v>11</v>
      </c>
      <c r="O32" s="262">
        <v>12</v>
      </c>
      <c r="P32" s="40"/>
      <c r="Q32" s="260">
        <v>1</v>
      </c>
      <c r="R32" s="261">
        <v>2</v>
      </c>
      <c r="S32" s="261">
        <v>3</v>
      </c>
      <c r="T32" s="88">
        <v>4</v>
      </c>
      <c r="U32" s="261">
        <v>5</v>
      </c>
      <c r="V32" s="89">
        <v>6</v>
      </c>
      <c r="W32" s="261">
        <v>7</v>
      </c>
      <c r="X32" s="261">
        <v>8</v>
      </c>
      <c r="Y32" s="261">
        <v>9</v>
      </c>
      <c r="Z32" s="88">
        <v>10</v>
      </c>
      <c r="AA32" s="261">
        <v>11</v>
      </c>
      <c r="AB32" s="262">
        <v>12</v>
      </c>
      <c r="AN32" s="25"/>
      <c r="AP32" s="25"/>
      <c r="AR32" s="25"/>
      <c r="AT32" s="25"/>
      <c r="AV32" s="25"/>
      <c r="BZ32" s="40"/>
    </row>
    <row r="33" spans="1:78" x14ac:dyDescent="0.25">
      <c r="B33" s="40"/>
      <c r="C33" s="40">
        <v>27.1</v>
      </c>
      <c r="D33" s="91">
        <v>0.72409999999999997</v>
      </c>
      <c r="E33" s="92">
        <v>0.72119999999999995</v>
      </c>
      <c r="F33" s="92">
        <v>0.71389999999999998</v>
      </c>
      <c r="G33" s="93">
        <v>0.44159999999999999</v>
      </c>
      <c r="H33" s="92">
        <v>0.47320000000000001</v>
      </c>
      <c r="I33" s="94">
        <v>0.46650000000000003</v>
      </c>
      <c r="J33" s="92">
        <v>0.48470000000000002</v>
      </c>
      <c r="K33" s="92">
        <v>0.48630000000000001</v>
      </c>
      <c r="L33" s="92">
        <v>0.53269999999999995</v>
      </c>
      <c r="M33" s="93">
        <v>0.60429999999999995</v>
      </c>
      <c r="N33" s="92">
        <v>0.61339999999999995</v>
      </c>
      <c r="O33" s="95">
        <v>0.53139999999999998</v>
      </c>
      <c r="P33" s="40"/>
      <c r="Q33" s="91">
        <v>4.1399999999999999E-2</v>
      </c>
      <c r="R33" s="92">
        <v>4.1500000000000002E-2</v>
      </c>
      <c r="S33" s="92">
        <v>4.1599999999999998E-2</v>
      </c>
      <c r="T33" s="93">
        <v>4.2000000000000003E-2</v>
      </c>
      <c r="U33" s="92">
        <v>4.24E-2</v>
      </c>
      <c r="V33" s="94">
        <v>4.2299999999999997E-2</v>
      </c>
      <c r="W33" s="92">
        <v>4.1599999999999998E-2</v>
      </c>
      <c r="X33" s="92">
        <v>4.2200000000000001E-2</v>
      </c>
      <c r="Y33" s="92">
        <v>4.1500000000000002E-2</v>
      </c>
      <c r="Z33" s="93">
        <v>4.1000000000000002E-2</v>
      </c>
      <c r="AA33" s="92">
        <v>4.2000000000000003E-2</v>
      </c>
      <c r="AB33" s="95">
        <v>4.24E-2</v>
      </c>
      <c r="AN33" s="25"/>
      <c r="AP33" s="25"/>
      <c r="AR33" s="25"/>
      <c r="AT33" s="25"/>
      <c r="AV33" s="25"/>
      <c r="BZ33" s="40"/>
    </row>
    <row r="34" spans="1:78" x14ac:dyDescent="0.25">
      <c r="B34" s="40"/>
      <c r="C34" s="40"/>
      <c r="D34" s="97">
        <v>0.72250000000000003</v>
      </c>
      <c r="E34" s="67">
        <v>0.68520000000000003</v>
      </c>
      <c r="F34" s="67">
        <v>0.68910000000000005</v>
      </c>
      <c r="G34" s="98">
        <v>0.40810000000000002</v>
      </c>
      <c r="H34" s="67">
        <v>0.44419999999999998</v>
      </c>
      <c r="I34" s="99">
        <v>0.42770000000000002</v>
      </c>
      <c r="J34" s="67">
        <v>0.51170000000000004</v>
      </c>
      <c r="K34" s="67">
        <v>0.49170000000000003</v>
      </c>
      <c r="L34" s="67">
        <v>0.52849999999999997</v>
      </c>
      <c r="M34" s="98">
        <v>0.48820000000000002</v>
      </c>
      <c r="N34" s="67">
        <v>0.44800000000000001</v>
      </c>
      <c r="O34" s="100">
        <v>0.50519999999999998</v>
      </c>
      <c r="P34" s="79"/>
      <c r="Q34" s="97">
        <v>0.04</v>
      </c>
      <c r="R34" s="67">
        <v>4.0500000000000001E-2</v>
      </c>
      <c r="S34" s="67">
        <v>4.0800000000000003E-2</v>
      </c>
      <c r="T34" s="98">
        <v>4.1399999999999999E-2</v>
      </c>
      <c r="U34" s="67">
        <v>4.1700000000000001E-2</v>
      </c>
      <c r="V34" s="99">
        <v>4.1700000000000001E-2</v>
      </c>
      <c r="W34" s="67">
        <v>4.1099999999999998E-2</v>
      </c>
      <c r="X34" s="67">
        <v>4.1599999999999998E-2</v>
      </c>
      <c r="Y34" s="67">
        <v>4.0800000000000003E-2</v>
      </c>
      <c r="Z34" s="98">
        <v>4.0300000000000002E-2</v>
      </c>
      <c r="AA34" s="67">
        <v>4.1399999999999999E-2</v>
      </c>
      <c r="AB34" s="100">
        <v>4.1799999999999997E-2</v>
      </c>
      <c r="AN34" s="25"/>
      <c r="AP34" s="25"/>
      <c r="AR34" s="25"/>
      <c r="AT34" s="25"/>
      <c r="AV34" s="25"/>
      <c r="BZ34" s="40"/>
    </row>
    <row r="35" spans="1:78" x14ac:dyDescent="0.25">
      <c r="B35" s="40"/>
      <c r="C35" s="40"/>
      <c r="D35" s="101">
        <v>0.68330000000000002</v>
      </c>
      <c r="E35" s="102">
        <v>0.6794</v>
      </c>
      <c r="F35" s="102">
        <v>0.59009999999999996</v>
      </c>
      <c r="G35" s="103">
        <v>0.47070000000000001</v>
      </c>
      <c r="H35" s="102">
        <v>0.48480000000000001</v>
      </c>
      <c r="I35" s="104">
        <v>0.48770000000000002</v>
      </c>
      <c r="J35" s="102">
        <v>0.45129999999999998</v>
      </c>
      <c r="K35" s="102">
        <v>0.50209999999999999</v>
      </c>
      <c r="L35" s="102">
        <v>0.496</v>
      </c>
      <c r="M35" s="103">
        <v>0.5474</v>
      </c>
      <c r="N35" s="102">
        <v>0.59299999999999997</v>
      </c>
      <c r="O35" s="105">
        <v>0.58789999999999998</v>
      </c>
      <c r="P35" s="79"/>
      <c r="Q35" s="101">
        <v>3.9699999999999999E-2</v>
      </c>
      <c r="R35" s="102">
        <v>4.1000000000000002E-2</v>
      </c>
      <c r="S35" s="102">
        <v>4.1799999999999997E-2</v>
      </c>
      <c r="T35" s="103">
        <v>4.1300000000000003E-2</v>
      </c>
      <c r="U35" s="102">
        <v>4.1300000000000003E-2</v>
      </c>
      <c r="V35" s="104">
        <v>4.2200000000000001E-2</v>
      </c>
      <c r="W35" s="102">
        <v>4.1300000000000003E-2</v>
      </c>
      <c r="X35" s="102">
        <v>4.19E-2</v>
      </c>
      <c r="Y35" s="102">
        <v>4.1500000000000002E-2</v>
      </c>
      <c r="Z35" s="103">
        <v>4.0800000000000003E-2</v>
      </c>
      <c r="AA35" s="102">
        <v>4.1300000000000003E-2</v>
      </c>
      <c r="AB35" s="105">
        <v>4.1799999999999997E-2</v>
      </c>
      <c r="AN35" s="25"/>
      <c r="AP35" s="25"/>
      <c r="AR35" s="25"/>
      <c r="AT35" s="25"/>
      <c r="AV35" s="25"/>
      <c r="BZ35" s="40"/>
    </row>
    <row r="36" spans="1:78" x14ac:dyDescent="0.25">
      <c r="B36" s="40"/>
      <c r="C36" s="40"/>
      <c r="D36" s="97">
        <v>0.6804</v>
      </c>
      <c r="E36" s="67">
        <v>0.65559999999999996</v>
      </c>
      <c r="F36" s="67">
        <v>0.6915</v>
      </c>
      <c r="G36" s="98">
        <v>0.43840000000000001</v>
      </c>
      <c r="H36" s="67">
        <v>0.48449999999999999</v>
      </c>
      <c r="I36" s="99">
        <v>0.47360000000000002</v>
      </c>
      <c r="J36" s="67">
        <v>0.435</v>
      </c>
      <c r="K36" s="67">
        <v>0.434</v>
      </c>
      <c r="L36" s="67">
        <v>0.43380000000000002</v>
      </c>
      <c r="M36" s="98">
        <v>0.58689999999999998</v>
      </c>
      <c r="N36" s="67">
        <v>0.6008</v>
      </c>
      <c r="O36" s="100">
        <v>0.58840000000000003</v>
      </c>
      <c r="P36" s="79"/>
      <c r="Q36" s="97">
        <v>4.02E-2</v>
      </c>
      <c r="R36" s="67">
        <v>4.1000000000000002E-2</v>
      </c>
      <c r="S36" s="67">
        <v>4.0899999999999999E-2</v>
      </c>
      <c r="T36" s="98">
        <v>4.1700000000000001E-2</v>
      </c>
      <c r="U36" s="67">
        <v>4.1799999999999997E-2</v>
      </c>
      <c r="V36" s="99">
        <v>4.1300000000000003E-2</v>
      </c>
      <c r="W36" s="67">
        <v>4.0599999999999997E-2</v>
      </c>
      <c r="X36" s="67">
        <v>4.1399999999999999E-2</v>
      </c>
      <c r="Y36" s="67">
        <v>4.1000000000000002E-2</v>
      </c>
      <c r="Z36" s="98">
        <v>4.02E-2</v>
      </c>
      <c r="AA36" s="67">
        <v>0.04</v>
      </c>
      <c r="AB36" s="100">
        <v>4.0599999999999997E-2</v>
      </c>
      <c r="AN36" s="25"/>
      <c r="AP36" s="25"/>
      <c r="AR36" s="25"/>
      <c r="AT36" s="25"/>
      <c r="AV36" s="25"/>
      <c r="BZ36" s="40"/>
    </row>
    <row r="37" spans="1:78" x14ac:dyDescent="0.25">
      <c r="B37" s="40"/>
      <c r="C37" s="40"/>
      <c r="D37" s="101">
        <v>0.5554</v>
      </c>
      <c r="E37" s="102">
        <v>0.6341</v>
      </c>
      <c r="F37" s="102">
        <v>0.63129999999999997</v>
      </c>
      <c r="G37" s="103">
        <v>0.43490000000000001</v>
      </c>
      <c r="H37" s="102">
        <v>0.49080000000000001</v>
      </c>
      <c r="I37" s="104">
        <v>0.46360000000000001</v>
      </c>
      <c r="J37" s="102">
        <v>0.6018</v>
      </c>
      <c r="K37" s="102">
        <v>0.60040000000000004</v>
      </c>
      <c r="L37" s="102">
        <v>0.625</v>
      </c>
      <c r="M37" s="103">
        <v>0.57840000000000003</v>
      </c>
      <c r="N37" s="102">
        <v>0.59509999999999996</v>
      </c>
      <c r="O37" s="105">
        <v>0.56330000000000002</v>
      </c>
      <c r="P37" s="79"/>
      <c r="Q37" s="101">
        <v>4.07E-2</v>
      </c>
      <c r="R37" s="102">
        <v>4.1099999999999998E-2</v>
      </c>
      <c r="S37" s="102">
        <v>4.1099999999999998E-2</v>
      </c>
      <c r="T37" s="103">
        <v>4.3299999999999998E-2</v>
      </c>
      <c r="U37" s="102">
        <v>4.3099999999999999E-2</v>
      </c>
      <c r="V37" s="104">
        <v>4.2900000000000001E-2</v>
      </c>
      <c r="W37" s="102">
        <v>4.1000000000000002E-2</v>
      </c>
      <c r="X37" s="102">
        <v>4.1000000000000002E-2</v>
      </c>
      <c r="Y37" s="102">
        <v>4.0899999999999999E-2</v>
      </c>
      <c r="Z37" s="103">
        <v>4.0500000000000001E-2</v>
      </c>
      <c r="AA37" s="102">
        <v>4.0800000000000003E-2</v>
      </c>
      <c r="AB37" s="105">
        <v>4.1599999999999998E-2</v>
      </c>
      <c r="AN37" s="25"/>
      <c r="AP37" s="25"/>
      <c r="AR37" s="25"/>
      <c r="AT37" s="25"/>
      <c r="AV37" s="25"/>
      <c r="BZ37" s="40"/>
    </row>
    <row r="38" spans="1:78" x14ac:dyDescent="0.25">
      <c r="B38" s="40"/>
      <c r="C38" s="40"/>
      <c r="D38" s="97">
        <v>0.57330000000000003</v>
      </c>
      <c r="E38" s="67">
        <v>0.55220000000000002</v>
      </c>
      <c r="F38" s="67">
        <v>0.59260000000000002</v>
      </c>
      <c r="G38" s="98">
        <v>0.48380000000000001</v>
      </c>
      <c r="H38" s="67">
        <v>0.5151</v>
      </c>
      <c r="I38" s="99">
        <v>0.48720000000000002</v>
      </c>
      <c r="J38" s="67">
        <v>0.54100000000000004</v>
      </c>
      <c r="K38" s="67">
        <v>0.5887</v>
      </c>
      <c r="L38" s="67">
        <v>0.59299999999999997</v>
      </c>
      <c r="M38" s="98">
        <v>0.59130000000000005</v>
      </c>
      <c r="N38" s="67">
        <v>0.58760000000000001</v>
      </c>
      <c r="O38" s="100">
        <v>0.5827</v>
      </c>
      <c r="P38" s="79"/>
      <c r="Q38" s="97">
        <v>4.0599999999999997E-2</v>
      </c>
      <c r="R38" s="67">
        <v>4.0800000000000003E-2</v>
      </c>
      <c r="S38" s="67">
        <v>4.07E-2</v>
      </c>
      <c r="T38" s="98">
        <v>4.1599999999999998E-2</v>
      </c>
      <c r="U38" s="67">
        <v>4.2099999999999999E-2</v>
      </c>
      <c r="V38" s="99">
        <v>4.24E-2</v>
      </c>
      <c r="W38" s="67">
        <v>4.1300000000000003E-2</v>
      </c>
      <c r="X38" s="67">
        <v>4.0800000000000003E-2</v>
      </c>
      <c r="Y38" s="67">
        <v>4.0500000000000001E-2</v>
      </c>
      <c r="Z38" s="98">
        <v>4.02E-2</v>
      </c>
      <c r="AA38" s="67">
        <v>4.0800000000000003E-2</v>
      </c>
      <c r="AB38" s="100">
        <v>4.0599999999999997E-2</v>
      </c>
      <c r="AN38" s="25"/>
      <c r="AP38" s="25"/>
      <c r="AR38" s="25"/>
      <c r="AT38" s="25"/>
      <c r="AV38" s="25"/>
      <c r="BZ38" s="40"/>
    </row>
    <row r="39" spans="1:78" x14ac:dyDescent="0.25">
      <c r="B39" s="40"/>
      <c r="C39" s="40"/>
      <c r="D39" s="101">
        <v>0.46920000000000001</v>
      </c>
      <c r="E39" s="102">
        <v>0.47299999999999998</v>
      </c>
      <c r="F39" s="102">
        <v>0.47020000000000001</v>
      </c>
      <c r="G39" s="103">
        <v>0.5494</v>
      </c>
      <c r="H39" s="102">
        <v>0.58199999999999996</v>
      </c>
      <c r="I39" s="104">
        <v>0.55800000000000005</v>
      </c>
      <c r="J39" s="102">
        <v>0.49540000000000001</v>
      </c>
      <c r="K39" s="102">
        <v>0.49990000000000001</v>
      </c>
      <c r="L39" s="102">
        <v>0.52249999999999996</v>
      </c>
      <c r="M39" s="103">
        <v>0.63400000000000001</v>
      </c>
      <c r="N39" s="102">
        <v>0.62460000000000004</v>
      </c>
      <c r="O39" s="105">
        <v>0.60370000000000001</v>
      </c>
      <c r="P39" s="79"/>
      <c r="Q39" s="101">
        <v>3.9899999999999998E-2</v>
      </c>
      <c r="R39" s="102">
        <v>4.07E-2</v>
      </c>
      <c r="S39" s="102">
        <v>4.1300000000000003E-2</v>
      </c>
      <c r="T39" s="103">
        <v>4.1300000000000003E-2</v>
      </c>
      <c r="U39" s="102">
        <v>4.1799999999999997E-2</v>
      </c>
      <c r="V39" s="104">
        <v>4.1700000000000001E-2</v>
      </c>
      <c r="W39" s="102">
        <v>4.1500000000000002E-2</v>
      </c>
      <c r="X39" s="102">
        <v>4.1500000000000002E-2</v>
      </c>
      <c r="Y39" s="102">
        <v>4.2099999999999999E-2</v>
      </c>
      <c r="Z39" s="103">
        <v>4.0399999999999998E-2</v>
      </c>
      <c r="AA39" s="102">
        <v>4.0800000000000003E-2</v>
      </c>
      <c r="AB39" s="105">
        <v>4.2099999999999999E-2</v>
      </c>
      <c r="AN39" s="25"/>
      <c r="AP39" s="25"/>
      <c r="AR39" s="25"/>
      <c r="AT39" s="25"/>
      <c r="AV39" s="25"/>
      <c r="BZ39" s="40"/>
    </row>
    <row r="40" spans="1:78" ht="15.75" thickBot="1" x14ac:dyDescent="0.3">
      <c r="B40" s="40"/>
      <c r="C40" s="40"/>
      <c r="D40" s="108">
        <v>0.34410000000000002</v>
      </c>
      <c r="E40" s="109">
        <v>0.34920000000000001</v>
      </c>
      <c r="F40" s="109">
        <v>0.33679999999999999</v>
      </c>
      <c r="G40" s="110">
        <v>0.54910000000000003</v>
      </c>
      <c r="H40" s="109">
        <v>0.57889999999999997</v>
      </c>
      <c r="I40" s="111">
        <v>0.56330000000000002</v>
      </c>
      <c r="J40" s="109">
        <v>0.6129</v>
      </c>
      <c r="K40" s="109">
        <v>0.59830000000000005</v>
      </c>
      <c r="L40" s="109">
        <v>0.5292</v>
      </c>
      <c r="M40" s="110">
        <v>0.4829</v>
      </c>
      <c r="N40" s="109">
        <v>0.45269999999999999</v>
      </c>
      <c r="O40" s="112">
        <v>0.4289</v>
      </c>
      <c r="P40" s="79"/>
      <c r="Q40" s="108">
        <v>4.0399999999999998E-2</v>
      </c>
      <c r="R40" s="109">
        <v>4.0800000000000003E-2</v>
      </c>
      <c r="S40" s="109">
        <v>4.1700000000000001E-2</v>
      </c>
      <c r="T40" s="110">
        <v>4.1799999999999997E-2</v>
      </c>
      <c r="U40" s="109">
        <v>4.2000000000000003E-2</v>
      </c>
      <c r="V40" s="111">
        <v>4.2099999999999999E-2</v>
      </c>
      <c r="W40" s="109">
        <v>4.1300000000000003E-2</v>
      </c>
      <c r="X40" s="109">
        <v>4.1700000000000001E-2</v>
      </c>
      <c r="Y40" s="109">
        <v>4.5100000000000001E-2</v>
      </c>
      <c r="Z40" s="110">
        <v>4.1000000000000002E-2</v>
      </c>
      <c r="AA40" s="109">
        <v>4.4400000000000002E-2</v>
      </c>
      <c r="AB40" s="112">
        <v>4.2099999999999999E-2</v>
      </c>
      <c r="AN40" s="25"/>
      <c r="AP40" s="25"/>
      <c r="AR40" s="25"/>
      <c r="AT40" s="25"/>
      <c r="AV40" s="25"/>
      <c r="BZ40" s="40"/>
    </row>
    <row r="41" spans="1:78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N41" s="25"/>
      <c r="AP41" s="25"/>
      <c r="AR41" s="25"/>
      <c r="AT41" s="25"/>
      <c r="AV41" s="25"/>
      <c r="BZ41" s="40"/>
    </row>
    <row r="42" spans="1:78" ht="18" x14ac:dyDescent="0.35">
      <c r="A42" s="24" t="s">
        <v>18</v>
      </c>
      <c r="B42" s="202" t="s">
        <v>105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N42" s="25"/>
      <c r="AP42" s="25"/>
      <c r="AR42" s="25"/>
      <c r="AT42" s="25"/>
      <c r="AV42" s="25"/>
      <c r="BZ42" s="40"/>
    </row>
    <row r="43" spans="1:78" x14ac:dyDescent="0.25">
      <c r="B43" s="78" t="s">
        <v>109</v>
      </c>
      <c r="C43" s="78"/>
      <c r="D43" s="7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N43" s="25"/>
      <c r="AP43" s="25"/>
      <c r="AR43" s="25"/>
      <c r="AT43" s="25"/>
      <c r="AV43" s="25"/>
      <c r="BZ43" s="40"/>
    </row>
    <row r="44" spans="1:78" ht="15.75" thickBot="1" x14ac:dyDescent="0.3">
      <c r="B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N44" s="25"/>
      <c r="AP44" s="25"/>
      <c r="AR44" s="25"/>
      <c r="AT44" s="25"/>
      <c r="AV44" s="25"/>
      <c r="BZ44" s="40"/>
    </row>
    <row r="45" spans="1:78" ht="18.75" thickBot="1" x14ac:dyDescent="0.4">
      <c r="B45" s="114"/>
      <c r="C45" s="307" t="s">
        <v>106</v>
      </c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9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N45" s="25"/>
      <c r="AP45" s="25"/>
      <c r="AR45" s="25"/>
      <c r="AT45" s="25"/>
      <c r="AV45" s="25"/>
      <c r="BZ45" s="40"/>
    </row>
    <row r="46" spans="1:78" ht="15.75" thickBot="1" x14ac:dyDescent="0.3">
      <c r="A46" s="32"/>
      <c r="B46" s="115"/>
      <c r="C46" s="116">
        <v>1</v>
      </c>
      <c r="D46" s="65">
        <v>2</v>
      </c>
      <c r="E46" s="65">
        <v>3</v>
      </c>
      <c r="F46" s="88">
        <v>4</v>
      </c>
      <c r="G46" s="50">
        <v>5</v>
      </c>
      <c r="H46" s="52">
        <v>6</v>
      </c>
      <c r="I46" s="65">
        <v>7</v>
      </c>
      <c r="J46" s="65">
        <v>8</v>
      </c>
      <c r="K46" s="65">
        <v>9</v>
      </c>
      <c r="L46" s="51">
        <v>10</v>
      </c>
      <c r="M46" s="50">
        <v>11</v>
      </c>
      <c r="N46" s="117">
        <v>12</v>
      </c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N46" s="25"/>
      <c r="AP46" s="25"/>
      <c r="AR46" s="25"/>
      <c r="AT46" s="25"/>
      <c r="AV46" s="25"/>
      <c r="BZ46" s="40"/>
    </row>
    <row r="47" spans="1:78" x14ac:dyDescent="0.25">
      <c r="A47" s="32"/>
      <c r="B47" s="119" t="s">
        <v>0</v>
      </c>
      <c r="C47" s="120">
        <f t="shared" ref="C47:N54" si="6">D33-Q33</f>
        <v>0.68269999999999997</v>
      </c>
      <c r="D47" s="121">
        <f t="shared" si="6"/>
        <v>0.67969999999999997</v>
      </c>
      <c r="E47" s="122">
        <f t="shared" si="6"/>
        <v>0.67230000000000001</v>
      </c>
      <c r="F47" s="97">
        <f t="shared" si="6"/>
        <v>0.39960000000000001</v>
      </c>
      <c r="G47" s="121"/>
      <c r="H47" s="122">
        <f t="shared" si="6"/>
        <v>0.42420000000000002</v>
      </c>
      <c r="I47" s="120">
        <f t="shared" si="6"/>
        <v>0.44310000000000005</v>
      </c>
      <c r="J47" s="121">
        <f t="shared" si="6"/>
        <v>0.44409999999999999</v>
      </c>
      <c r="K47" s="122">
        <f t="shared" si="6"/>
        <v>0.49119999999999997</v>
      </c>
      <c r="L47" s="120">
        <f t="shared" si="6"/>
        <v>0.56329999999999991</v>
      </c>
      <c r="M47" s="121">
        <f t="shared" si="6"/>
        <v>0.57139999999999991</v>
      </c>
      <c r="N47" s="122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N47" s="25"/>
      <c r="AP47" s="25"/>
      <c r="AR47" s="25"/>
      <c r="AT47" s="25"/>
      <c r="AV47" s="25"/>
      <c r="BZ47" s="40"/>
    </row>
    <row r="48" spans="1:78" x14ac:dyDescent="0.25">
      <c r="A48" s="32"/>
      <c r="B48" s="119" t="s">
        <v>1</v>
      </c>
      <c r="C48" s="97">
        <f t="shared" si="6"/>
        <v>0.6825</v>
      </c>
      <c r="D48" s="67">
        <f t="shared" si="6"/>
        <v>0.64470000000000005</v>
      </c>
      <c r="E48" s="67">
        <f t="shared" si="6"/>
        <v>0.6483000000000001</v>
      </c>
      <c r="F48" s="97"/>
      <c r="G48" s="67">
        <f t="shared" si="6"/>
        <v>0.40249999999999997</v>
      </c>
      <c r="H48" s="100">
        <f t="shared" si="6"/>
        <v>0.38600000000000001</v>
      </c>
      <c r="I48" s="97">
        <f t="shared" si="6"/>
        <v>0.47060000000000002</v>
      </c>
      <c r="J48" s="67">
        <f t="shared" si="6"/>
        <v>0.45010000000000006</v>
      </c>
      <c r="K48" s="100">
        <f t="shared" si="6"/>
        <v>0.48769999999999997</v>
      </c>
      <c r="L48" s="97">
        <f t="shared" si="6"/>
        <v>0.44790000000000002</v>
      </c>
      <c r="M48" s="67"/>
      <c r="N48" s="100">
        <f t="shared" si="6"/>
        <v>0.46339999999999998</v>
      </c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N48" s="25"/>
      <c r="AP48" s="25"/>
      <c r="AR48" s="25"/>
      <c r="AT48" s="25"/>
      <c r="AV48" s="25"/>
      <c r="BZ48" s="40"/>
    </row>
    <row r="49" spans="1:78" x14ac:dyDescent="0.25">
      <c r="A49" s="32"/>
      <c r="B49" s="119" t="s">
        <v>2</v>
      </c>
      <c r="C49" s="97">
        <f t="shared" si="6"/>
        <v>0.64360000000000006</v>
      </c>
      <c r="D49" s="67">
        <f t="shared" si="6"/>
        <v>0.63839999999999997</v>
      </c>
      <c r="E49" s="100"/>
      <c r="F49" s="97">
        <f t="shared" si="6"/>
        <v>0.4294</v>
      </c>
      <c r="G49" s="67">
        <f t="shared" si="6"/>
        <v>0.44350000000000001</v>
      </c>
      <c r="H49" s="100">
        <f t="shared" si="6"/>
        <v>0.44550000000000001</v>
      </c>
      <c r="I49" s="97">
        <f t="shared" si="6"/>
        <v>0.41</v>
      </c>
      <c r="J49" s="67">
        <f t="shared" si="6"/>
        <v>0.4602</v>
      </c>
      <c r="K49" s="100">
        <f t="shared" si="6"/>
        <v>0.45450000000000002</v>
      </c>
      <c r="L49" s="97">
        <f t="shared" si="6"/>
        <v>0.50659999999999994</v>
      </c>
      <c r="M49" s="67">
        <f t="shared" si="6"/>
        <v>0.55169999999999997</v>
      </c>
      <c r="N49" s="100">
        <f t="shared" si="6"/>
        <v>0.54610000000000003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N49" s="25"/>
      <c r="AP49" s="25"/>
      <c r="AR49" s="25"/>
      <c r="AT49" s="25"/>
      <c r="AV49" s="25"/>
      <c r="BZ49" s="40"/>
    </row>
    <row r="50" spans="1:78" x14ac:dyDescent="0.25">
      <c r="A50" s="32"/>
      <c r="B50" s="119" t="s">
        <v>3</v>
      </c>
      <c r="C50" s="97">
        <f t="shared" si="6"/>
        <v>0.64019999999999999</v>
      </c>
      <c r="D50" s="67">
        <f t="shared" si="6"/>
        <v>0.61459999999999992</v>
      </c>
      <c r="E50" s="100">
        <f t="shared" si="6"/>
        <v>0.65059999999999996</v>
      </c>
      <c r="F50" s="97">
        <f t="shared" si="6"/>
        <v>0.3967</v>
      </c>
      <c r="G50" s="67">
        <f t="shared" si="6"/>
        <v>0.44269999999999998</v>
      </c>
      <c r="H50" s="100">
        <f t="shared" si="6"/>
        <v>0.43230000000000002</v>
      </c>
      <c r="I50" s="97">
        <f t="shared" si="6"/>
        <v>0.39439999999999997</v>
      </c>
      <c r="J50" s="67">
        <f t="shared" si="6"/>
        <v>0.3926</v>
      </c>
      <c r="K50" s="100">
        <f t="shared" si="6"/>
        <v>0.39280000000000004</v>
      </c>
      <c r="L50" s="97">
        <f t="shared" si="6"/>
        <v>0.54669999999999996</v>
      </c>
      <c r="M50" s="67">
        <f t="shared" si="6"/>
        <v>0.56079999999999997</v>
      </c>
      <c r="N50" s="100">
        <f t="shared" si="6"/>
        <v>0.54780000000000006</v>
      </c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N50" s="25"/>
      <c r="AP50" s="25"/>
      <c r="AR50" s="25"/>
      <c r="AT50" s="25"/>
      <c r="AV50" s="25"/>
      <c r="BZ50" s="40"/>
    </row>
    <row r="51" spans="1:78" x14ac:dyDescent="0.25">
      <c r="A51" s="32"/>
      <c r="B51" s="119" t="s">
        <v>4</v>
      </c>
      <c r="C51" s="97"/>
      <c r="D51" s="67">
        <f t="shared" si="6"/>
        <v>0.59299999999999997</v>
      </c>
      <c r="E51" s="100">
        <f t="shared" si="6"/>
        <v>0.59019999999999995</v>
      </c>
      <c r="F51" s="97">
        <f t="shared" si="6"/>
        <v>0.3916</v>
      </c>
      <c r="G51" s="67">
        <f t="shared" si="6"/>
        <v>0.44769999999999999</v>
      </c>
      <c r="H51" s="100">
        <f t="shared" si="6"/>
        <v>0.42070000000000002</v>
      </c>
      <c r="I51" s="97">
        <f t="shared" si="6"/>
        <v>0.56079999999999997</v>
      </c>
      <c r="J51" s="67">
        <f t="shared" si="6"/>
        <v>0.55940000000000001</v>
      </c>
      <c r="K51" s="100">
        <f t="shared" si="6"/>
        <v>0.58409999999999995</v>
      </c>
      <c r="L51" s="97">
        <f t="shared" si="6"/>
        <v>0.53790000000000004</v>
      </c>
      <c r="M51" s="67">
        <f t="shared" si="6"/>
        <v>0.55430000000000001</v>
      </c>
      <c r="N51" s="100">
        <f t="shared" si="6"/>
        <v>0.52170000000000005</v>
      </c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N51" s="25"/>
      <c r="AP51" s="25"/>
      <c r="AR51" s="25"/>
      <c r="AT51" s="25"/>
      <c r="AV51" s="25"/>
      <c r="BZ51" s="40"/>
    </row>
    <row r="52" spans="1:78" x14ac:dyDescent="0.25">
      <c r="A52" s="32"/>
      <c r="B52" s="119" t="s">
        <v>5</v>
      </c>
      <c r="C52" s="97">
        <f t="shared" si="6"/>
        <v>0.53270000000000006</v>
      </c>
      <c r="D52" s="67">
        <f t="shared" si="6"/>
        <v>0.51140000000000008</v>
      </c>
      <c r="E52" s="100">
        <f t="shared" si="6"/>
        <v>0.55190000000000006</v>
      </c>
      <c r="F52" s="97">
        <f t="shared" si="6"/>
        <v>0.44220000000000004</v>
      </c>
      <c r="G52" s="67">
        <f t="shared" si="6"/>
        <v>0.47299999999999998</v>
      </c>
      <c r="H52" s="100">
        <f t="shared" si="6"/>
        <v>0.44480000000000003</v>
      </c>
      <c r="I52" s="97">
        <f t="shared" si="6"/>
        <v>0.49970000000000003</v>
      </c>
      <c r="J52" s="67">
        <f t="shared" si="6"/>
        <v>0.54790000000000005</v>
      </c>
      <c r="K52" s="100">
        <f t="shared" si="6"/>
        <v>0.55249999999999999</v>
      </c>
      <c r="L52" s="97">
        <f t="shared" si="6"/>
        <v>0.55110000000000003</v>
      </c>
      <c r="M52" s="67">
        <f t="shared" si="6"/>
        <v>0.54679999999999995</v>
      </c>
      <c r="N52" s="100">
        <f t="shared" si="6"/>
        <v>0.54210000000000003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N52" s="25"/>
      <c r="AP52" s="25"/>
      <c r="AR52" s="25"/>
      <c r="AT52" s="25"/>
      <c r="AV52" s="25"/>
      <c r="AW52" s="32"/>
      <c r="BZ52" s="40"/>
    </row>
    <row r="53" spans="1:78" x14ac:dyDescent="0.25">
      <c r="A53" s="32"/>
      <c r="B53" s="119" t="s">
        <v>6</v>
      </c>
      <c r="C53" s="97">
        <f t="shared" si="6"/>
        <v>0.42930000000000001</v>
      </c>
      <c r="D53" s="67">
        <f t="shared" si="6"/>
        <v>0.43229999999999996</v>
      </c>
      <c r="E53" s="100">
        <f t="shared" si="6"/>
        <v>0.4289</v>
      </c>
      <c r="F53" s="97">
        <f t="shared" si="6"/>
        <v>0.5081</v>
      </c>
      <c r="G53" s="67">
        <f t="shared" si="6"/>
        <v>0.54020000000000001</v>
      </c>
      <c r="H53" s="100">
        <f t="shared" si="6"/>
        <v>0.51630000000000009</v>
      </c>
      <c r="I53" s="97">
        <f t="shared" si="6"/>
        <v>0.45390000000000003</v>
      </c>
      <c r="J53" s="67">
        <f t="shared" si="6"/>
        <v>0.45840000000000003</v>
      </c>
      <c r="K53" s="100">
        <f t="shared" si="6"/>
        <v>0.48039999999999994</v>
      </c>
      <c r="L53" s="97">
        <f t="shared" si="6"/>
        <v>0.59360000000000002</v>
      </c>
      <c r="M53" s="67">
        <f t="shared" si="6"/>
        <v>0.5838000000000001</v>
      </c>
      <c r="N53" s="100">
        <f t="shared" si="6"/>
        <v>0.56159999999999999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N53" s="25"/>
      <c r="AP53" s="25"/>
      <c r="AR53" s="25"/>
      <c r="AT53" s="25"/>
      <c r="AV53" s="25"/>
      <c r="AW53" s="32"/>
      <c r="BZ53" s="40"/>
    </row>
    <row r="54" spans="1:78" ht="15.75" thickBot="1" x14ac:dyDescent="0.3">
      <c r="A54" s="32"/>
      <c r="B54" s="132" t="s">
        <v>7</v>
      </c>
      <c r="C54" s="133">
        <f t="shared" si="6"/>
        <v>0.30370000000000003</v>
      </c>
      <c r="D54" s="134">
        <f t="shared" si="6"/>
        <v>0.30840000000000001</v>
      </c>
      <c r="E54" s="135">
        <f t="shared" si="6"/>
        <v>0.29509999999999997</v>
      </c>
      <c r="F54" s="133">
        <f t="shared" si="6"/>
        <v>0.50730000000000008</v>
      </c>
      <c r="G54" s="134">
        <f t="shared" si="6"/>
        <v>0.53689999999999993</v>
      </c>
      <c r="H54" s="135">
        <f t="shared" si="6"/>
        <v>0.5212</v>
      </c>
      <c r="I54" s="133">
        <f t="shared" si="6"/>
        <v>0.5716</v>
      </c>
      <c r="J54" s="134">
        <f t="shared" si="6"/>
        <v>0.55660000000000009</v>
      </c>
      <c r="K54" s="135"/>
      <c r="L54" s="133">
        <f t="shared" si="6"/>
        <v>0.44190000000000002</v>
      </c>
      <c r="M54" s="134"/>
      <c r="N54" s="135"/>
      <c r="P54" s="66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N54" s="25"/>
      <c r="AP54" s="25"/>
      <c r="AR54" s="25"/>
      <c r="AT54" s="25"/>
      <c r="AV54" s="25"/>
      <c r="AW54" s="32"/>
      <c r="BZ54" s="40"/>
    </row>
    <row r="55" spans="1:78" x14ac:dyDescent="0.25">
      <c r="A55" s="32"/>
      <c r="C55" s="136"/>
      <c r="D55" s="25" t="s">
        <v>54</v>
      </c>
      <c r="P55" s="6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N55" s="25"/>
      <c r="AP55" s="25"/>
      <c r="AR55" s="25"/>
      <c r="AT55" s="25"/>
      <c r="AV55" s="25"/>
      <c r="AW55" s="32"/>
      <c r="BZ55" s="40"/>
    </row>
    <row r="56" spans="1:78" x14ac:dyDescent="0.25">
      <c r="P56" s="66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N56" s="25"/>
      <c r="AP56" s="25"/>
      <c r="AR56" s="25"/>
      <c r="AT56" s="25"/>
      <c r="AV56" s="25"/>
      <c r="AW56" s="32"/>
      <c r="BZ56" s="40"/>
    </row>
    <row r="57" spans="1:78" x14ac:dyDescent="0.25">
      <c r="A57" s="24" t="s">
        <v>17</v>
      </c>
      <c r="B57" s="301" t="s">
        <v>48</v>
      </c>
      <c r="C57" s="301"/>
      <c r="D57" s="301"/>
      <c r="E57" s="301"/>
      <c r="F57" s="301"/>
      <c r="G57" s="301"/>
      <c r="H57" s="301"/>
      <c r="I57" s="301"/>
      <c r="J57" s="301"/>
      <c r="K57" s="301"/>
      <c r="L57" s="301"/>
      <c r="M57" s="301"/>
      <c r="N57" s="301"/>
      <c r="P57" s="66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N57" s="25"/>
      <c r="AP57" s="25"/>
      <c r="AR57" s="25"/>
      <c r="AT57" s="25"/>
      <c r="AV57" s="25"/>
      <c r="AW57" s="32"/>
      <c r="BZ57" s="40"/>
    </row>
    <row r="58" spans="1:78" x14ac:dyDescent="0.25">
      <c r="A58" s="24"/>
      <c r="B58" s="33" t="s">
        <v>98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P58" s="66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N58" s="25"/>
      <c r="AP58" s="25"/>
      <c r="AR58" s="25"/>
      <c r="AT58" s="25"/>
      <c r="AV58" s="25"/>
      <c r="AW58" s="32"/>
      <c r="BZ58" s="40"/>
    </row>
    <row r="59" spans="1:78" x14ac:dyDescent="0.25">
      <c r="B59" s="32"/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P59" s="66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N59" s="25"/>
      <c r="AP59" s="25"/>
      <c r="AR59" s="25"/>
      <c r="AT59" s="25"/>
      <c r="AV59" s="25"/>
      <c r="AW59" s="32"/>
      <c r="BZ59" s="40"/>
    </row>
    <row r="60" spans="1:78" ht="15.75" thickBot="1" x14ac:dyDescent="0.3">
      <c r="B60" s="41"/>
      <c r="C60" s="315" t="s">
        <v>29</v>
      </c>
      <c r="D60" s="316"/>
      <c r="E60" s="317"/>
      <c r="F60" s="315" t="s">
        <v>30</v>
      </c>
      <c r="G60" s="316"/>
      <c r="H60" s="317"/>
      <c r="I60" s="315" t="s">
        <v>32</v>
      </c>
      <c r="J60" s="316"/>
      <c r="K60" s="317"/>
      <c r="L60" s="315" t="s">
        <v>31</v>
      </c>
      <c r="M60" s="316"/>
      <c r="N60" s="317"/>
      <c r="P60" s="66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N60" s="25"/>
      <c r="AP60" s="25"/>
      <c r="AR60" s="25"/>
      <c r="AT60" s="25"/>
      <c r="AV60" s="25"/>
      <c r="AW60" s="32"/>
      <c r="BZ60" s="40"/>
    </row>
    <row r="61" spans="1:78" ht="15.75" thickBot="1" x14ac:dyDescent="0.3">
      <c r="B61" s="41"/>
      <c r="C61" s="42" t="s">
        <v>39</v>
      </c>
      <c r="D61" s="43" t="s">
        <v>10</v>
      </c>
      <c r="E61" s="201" t="s">
        <v>11</v>
      </c>
      <c r="F61" s="45" t="s">
        <v>124</v>
      </c>
      <c r="G61" s="46" t="s">
        <v>10</v>
      </c>
      <c r="H61" s="47" t="s">
        <v>11</v>
      </c>
      <c r="I61" s="45" t="s">
        <v>124</v>
      </c>
      <c r="J61" s="46" t="s">
        <v>10</v>
      </c>
      <c r="K61" s="46" t="s">
        <v>11</v>
      </c>
      <c r="L61" s="45" t="s">
        <v>124</v>
      </c>
      <c r="M61" s="46" t="s">
        <v>10</v>
      </c>
      <c r="N61" s="47" t="s">
        <v>11</v>
      </c>
      <c r="P61" s="66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N61" s="25"/>
      <c r="AP61" s="25"/>
      <c r="AR61" s="25"/>
      <c r="AT61" s="25"/>
      <c r="AV61" s="25"/>
      <c r="AW61" s="32"/>
      <c r="BZ61" s="40"/>
    </row>
    <row r="62" spans="1:78" x14ac:dyDescent="0.25">
      <c r="B62" s="53"/>
      <c r="C62" s="54">
        <v>0</v>
      </c>
      <c r="D62" s="55">
        <f t="shared" ref="D62:D69" si="7">AVERAGE(C47:E47)</f>
        <v>0.67823333333333335</v>
      </c>
      <c r="E62" s="55">
        <f t="shared" ref="E62:E69" si="8">STDEV(C47:E47)</f>
        <v>5.3528808443055334E-3</v>
      </c>
      <c r="F62" s="57">
        <f t="shared" ref="F62:F69" si="9">G18</f>
        <v>25</v>
      </c>
      <c r="G62" s="55">
        <f t="shared" ref="G62:G69" si="10">AVERAGE(F47:H47)</f>
        <v>0.41190000000000004</v>
      </c>
      <c r="H62" s="56">
        <f t="shared" ref="H62:H69" si="11">STDEV(F47:H47)</f>
        <v>1.7394826817189075E-2</v>
      </c>
      <c r="I62" s="57">
        <f t="shared" ref="I62:I69" si="12">J18</f>
        <v>33</v>
      </c>
      <c r="J62" s="55">
        <f t="shared" ref="J62:J69" si="13">AVERAGE(I47:K47)</f>
        <v>0.45946666666666669</v>
      </c>
      <c r="K62" s="55">
        <f t="shared" ref="K62:K69" si="14">STDEV(I47:K47)</f>
        <v>2.7486420889838162E-2</v>
      </c>
      <c r="L62" s="57">
        <f t="shared" ref="L62:L69" si="15">M18</f>
        <v>41</v>
      </c>
      <c r="M62" s="55">
        <f t="shared" ref="M62:M69" si="16">AVERAGE(L47:N47)</f>
        <v>0.56734999999999991</v>
      </c>
      <c r="N62" s="56">
        <f t="shared" ref="N62:N69" si="17">STDEV(L47:N47)</f>
        <v>5.7275649276110323E-3</v>
      </c>
      <c r="P62" s="6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N62" s="25"/>
      <c r="AP62" s="25"/>
      <c r="AR62" s="25"/>
      <c r="AT62" s="25"/>
      <c r="AV62" s="25"/>
      <c r="AW62" s="32"/>
      <c r="BZ62" s="40"/>
    </row>
    <row r="63" spans="1:78" x14ac:dyDescent="0.25">
      <c r="B63" s="53"/>
      <c r="C63" s="62">
        <v>0.25</v>
      </c>
      <c r="D63" s="55">
        <f t="shared" si="7"/>
        <v>0.65849999999999997</v>
      </c>
      <c r="E63" s="55">
        <f t="shared" si="8"/>
        <v>2.0862406380856409E-2</v>
      </c>
      <c r="F63" s="57">
        <f t="shared" si="9"/>
        <v>26</v>
      </c>
      <c r="G63" s="55">
        <f t="shared" si="10"/>
        <v>0.39424999999999999</v>
      </c>
      <c r="H63" s="56">
        <f t="shared" si="11"/>
        <v>1.1667261889578005E-2</v>
      </c>
      <c r="I63" s="57">
        <f t="shared" si="12"/>
        <v>34</v>
      </c>
      <c r="J63" s="55">
        <f t="shared" si="13"/>
        <v>0.4694666666666667</v>
      </c>
      <c r="K63" s="55">
        <f t="shared" si="14"/>
        <v>1.8825603133321694E-2</v>
      </c>
      <c r="L63" s="57">
        <f t="shared" si="15"/>
        <v>42</v>
      </c>
      <c r="M63" s="55">
        <f t="shared" si="16"/>
        <v>0.45565</v>
      </c>
      <c r="N63" s="56">
        <f t="shared" si="17"/>
        <v>1.0960155108391456E-2</v>
      </c>
      <c r="P63" s="66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N63" s="25"/>
      <c r="AP63" s="25"/>
      <c r="AR63" s="25"/>
      <c r="AT63" s="25"/>
      <c r="AV63" s="25"/>
      <c r="BZ63" s="40"/>
    </row>
    <row r="64" spans="1:78" x14ac:dyDescent="0.25">
      <c r="B64" s="53"/>
      <c r="C64" s="68">
        <v>0.5</v>
      </c>
      <c r="D64" s="55">
        <f t="shared" si="7"/>
        <v>0.64100000000000001</v>
      </c>
      <c r="E64" s="55">
        <f t="shared" si="8"/>
        <v>3.6769552621701133E-3</v>
      </c>
      <c r="F64" s="57">
        <f t="shared" si="9"/>
        <v>27</v>
      </c>
      <c r="G64" s="55">
        <f t="shared" si="10"/>
        <v>0.43946666666666667</v>
      </c>
      <c r="H64" s="56">
        <f t="shared" si="11"/>
        <v>8.7751543196307007E-3</v>
      </c>
      <c r="I64" s="57">
        <f t="shared" si="12"/>
        <v>35</v>
      </c>
      <c r="J64" s="55">
        <f t="shared" si="13"/>
        <v>0.44156666666666666</v>
      </c>
      <c r="K64" s="55">
        <f t="shared" si="14"/>
        <v>2.7485693248185214E-2</v>
      </c>
      <c r="L64" s="57">
        <f t="shared" si="15"/>
        <v>43</v>
      </c>
      <c r="M64" s="55">
        <f t="shared" si="16"/>
        <v>0.53480000000000005</v>
      </c>
      <c r="N64" s="56">
        <f t="shared" si="17"/>
        <v>2.4581903913244829E-2</v>
      </c>
      <c r="P64" s="66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N64" s="25"/>
      <c r="AP64" s="25"/>
      <c r="AR64" s="25"/>
      <c r="AT64" s="25"/>
      <c r="AV64" s="25"/>
      <c r="BZ64" s="40"/>
    </row>
    <row r="65" spans="1:78" x14ac:dyDescent="0.25">
      <c r="B65" s="53"/>
      <c r="C65" s="54">
        <v>1</v>
      </c>
      <c r="D65" s="55">
        <f t="shared" si="7"/>
        <v>0.63513333333333322</v>
      </c>
      <c r="E65" s="55">
        <f t="shared" si="8"/>
        <v>1.8527097272193885E-2</v>
      </c>
      <c r="F65" s="57">
        <f t="shared" si="9"/>
        <v>28</v>
      </c>
      <c r="G65" s="55">
        <f t="shared" si="10"/>
        <v>0.4239</v>
      </c>
      <c r="H65" s="56">
        <f t="shared" si="11"/>
        <v>2.4123018053303361E-2</v>
      </c>
      <c r="I65" s="57">
        <f t="shared" si="12"/>
        <v>36</v>
      </c>
      <c r="J65" s="55">
        <f t="shared" si="13"/>
        <v>0.39326666666666665</v>
      </c>
      <c r="K65" s="55">
        <f t="shared" si="14"/>
        <v>9.8657657246322339E-4</v>
      </c>
      <c r="L65" s="57">
        <f t="shared" si="15"/>
        <v>44</v>
      </c>
      <c r="M65" s="55">
        <f t="shared" si="16"/>
        <v>0.55176666666666663</v>
      </c>
      <c r="N65" s="56">
        <f t="shared" si="17"/>
        <v>7.8424060933703858E-3</v>
      </c>
      <c r="P65" s="66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N65" s="25"/>
      <c r="AP65" s="25"/>
      <c r="AR65" s="25"/>
      <c r="AT65" s="25"/>
      <c r="AV65" s="25"/>
      <c r="BZ65" s="40"/>
    </row>
    <row r="66" spans="1:78" x14ac:dyDescent="0.25">
      <c r="B66" s="53"/>
      <c r="C66" s="68">
        <v>1.5</v>
      </c>
      <c r="D66" s="55">
        <f t="shared" si="7"/>
        <v>0.5915999999999999</v>
      </c>
      <c r="E66" s="55">
        <f t="shared" si="8"/>
        <v>1.9798989873223505E-3</v>
      </c>
      <c r="F66" s="57">
        <f t="shared" si="9"/>
        <v>29</v>
      </c>
      <c r="G66" s="55">
        <f t="shared" si="10"/>
        <v>0.42</v>
      </c>
      <c r="H66" s="56">
        <f t="shared" si="11"/>
        <v>2.8056550037379856E-2</v>
      </c>
      <c r="I66" s="57">
        <f t="shared" si="12"/>
        <v>37</v>
      </c>
      <c r="J66" s="55">
        <f t="shared" si="13"/>
        <v>0.56809999999999994</v>
      </c>
      <c r="K66" s="55">
        <f t="shared" si="14"/>
        <v>1.3874076545846194E-2</v>
      </c>
      <c r="L66" s="57">
        <f t="shared" si="15"/>
        <v>45</v>
      </c>
      <c r="M66" s="55">
        <f t="shared" si="16"/>
        <v>0.5379666666666667</v>
      </c>
      <c r="N66" s="56">
        <f t="shared" si="17"/>
        <v>1.630010224916803E-2</v>
      </c>
      <c r="P66" s="66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N66" s="25"/>
      <c r="AP66" s="25"/>
      <c r="AR66" s="25"/>
      <c r="AT66" s="25"/>
      <c r="AV66" s="25"/>
      <c r="BZ66" s="40"/>
    </row>
    <row r="67" spans="1:78" x14ac:dyDescent="0.25">
      <c r="B67" s="53"/>
      <c r="C67" s="54">
        <v>3</v>
      </c>
      <c r="D67" s="55">
        <f t="shared" si="7"/>
        <v>0.53200000000000014</v>
      </c>
      <c r="E67" s="55">
        <f t="shared" si="8"/>
        <v>2.0259072041927281E-2</v>
      </c>
      <c r="F67" s="57">
        <f t="shared" si="9"/>
        <v>30</v>
      </c>
      <c r="G67" s="55">
        <f t="shared" si="10"/>
        <v>0.45333333333333337</v>
      </c>
      <c r="H67" s="56">
        <f t="shared" si="11"/>
        <v>1.708137387136445E-2</v>
      </c>
      <c r="I67" s="57">
        <f t="shared" si="12"/>
        <v>38</v>
      </c>
      <c r="J67" s="55">
        <f t="shared" si="13"/>
        <v>0.53336666666666666</v>
      </c>
      <c r="K67" s="55">
        <f t="shared" si="14"/>
        <v>2.9246766203006664E-2</v>
      </c>
      <c r="L67" s="57">
        <f t="shared" si="15"/>
        <v>46</v>
      </c>
      <c r="M67" s="55">
        <f t="shared" si="16"/>
        <v>0.54666666666666675</v>
      </c>
      <c r="N67" s="56">
        <f t="shared" si="17"/>
        <v>4.5014812376964718E-3</v>
      </c>
      <c r="P67" s="66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N67" s="25"/>
      <c r="AP67" s="25"/>
      <c r="AR67" s="25"/>
      <c r="AT67" s="25"/>
      <c r="AV67" s="25"/>
      <c r="BZ67" s="40"/>
    </row>
    <row r="68" spans="1:78" x14ac:dyDescent="0.25">
      <c r="B68" s="53"/>
      <c r="C68" s="54">
        <v>5</v>
      </c>
      <c r="D68" s="55">
        <f t="shared" si="7"/>
        <v>0.43016666666666664</v>
      </c>
      <c r="E68" s="55">
        <f t="shared" si="8"/>
        <v>1.8583146486354874E-3</v>
      </c>
      <c r="F68" s="57">
        <f t="shared" si="9"/>
        <v>31</v>
      </c>
      <c r="G68" s="55">
        <f t="shared" si="10"/>
        <v>0.52153333333333329</v>
      </c>
      <c r="H68" s="56">
        <f t="shared" si="11"/>
        <v>1.6677629727672127E-2</v>
      </c>
      <c r="I68" s="57">
        <f t="shared" si="12"/>
        <v>39</v>
      </c>
      <c r="J68" s="55">
        <f t="shared" si="13"/>
        <v>0.46423333333333333</v>
      </c>
      <c r="K68" s="55">
        <f t="shared" si="14"/>
        <v>1.4180385514270474E-2</v>
      </c>
      <c r="L68" s="57">
        <f t="shared" si="15"/>
        <v>47</v>
      </c>
      <c r="M68" s="55">
        <f t="shared" si="16"/>
        <v>0.57966666666666666</v>
      </c>
      <c r="N68" s="56">
        <f t="shared" si="17"/>
        <v>1.6395527845523433E-2</v>
      </c>
      <c r="P68" s="66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N68" s="25"/>
      <c r="AP68" s="25"/>
      <c r="AR68" s="25"/>
      <c r="AT68" s="25"/>
      <c r="AV68" s="25"/>
      <c r="BZ68" s="40"/>
    </row>
    <row r="69" spans="1:78" x14ac:dyDescent="0.25">
      <c r="B69" s="53"/>
      <c r="C69" s="69">
        <v>7</v>
      </c>
      <c r="D69" s="70">
        <f t="shared" si="7"/>
        <v>0.3024</v>
      </c>
      <c r="E69" s="70">
        <f t="shared" si="8"/>
        <v>6.7446274915669187E-3</v>
      </c>
      <c r="F69" s="72">
        <f t="shared" si="9"/>
        <v>32</v>
      </c>
      <c r="G69" s="70">
        <f t="shared" si="10"/>
        <v>0.52179999999999993</v>
      </c>
      <c r="H69" s="71">
        <f t="shared" si="11"/>
        <v>1.4809118812407367E-2</v>
      </c>
      <c r="I69" s="72">
        <f t="shared" si="12"/>
        <v>40</v>
      </c>
      <c r="J69" s="70">
        <f t="shared" si="13"/>
        <v>0.56410000000000005</v>
      </c>
      <c r="K69" s="70">
        <f t="shared" si="14"/>
        <v>1.0606601717798144E-2</v>
      </c>
      <c r="L69" s="72">
        <f t="shared" si="15"/>
        <v>48</v>
      </c>
      <c r="M69" s="70">
        <f t="shared" si="16"/>
        <v>0.44190000000000002</v>
      </c>
      <c r="N69" s="71" t="e">
        <f t="shared" si="17"/>
        <v>#DIV/0!</v>
      </c>
      <c r="P69" s="66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N69" s="25"/>
      <c r="AP69" s="25"/>
      <c r="AR69" s="25"/>
      <c r="AT69" s="25"/>
      <c r="AV69" s="25"/>
      <c r="BZ69" s="40"/>
    </row>
    <row r="70" spans="1:78" x14ac:dyDescent="0.25">
      <c r="B70" s="66"/>
      <c r="C70" s="66"/>
      <c r="D70" s="66"/>
      <c r="E70" s="66"/>
      <c r="F70" s="73"/>
      <c r="G70" s="66"/>
      <c r="H70" s="74"/>
      <c r="I70" s="66"/>
      <c r="J70" s="75"/>
      <c r="K70" s="66"/>
      <c r="L70" s="76"/>
      <c r="M70" s="66"/>
      <c r="N70" s="77"/>
      <c r="P70" s="6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N70" s="25"/>
      <c r="AP70" s="25"/>
      <c r="AR70" s="25"/>
      <c r="AT70" s="25"/>
      <c r="AV70" s="25"/>
      <c r="BZ70" s="40"/>
    </row>
    <row r="71" spans="1:78" x14ac:dyDescent="0.25">
      <c r="A71" s="78" t="s">
        <v>49</v>
      </c>
      <c r="B71" s="318" t="s">
        <v>81</v>
      </c>
      <c r="C71" s="318"/>
      <c r="D71" s="318"/>
      <c r="E71" s="318"/>
      <c r="F71" s="318"/>
      <c r="G71" s="318"/>
      <c r="H71" s="318"/>
      <c r="I71" s="318"/>
      <c r="J71" s="318"/>
      <c r="K71" s="318"/>
      <c r="L71" s="318"/>
      <c r="M71" s="318"/>
      <c r="N71" s="318"/>
      <c r="P71" s="6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N71" s="25"/>
      <c r="AP71" s="25"/>
      <c r="AR71" s="25"/>
      <c r="AT71" s="25"/>
      <c r="AV71" s="25"/>
      <c r="BZ71" s="40"/>
    </row>
    <row r="72" spans="1:78" x14ac:dyDescent="0.25">
      <c r="A72" s="41"/>
      <c r="B72" s="188"/>
      <c r="C72" s="186"/>
      <c r="D72" s="186"/>
      <c r="E72" s="186"/>
      <c r="F72" s="186"/>
      <c r="G72" s="186"/>
      <c r="H72" s="186"/>
      <c r="I72" s="186"/>
      <c r="J72" s="187"/>
      <c r="K72" s="203"/>
      <c r="L72" s="203"/>
      <c r="M72" s="203"/>
      <c r="N72" s="203"/>
      <c r="P72" s="6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N72" s="25"/>
      <c r="AP72" s="25"/>
      <c r="AR72" s="25"/>
      <c r="AT72" s="25"/>
      <c r="AV72" s="25"/>
      <c r="BZ72" s="40"/>
    </row>
    <row r="73" spans="1:78" x14ac:dyDescent="0.25">
      <c r="A73" s="32"/>
      <c r="B73" s="181"/>
      <c r="C73" s="66"/>
      <c r="D73" s="66"/>
      <c r="E73" s="66"/>
      <c r="F73" s="66"/>
      <c r="G73" s="161"/>
      <c r="H73" s="66"/>
      <c r="I73" s="66"/>
      <c r="J73" s="204"/>
      <c r="K73" s="40"/>
      <c r="L73" s="80"/>
      <c r="M73" s="40"/>
      <c r="N73" s="81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N73" s="25"/>
      <c r="AP73" s="25"/>
      <c r="AR73" s="25"/>
      <c r="AT73" s="25"/>
      <c r="AV73" s="25"/>
      <c r="BZ73" s="40"/>
    </row>
    <row r="74" spans="1:78" x14ac:dyDescent="0.25">
      <c r="B74" s="83"/>
      <c r="C74" s="66"/>
      <c r="D74" s="66"/>
      <c r="E74" s="66"/>
      <c r="F74" s="73"/>
      <c r="G74" s="66"/>
      <c r="H74" s="74"/>
      <c r="I74" s="32"/>
      <c r="J74" s="205"/>
      <c r="K74" s="78" t="s">
        <v>43</v>
      </c>
      <c r="L74" s="78" t="s">
        <v>59</v>
      </c>
      <c r="M74" s="31"/>
      <c r="N74" s="31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N74" s="25"/>
      <c r="AP74" s="25"/>
      <c r="AR74" s="25"/>
      <c r="AT74" s="25"/>
      <c r="AV74" s="25"/>
      <c r="BZ74" s="40"/>
    </row>
    <row r="75" spans="1:78" ht="15.75" thickBot="1" x14ac:dyDescent="0.3">
      <c r="B75" s="83"/>
      <c r="C75" s="66"/>
      <c r="D75" s="66"/>
      <c r="E75" s="66"/>
      <c r="F75" s="73"/>
      <c r="G75" s="66"/>
      <c r="H75" s="74"/>
      <c r="I75" s="32"/>
      <c r="J75" s="205"/>
      <c r="K75" s="75"/>
      <c r="L75" s="85"/>
      <c r="M75" s="78"/>
      <c r="N75" s="31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N75" s="25"/>
      <c r="AP75" s="25"/>
      <c r="AR75" s="25"/>
      <c r="AT75" s="25"/>
      <c r="AV75" s="25"/>
      <c r="BZ75" s="40"/>
    </row>
    <row r="76" spans="1:78" ht="15.75" thickBot="1" x14ac:dyDescent="0.3">
      <c r="B76" s="83"/>
      <c r="C76" s="66"/>
      <c r="D76" s="66"/>
      <c r="E76" s="66"/>
      <c r="F76" s="73"/>
      <c r="G76" s="66"/>
      <c r="H76" s="74"/>
      <c r="I76" s="32"/>
      <c r="J76" s="205"/>
      <c r="K76" s="75"/>
      <c r="L76" s="78" t="s">
        <v>56</v>
      </c>
      <c r="M76" s="90">
        <v>-5.1700000000000003E-2</v>
      </c>
      <c r="N76" s="31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N76" s="25"/>
      <c r="AP76" s="25"/>
      <c r="AR76" s="25"/>
      <c r="AT76" s="25"/>
      <c r="AV76" s="25"/>
      <c r="BZ76" s="40"/>
    </row>
    <row r="77" spans="1:78" ht="15.75" thickBot="1" x14ac:dyDescent="0.3">
      <c r="B77" s="83"/>
      <c r="C77" s="66"/>
      <c r="D77" s="66"/>
      <c r="E77" s="66"/>
      <c r="F77" s="73"/>
      <c r="G77" s="66"/>
      <c r="H77" s="74"/>
      <c r="I77" s="32"/>
      <c r="J77" s="205"/>
      <c r="K77" s="75"/>
      <c r="L77" s="78" t="s">
        <v>57</v>
      </c>
      <c r="M77" s="96">
        <v>0.67659999999999998</v>
      </c>
      <c r="N77" s="31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N77" s="25"/>
      <c r="AP77" s="25"/>
      <c r="AR77" s="25"/>
      <c r="AT77" s="25"/>
      <c r="AV77" s="25"/>
      <c r="BZ77" s="40"/>
    </row>
    <row r="78" spans="1:78" x14ac:dyDescent="0.25">
      <c r="B78" s="83"/>
      <c r="C78" s="66"/>
      <c r="D78" s="73"/>
      <c r="E78" s="66" t="s">
        <v>35</v>
      </c>
      <c r="F78" s="74"/>
      <c r="G78" s="66"/>
      <c r="H78" s="74"/>
      <c r="I78" s="32"/>
      <c r="J78" s="205"/>
      <c r="K78" s="66"/>
      <c r="L78" s="75"/>
      <c r="N78" s="31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N78" s="25"/>
      <c r="AP78" s="25"/>
      <c r="AR78" s="25"/>
      <c r="AT78" s="25"/>
      <c r="AV78" s="25"/>
      <c r="BZ78" s="40"/>
    </row>
    <row r="79" spans="1:78" x14ac:dyDescent="0.25">
      <c r="B79" s="83"/>
      <c r="C79" s="66"/>
      <c r="D79" s="73"/>
      <c r="E79" s="66"/>
      <c r="F79" s="74"/>
      <c r="G79" s="32"/>
      <c r="H79" s="150"/>
      <c r="I79" s="32"/>
      <c r="J79" s="205"/>
      <c r="L79" s="41" t="s">
        <v>104</v>
      </c>
      <c r="M79" s="8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N79" s="25"/>
      <c r="AP79" s="25"/>
      <c r="AR79" s="25"/>
      <c r="AT79" s="25"/>
      <c r="AV79" s="25"/>
      <c r="BZ79" s="40"/>
    </row>
    <row r="80" spans="1:78" x14ac:dyDescent="0.25">
      <c r="B80" s="83"/>
      <c r="C80" s="66"/>
      <c r="D80" s="66" t="s">
        <v>33</v>
      </c>
      <c r="E80" s="66"/>
      <c r="F80" s="74"/>
      <c r="G80" s="32"/>
      <c r="H80" s="150"/>
      <c r="I80" s="32"/>
      <c r="J80" s="205"/>
      <c r="L80" s="41" t="s">
        <v>97</v>
      </c>
      <c r="M80" s="66"/>
      <c r="N80" s="8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N80" s="25"/>
      <c r="AP80" s="25"/>
      <c r="AR80" s="25"/>
      <c r="AT80" s="25"/>
      <c r="AV80" s="25"/>
      <c r="BZ80" s="40"/>
    </row>
    <row r="81" spans="1:78" x14ac:dyDescent="0.25">
      <c r="B81" s="83"/>
      <c r="C81" s="66"/>
      <c r="D81" s="66"/>
      <c r="E81" s="66"/>
      <c r="F81" s="107"/>
      <c r="G81" s="32"/>
      <c r="H81" s="150"/>
      <c r="I81" s="32"/>
      <c r="J81" s="205"/>
      <c r="K81" s="66"/>
      <c r="L81" s="41" t="s">
        <v>96</v>
      </c>
      <c r="M81" s="66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N81" s="25"/>
      <c r="AP81" s="25"/>
      <c r="AR81" s="25"/>
      <c r="AT81" s="25"/>
      <c r="AV81" s="25"/>
      <c r="BZ81" s="40"/>
    </row>
    <row r="82" spans="1:78" x14ac:dyDescent="0.25">
      <c r="B82" s="83"/>
      <c r="C82" s="66"/>
      <c r="D82" s="66"/>
      <c r="E82" s="66"/>
      <c r="F82" s="73"/>
      <c r="G82" s="66"/>
      <c r="H82" s="74"/>
      <c r="I82" s="66"/>
      <c r="J82" s="182"/>
      <c r="K82" s="66"/>
      <c r="L82" s="40"/>
      <c r="M82" s="40"/>
      <c r="N82" s="81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N82" s="25"/>
      <c r="AP82" s="25"/>
      <c r="AR82" s="25"/>
      <c r="AT82" s="25"/>
      <c r="AV82" s="25"/>
      <c r="BZ82" s="40"/>
    </row>
    <row r="83" spans="1:78" x14ac:dyDescent="0.25">
      <c r="B83" s="83"/>
      <c r="C83" s="66"/>
      <c r="D83" s="66"/>
      <c r="E83" s="66"/>
      <c r="F83" s="73"/>
      <c r="G83" s="66"/>
      <c r="H83" s="74"/>
      <c r="I83" s="66"/>
      <c r="J83" s="182"/>
      <c r="K83" s="66"/>
      <c r="L83" s="40"/>
      <c r="M83" s="40"/>
      <c r="N83" s="81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N83" s="25"/>
      <c r="AP83" s="25"/>
      <c r="AR83" s="25"/>
      <c r="AT83" s="25"/>
      <c r="AV83" s="25"/>
      <c r="BZ83" s="40"/>
    </row>
    <row r="84" spans="1:78" x14ac:dyDescent="0.25">
      <c r="B84" s="83"/>
      <c r="C84" s="66"/>
      <c r="D84" s="66"/>
      <c r="E84" s="66"/>
      <c r="F84" s="73"/>
      <c r="G84" s="66"/>
      <c r="H84" s="74"/>
      <c r="I84" s="66"/>
      <c r="J84" s="182"/>
      <c r="K84" s="66"/>
      <c r="L84" s="40"/>
      <c r="M84" s="40"/>
      <c r="N84" s="81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N84" s="25"/>
      <c r="AP84" s="25"/>
      <c r="AR84" s="25"/>
      <c r="AT84" s="25"/>
      <c r="AV84" s="25"/>
      <c r="BZ84" s="40"/>
    </row>
    <row r="85" spans="1:78" x14ac:dyDescent="0.25">
      <c r="B85" s="83"/>
      <c r="C85" s="66"/>
      <c r="D85" s="66"/>
      <c r="E85" s="66"/>
      <c r="F85" s="73"/>
      <c r="G85" s="66"/>
      <c r="H85" s="74"/>
      <c r="I85" s="66"/>
      <c r="J85" s="182"/>
      <c r="K85" s="66"/>
      <c r="L85" s="40"/>
      <c r="M85" s="40"/>
      <c r="N85" s="81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N85" s="25"/>
      <c r="AP85" s="25"/>
      <c r="AR85" s="25"/>
      <c r="AT85" s="25"/>
      <c r="AV85" s="25"/>
      <c r="BZ85" s="40"/>
    </row>
    <row r="86" spans="1:78" x14ac:dyDescent="0.25">
      <c r="B86" s="83"/>
      <c r="C86" s="66"/>
      <c r="D86" s="66"/>
      <c r="E86" s="66"/>
      <c r="F86" s="73"/>
      <c r="G86" s="66"/>
      <c r="H86" s="74"/>
      <c r="I86" s="66"/>
      <c r="J86" s="182"/>
      <c r="K86" s="66"/>
      <c r="L86" s="40"/>
      <c r="M86" s="40"/>
      <c r="N86" s="81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N86" s="25"/>
      <c r="AP86" s="25"/>
      <c r="AR86" s="25"/>
      <c r="AT86" s="25"/>
      <c r="AV86" s="25"/>
      <c r="BZ86" s="40"/>
    </row>
    <row r="87" spans="1:78" x14ac:dyDescent="0.25">
      <c r="B87" s="83"/>
      <c r="C87" s="66"/>
      <c r="D87" s="66"/>
      <c r="E87" s="66"/>
      <c r="F87" s="73"/>
      <c r="G87" s="66"/>
      <c r="H87" s="74"/>
      <c r="I87" s="66"/>
      <c r="J87" s="182"/>
      <c r="K87" s="66"/>
      <c r="L87" s="40"/>
      <c r="M87" s="40"/>
      <c r="N87" s="81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N87" s="25"/>
      <c r="AP87" s="25"/>
      <c r="AR87" s="25"/>
      <c r="AT87" s="25"/>
      <c r="AV87" s="25"/>
      <c r="BZ87" s="40"/>
    </row>
    <row r="88" spans="1:78" x14ac:dyDescent="0.25">
      <c r="B88" s="83"/>
      <c r="C88" s="66"/>
      <c r="D88" s="66"/>
      <c r="E88" s="66"/>
      <c r="F88" s="73"/>
      <c r="G88" s="66"/>
      <c r="H88" s="74"/>
      <c r="I88" s="66"/>
      <c r="J88" s="182"/>
      <c r="K88" s="66"/>
      <c r="L88" s="40"/>
      <c r="M88" s="40"/>
      <c r="N88" s="81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N88" s="25"/>
      <c r="AP88" s="25"/>
      <c r="AR88" s="25"/>
      <c r="AT88" s="25"/>
      <c r="AV88" s="25"/>
      <c r="BZ88" s="40"/>
    </row>
    <row r="89" spans="1:78" x14ac:dyDescent="0.25">
      <c r="B89" s="83"/>
      <c r="C89" s="66"/>
      <c r="D89" s="66"/>
      <c r="E89" s="66"/>
      <c r="F89" s="73"/>
      <c r="G89" s="66"/>
      <c r="H89" s="74"/>
      <c r="I89" s="66"/>
      <c r="J89" s="182"/>
      <c r="K89" s="66"/>
      <c r="L89" s="40"/>
      <c r="M89" s="40"/>
      <c r="N89" s="81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N89" s="25"/>
      <c r="AP89" s="25"/>
      <c r="AR89" s="25"/>
      <c r="AT89" s="25"/>
      <c r="AV89" s="25"/>
      <c r="AW89" s="32"/>
      <c r="BZ89" s="40"/>
    </row>
    <row r="90" spans="1:78" x14ac:dyDescent="0.25">
      <c r="B90" s="123"/>
      <c r="C90" s="124"/>
      <c r="D90" s="124"/>
      <c r="E90" s="124"/>
      <c r="F90" s="125"/>
      <c r="G90" s="124"/>
      <c r="H90" s="206"/>
      <c r="I90" s="124"/>
      <c r="J90" s="207"/>
      <c r="K90" s="66"/>
      <c r="L90" s="40"/>
      <c r="M90" s="40"/>
      <c r="N90" s="81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N90" s="25"/>
      <c r="AP90" s="25"/>
      <c r="AR90" s="25"/>
      <c r="AT90" s="25"/>
      <c r="AV90" s="25"/>
      <c r="BZ90" s="40"/>
    </row>
    <row r="91" spans="1:78" x14ac:dyDescent="0.25">
      <c r="B91" s="40"/>
      <c r="C91" s="40"/>
      <c r="D91" s="40"/>
      <c r="E91" s="66"/>
      <c r="F91" s="73"/>
      <c r="G91" s="66"/>
      <c r="H91" s="74"/>
      <c r="I91" s="66"/>
      <c r="J91" s="66"/>
      <c r="K91" s="66"/>
      <c r="L91" s="40"/>
      <c r="M91" s="40"/>
      <c r="N91" s="81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N91" s="25"/>
      <c r="AP91" s="25"/>
      <c r="AR91" s="25"/>
      <c r="AT91" s="25"/>
      <c r="AV91" s="25"/>
      <c r="BZ91" s="40"/>
    </row>
    <row r="92" spans="1:78" x14ac:dyDescent="0.25">
      <c r="A92" s="24" t="s">
        <v>20</v>
      </c>
      <c r="B92" s="203" t="s">
        <v>78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N92" s="25"/>
      <c r="AP92" s="25"/>
      <c r="AR92" s="25"/>
      <c r="AT92" s="25"/>
      <c r="AV92" s="25"/>
      <c r="BZ92" s="40"/>
    </row>
    <row r="93" spans="1:78" x14ac:dyDescent="0.25">
      <c r="A93" s="24"/>
      <c r="B93" s="163" t="s">
        <v>83</v>
      </c>
      <c r="C93" s="32"/>
      <c r="D93" s="32"/>
      <c r="E93" s="32"/>
      <c r="F93" s="107"/>
      <c r="G93" s="32"/>
      <c r="H93" s="150"/>
      <c r="I93" s="32"/>
      <c r="J93" s="159"/>
      <c r="K93" s="32"/>
      <c r="L93" s="151"/>
      <c r="M93" s="32"/>
      <c r="N93" s="16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N93" s="25"/>
      <c r="AP93" s="25"/>
      <c r="AR93" s="25"/>
      <c r="AT93" s="25"/>
      <c r="AV93" s="25"/>
      <c r="BZ93" s="40"/>
    </row>
    <row r="94" spans="1:78" x14ac:dyDescent="0.25">
      <c r="A94" s="24"/>
      <c r="C94" s="32"/>
      <c r="D94" s="32"/>
      <c r="E94" s="32"/>
      <c r="F94" s="107"/>
      <c r="G94" s="32"/>
      <c r="H94" s="150"/>
      <c r="I94" s="32"/>
      <c r="J94" s="159"/>
      <c r="K94" s="32"/>
      <c r="L94" s="151"/>
      <c r="M94" s="32"/>
      <c r="N94" s="16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N94" s="25"/>
      <c r="AP94" s="25"/>
      <c r="AR94" s="25"/>
      <c r="AT94" s="25"/>
      <c r="AV94" s="25"/>
      <c r="BZ94" s="40"/>
    </row>
    <row r="95" spans="1:78" ht="15.75" thickBot="1" x14ac:dyDescent="0.3">
      <c r="B95" s="164" t="s">
        <v>110</v>
      </c>
      <c r="C95" s="249"/>
      <c r="D95" s="249"/>
      <c r="E95" s="226"/>
      <c r="F95" s="249"/>
      <c r="G95" s="249"/>
      <c r="H95" s="226"/>
      <c r="I95" s="249"/>
      <c r="J95" s="249"/>
      <c r="K95" s="226"/>
      <c r="L95" s="249"/>
      <c r="M95" s="249"/>
      <c r="N95" s="33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N95" s="25"/>
      <c r="AP95" s="25"/>
      <c r="AR95" s="25"/>
      <c r="AT95" s="25"/>
      <c r="AV95" s="25"/>
      <c r="BZ95" s="40"/>
    </row>
    <row r="96" spans="1:78" ht="15.75" thickBot="1" x14ac:dyDescent="0.3">
      <c r="B96" s="66"/>
      <c r="C96" s="46" t="s">
        <v>8</v>
      </c>
      <c r="D96" s="46" t="s">
        <v>39</v>
      </c>
      <c r="E96" s="65"/>
      <c r="F96" s="46" t="s">
        <v>124</v>
      </c>
      <c r="G96" s="46" t="s">
        <v>39</v>
      </c>
      <c r="H96" s="65"/>
      <c r="I96" s="46" t="s">
        <v>124</v>
      </c>
      <c r="J96" s="46" t="s">
        <v>39</v>
      </c>
      <c r="K96" s="66"/>
      <c r="L96" s="46" t="s">
        <v>124</v>
      </c>
      <c r="M96" s="46" t="s">
        <v>39</v>
      </c>
      <c r="N96" s="65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N96" s="25"/>
      <c r="AP96" s="25"/>
      <c r="AR96" s="25"/>
      <c r="AT96" s="25"/>
      <c r="AV96" s="25"/>
      <c r="BZ96" s="40"/>
    </row>
    <row r="97" spans="1:78" x14ac:dyDescent="0.25">
      <c r="B97" s="66"/>
      <c r="C97" s="118">
        <v>0</v>
      </c>
      <c r="D97" s="63">
        <f t="shared" ref="D97:D104" si="18">(D62-$M$77)/$M$76</f>
        <v>-3.1592520954223893E-2</v>
      </c>
      <c r="E97" s="129"/>
      <c r="F97" s="34">
        <f>F62</f>
        <v>25</v>
      </c>
      <c r="G97" s="63">
        <f t="shared" ref="G97:G104" si="19">(G62-$M$77)/$M$76</f>
        <v>5.1199226305609269</v>
      </c>
      <c r="H97" s="130"/>
      <c r="I97" s="34">
        <f>I62</f>
        <v>33</v>
      </c>
      <c r="J97" s="63">
        <f t="shared" ref="J97:J104" si="20">(J62-$M$77)/$M$76</f>
        <v>4.1998710509348793</v>
      </c>
      <c r="K97" s="66"/>
      <c r="L97" s="34">
        <f>L62</f>
        <v>41</v>
      </c>
      <c r="M97" s="63">
        <f t="shared" ref="M97:M104" si="21">(M62-$M$77)/$M$76</f>
        <v>2.1131528046421675</v>
      </c>
      <c r="N97" s="129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N97" s="25"/>
      <c r="AP97" s="25"/>
      <c r="AR97" s="25"/>
      <c r="AT97" s="25"/>
      <c r="AV97" s="25"/>
      <c r="BZ97" s="40"/>
    </row>
    <row r="98" spans="1:78" x14ac:dyDescent="0.25">
      <c r="B98" s="66"/>
      <c r="C98" s="118">
        <v>0.25</v>
      </c>
      <c r="D98" s="63">
        <f t="shared" si="18"/>
        <v>0.35009671179883955</v>
      </c>
      <c r="E98" s="129"/>
      <c r="F98" s="34">
        <f t="shared" ref="F98:F104" si="22">F63</f>
        <v>26</v>
      </c>
      <c r="G98" s="63">
        <f t="shared" si="19"/>
        <v>5.4613152804642162</v>
      </c>
      <c r="H98" s="130"/>
      <c r="I98" s="34">
        <f t="shared" ref="I98:I104" si="23">I63</f>
        <v>34</v>
      </c>
      <c r="J98" s="63">
        <f t="shared" si="20"/>
        <v>4.0064474532559631</v>
      </c>
      <c r="K98" s="66"/>
      <c r="L98" s="34">
        <f t="shared" ref="L98:L104" si="24">L63</f>
        <v>42</v>
      </c>
      <c r="M98" s="63">
        <f t="shared" si="21"/>
        <v>4.2736943907156668</v>
      </c>
      <c r="N98" s="129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N98" s="25"/>
      <c r="AP98" s="25"/>
      <c r="AR98" s="25"/>
      <c r="AT98" s="25"/>
      <c r="AV98" s="25"/>
      <c r="BZ98" s="40"/>
    </row>
    <row r="99" spans="1:78" x14ac:dyDescent="0.25">
      <c r="B99" s="66"/>
      <c r="C99" s="118">
        <v>0.5</v>
      </c>
      <c r="D99" s="63">
        <f t="shared" si="18"/>
        <v>0.68858800773694318</v>
      </c>
      <c r="E99" s="129"/>
      <c r="F99" s="34">
        <f t="shared" si="22"/>
        <v>27</v>
      </c>
      <c r="G99" s="63">
        <f t="shared" si="19"/>
        <v>4.5867182462927136</v>
      </c>
      <c r="H99" s="130"/>
      <c r="I99" s="34">
        <f t="shared" si="23"/>
        <v>35</v>
      </c>
      <c r="J99" s="63">
        <f t="shared" si="20"/>
        <v>4.5460992907801412</v>
      </c>
      <c r="K99" s="66"/>
      <c r="L99" s="34">
        <f t="shared" si="24"/>
        <v>43</v>
      </c>
      <c r="M99" s="63">
        <f t="shared" si="21"/>
        <v>2.742746615087039</v>
      </c>
      <c r="N99" s="129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N99" s="25"/>
      <c r="AP99" s="25"/>
      <c r="AR99" s="25"/>
      <c r="AT99" s="25"/>
      <c r="AV99" s="25"/>
      <c r="BZ99" s="40"/>
    </row>
    <row r="100" spans="1:78" x14ac:dyDescent="0.25">
      <c r="B100" s="66"/>
      <c r="C100" s="118">
        <v>1</v>
      </c>
      <c r="D100" s="63">
        <f t="shared" si="18"/>
        <v>0.80206318504191021</v>
      </c>
      <c r="E100" s="129"/>
      <c r="F100" s="34">
        <f t="shared" si="22"/>
        <v>28</v>
      </c>
      <c r="G100" s="63">
        <f t="shared" si="19"/>
        <v>4.8878143133462277</v>
      </c>
      <c r="H100" s="130"/>
      <c r="I100" s="34">
        <f t="shared" si="23"/>
        <v>36</v>
      </c>
      <c r="J100" s="63">
        <f t="shared" si="20"/>
        <v>5.48033526756931</v>
      </c>
      <c r="K100" s="66"/>
      <c r="L100" s="34">
        <f t="shared" si="24"/>
        <v>44</v>
      </c>
      <c r="M100" s="63">
        <f t="shared" si="21"/>
        <v>2.4145712443584788</v>
      </c>
      <c r="N100" s="129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N100" s="25"/>
      <c r="AP100" s="25"/>
      <c r="AR100" s="25"/>
      <c r="AT100" s="25"/>
      <c r="AV100" s="25"/>
      <c r="BZ100" s="40"/>
    </row>
    <row r="101" spans="1:78" x14ac:dyDescent="0.25">
      <c r="B101" s="66"/>
      <c r="C101" s="118">
        <v>1.5</v>
      </c>
      <c r="D101" s="63">
        <f t="shared" si="18"/>
        <v>1.6441005802707944</v>
      </c>
      <c r="E101" s="129"/>
      <c r="F101" s="34">
        <f t="shared" si="22"/>
        <v>29</v>
      </c>
      <c r="G101" s="63">
        <f t="shared" si="19"/>
        <v>4.9632495164410058</v>
      </c>
      <c r="H101" s="130"/>
      <c r="I101" s="34">
        <f t="shared" si="23"/>
        <v>37</v>
      </c>
      <c r="J101" s="63">
        <f t="shared" si="20"/>
        <v>2.0986460348162481</v>
      </c>
      <c r="K101" s="66"/>
      <c r="L101" s="34">
        <f t="shared" si="24"/>
        <v>45</v>
      </c>
      <c r="M101" s="63">
        <f t="shared" si="21"/>
        <v>2.6814958091553822</v>
      </c>
      <c r="N101" s="129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N101" s="25"/>
      <c r="AP101" s="25"/>
      <c r="AR101" s="25"/>
      <c r="AT101" s="25"/>
      <c r="AV101" s="25"/>
      <c r="BZ101" s="40"/>
    </row>
    <row r="102" spans="1:78" x14ac:dyDescent="0.25">
      <c r="B102" s="66"/>
      <c r="C102" s="118">
        <v>3</v>
      </c>
      <c r="D102" s="63">
        <f t="shared" si="18"/>
        <v>2.7969052224371342</v>
      </c>
      <c r="E102" s="129"/>
      <c r="F102" s="34">
        <f t="shared" si="22"/>
        <v>30</v>
      </c>
      <c r="G102" s="63">
        <f t="shared" si="19"/>
        <v>4.3185041908446147</v>
      </c>
      <c r="H102" s="130"/>
      <c r="I102" s="34">
        <f t="shared" si="23"/>
        <v>38</v>
      </c>
      <c r="J102" s="63">
        <f t="shared" si="20"/>
        <v>2.7704706640876848</v>
      </c>
      <c r="K102" s="66"/>
      <c r="L102" s="34">
        <f t="shared" si="24"/>
        <v>46</v>
      </c>
      <c r="M102" s="63">
        <f t="shared" si="21"/>
        <v>2.5132172791747238</v>
      </c>
      <c r="N102" s="129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N102" s="25"/>
      <c r="AP102" s="25"/>
      <c r="AR102" s="25"/>
      <c r="AT102" s="25"/>
      <c r="AV102" s="25"/>
      <c r="BZ102" s="40"/>
    </row>
    <row r="103" spans="1:78" x14ac:dyDescent="0.25">
      <c r="B103" s="66"/>
      <c r="C103" s="118">
        <v>5</v>
      </c>
      <c r="D103" s="63">
        <f t="shared" si="18"/>
        <v>4.7666021921341066</v>
      </c>
      <c r="E103" s="129"/>
      <c r="F103" s="34">
        <f t="shared" si="22"/>
        <v>31</v>
      </c>
      <c r="G103" s="63">
        <f t="shared" si="19"/>
        <v>2.9993552546744038</v>
      </c>
      <c r="H103" s="130"/>
      <c r="I103" s="34">
        <f t="shared" si="23"/>
        <v>39</v>
      </c>
      <c r="J103" s="63">
        <f t="shared" si="20"/>
        <v>4.1076724693745961</v>
      </c>
      <c r="K103" s="66"/>
      <c r="L103" s="34">
        <f t="shared" si="24"/>
        <v>47</v>
      </c>
      <c r="M103" s="63">
        <f t="shared" si="21"/>
        <v>1.8749194068343</v>
      </c>
      <c r="N103" s="129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N103" s="25"/>
      <c r="AP103" s="25"/>
      <c r="AR103" s="25"/>
      <c r="AT103" s="25"/>
      <c r="AV103" s="25"/>
      <c r="BZ103" s="40"/>
    </row>
    <row r="104" spans="1:78" x14ac:dyDescent="0.25">
      <c r="B104" s="66"/>
      <c r="C104" s="118">
        <v>7</v>
      </c>
      <c r="D104" s="63">
        <f t="shared" si="18"/>
        <v>7.2379110251450669</v>
      </c>
      <c r="E104" s="129"/>
      <c r="F104" s="34">
        <f t="shared" si="22"/>
        <v>32</v>
      </c>
      <c r="G104" s="63">
        <f t="shared" si="19"/>
        <v>2.9941972920696331</v>
      </c>
      <c r="H104" s="130"/>
      <c r="I104" s="34">
        <f t="shared" si="23"/>
        <v>40</v>
      </c>
      <c r="J104" s="63">
        <f t="shared" si="20"/>
        <v>2.176015473887813</v>
      </c>
      <c r="K104" s="66"/>
      <c r="L104" s="34">
        <f t="shared" si="24"/>
        <v>48</v>
      </c>
      <c r="M104" s="63">
        <f t="shared" si="21"/>
        <v>4.5396518375241772</v>
      </c>
      <c r="N104" s="129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N104" s="25"/>
      <c r="AP104" s="25"/>
      <c r="AR104" s="25"/>
      <c r="AT104" s="25"/>
      <c r="AV104" s="25"/>
      <c r="BZ104" s="40"/>
    </row>
    <row r="105" spans="1:78" x14ac:dyDescent="0.25">
      <c r="B105" s="66"/>
      <c r="C105" s="66"/>
      <c r="D105" s="66"/>
      <c r="E105" s="66"/>
      <c r="F105" s="73"/>
      <c r="G105" s="66"/>
      <c r="H105" s="74"/>
      <c r="I105" s="66"/>
      <c r="J105" s="75"/>
      <c r="K105" s="66"/>
      <c r="L105" s="76"/>
      <c r="M105" s="66"/>
      <c r="N105" s="7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N105" s="25"/>
      <c r="AP105" s="25"/>
      <c r="AR105" s="25"/>
      <c r="AT105" s="25"/>
      <c r="AV105" s="25"/>
      <c r="BZ105" s="40"/>
    </row>
    <row r="106" spans="1:78" s="24" customFormat="1" x14ac:dyDescent="0.25">
      <c r="A106" s="25"/>
      <c r="B106" s="25"/>
      <c r="C106" s="32"/>
      <c r="D106" s="32"/>
      <c r="E106" s="32"/>
      <c r="F106" s="107"/>
      <c r="G106" s="32"/>
      <c r="H106" s="150"/>
      <c r="I106" s="32"/>
      <c r="J106" s="159"/>
      <c r="K106" s="32"/>
      <c r="L106" s="151"/>
      <c r="M106" s="32"/>
      <c r="N106" s="160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BZ106" s="78"/>
    </row>
    <row r="107" spans="1:78" x14ac:dyDescent="0.25">
      <c r="A107" s="24" t="s">
        <v>22</v>
      </c>
      <c r="B107" s="78" t="s">
        <v>26</v>
      </c>
      <c r="C107" s="40"/>
      <c r="D107" s="129"/>
      <c r="E107" s="40"/>
      <c r="F107" s="137"/>
      <c r="G107" s="40"/>
      <c r="H107" s="138"/>
      <c r="I107" s="40"/>
      <c r="J107" s="139"/>
      <c r="K107" s="40"/>
      <c r="L107" s="31"/>
      <c r="N107" s="29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N107" s="25"/>
      <c r="AP107" s="25"/>
      <c r="AR107" s="25"/>
      <c r="AT107" s="25"/>
      <c r="AV107" s="25"/>
      <c r="BZ107" s="40"/>
    </row>
    <row r="108" spans="1:78" x14ac:dyDescent="0.25">
      <c r="B108" s="78" t="s">
        <v>88</v>
      </c>
      <c r="C108" s="40"/>
      <c r="D108" s="129"/>
      <c r="E108" s="40"/>
      <c r="F108" s="137"/>
      <c r="G108" s="40"/>
      <c r="H108" s="138"/>
      <c r="I108" s="40"/>
      <c r="J108" s="139"/>
      <c r="K108" s="40"/>
      <c r="L108" s="31"/>
      <c r="N108" s="29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N108" s="25"/>
      <c r="AP108" s="25"/>
      <c r="AR108" s="25"/>
      <c r="AT108" s="25"/>
      <c r="AV108" s="25"/>
      <c r="BZ108" s="40"/>
    </row>
    <row r="109" spans="1:78" ht="15.75" thickBot="1" x14ac:dyDescent="0.3">
      <c r="B109" s="40"/>
      <c r="C109" s="40"/>
      <c r="D109" s="129"/>
      <c r="E109" s="40"/>
      <c r="F109" s="129"/>
      <c r="G109" s="140"/>
      <c r="H109" s="140"/>
      <c r="I109" s="141"/>
      <c r="J109" s="40"/>
      <c r="K109" s="140"/>
      <c r="L109" s="31"/>
      <c r="N109" s="29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N109" s="25"/>
      <c r="AP109" s="25"/>
      <c r="AR109" s="25"/>
      <c r="AT109" s="25"/>
      <c r="AV109" s="25"/>
      <c r="BZ109" s="40"/>
    </row>
    <row r="110" spans="1:78" ht="15.75" thickBot="1" x14ac:dyDescent="0.3">
      <c r="B110" s="312" t="s">
        <v>125</v>
      </c>
      <c r="C110" s="312"/>
      <c r="D110" s="312"/>
      <c r="E110" s="312"/>
      <c r="F110" s="313"/>
      <c r="G110" s="142">
        <v>136</v>
      </c>
      <c r="H110" s="138"/>
      <c r="I110" s="141"/>
      <c r="J110" s="40"/>
      <c r="K110" s="140"/>
      <c r="L110" s="31"/>
      <c r="N110" s="29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J110" s="32"/>
      <c r="AK110" s="32"/>
      <c r="AL110" s="32"/>
      <c r="AT110" s="152"/>
      <c r="AU110" s="154"/>
      <c r="AV110" s="32"/>
      <c r="BZ110" s="40"/>
    </row>
    <row r="111" spans="1:78" x14ac:dyDescent="0.25">
      <c r="B111" s="40"/>
      <c r="C111" s="143" t="s">
        <v>63</v>
      </c>
      <c r="D111" s="40"/>
      <c r="E111" s="40"/>
      <c r="F111" s="40"/>
      <c r="G111" s="129"/>
      <c r="H111" s="138"/>
      <c r="I111" s="141"/>
      <c r="J111" s="40"/>
      <c r="K111" s="140"/>
      <c r="L111" s="31"/>
      <c r="N111" s="29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J111" s="32"/>
      <c r="AK111" s="32"/>
      <c r="AL111" s="32"/>
      <c r="AT111" s="152"/>
      <c r="AU111" s="154"/>
      <c r="AV111" s="32"/>
      <c r="BZ111" s="40"/>
    </row>
    <row r="112" spans="1:78" ht="15.75" thickBot="1" x14ac:dyDescent="0.3">
      <c r="B112" s="40"/>
      <c r="C112" s="143" t="s">
        <v>64</v>
      </c>
      <c r="D112" s="40"/>
      <c r="E112" s="40"/>
      <c r="F112" s="40"/>
      <c r="G112" s="129"/>
      <c r="H112" s="138"/>
      <c r="I112" s="141"/>
      <c r="J112" s="40"/>
      <c r="K112" s="140"/>
      <c r="L112" s="31"/>
      <c r="N112" s="29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J112" s="32"/>
      <c r="AK112" s="32"/>
      <c r="AL112" s="32"/>
      <c r="AT112" s="25"/>
      <c r="BZ112" s="40"/>
    </row>
    <row r="113" spans="1:78" ht="15.75" thickBot="1" x14ac:dyDescent="0.3">
      <c r="B113" s="40"/>
      <c r="C113" s="312" t="s">
        <v>86</v>
      </c>
      <c r="D113" s="312"/>
      <c r="E113" s="312"/>
      <c r="F113" s="313"/>
      <c r="G113" s="144">
        <f>AVERAGE(G97:G98)</f>
        <v>5.2906189555125716</v>
      </c>
      <c r="H113" s="138"/>
      <c r="I113" s="141"/>
      <c r="J113" s="40"/>
      <c r="K113" s="140"/>
      <c r="L113" s="31"/>
      <c r="N113" s="29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J113" s="32"/>
      <c r="AK113" s="32"/>
      <c r="AL113" s="32"/>
      <c r="AT113" s="25"/>
      <c r="BZ113" s="40"/>
    </row>
    <row r="114" spans="1:78" ht="15.75" thickBot="1" x14ac:dyDescent="0.3">
      <c r="B114" s="40"/>
      <c r="C114" s="40"/>
      <c r="D114" s="40"/>
      <c r="E114" s="40"/>
      <c r="F114" s="40"/>
      <c r="G114" s="145"/>
      <c r="H114" s="138"/>
      <c r="I114" s="141"/>
      <c r="J114" s="40"/>
      <c r="K114" s="140"/>
      <c r="L114" s="31"/>
      <c r="N114" s="29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J114" s="32"/>
      <c r="AK114" s="32"/>
      <c r="AL114" s="32"/>
      <c r="AM114" s="32"/>
      <c r="AN114" s="107"/>
      <c r="AO114" s="32"/>
      <c r="AP114" s="150"/>
      <c r="AQ114" s="152"/>
      <c r="AR114" s="154"/>
      <c r="AT114" s="25"/>
      <c r="BZ114" s="40"/>
    </row>
    <row r="115" spans="1:78" ht="15.75" thickBot="1" x14ac:dyDescent="0.3">
      <c r="B115" s="40"/>
      <c r="C115" s="312" t="s">
        <v>28</v>
      </c>
      <c r="D115" s="312"/>
      <c r="E115" s="312"/>
      <c r="F115" s="313"/>
      <c r="G115" s="144">
        <f>G110/G113</f>
        <v>25.705876976510378</v>
      </c>
      <c r="H115" s="138"/>
      <c r="I115" s="141"/>
      <c r="J115" s="40"/>
      <c r="K115" s="140"/>
      <c r="L115" s="31"/>
      <c r="N115" s="29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Q115" s="152"/>
      <c r="AR115" s="154"/>
      <c r="AT115" s="25"/>
      <c r="BZ115" s="40"/>
    </row>
    <row r="116" spans="1:78" x14ac:dyDescent="0.25">
      <c r="F116" s="26"/>
      <c r="H116" s="27"/>
      <c r="J116" s="28"/>
      <c r="L116" s="31"/>
      <c r="N116" s="29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Q116" s="152"/>
      <c r="AR116" s="154"/>
      <c r="AT116" s="25"/>
      <c r="BZ116" s="40"/>
    </row>
    <row r="117" spans="1:78" x14ac:dyDescent="0.25">
      <c r="F117" s="26"/>
      <c r="H117" s="27"/>
      <c r="J117" s="28"/>
      <c r="L117" s="31"/>
      <c r="N117" s="29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Q117" s="152"/>
      <c r="AR117" s="154"/>
      <c r="AT117" s="25"/>
      <c r="BZ117" s="40"/>
    </row>
    <row r="118" spans="1:78" x14ac:dyDescent="0.25">
      <c r="A118" s="24" t="s">
        <v>24</v>
      </c>
      <c r="B118" s="41" t="s">
        <v>90</v>
      </c>
      <c r="C118" s="66"/>
      <c r="D118" s="129"/>
      <c r="E118" s="130"/>
      <c r="F118" s="129"/>
      <c r="G118" s="130"/>
      <c r="H118" s="130"/>
      <c r="I118" s="129"/>
      <c r="J118" s="66"/>
      <c r="K118" s="130"/>
      <c r="L118" s="80"/>
      <c r="M118" s="40"/>
      <c r="N118" s="81"/>
      <c r="AQ118" s="152"/>
      <c r="AR118" s="154"/>
      <c r="AT118" s="25"/>
    </row>
    <row r="119" spans="1:78" x14ac:dyDescent="0.25">
      <c r="B119" s="306" t="s">
        <v>91</v>
      </c>
      <c r="C119" s="306"/>
      <c r="D119" s="306"/>
      <c r="E119" s="306"/>
      <c r="F119" s="306"/>
      <c r="G119" s="306"/>
      <c r="H119" s="306"/>
      <c r="I119" s="306"/>
      <c r="J119" s="306"/>
      <c r="K119" s="306"/>
      <c r="L119" s="80"/>
      <c r="M119" s="40"/>
      <c r="N119" s="81"/>
      <c r="AQ119" s="152"/>
      <c r="AR119" s="154"/>
      <c r="AT119" s="25"/>
    </row>
    <row r="120" spans="1:78" ht="15.75" thickBot="1" x14ac:dyDescent="0.3">
      <c r="B120" s="46"/>
      <c r="C120" s="46"/>
      <c r="D120" s="34"/>
      <c r="E120" s="46"/>
      <c r="F120" s="46"/>
      <c r="G120" s="34"/>
      <c r="H120" s="34"/>
      <c r="I120" s="34"/>
      <c r="J120" s="34"/>
      <c r="K120" s="33"/>
      <c r="L120" s="141"/>
      <c r="M120" s="140"/>
      <c r="N120" s="141"/>
      <c r="AQ120" s="152"/>
      <c r="AR120" s="154"/>
      <c r="AT120" s="25"/>
    </row>
    <row r="121" spans="1:78" ht="15.75" thickBot="1" x14ac:dyDescent="0.3">
      <c r="B121" s="46" t="s">
        <v>8</v>
      </c>
      <c r="C121" s="46" t="s">
        <v>34</v>
      </c>
      <c r="D121" s="66"/>
      <c r="E121" s="45" t="s">
        <v>124</v>
      </c>
      <c r="F121" s="46" t="s">
        <v>12</v>
      </c>
      <c r="G121" s="65"/>
      <c r="H121" s="34"/>
      <c r="I121" s="34"/>
      <c r="J121" s="34"/>
      <c r="K121" s="34"/>
      <c r="L121" s="129"/>
      <c r="M121" s="140"/>
      <c r="N121" s="141"/>
      <c r="AQ121" s="152"/>
      <c r="AR121" s="154"/>
      <c r="AT121" s="25"/>
    </row>
    <row r="122" spans="1:78" x14ac:dyDescent="0.25">
      <c r="B122" s="118">
        <v>0</v>
      </c>
      <c r="C122" s="147">
        <f t="shared" ref="C122:C129" si="25">D97*$G$115</f>
        <v>-0.81211345702710569</v>
      </c>
      <c r="D122" s="66"/>
      <c r="E122" s="34">
        <f>F97</f>
        <v>25</v>
      </c>
      <c r="F122" s="147">
        <f t="shared" ref="F122:F129" si="26">G97*$G$115</f>
        <v>131.61210127045058</v>
      </c>
      <c r="G122" s="130"/>
      <c r="H122" s="196"/>
      <c r="I122" s="197"/>
      <c r="J122" s="148"/>
      <c r="K122" s="149"/>
      <c r="L122" s="129"/>
      <c r="M122" s="140"/>
      <c r="N122" s="141"/>
      <c r="AQ122" s="152"/>
      <c r="AR122" s="154"/>
      <c r="AT122" s="25"/>
      <c r="AU122" s="146"/>
      <c r="AV122" s="25"/>
    </row>
    <row r="123" spans="1:78" x14ac:dyDescent="0.25">
      <c r="B123" s="118">
        <v>0.25</v>
      </c>
      <c r="C123" s="147">
        <f t="shared" si="25"/>
        <v>8.9995430033817794</v>
      </c>
      <c r="D123" s="66"/>
      <c r="E123" s="34">
        <f t="shared" ref="E123:E127" si="27">F98</f>
        <v>26</v>
      </c>
      <c r="F123" s="147">
        <f t="shared" si="26"/>
        <v>140.38789872954942</v>
      </c>
      <c r="G123" s="130"/>
      <c r="H123" s="150"/>
      <c r="I123" s="148"/>
      <c r="J123" s="148"/>
      <c r="K123" s="149"/>
      <c r="L123" s="129"/>
      <c r="M123" s="140"/>
      <c r="N123" s="141"/>
      <c r="AQ123" s="152"/>
      <c r="AR123" s="154"/>
      <c r="AT123" s="25"/>
    </row>
    <row r="124" spans="1:78" x14ac:dyDescent="0.25">
      <c r="B124" s="118">
        <v>0.5</v>
      </c>
      <c r="C124" s="147">
        <f t="shared" si="25"/>
        <v>17.700758614386238</v>
      </c>
      <c r="D124" s="66"/>
      <c r="E124" s="34">
        <f t="shared" si="27"/>
        <v>27</v>
      </c>
      <c r="F124" s="147">
        <f t="shared" si="26"/>
        <v>117.90561496511593</v>
      </c>
      <c r="G124" s="130"/>
      <c r="H124" s="150"/>
      <c r="I124" s="148"/>
      <c r="J124" s="148"/>
      <c r="K124" s="149"/>
      <c r="L124" s="129"/>
      <c r="M124" s="140"/>
      <c r="N124" s="141"/>
      <c r="AT124" s="25"/>
      <c r="AV124" s="25"/>
    </row>
    <row r="125" spans="1:78" x14ac:dyDescent="0.25">
      <c r="B125" s="118">
        <v>1</v>
      </c>
      <c r="C125" s="147">
        <f t="shared" si="25"/>
        <v>20.617737562075423</v>
      </c>
      <c r="D125" s="66"/>
      <c r="E125" s="34">
        <f t="shared" si="27"/>
        <v>28</v>
      </c>
      <c r="F125" s="147">
        <f t="shared" si="26"/>
        <v>125.64555342290468</v>
      </c>
      <c r="G125" s="130"/>
      <c r="H125" s="150"/>
      <c r="I125" s="148"/>
      <c r="J125" s="148"/>
      <c r="K125" s="149"/>
      <c r="L125" s="129"/>
      <c r="M125" s="140"/>
      <c r="N125" s="141"/>
      <c r="AT125" s="25"/>
      <c r="AV125" s="25"/>
    </row>
    <row r="126" spans="1:78" x14ac:dyDescent="0.25">
      <c r="B126" s="118">
        <v>1.5</v>
      </c>
      <c r="C126" s="147">
        <f t="shared" si="25"/>
        <v>42.263047253450367</v>
      </c>
      <c r="D126" s="66"/>
      <c r="E126" s="34">
        <f t="shared" si="27"/>
        <v>29</v>
      </c>
      <c r="F126" s="147">
        <f t="shared" si="26"/>
        <v>127.58468147335712</v>
      </c>
      <c r="G126" s="130"/>
      <c r="H126" s="150"/>
      <c r="I126" s="148"/>
      <c r="J126" s="148"/>
      <c r="K126" s="149"/>
      <c r="L126" s="129"/>
      <c r="M126" s="140"/>
      <c r="N126" s="141"/>
      <c r="AT126" s="25"/>
      <c r="AV126" s="25"/>
    </row>
    <row r="127" spans="1:78" x14ac:dyDescent="0.25">
      <c r="B127" s="118">
        <v>3</v>
      </c>
      <c r="C127" s="147">
        <f t="shared" si="25"/>
        <v>71.896901562928363</v>
      </c>
      <c r="D127" s="66"/>
      <c r="E127" s="34">
        <f t="shared" si="27"/>
        <v>30</v>
      </c>
      <c r="F127" s="147">
        <f t="shared" si="26"/>
        <v>111.01093745239616</v>
      </c>
      <c r="G127" s="130"/>
      <c r="H127" s="150"/>
      <c r="I127" s="148"/>
      <c r="J127" s="148"/>
      <c r="K127" s="149"/>
      <c r="L127" s="129"/>
      <c r="M127" s="140"/>
      <c r="N127" s="141"/>
      <c r="AT127" s="25"/>
      <c r="AV127" s="25"/>
    </row>
    <row r="128" spans="1:78" x14ac:dyDescent="0.25">
      <c r="B128" s="118">
        <v>5</v>
      </c>
      <c r="C128" s="147">
        <f t="shared" si="25"/>
        <v>122.52968954696404</v>
      </c>
      <c r="D128" s="66"/>
      <c r="E128" s="34">
        <f>F103</f>
        <v>31</v>
      </c>
      <c r="F128" s="147">
        <f t="shared" si="26"/>
        <v>77.101057185510172</v>
      </c>
      <c r="G128" s="130"/>
      <c r="H128" s="150"/>
      <c r="I128" s="148"/>
      <c r="J128" s="148"/>
      <c r="K128" s="149"/>
      <c r="L128" s="129"/>
      <c r="M128" s="140"/>
      <c r="N128" s="141"/>
      <c r="AT128" s="25"/>
      <c r="AV128" s="25"/>
    </row>
    <row r="129" spans="1:48" x14ac:dyDescent="0.25">
      <c r="A129" s="24"/>
      <c r="B129" s="118">
        <v>7</v>
      </c>
      <c r="C129" s="147">
        <f t="shared" si="25"/>
        <v>186.05685037930721</v>
      </c>
      <c r="D129" s="66"/>
      <c r="E129" s="34">
        <f>F104</f>
        <v>32</v>
      </c>
      <c r="F129" s="147">
        <f t="shared" si="26"/>
        <v>76.968467233342508</v>
      </c>
      <c r="G129" s="130"/>
      <c r="H129" s="150"/>
      <c r="I129" s="148"/>
      <c r="J129" s="148"/>
      <c r="K129" s="149"/>
      <c r="L129" s="129"/>
      <c r="M129" s="130"/>
      <c r="N129" s="129"/>
      <c r="AT129" s="25"/>
      <c r="AV129" s="25"/>
    </row>
    <row r="130" spans="1:48" x14ac:dyDescent="0.25">
      <c r="E130" s="131">
        <f>I97</f>
        <v>33</v>
      </c>
      <c r="F130" s="147">
        <f t="shared" ref="F130:F137" si="28">J97*$G$115</f>
        <v>107.96136855253935</v>
      </c>
      <c r="G130" s="150"/>
      <c r="H130" s="150"/>
      <c r="I130" s="148"/>
      <c r="J130" s="148"/>
      <c r="K130" s="149"/>
      <c r="L130" s="33"/>
      <c r="M130" s="33"/>
      <c r="N130" s="33"/>
      <c r="AT130" s="25"/>
      <c r="AV130" s="25"/>
    </row>
    <row r="131" spans="1:48" x14ac:dyDescent="0.25">
      <c r="E131" s="131">
        <f t="shared" ref="E131:E137" si="29">I98</f>
        <v>34</v>
      </c>
      <c r="F131" s="147">
        <f t="shared" si="28"/>
        <v>102.9892453462511</v>
      </c>
      <c r="G131" s="150"/>
      <c r="H131" s="150"/>
      <c r="I131" s="148"/>
      <c r="J131" s="148"/>
      <c r="K131" s="149"/>
      <c r="L131" s="33"/>
      <c r="M131" s="33"/>
      <c r="N131" s="33"/>
      <c r="AT131" s="25"/>
      <c r="AV131" s="25"/>
    </row>
    <row r="132" spans="1:48" x14ac:dyDescent="0.25">
      <c r="E132" s="131">
        <f t="shared" si="29"/>
        <v>35</v>
      </c>
      <c r="F132" s="147">
        <f t="shared" si="28"/>
        <v>116.86146909179539</v>
      </c>
      <c r="G132" s="150"/>
      <c r="H132" s="150"/>
      <c r="I132" s="148"/>
      <c r="J132" s="148"/>
      <c r="K132" s="149"/>
      <c r="L132" s="65"/>
      <c r="M132" s="65"/>
      <c r="N132" s="65"/>
      <c r="AT132" s="25"/>
      <c r="AV132" s="25"/>
    </row>
    <row r="133" spans="1:48" x14ac:dyDescent="0.25">
      <c r="E133" s="131">
        <f t="shared" si="29"/>
        <v>36</v>
      </c>
      <c r="F133" s="147">
        <f t="shared" si="28"/>
        <v>140.87682417816777</v>
      </c>
      <c r="G133" s="150"/>
      <c r="H133" s="150"/>
      <c r="I133" s="148"/>
      <c r="J133" s="148"/>
      <c r="K133" s="149"/>
      <c r="L133" s="151"/>
      <c r="M133" s="32"/>
      <c r="N133" s="66"/>
      <c r="AT133" s="25"/>
      <c r="AV133" s="25"/>
    </row>
    <row r="134" spans="1:48" x14ac:dyDescent="0.25">
      <c r="E134" s="131">
        <f t="shared" si="29"/>
        <v>37</v>
      </c>
      <c r="F134" s="147">
        <f t="shared" si="28"/>
        <v>53.947536788227794</v>
      </c>
      <c r="G134" s="150"/>
      <c r="H134" s="152"/>
      <c r="I134" s="159"/>
      <c r="J134" s="32"/>
      <c r="K134" s="32"/>
      <c r="L134" s="151"/>
      <c r="M134" s="32"/>
      <c r="N134" s="66"/>
    </row>
    <row r="135" spans="1:48" x14ac:dyDescent="0.25">
      <c r="E135" s="131">
        <f t="shared" si="29"/>
        <v>38</v>
      </c>
      <c r="F135" s="147">
        <f t="shared" si="28"/>
        <v>71.217378058069031</v>
      </c>
      <c r="G135" s="150"/>
      <c r="H135" s="150"/>
      <c r="I135" s="159"/>
      <c r="J135" s="32"/>
      <c r="K135" s="32"/>
      <c r="L135" s="151"/>
      <c r="M135" s="32"/>
      <c r="N135" s="66"/>
    </row>
    <row r="136" spans="1:48" x14ac:dyDescent="0.25">
      <c r="E136" s="131">
        <f t="shared" si="29"/>
        <v>39</v>
      </c>
      <c r="F136" s="147">
        <f t="shared" si="28"/>
        <v>105.59132315754196</v>
      </c>
      <c r="G136" s="150"/>
      <c r="H136" s="27"/>
      <c r="I136" s="28"/>
      <c r="L136" s="151"/>
      <c r="M136" s="32"/>
      <c r="N136" s="66"/>
    </row>
    <row r="137" spans="1:48" x14ac:dyDescent="0.25">
      <c r="E137" s="131">
        <f t="shared" si="29"/>
        <v>40</v>
      </c>
      <c r="F137" s="147">
        <f t="shared" si="28"/>
        <v>55.936386070743055</v>
      </c>
      <c r="G137" s="150"/>
      <c r="H137" s="152"/>
      <c r="I137" s="28"/>
      <c r="L137" s="151"/>
      <c r="M137" s="32"/>
      <c r="N137" s="66"/>
    </row>
    <row r="138" spans="1:48" x14ac:dyDescent="0.25">
      <c r="E138" s="131">
        <f>L97</f>
        <v>41</v>
      </c>
      <c r="F138" s="147">
        <f t="shared" ref="F138:F145" si="30">M97*$G$115</f>
        <v>54.320446028699429</v>
      </c>
      <c r="G138" s="153"/>
      <c r="H138" s="152"/>
      <c r="I138" s="24"/>
      <c r="J138" s="24"/>
      <c r="K138" s="24"/>
      <c r="L138" s="151"/>
      <c r="M138" s="32"/>
      <c r="N138" s="66"/>
    </row>
    <row r="139" spans="1:48" x14ac:dyDescent="0.25">
      <c r="E139" s="131">
        <f t="shared" ref="E139:E145" si="31">L98</f>
        <v>42</v>
      </c>
      <c r="F139" s="147">
        <f t="shared" si="30"/>
        <v>109.8590622429394</v>
      </c>
      <c r="G139" s="150"/>
      <c r="H139" s="152"/>
      <c r="I139" s="28"/>
      <c r="L139" s="151"/>
      <c r="M139" s="32"/>
      <c r="N139" s="66"/>
    </row>
    <row r="140" spans="1:48" x14ac:dyDescent="0.25">
      <c r="E140" s="131">
        <f t="shared" si="31"/>
        <v>43</v>
      </c>
      <c r="F140" s="147">
        <f t="shared" si="30"/>
        <v>70.504707065167693</v>
      </c>
      <c r="G140" s="150"/>
      <c r="H140" s="152"/>
      <c r="I140" s="28"/>
      <c r="L140" s="151"/>
      <c r="M140" s="32"/>
      <c r="N140" s="66"/>
    </row>
    <row r="141" spans="1:48" x14ac:dyDescent="0.25">
      <c r="B141" s="32"/>
      <c r="C141" s="32"/>
      <c r="D141" s="32"/>
      <c r="E141" s="131">
        <f t="shared" si="31"/>
        <v>44</v>
      </c>
      <c r="F141" s="147">
        <f t="shared" si="30"/>
        <v>62.068671358498634</v>
      </c>
      <c r="G141" s="150"/>
      <c r="H141" s="152"/>
      <c r="I141" s="28"/>
      <c r="L141" s="32"/>
      <c r="M141" s="32"/>
      <c r="N141" s="32"/>
    </row>
    <row r="142" spans="1:48" x14ac:dyDescent="0.25">
      <c r="B142" s="32"/>
      <c r="C142" s="32"/>
      <c r="D142" s="32"/>
      <c r="E142" s="131">
        <f t="shared" si="31"/>
        <v>45</v>
      </c>
      <c r="F142" s="147">
        <f t="shared" si="30"/>
        <v>68.93020138317641</v>
      </c>
      <c r="G142" s="150"/>
      <c r="H142" s="152"/>
      <c r="I142" s="28"/>
      <c r="L142" s="32"/>
      <c r="M142" s="32"/>
      <c r="N142" s="32"/>
    </row>
    <row r="143" spans="1:48" x14ac:dyDescent="0.25">
      <c r="B143" s="32"/>
      <c r="C143" s="32"/>
      <c r="D143" s="32"/>
      <c r="E143" s="131">
        <f t="shared" si="31"/>
        <v>46</v>
      </c>
      <c r="F143" s="147">
        <f t="shared" si="30"/>
        <v>64.604454193705593</v>
      </c>
      <c r="G143" s="150"/>
      <c r="H143" s="152"/>
      <c r="I143" s="28"/>
      <c r="L143" s="152"/>
      <c r="M143" s="154"/>
      <c r="N143" s="32"/>
    </row>
    <row r="144" spans="1:48" x14ac:dyDescent="0.25">
      <c r="B144" s="32"/>
      <c r="C144" s="32"/>
      <c r="D144" s="32"/>
      <c r="E144" s="131">
        <f t="shared" si="31"/>
        <v>47</v>
      </c>
      <c r="F144" s="147">
        <f t="shared" si="30"/>
        <v>48.19644761295433</v>
      </c>
      <c r="G144" s="150"/>
      <c r="H144" s="152"/>
      <c r="I144" s="28"/>
      <c r="L144" s="152"/>
      <c r="M144" s="154"/>
      <c r="N144" s="32"/>
    </row>
    <row r="145" spans="1:14" x14ac:dyDescent="0.25">
      <c r="B145" s="32"/>
      <c r="C145" s="32"/>
      <c r="D145" s="32"/>
      <c r="E145" s="131">
        <f t="shared" si="31"/>
        <v>48</v>
      </c>
      <c r="F145" s="147">
        <f t="shared" si="30"/>
        <v>116.69573165158577</v>
      </c>
      <c r="G145" s="150"/>
      <c r="H145" s="152"/>
      <c r="I145" s="32"/>
      <c r="J145" s="66"/>
      <c r="L145" s="152"/>
      <c r="M145" s="154"/>
      <c r="N145" s="32"/>
    </row>
    <row r="146" spans="1:14" x14ac:dyDescent="0.25">
      <c r="B146" s="32"/>
      <c r="C146" s="32"/>
      <c r="D146" s="32"/>
      <c r="F146" s="26"/>
      <c r="H146" s="27"/>
      <c r="J146" s="28"/>
      <c r="L146" s="152"/>
      <c r="M146" s="154"/>
      <c r="N146" s="32"/>
    </row>
    <row r="147" spans="1:14" x14ac:dyDescent="0.25">
      <c r="A147" s="24" t="s">
        <v>25</v>
      </c>
      <c r="B147" s="24" t="s">
        <v>73</v>
      </c>
      <c r="D147" s="32"/>
      <c r="F147" s="26"/>
      <c r="H147" s="27"/>
      <c r="J147" s="28"/>
      <c r="L147" s="152"/>
      <c r="M147" s="154"/>
      <c r="N147" s="32"/>
    </row>
    <row r="148" spans="1:14" x14ac:dyDescent="0.25">
      <c r="A148" s="24"/>
      <c r="C148" s="25" t="s">
        <v>71</v>
      </c>
      <c r="D148" s="32"/>
      <c r="F148" s="26"/>
      <c r="H148" s="27"/>
      <c r="J148" s="28"/>
      <c r="L148" s="152"/>
      <c r="M148" s="154"/>
      <c r="N148" s="32"/>
    </row>
    <row r="149" spans="1:14" x14ac:dyDescent="0.25">
      <c r="A149" s="24"/>
      <c r="C149" s="25" t="s">
        <v>107</v>
      </c>
      <c r="D149" s="155"/>
      <c r="E149" s="24"/>
      <c r="F149" s="24"/>
      <c r="G149" s="24"/>
      <c r="H149" s="24"/>
      <c r="I149" s="24"/>
      <c r="J149" s="24"/>
      <c r="K149" s="24"/>
      <c r="L149" s="152"/>
      <c r="M149" s="154"/>
      <c r="N149" s="32"/>
    </row>
    <row r="150" spans="1:14" x14ac:dyDescent="0.25">
      <c r="A150" s="24"/>
      <c r="C150" s="25" t="s">
        <v>75</v>
      </c>
      <c r="D150" s="32"/>
      <c r="F150" s="26"/>
      <c r="H150" s="27"/>
      <c r="J150" s="28"/>
      <c r="L150" s="152"/>
      <c r="M150" s="154"/>
      <c r="N150" s="32"/>
    </row>
    <row r="151" spans="1:14" x14ac:dyDescent="0.25">
      <c r="A151" s="24"/>
      <c r="C151" s="25" t="s">
        <v>108</v>
      </c>
      <c r="D151" s="32"/>
      <c r="F151" s="26"/>
      <c r="H151" s="27"/>
      <c r="J151" s="28"/>
      <c r="L151" s="152"/>
      <c r="M151" s="154"/>
      <c r="N151" s="32"/>
    </row>
    <row r="152" spans="1:14" x14ac:dyDescent="0.25">
      <c r="B152" s="32"/>
      <c r="C152" s="32"/>
      <c r="D152" s="32"/>
      <c r="F152" s="26"/>
      <c r="H152" s="27"/>
      <c r="J152" s="28"/>
      <c r="L152" s="152"/>
      <c r="M152" s="154"/>
      <c r="N152" s="32"/>
    </row>
  </sheetData>
  <mergeCells count="19">
    <mergeCell ref="B14:O14"/>
    <mergeCell ref="B119:K119"/>
    <mergeCell ref="L60:N60"/>
    <mergeCell ref="B71:N71"/>
    <mergeCell ref="C113:F113"/>
    <mergeCell ref="C115:F115"/>
    <mergeCell ref="C60:E60"/>
    <mergeCell ref="F60:H60"/>
    <mergeCell ref="I60:K60"/>
    <mergeCell ref="D31:O31"/>
    <mergeCell ref="B110:F110"/>
    <mergeCell ref="Q31:AB31"/>
    <mergeCell ref="C45:N45"/>
    <mergeCell ref="B57:N57"/>
    <mergeCell ref="M17:O17"/>
    <mergeCell ref="D17:F17"/>
    <mergeCell ref="G17:I17"/>
    <mergeCell ref="J17:L17"/>
    <mergeCell ref="B28:AB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112" workbookViewId="0">
      <selection activeCell="F131" sqref="F131"/>
    </sheetView>
  </sheetViews>
  <sheetFormatPr defaultRowHeight="15" x14ac:dyDescent="0.25"/>
  <cols>
    <col min="1" max="1" width="11" style="25" customWidth="1"/>
    <col min="2" max="3" width="10.7109375" style="25" customWidth="1"/>
    <col min="4" max="4" width="9.42578125" style="25" customWidth="1"/>
    <col min="5" max="5" width="8.7109375" style="25" customWidth="1"/>
    <col min="6" max="11" width="9.140625" style="25"/>
    <col min="12" max="12" width="11.5703125" style="25" customWidth="1"/>
    <col min="13" max="34" width="9.140625" style="25"/>
    <col min="35" max="35" width="11.85546875" style="25" customWidth="1"/>
    <col min="36" max="36" width="10.140625" style="25" bestFit="1" customWidth="1"/>
    <col min="37" max="37" width="11.140625" style="25" customWidth="1"/>
    <col min="38" max="38" width="10.85546875" style="25" bestFit="1" customWidth="1"/>
    <col min="39" max="39" width="10.7109375" style="25" bestFit="1" customWidth="1"/>
    <col min="40" max="40" width="11.140625" style="26" customWidth="1"/>
    <col min="41" max="41" width="11.140625" style="25" customWidth="1"/>
    <col min="42" max="42" width="12.28515625" style="27" customWidth="1"/>
    <col min="43" max="43" width="12.28515625" style="25" bestFit="1" customWidth="1"/>
    <col min="44" max="44" width="11.140625" style="28" customWidth="1"/>
    <col min="45" max="45" width="11.140625" style="25" customWidth="1"/>
    <col min="46" max="46" width="11.140625" style="31" customWidth="1"/>
    <col min="47" max="47" width="11.140625" style="25" customWidth="1"/>
    <col min="48" max="48" width="11.140625" style="29" customWidth="1"/>
    <col min="49" max="49" width="10.140625" style="25" customWidth="1"/>
    <col min="78" max="16384" width="9.140625" style="25"/>
  </cols>
  <sheetData>
    <row r="1" spans="1:78" x14ac:dyDescent="0.25">
      <c r="A1" s="24" t="s">
        <v>84</v>
      </c>
      <c r="F1" s="26"/>
      <c r="H1" s="27"/>
      <c r="J1" s="28"/>
      <c r="L1" s="24" t="s">
        <v>46</v>
      </c>
      <c r="N1" s="29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4" t="s">
        <v>47</v>
      </c>
      <c r="F2" s="26"/>
      <c r="H2" s="27"/>
      <c r="J2" s="28"/>
      <c r="L2" s="24" t="s">
        <v>99</v>
      </c>
      <c r="N2" s="29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4"/>
      <c r="F3" s="26"/>
      <c r="H3" s="27"/>
      <c r="J3" s="28"/>
      <c r="L3" s="24" t="s">
        <v>100</v>
      </c>
      <c r="N3" s="29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4" t="s">
        <v>44</v>
      </c>
      <c r="B4" s="233">
        <v>3</v>
      </c>
      <c r="D4" s="24"/>
      <c r="F4" s="26"/>
      <c r="H4" s="27"/>
      <c r="J4" s="28"/>
      <c r="L4" s="24" t="s">
        <v>93</v>
      </c>
      <c r="N4" s="29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4" t="s">
        <v>15</v>
      </c>
      <c r="B5" s="30"/>
      <c r="F5" s="26"/>
      <c r="H5" s="27"/>
      <c r="J5" s="28"/>
      <c r="L5" s="24" t="s">
        <v>67</v>
      </c>
      <c r="N5" s="29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4" t="s">
        <v>13</v>
      </c>
      <c r="F6" s="26"/>
      <c r="H6" s="27"/>
      <c r="J6" s="28"/>
      <c r="L6" s="24" t="s">
        <v>101</v>
      </c>
      <c r="N6" s="29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4" t="s">
        <v>45</v>
      </c>
      <c r="B7" s="24" t="s">
        <v>102</v>
      </c>
      <c r="F7" s="26"/>
      <c r="H7" s="27"/>
      <c r="J7" s="28"/>
      <c r="L7" s="24" t="s">
        <v>103</v>
      </c>
      <c r="N7" s="29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4" t="s">
        <v>41</v>
      </c>
      <c r="F8" s="26"/>
      <c r="H8" s="27"/>
      <c r="J8" s="28"/>
      <c r="L8" s="24" t="s">
        <v>65</v>
      </c>
      <c r="N8" s="29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4"/>
      <c r="B9" s="24"/>
      <c r="F9" s="26"/>
      <c r="H9" s="27"/>
      <c r="J9" s="28"/>
      <c r="N9" s="29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4"/>
      <c r="AR10" s="25"/>
    </row>
    <row r="11" spans="1:78" x14ac:dyDescent="0.25">
      <c r="AI11" s="24"/>
      <c r="AJ11" s="32"/>
    </row>
    <row r="12" spans="1:78" x14ac:dyDescent="0.25">
      <c r="AI12" s="24"/>
      <c r="AJ12" s="32"/>
    </row>
    <row r="13" spans="1:78" x14ac:dyDescent="0.25">
      <c r="AI13" s="24"/>
      <c r="AJ13" s="32"/>
    </row>
    <row r="14" spans="1:78" x14ac:dyDescent="0.25">
      <c r="A14" s="24" t="s">
        <v>21</v>
      </c>
      <c r="B14" s="301" t="s">
        <v>40</v>
      </c>
      <c r="C14" s="301"/>
      <c r="D14" s="301"/>
      <c r="E14" s="301"/>
      <c r="F14" s="301"/>
      <c r="G14" s="301"/>
      <c r="H14" s="301"/>
      <c r="I14" s="301"/>
      <c r="J14" s="301"/>
      <c r="K14" s="301"/>
      <c r="L14" s="301"/>
      <c r="M14" s="301"/>
      <c r="N14" s="301"/>
      <c r="O14" s="301"/>
      <c r="AN14" s="25"/>
      <c r="AP14" s="25"/>
      <c r="AR14" s="25"/>
      <c r="AT14" s="25"/>
      <c r="AV14" s="25"/>
    </row>
    <row r="15" spans="1:78" x14ac:dyDescent="0.25">
      <c r="A15" s="24"/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AN15" s="25"/>
      <c r="AP15" s="25"/>
      <c r="AR15" s="25"/>
      <c r="AT15" s="25"/>
      <c r="AV15" s="25"/>
    </row>
    <row r="16" spans="1:78" ht="15.75" thickBot="1" x14ac:dyDescent="0.3">
      <c r="B16" s="34"/>
      <c r="C16" s="34"/>
      <c r="D16" s="234">
        <v>1</v>
      </c>
      <c r="E16" s="38">
        <v>2</v>
      </c>
      <c r="F16" s="39">
        <v>3</v>
      </c>
      <c r="G16" s="38">
        <v>4</v>
      </c>
      <c r="H16" s="38">
        <v>5</v>
      </c>
      <c r="I16" s="38">
        <v>6</v>
      </c>
      <c r="J16" s="234">
        <v>7</v>
      </c>
      <c r="K16" s="38">
        <v>8</v>
      </c>
      <c r="L16" s="39">
        <v>9</v>
      </c>
      <c r="M16" s="38">
        <v>10</v>
      </c>
      <c r="N16" s="38">
        <v>11</v>
      </c>
      <c r="O16" s="39">
        <v>12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N16" s="25"/>
      <c r="AP16" s="25"/>
      <c r="AR16" s="25"/>
      <c r="AT16" s="25"/>
      <c r="AV16" s="25"/>
      <c r="BZ16" s="40"/>
    </row>
    <row r="17" spans="1:78" ht="15.75" customHeight="1" thickBot="1" x14ac:dyDescent="0.3">
      <c r="B17" s="34"/>
      <c r="C17" s="239"/>
      <c r="D17" s="310" t="s">
        <v>36</v>
      </c>
      <c r="E17" s="311"/>
      <c r="F17" s="311"/>
      <c r="G17" s="311" t="s">
        <v>119</v>
      </c>
      <c r="H17" s="311"/>
      <c r="I17" s="311"/>
      <c r="J17" s="311" t="s">
        <v>119</v>
      </c>
      <c r="K17" s="311"/>
      <c r="L17" s="311"/>
      <c r="M17" s="311" t="s">
        <v>119</v>
      </c>
      <c r="N17" s="311"/>
      <c r="O17" s="314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N17" s="25"/>
      <c r="AP17" s="25"/>
      <c r="AR17" s="25"/>
      <c r="AT17" s="25"/>
      <c r="AV17" s="25"/>
      <c r="BZ17" s="40"/>
    </row>
    <row r="18" spans="1:78" x14ac:dyDescent="0.25">
      <c r="B18" s="40"/>
      <c r="C18" s="189" t="s">
        <v>0</v>
      </c>
      <c r="D18" s="240">
        <v>0</v>
      </c>
      <c r="E18" s="48">
        <v>0</v>
      </c>
      <c r="F18" s="49">
        <v>0</v>
      </c>
      <c r="G18" s="211">
        <v>49</v>
      </c>
      <c r="H18" s="212">
        <f t="shared" ref="H18:H25" si="0">G18</f>
        <v>49</v>
      </c>
      <c r="I18" s="212">
        <f t="shared" ref="I18:I25" si="1">G18</f>
        <v>49</v>
      </c>
      <c r="J18" s="211">
        <v>57</v>
      </c>
      <c r="K18" s="212">
        <f t="shared" ref="K18:K25" si="2">J18</f>
        <v>57</v>
      </c>
      <c r="L18" s="213">
        <f t="shared" ref="L18:L25" si="3">J18</f>
        <v>57</v>
      </c>
      <c r="M18" s="211">
        <v>65</v>
      </c>
      <c r="N18" s="50">
        <f t="shared" ref="N18:N25" si="4">M18</f>
        <v>65</v>
      </c>
      <c r="O18" s="117">
        <f t="shared" ref="O18:O25" si="5">M18</f>
        <v>65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N18" s="25"/>
      <c r="AP18" s="25"/>
      <c r="AR18" s="25"/>
      <c r="AT18" s="25"/>
      <c r="AV18" s="25"/>
      <c r="BZ18" s="40"/>
    </row>
    <row r="19" spans="1:78" x14ac:dyDescent="0.25">
      <c r="B19" s="40"/>
      <c r="C19" s="35" t="s">
        <v>1</v>
      </c>
      <c r="D19" s="242">
        <v>0.25</v>
      </c>
      <c r="E19" s="59">
        <v>0.25</v>
      </c>
      <c r="F19" s="60">
        <v>0.25</v>
      </c>
      <c r="G19" s="214">
        <v>50</v>
      </c>
      <c r="H19" s="215">
        <f t="shared" si="0"/>
        <v>50</v>
      </c>
      <c r="I19" s="215">
        <f t="shared" si="1"/>
        <v>50</v>
      </c>
      <c r="J19" s="214">
        <v>58</v>
      </c>
      <c r="K19" s="215">
        <f t="shared" si="2"/>
        <v>58</v>
      </c>
      <c r="L19" s="216">
        <f t="shared" si="3"/>
        <v>58</v>
      </c>
      <c r="M19" s="214">
        <v>66</v>
      </c>
      <c r="N19" s="61">
        <f t="shared" si="4"/>
        <v>66</v>
      </c>
      <c r="O19" s="170">
        <f t="shared" si="5"/>
        <v>66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N19" s="25"/>
      <c r="AP19" s="25"/>
      <c r="AR19" s="25"/>
      <c r="AT19" s="25"/>
      <c r="AV19" s="25"/>
      <c r="BZ19" s="40"/>
    </row>
    <row r="20" spans="1:78" x14ac:dyDescent="0.25">
      <c r="B20" s="40"/>
      <c r="C20" s="57" t="s">
        <v>2</v>
      </c>
      <c r="D20" s="254">
        <v>0.5</v>
      </c>
      <c r="E20" s="63">
        <v>0.5</v>
      </c>
      <c r="F20" s="64">
        <v>0.5</v>
      </c>
      <c r="G20" s="217">
        <v>51</v>
      </c>
      <c r="H20" s="147">
        <f t="shared" si="0"/>
        <v>51</v>
      </c>
      <c r="I20" s="147">
        <f t="shared" si="1"/>
        <v>51</v>
      </c>
      <c r="J20" s="217">
        <v>59</v>
      </c>
      <c r="K20" s="147">
        <f t="shared" si="2"/>
        <v>59</v>
      </c>
      <c r="L20" s="218">
        <f t="shared" si="3"/>
        <v>59</v>
      </c>
      <c r="M20" s="217">
        <v>67</v>
      </c>
      <c r="N20" s="65">
        <f t="shared" si="4"/>
        <v>67</v>
      </c>
      <c r="O20" s="128">
        <f t="shared" si="5"/>
        <v>67</v>
      </c>
      <c r="P20" s="66"/>
      <c r="Q20" s="65"/>
      <c r="R20" s="67"/>
      <c r="S20" s="65"/>
      <c r="T20" s="65"/>
      <c r="U20" s="65"/>
      <c r="V20" s="65"/>
      <c r="W20" s="65"/>
      <c r="X20" s="65"/>
      <c r="Y20" s="65"/>
      <c r="Z20" s="65"/>
      <c r="AA20" s="65"/>
      <c r="AB20" s="65"/>
      <c r="AN20" s="25"/>
      <c r="AP20" s="25"/>
      <c r="AR20" s="25"/>
      <c r="AT20" s="25"/>
      <c r="AV20" s="25"/>
      <c r="BZ20" s="40"/>
    </row>
    <row r="21" spans="1:78" x14ac:dyDescent="0.25">
      <c r="B21" s="40"/>
      <c r="C21" s="35" t="s">
        <v>3</v>
      </c>
      <c r="D21" s="246">
        <v>1</v>
      </c>
      <c r="E21" s="59">
        <v>1</v>
      </c>
      <c r="F21" s="60">
        <v>1</v>
      </c>
      <c r="G21" s="214">
        <v>52</v>
      </c>
      <c r="H21" s="215">
        <f t="shared" si="0"/>
        <v>52</v>
      </c>
      <c r="I21" s="215">
        <f t="shared" si="1"/>
        <v>52</v>
      </c>
      <c r="J21" s="214">
        <v>60</v>
      </c>
      <c r="K21" s="215">
        <f t="shared" si="2"/>
        <v>60</v>
      </c>
      <c r="L21" s="216">
        <f t="shared" si="3"/>
        <v>60</v>
      </c>
      <c r="M21" s="214">
        <v>68</v>
      </c>
      <c r="N21" s="61">
        <f t="shared" si="4"/>
        <v>68</v>
      </c>
      <c r="O21" s="170">
        <f t="shared" si="5"/>
        <v>68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N21" s="25"/>
      <c r="AP21" s="25"/>
      <c r="AR21" s="25"/>
      <c r="AT21" s="25"/>
      <c r="AV21" s="25"/>
      <c r="BZ21" s="40"/>
    </row>
    <row r="22" spans="1:78" x14ac:dyDescent="0.25">
      <c r="B22" s="40"/>
      <c r="C22" s="57" t="s">
        <v>4</v>
      </c>
      <c r="D22" s="244">
        <v>1.5</v>
      </c>
      <c r="E22" s="63">
        <v>1.5</v>
      </c>
      <c r="F22" s="64">
        <v>1.5</v>
      </c>
      <c r="G22" s="217">
        <v>53</v>
      </c>
      <c r="H22" s="147">
        <f t="shared" si="0"/>
        <v>53</v>
      </c>
      <c r="I22" s="147">
        <f t="shared" si="1"/>
        <v>53</v>
      </c>
      <c r="J22" s="217">
        <v>61</v>
      </c>
      <c r="K22" s="147">
        <f t="shared" si="2"/>
        <v>61</v>
      </c>
      <c r="L22" s="218">
        <f t="shared" si="3"/>
        <v>61</v>
      </c>
      <c r="M22" s="217">
        <v>69</v>
      </c>
      <c r="N22" s="65">
        <f t="shared" si="4"/>
        <v>69</v>
      </c>
      <c r="O22" s="128">
        <f t="shared" si="5"/>
        <v>69</v>
      </c>
      <c r="P22" s="65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N22" s="25"/>
      <c r="AP22" s="25"/>
      <c r="AR22" s="25"/>
      <c r="AT22" s="25"/>
      <c r="AV22" s="25"/>
      <c r="BZ22" s="40"/>
    </row>
    <row r="23" spans="1:78" x14ac:dyDescent="0.25">
      <c r="B23" s="40"/>
      <c r="C23" s="35" t="s">
        <v>5</v>
      </c>
      <c r="D23" s="246">
        <v>3</v>
      </c>
      <c r="E23" s="59">
        <v>3</v>
      </c>
      <c r="F23" s="60">
        <v>3</v>
      </c>
      <c r="G23" s="214">
        <v>54</v>
      </c>
      <c r="H23" s="215">
        <f t="shared" si="0"/>
        <v>54</v>
      </c>
      <c r="I23" s="215">
        <f t="shared" si="1"/>
        <v>54</v>
      </c>
      <c r="J23" s="214">
        <v>62</v>
      </c>
      <c r="K23" s="215">
        <f t="shared" si="2"/>
        <v>62</v>
      </c>
      <c r="L23" s="216">
        <f t="shared" si="3"/>
        <v>62</v>
      </c>
      <c r="M23" s="214">
        <v>70</v>
      </c>
      <c r="N23" s="61">
        <f t="shared" si="4"/>
        <v>70</v>
      </c>
      <c r="O23" s="170">
        <f t="shared" si="5"/>
        <v>70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N23" s="25"/>
      <c r="AP23" s="25"/>
      <c r="AR23" s="25"/>
      <c r="AT23" s="25"/>
      <c r="AV23" s="25"/>
      <c r="BZ23" s="40"/>
    </row>
    <row r="24" spans="1:78" x14ac:dyDescent="0.25">
      <c r="B24" s="40"/>
      <c r="C24" s="57" t="s">
        <v>6</v>
      </c>
      <c r="D24" s="244">
        <v>5</v>
      </c>
      <c r="E24" s="63">
        <v>5</v>
      </c>
      <c r="F24" s="64">
        <v>5</v>
      </c>
      <c r="G24" s="217">
        <v>55</v>
      </c>
      <c r="H24" s="147">
        <f t="shared" si="0"/>
        <v>55</v>
      </c>
      <c r="I24" s="147">
        <f t="shared" si="1"/>
        <v>55</v>
      </c>
      <c r="J24" s="217">
        <v>63</v>
      </c>
      <c r="K24" s="147">
        <f t="shared" si="2"/>
        <v>63</v>
      </c>
      <c r="L24" s="218">
        <f t="shared" si="3"/>
        <v>63</v>
      </c>
      <c r="M24" s="217">
        <v>71</v>
      </c>
      <c r="N24" s="65">
        <f t="shared" si="4"/>
        <v>71</v>
      </c>
      <c r="O24" s="128">
        <f t="shared" si="5"/>
        <v>71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N24" s="25"/>
      <c r="AP24" s="25"/>
      <c r="AR24" s="25"/>
      <c r="AT24" s="25"/>
      <c r="AV24" s="25"/>
      <c r="BZ24" s="40"/>
    </row>
    <row r="25" spans="1:78" ht="15.75" thickBot="1" x14ac:dyDescent="0.3">
      <c r="B25" s="40"/>
      <c r="C25" s="35" t="s">
        <v>7</v>
      </c>
      <c r="D25" s="247">
        <v>7</v>
      </c>
      <c r="E25" s="175">
        <v>7</v>
      </c>
      <c r="F25" s="176">
        <v>7</v>
      </c>
      <c r="G25" s="219">
        <v>56</v>
      </c>
      <c r="H25" s="220">
        <f t="shared" si="0"/>
        <v>56</v>
      </c>
      <c r="I25" s="220">
        <f t="shared" si="1"/>
        <v>56</v>
      </c>
      <c r="J25" s="219">
        <v>64</v>
      </c>
      <c r="K25" s="220">
        <f t="shared" si="2"/>
        <v>64</v>
      </c>
      <c r="L25" s="221">
        <f t="shared" si="3"/>
        <v>64</v>
      </c>
      <c r="M25" s="219">
        <v>72</v>
      </c>
      <c r="N25" s="231">
        <f t="shared" si="4"/>
        <v>72</v>
      </c>
      <c r="O25" s="177">
        <f t="shared" si="5"/>
        <v>72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N25" s="25"/>
      <c r="AP25" s="25"/>
      <c r="AR25" s="25"/>
      <c r="AT25" s="25"/>
      <c r="AV25" s="25"/>
      <c r="BZ25" s="40"/>
    </row>
    <row r="26" spans="1:78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N26" s="25"/>
      <c r="AP26" s="25"/>
      <c r="AR26" s="25"/>
      <c r="AT26" s="25"/>
      <c r="AV26" s="25"/>
      <c r="BZ26" s="40"/>
    </row>
    <row r="27" spans="1:78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N27" s="25"/>
      <c r="AP27" s="25"/>
      <c r="AR27" s="25"/>
      <c r="AT27" s="25"/>
      <c r="AV27" s="25"/>
      <c r="BZ27" s="40"/>
    </row>
    <row r="28" spans="1:78" x14ac:dyDescent="0.25">
      <c r="A28" s="24" t="s">
        <v>19</v>
      </c>
      <c r="B28" s="305" t="s">
        <v>42</v>
      </c>
      <c r="C28" s="305"/>
      <c r="D28" s="305"/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N28" s="25"/>
      <c r="AP28" s="25"/>
      <c r="AR28" s="25"/>
      <c r="AT28" s="25"/>
      <c r="AV28" s="25"/>
      <c r="BZ28" s="40"/>
    </row>
    <row r="29" spans="1:78" x14ac:dyDescent="0.25">
      <c r="A29" s="24"/>
      <c r="B29" s="82" t="s">
        <v>14</v>
      </c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N29" s="25"/>
      <c r="AP29" s="25"/>
      <c r="AR29" s="25"/>
      <c r="AT29" s="25"/>
      <c r="AV29" s="25"/>
      <c r="BZ29" s="40"/>
    </row>
    <row r="30" spans="1:78" ht="15.75" thickBot="1" x14ac:dyDescent="0.3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N30" s="25"/>
      <c r="AP30" s="25"/>
      <c r="AR30" s="25"/>
      <c r="AT30" s="25"/>
      <c r="AV30" s="25"/>
      <c r="BZ30" s="40"/>
    </row>
    <row r="31" spans="1:78" ht="15.75" thickBot="1" x14ac:dyDescent="0.3">
      <c r="B31" s="40"/>
      <c r="C31" s="40"/>
      <c r="D31" s="302" t="s">
        <v>79</v>
      </c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4"/>
      <c r="P31" s="40"/>
      <c r="Q31" s="302" t="s">
        <v>80</v>
      </c>
      <c r="R31" s="303"/>
      <c r="S31" s="303"/>
      <c r="T31" s="303"/>
      <c r="U31" s="303"/>
      <c r="V31" s="303"/>
      <c r="W31" s="303"/>
      <c r="X31" s="303"/>
      <c r="Y31" s="303"/>
      <c r="Z31" s="303"/>
      <c r="AA31" s="303"/>
      <c r="AB31" s="304"/>
      <c r="AN31" s="25"/>
      <c r="AP31" s="25"/>
      <c r="AR31" s="25"/>
      <c r="AT31" s="25"/>
      <c r="AV31" s="25"/>
      <c r="BZ31" s="40"/>
    </row>
    <row r="32" spans="1:78" ht="15.75" thickBot="1" x14ac:dyDescent="0.3">
      <c r="B32" s="86"/>
      <c r="C32" s="78" t="s">
        <v>131</v>
      </c>
      <c r="D32" s="260">
        <v>1</v>
      </c>
      <c r="E32" s="87">
        <v>2</v>
      </c>
      <c r="F32" s="87">
        <v>3</v>
      </c>
      <c r="G32" s="88">
        <v>4</v>
      </c>
      <c r="H32" s="261">
        <v>5</v>
      </c>
      <c r="I32" s="89">
        <v>6</v>
      </c>
      <c r="J32" s="87">
        <v>7</v>
      </c>
      <c r="K32" s="87">
        <v>8</v>
      </c>
      <c r="L32" s="87">
        <v>9</v>
      </c>
      <c r="M32" s="88">
        <v>10</v>
      </c>
      <c r="N32" s="261">
        <v>11</v>
      </c>
      <c r="O32" s="262">
        <v>12</v>
      </c>
      <c r="P32" s="40"/>
      <c r="Q32" s="260">
        <v>1</v>
      </c>
      <c r="R32" s="261">
        <v>2</v>
      </c>
      <c r="S32" s="261">
        <v>3</v>
      </c>
      <c r="T32" s="88">
        <v>4</v>
      </c>
      <c r="U32" s="261">
        <v>5</v>
      </c>
      <c r="V32" s="89">
        <v>6</v>
      </c>
      <c r="W32" s="261">
        <v>7</v>
      </c>
      <c r="X32" s="261">
        <v>8</v>
      </c>
      <c r="Y32" s="261">
        <v>9</v>
      </c>
      <c r="Z32" s="88">
        <v>10</v>
      </c>
      <c r="AA32" s="261">
        <v>11</v>
      </c>
      <c r="AB32" s="262">
        <v>12</v>
      </c>
      <c r="AN32" s="25"/>
      <c r="AP32" s="25"/>
      <c r="AR32" s="25"/>
      <c r="AT32" s="25"/>
      <c r="AV32" s="25"/>
      <c r="BZ32" s="40"/>
    </row>
    <row r="33" spans="1:78" x14ac:dyDescent="0.25">
      <c r="B33" s="40"/>
      <c r="C33" s="40">
        <v>27.3</v>
      </c>
      <c r="D33" s="91">
        <v>0.74480000000000002</v>
      </c>
      <c r="E33" s="92">
        <v>0.73129999999999995</v>
      </c>
      <c r="F33" s="92">
        <v>0.72889999999999999</v>
      </c>
      <c r="G33" s="93">
        <v>0.37819999999999998</v>
      </c>
      <c r="H33" s="92">
        <v>0.44209999999999999</v>
      </c>
      <c r="I33" s="94">
        <v>0.43259999999999998</v>
      </c>
      <c r="J33" s="92">
        <v>0.57499999999999996</v>
      </c>
      <c r="K33" s="92">
        <v>0.57479999999999998</v>
      </c>
      <c r="L33" s="92">
        <v>0.57069999999999999</v>
      </c>
      <c r="M33" s="93">
        <v>0.50590000000000002</v>
      </c>
      <c r="N33" s="92">
        <v>0.49180000000000001</v>
      </c>
      <c r="O33" s="95">
        <v>0.48699999999999999</v>
      </c>
      <c r="P33" s="40"/>
      <c r="Q33" s="91">
        <v>4.3400000000000001E-2</v>
      </c>
      <c r="R33" s="92">
        <v>4.3099999999999999E-2</v>
      </c>
      <c r="S33" s="92">
        <v>4.3700000000000003E-2</v>
      </c>
      <c r="T33" s="93">
        <v>4.2200000000000001E-2</v>
      </c>
      <c r="U33" s="92">
        <v>4.5100000000000001E-2</v>
      </c>
      <c r="V33" s="94">
        <v>4.2900000000000001E-2</v>
      </c>
      <c r="W33" s="92">
        <v>4.1799999999999997E-2</v>
      </c>
      <c r="X33" s="92">
        <v>4.3200000000000002E-2</v>
      </c>
      <c r="Y33" s="92">
        <v>4.36E-2</v>
      </c>
      <c r="Z33" s="93">
        <v>4.2700000000000002E-2</v>
      </c>
      <c r="AA33" s="92">
        <v>4.2900000000000001E-2</v>
      </c>
      <c r="AB33" s="95">
        <v>4.3900000000000002E-2</v>
      </c>
      <c r="AN33" s="25"/>
      <c r="AP33" s="25"/>
      <c r="AR33" s="25"/>
      <c r="AT33" s="25"/>
      <c r="AV33" s="25"/>
      <c r="BZ33" s="40"/>
    </row>
    <row r="34" spans="1:78" x14ac:dyDescent="0.25">
      <c r="B34" s="40"/>
      <c r="C34" s="40"/>
      <c r="D34" s="97">
        <v>0.76819999999999999</v>
      </c>
      <c r="E34" s="67">
        <v>0.7208</v>
      </c>
      <c r="F34" s="67">
        <v>0.6966</v>
      </c>
      <c r="G34" s="98">
        <v>0.41520000000000001</v>
      </c>
      <c r="H34" s="67">
        <v>0.44090000000000001</v>
      </c>
      <c r="I34" s="99">
        <v>0.42109999999999997</v>
      </c>
      <c r="J34" s="67">
        <v>0.77270000000000005</v>
      </c>
      <c r="K34" s="67">
        <v>0.75219999999999998</v>
      </c>
      <c r="L34" s="67">
        <v>0.75570000000000004</v>
      </c>
      <c r="M34" s="98">
        <v>0.60070000000000001</v>
      </c>
      <c r="N34" s="67">
        <v>0.63149999999999995</v>
      </c>
      <c r="O34" s="100">
        <v>0.61280000000000001</v>
      </c>
      <c r="P34" s="79"/>
      <c r="Q34" s="97">
        <v>4.2099999999999999E-2</v>
      </c>
      <c r="R34" s="67">
        <v>4.1700000000000001E-2</v>
      </c>
      <c r="S34" s="67">
        <v>4.2200000000000001E-2</v>
      </c>
      <c r="T34" s="98">
        <v>4.1700000000000001E-2</v>
      </c>
      <c r="U34" s="67">
        <v>4.2299999999999997E-2</v>
      </c>
      <c r="V34" s="99">
        <v>4.2900000000000001E-2</v>
      </c>
      <c r="W34" s="67">
        <v>4.0599999999999997E-2</v>
      </c>
      <c r="X34" s="67">
        <v>4.1200000000000001E-2</v>
      </c>
      <c r="Y34" s="67">
        <v>4.3499999999999997E-2</v>
      </c>
      <c r="Z34" s="98">
        <v>4.1599999999999998E-2</v>
      </c>
      <c r="AA34" s="67">
        <v>4.2900000000000001E-2</v>
      </c>
      <c r="AB34" s="100">
        <v>4.2900000000000001E-2</v>
      </c>
      <c r="AN34" s="25"/>
      <c r="AP34" s="25"/>
      <c r="AR34" s="25"/>
      <c r="AT34" s="25"/>
      <c r="AV34" s="25"/>
      <c r="BZ34" s="40"/>
    </row>
    <row r="35" spans="1:78" x14ac:dyDescent="0.25">
      <c r="B35" s="40"/>
      <c r="C35" s="40"/>
      <c r="D35" s="101">
        <v>0.73329999999999995</v>
      </c>
      <c r="E35" s="102">
        <v>0.68459999999999999</v>
      </c>
      <c r="F35" s="102">
        <v>0.71379999999999999</v>
      </c>
      <c r="G35" s="103">
        <v>0.4259</v>
      </c>
      <c r="H35" s="102">
        <v>0.44950000000000001</v>
      </c>
      <c r="I35" s="104">
        <v>0.43490000000000001</v>
      </c>
      <c r="J35" s="102">
        <v>0.52629999999999999</v>
      </c>
      <c r="K35" s="102">
        <v>0.54200000000000004</v>
      </c>
      <c r="L35" s="102">
        <v>0.499</v>
      </c>
      <c r="M35" s="103">
        <v>0.46899999999999997</v>
      </c>
      <c r="N35" s="102">
        <v>0.4864</v>
      </c>
      <c r="O35" s="105">
        <v>0.48970000000000002</v>
      </c>
      <c r="P35" s="79"/>
      <c r="Q35" s="101">
        <v>4.1200000000000001E-2</v>
      </c>
      <c r="R35" s="102">
        <v>4.19E-2</v>
      </c>
      <c r="S35" s="102">
        <v>4.2200000000000001E-2</v>
      </c>
      <c r="T35" s="103">
        <v>4.1300000000000003E-2</v>
      </c>
      <c r="U35" s="102">
        <v>4.1799999999999997E-2</v>
      </c>
      <c r="V35" s="104">
        <v>4.19E-2</v>
      </c>
      <c r="W35" s="102">
        <v>4.24E-2</v>
      </c>
      <c r="X35" s="102">
        <v>4.36E-2</v>
      </c>
      <c r="Y35" s="102">
        <v>4.2799999999999998E-2</v>
      </c>
      <c r="Z35" s="103">
        <v>4.2200000000000001E-2</v>
      </c>
      <c r="AA35" s="102">
        <v>4.2799999999999998E-2</v>
      </c>
      <c r="AB35" s="105">
        <v>4.3499999999999997E-2</v>
      </c>
      <c r="AN35" s="25"/>
      <c r="AP35" s="25"/>
      <c r="AR35" s="25"/>
      <c r="AT35" s="25"/>
      <c r="AV35" s="25"/>
      <c r="BZ35" s="40"/>
    </row>
    <row r="36" spans="1:78" x14ac:dyDescent="0.25">
      <c r="B36" s="40"/>
      <c r="C36" s="40"/>
      <c r="D36" s="97">
        <v>0.68569999999999998</v>
      </c>
      <c r="E36" s="67">
        <v>0.67030000000000001</v>
      </c>
      <c r="F36" s="67">
        <v>0.70369999999999999</v>
      </c>
      <c r="G36" s="98">
        <v>0.51990000000000003</v>
      </c>
      <c r="H36" s="67">
        <v>0.53310000000000002</v>
      </c>
      <c r="I36" s="99">
        <v>0.53380000000000005</v>
      </c>
      <c r="J36" s="67">
        <v>0.54179999999999995</v>
      </c>
      <c r="K36" s="67">
        <v>0.56340000000000001</v>
      </c>
      <c r="L36" s="67">
        <v>0.56079999999999997</v>
      </c>
      <c r="M36" s="98">
        <v>0.52549999999999997</v>
      </c>
      <c r="N36" s="67">
        <v>0.52639999999999998</v>
      </c>
      <c r="O36" s="100">
        <v>0.52039999999999997</v>
      </c>
      <c r="P36" s="79"/>
      <c r="Q36" s="97">
        <v>4.19E-2</v>
      </c>
      <c r="R36" s="67">
        <v>4.1500000000000002E-2</v>
      </c>
      <c r="S36" s="67">
        <v>4.1700000000000001E-2</v>
      </c>
      <c r="T36" s="98">
        <v>4.19E-2</v>
      </c>
      <c r="U36" s="67">
        <v>4.2500000000000003E-2</v>
      </c>
      <c r="V36" s="99">
        <v>4.2299999999999997E-2</v>
      </c>
      <c r="W36" s="67">
        <v>4.1700000000000001E-2</v>
      </c>
      <c r="X36" s="67">
        <v>4.2299999999999997E-2</v>
      </c>
      <c r="Y36" s="67">
        <v>4.2700000000000002E-2</v>
      </c>
      <c r="Z36" s="98">
        <v>4.1799999999999997E-2</v>
      </c>
      <c r="AA36" s="67">
        <v>4.2099999999999999E-2</v>
      </c>
      <c r="AB36" s="100">
        <v>4.2999999999999997E-2</v>
      </c>
      <c r="AN36" s="25"/>
      <c r="AP36" s="25"/>
      <c r="AR36" s="25"/>
      <c r="AT36" s="25"/>
      <c r="AV36" s="25"/>
      <c r="BZ36" s="40"/>
    </row>
    <row r="37" spans="1:78" x14ac:dyDescent="0.25">
      <c r="B37" s="40"/>
      <c r="C37" s="40"/>
      <c r="D37" s="101">
        <v>0.65949999999999998</v>
      </c>
      <c r="E37" s="102">
        <v>0.63929999999999998</v>
      </c>
      <c r="F37" s="102">
        <v>0.66239999999999999</v>
      </c>
      <c r="G37" s="103">
        <v>0.44569999999999999</v>
      </c>
      <c r="H37" s="102">
        <v>0.47120000000000001</v>
      </c>
      <c r="I37" s="104">
        <v>0.4526</v>
      </c>
      <c r="J37" s="102">
        <v>0.5423</v>
      </c>
      <c r="K37" s="102">
        <v>0.53100000000000003</v>
      </c>
      <c r="L37" s="102">
        <v>0.54020000000000001</v>
      </c>
      <c r="M37" s="103">
        <v>0.54779999999999995</v>
      </c>
      <c r="N37" s="102">
        <v>0.54579999999999995</v>
      </c>
      <c r="O37" s="105">
        <v>0.55279999999999996</v>
      </c>
      <c r="P37" s="79"/>
      <c r="Q37" s="101">
        <v>4.2500000000000003E-2</v>
      </c>
      <c r="R37" s="102">
        <v>4.1700000000000001E-2</v>
      </c>
      <c r="S37" s="102">
        <v>4.2000000000000003E-2</v>
      </c>
      <c r="T37" s="103">
        <v>4.2200000000000001E-2</v>
      </c>
      <c r="U37" s="102">
        <v>4.3400000000000001E-2</v>
      </c>
      <c r="V37" s="104">
        <v>4.3400000000000001E-2</v>
      </c>
      <c r="W37" s="102">
        <v>4.2299999999999997E-2</v>
      </c>
      <c r="X37" s="102">
        <v>4.3099999999999999E-2</v>
      </c>
      <c r="Y37" s="102">
        <v>4.3099999999999999E-2</v>
      </c>
      <c r="Z37" s="103">
        <v>4.2599999999999999E-2</v>
      </c>
      <c r="AA37" s="102">
        <v>4.2999999999999997E-2</v>
      </c>
      <c r="AB37" s="105">
        <v>4.36E-2</v>
      </c>
      <c r="AN37" s="25"/>
      <c r="AP37" s="25"/>
      <c r="AR37" s="25"/>
      <c r="AT37" s="25"/>
      <c r="AV37" s="25"/>
      <c r="BZ37" s="40"/>
    </row>
    <row r="38" spans="1:78" x14ac:dyDescent="0.25">
      <c r="B38" s="40"/>
      <c r="C38" s="40"/>
      <c r="D38" s="97">
        <v>0.57920000000000005</v>
      </c>
      <c r="E38" s="67">
        <v>0.5655</v>
      </c>
      <c r="F38" s="67">
        <v>0.57709999999999995</v>
      </c>
      <c r="G38" s="98">
        <v>0.30420000000000003</v>
      </c>
      <c r="H38" s="67">
        <v>0.34820000000000001</v>
      </c>
      <c r="I38" s="99">
        <v>0.31819999999999998</v>
      </c>
      <c r="J38" s="67">
        <v>0.51470000000000005</v>
      </c>
      <c r="K38" s="67">
        <v>0.5161</v>
      </c>
      <c r="L38" s="67">
        <v>0.54959999999999998</v>
      </c>
      <c r="M38" s="98">
        <v>0.33810000000000001</v>
      </c>
      <c r="N38" s="67">
        <v>0.3725</v>
      </c>
      <c r="O38" s="100">
        <v>0.3322</v>
      </c>
      <c r="P38" s="79"/>
      <c r="Q38" s="97">
        <v>4.1500000000000002E-2</v>
      </c>
      <c r="R38" s="67">
        <v>4.1300000000000003E-2</v>
      </c>
      <c r="S38" s="67">
        <v>4.19E-2</v>
      </c>
      <c r="T38" s="98">
        <v>4.2599999999999999E-2</v>
      </c>
      <c r="U38" s="67">
        <v>4.2299999999999997E-2</v>
      </c>
      <c r="V38" s="99">
        <v>4.2299999999999997E-2</v>
      </c>
      <c r="W38" s="67">
        <v>4.1799999999999997E-2</v>
      </c>
      <c r="X38" s="67">
        <v>4.2599999999999999E-2</v>
      </c>
      <c r="Y38" s="67">
        <v>4.3299999999999998E-2</v>
      </c>
      <c r="Z38" s="98">
        <v>4.2200000000000001E-2</v>
      </c>
      <c r="AA38" s="67">
        <v>4.2500000000000003E-2</v>
      </c>
      <c r="AB38" s="100">
        <v>4.24E-2</v>
      </c>
      <c r="AN38" s="25"/>
      <c r="AP38" s="25"/>
      <c r="AR38" s="25"/>
      <c r="AT38" s="25"/>
      <c r="AV38" s="25"/>
      <c r="BZ38" s="40"/>
    </row>
    <row r="39" spans="1:78" x14ac:dyDescent="0.25">
      <c r="B39" s="40"/>
      <c r="C39" s="40"/>
      <c r="D39" s="101">
        <v>0.45810000000000001</v>
      </c>
      <c r="E39" s="102">
        <v>0.48159999999999997</v>
      </c>
      <c r="F39" s="102">
        <v>0.46529999999999999</v>
      </c>
      <c r="G39" s="103">
        <v>0.46710000000000002</v>
      </c>
      <c r="H39" s="102">
        <v>0.47670000000000001</v>
      </c>
      <c r="I39" s="104">
        <v>0.44769999999999999</v>
      </c>
      <c r="J39" s="102">
        <v>0.4879</v>
      </c>
      <c r="K39" s="102">
        <v>0.47470000000000001</v>
      </c>
      <c r="L39" s="102">
        <v>0.49940000000000001</v>
      </c>
      <c r="M39" s="103">
        <v>0.4355</v>
      </c>
      <c r="N39" s="102">
        <v>0.46250000000000002</v>
      </c>
      <c r="O39" s="105">
        <v>0.4325</v>
      </c>
      <c r="P39" s="79"/>
      <c r="Q39" s="101">
        <v>4.19E-2</v>
      </c>
      <c r="R39" s="102">
        <v>4.24E-2</v>
      </c>
      <c r="S39" s="102">
        <v>4.2000000000000003E-2</v>
      </c>
      <c r="T39" s="103">
        <v>4.1700000000000001E-2</v>
      </c>
      <c r="U39" s="102">
        <v>4.2000000000000003E-2</v>
      </c>
      <c r="V39" s="104">
        <v>4.2500000000000003E-2</v>
      </c>
      <c r="W39" s="102">
        <v>4.2000000000000003E-2</v>
      </c>
      <c r="X39" s="102">
        <v>4.2099999999999999E-2</v>
      </c>
      <c r="Y39" s="102">
        <v>4.2500000000000003E-2</v>
      </c>
      <c r="Z39" s="103">
        <v>4.24E-2</v>
      </c>
      <c r="AA39" s="102">
        <v>4.3999999999999997E-2</v>
      </c>
      <c r="AB39" s="105">
        <v>4.2999999999999997E-2</v>
      </c>
      <c r="AN39" s="25"/>
      <c r="AP39" s="25"/>
      <c r="AR39" s="25"/>
      <c r="AT39" s="25"/>
      <c r="AV39" s="25"/>
      <c r="BZ39" s="40"/>
    </row>
    <row r="40" spans="1:78" ht="15.75" thickBot="1" x14ac:dyDescent="0.3">
      <c r="B40" s="40"/>
      <c r="C40" s="40"/>
      <c r="D40" s="108">
        <v>0.33210000000000001</v>
      </c>
      <c r="E40" s="109">
        <v>0.33279999999999998</v>
      </c>
      <c r="F40" s="109">
        <v>0.32700000000000001</v>
      </c>
      <c r="G40" s="110">
        <v>0.57279999999999998</v>
      </c>
      <c r="H40" s="109">
        <v>0.57650000000000001</v>
      </c>
      <c r="I40" s="111">
        <v>0.5454</v>
      </c>
      <c r="J40" s="109">
        <v>0.49419999999999997</v>
      </c>
      <c r="K40" s="109">
        <v>0.47770000000000001</v>
      </c>
      <c r="L40" s="109">
        <v>0.49630000000000002</v>
      </c>
      <c r="M40" s="110">
        <v>0.41930000000000001</v>
      </c>
      <c r="N40" s="109">
        <v>0.43390000000000001</v>
      </c>
      <c r="O40" s="112">
        <v>0.43680000000000002</v>
      </c>
      <c r="P40" s="79"/>
      <c r="Q40" s="108">
        <v>4.24E-2</v>
      </c>
      <c r="R40" s="109">
        <v>4.3400000000000001E-2</v>
      </c>
      <c r="S40" s="109">
        <v>4.2700000000000002E-2</v>
      </c>
      <c r="T40" s="110">
        <v>4.2799999999999998E-2</v>
      </c>
      <c r="U40" s="109">
        <v>4.3299999999999998E-2</v>
      </c>
      <c r="V40" s="111">
        <v>4.3299999999999998E-2</v>
      </c>
      <c r="W40" s="109">
        <v>4.2599999999999999E-2</v>
      </c>
      <c r="X40" s="109">
        <v>4.2900000000000001E-2</v>
      </c>
      <c r="Y40" s="109">
        <v>4.2099999999999999E-2</v>
      </c>
      <c r="Z40" s="110">
        <v>4.2599999999999999E-2</v>
      </c>
      <c r="AA40" s="109">
        <v>4.2900000000000001E-2</v>
      </c>
      <c r="AB40" s="112">
        <v>4.19E-2</v>
      </c>
      <c r="AN40" s="25"/>
      <c r="AP40" s="25"/>
      <c r="AR40" s="25"/>
      <c r="AT40" s="25"/>
      <c r="AV40" s="25"/>
      <c r="BZ40" s="40"/>
    </row>
    <row r="41" spans="1:78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N41" s="25"/>
      <c r="AP41" s="25"/>
      <c r="AR41" s="25"/>
      <c r="AT41" s="25"/>
      <c r="AV41" s="25"/>
      <c r="BZ41" s="40"/>
    </row>
    <row r="42" spans="1:78" ht="18" x14ac:dyDescent="0.35">
      <c r="A42" s="24" t="s">
        <v>18</v>
      </c>
      <c r="B42" s="230" t="s">
        <v>105</v>
      </c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N42" s="25"/>
      <c r="AP42" s="25"/>
      <c r="AR42" s="25"/>
      <c r="AT42" s="25"/>
      <c r="AV42" s="25"/>
      <c r="BZ42" s="40"/>
    </row>
    <row r="43" spans="1:78" x14ac:dyDescent="0.25">
      <c r="B43" s="78" t="s">
        <v>109</v>
      </c>
      <c r="C43" s="78"/>
      <c r="D43" s="7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N43" s="25"/>
      <c r="AP43" s="25"/>
      <c r="AR43" s="25"/>
      <c r="AT43" s="25"/>
      <c r="AV43" s="25"/>
      <c r="BZ43" s="40"/>
    </row>
    <row r="44" spans="1:78" ht="15.75" thickBot="1" x14ac:dyDescent="0.3">
      <c r="B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N44" s="25"/>
      <c r="AP44" s="25"/>
      <c r="AR44" s="25"/>
      <c r="AT44" s="25"/>
      <c r="AV44" s="25"/>
      <c r="BZ44" s="40"/>
    </row>
    <row r="45" spans="1:78" ht="18.75" thickBot="1" x14ac:dyDescent="0.4">
      <c r="B45" s="114"/>
      <c r="C45" s="307" t="s">
        <v>106</v>
      </c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9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N45" s="25"/>
      <c r="AP45" s="25"/>
      <c r="AR45" s="25"/>
      <c r="AT45" s="25"/>
      <c r="AV45" s="25"/>
      <c r="BZ45" s="40"/>
    </row>
    <row r="46" spans="1:78" ht="15.75" thickBot="1" x14ac:dyDescent="0.3">
      <c r="A46" s="32"/>
      <c r="B46" s="115"/>
      <c r="C46" s="116">
        <v>1</v>
      </c>
      <c r="D46" s="65">
        <v>2</v>
      </c>
      <c r="E46" s="65">
        <v>3</v>
      </c>
      <c r="F46" s="88">
        <v>4</v>
      </c>
      <c r="G46" s="50">
        <v>5</v>
      </c>
      <c r="H46" s="52">
        <v>6</v>
      </c>
      <c r="I46" s="65">
        <v>7</v>
      </c>
      <c r="J46" s="65">
        <v>8</v>
      </c>
      <c r="K46" s="65">
        <v>9</v>
      </c>
      <c r="L46" s="51">
        <v>10</v>
      </c>
      <c r="M46" s="50">
        <v>11</v>
      </c>
      <c r="N46" s="117">
        <v>12</v>
      </c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N46" s="25"/>
      <c r="AP46" s="25"/>
      <c r="AR46" s="25"/>
      <c r="AT46" s="25"/>
      <c r="AV46" s="25"/>
      <c r="BZ46" s="40"/>
    </row>
    <row r="47" spans="1:78" x14ac:dyDescent="0.25">
      <c r="A47" s="32"/>
      <c r="B47" s="119" t="s">
        <v>0</v>
      </c>
      <c r="C47" s="120">
        <f t="shared" ref="C47:N54" si="6">D33-Q33</f>
        <v>0.70140000000000002</v>
      </c>
      <c r="D47" s="121">
        <f t="shared" si="6"/>
        <v>0.68819999999999992</v>
      </c>
      <c r="E47" s="122">
        <f t="shared" si="6"/>
        <v>0.68520000000000003</v>
      </c>
      <c r="F47" s="97"/>
      <c r="G47" s="121">
        <f t="shared" si="6"/>
        <v>0.39700000000000002</v>
      </c>
      <c r="H47" s="122">
        <f t="shared" si="6"/>
        <v>0.38969999999999999</v>
      </c>
      <c r="I47" s="120">
        <f t="shared" si="6"/>
        <v>0.53320000000000001</v>
      </c>
      <c r="J47" s="121">
        <f t="shared" si="6"/>
        <v>0.53159999999999996</v>
      </c>
      <c r="K47" s="122">
        <f t="shared" si="6"/>
        <v>0.52710000000000001</v>
      </c>
      <c r="L47" s="120">
        <f t="shared" si="6"/>
        <v>0.4632</v>
      </c>
      <c r="M47" s="121">
        <f t="shared" si="6"/>
        <v>0.44890000000000002</v>
      </c>
      <c r="N47" s="122">
        <f t="shared" si="6"/>
        <v>0.44309999999999999</v>
      </c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N47" s="25"/>
      <c r="AP47" s="25"/>
      <c r="AR47" s="25"/>
      <c r="AT47" s="25"/>
      <c r="AV47" s="25"/>
      <c r="BZ47" s="40"/>
    </row>
    <row r="48" spans="1:78" x14ac:dyDescent="0.25">
      <c r="A48" s="32"/>
      <c r="B48" s="119" t="s">
        <v>1</v>
      </c>
      <c r="C48" s="97">
        <f t="shared" si="6"/>
        <v>0.72609999999999997</v>
      </c>
      <c r="D48" s="67">
        <f t="shared" si="6"/>
        <v>0.67910000000000004</v>
      </c>
      <c r="E48" s="67">
        <f t="shared" si="6"/>
        <v>0.65439999999999998</v>
      </c>
      <c r="F48" s="97">
        <f t="shared" si="6"/>
        <v>0.3735</v>
      </c>
      <c r="G48" s="67">
        <f t="shared" si="6"/>
        <v>0.39860000000000001</v>
      </c>
      <c r="H48" s="100">
        <f t="shared" si="6"/>
        <v>0.37819999999999998</v>
      </c>
      <c r="I48" s="97">
        <f t="shared" si="6"/>
        <v>0.73210000000000008</v>
      </c>
      <c r="J48" s="67">
        <f t="shared" si="6"/>
        <v>0.71099999999999997</v>
      </c>
      <c r="K48" s="100">
        <f t="shared" si="6"/>
        <v>0.71220000000000006</v>
      </c>
      <c r="L48" s="97">
        <f t="shared" si="6"/>
        <v>0.55910000000000004</v>
      </c>
      <c r="M48" s="67">
        <f t="shared" si="6"/>
        <v>0.5885999999999999</v>
      </c>
      <c r="N48" s="100">
        <f t="shared" si="6"/>
        <v>0.56989999999999996</v>
      </c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N48" s="25"/>
      <c r="AP48" s="25"/>
      <c r="AR48" s="25"/>
      <c r="AT48" s="25"/>
      <c r="AV48" s="25"/>
      <c r="BZ48" s="40"/>
    </row>
    <row r="49" spans="1:78" x14ac:dyDescent="0.25">
      <c r="A49" s="32"/>
      <c r="B49" s="119" t="s">
        <v>2</v>
      </c>
      <c r="C49" s="97">
        <f t="shared" si="6"/>
        <v>0.69209999999999994</v>
      </c>
      <c r="D49" s="67">
        <f t="shared" si="6"/>
        <v>0.64269999999999994</v>
      </c>
      <c r="E49" s="100">
        <f t="shared" si="6"/>
        <v>0.67159999999999997</v>
      </c>
      <c r="F49" s="97">
        <f t="shared" si="6"/>
        <v>0.3846</v>
      </c>
      <c r="G49" s="67">
        <f t="shared" si="6"/>
        <v>0.40770000000000001</v>
      </c>
      <c r="H49" s="100">
        <f t="shared" si="6"/>
        <v>0.39300000000000002</v>
      </c>
      <c r="I49" s="97">
        <f t="shared" si="6"/>
        <v>0.4839</v>
      </c>
      <c r="J49" s="67">
        <f t="shared" si="6"/>
        <v>0.49840000000000007</v>
      </c>
      <c r="K49" s="100">
        <f t="shared" si="6"/>
        <v>0.45619999999999999</v>
      </c>
      <c r="L49" s="97">
        <f t="shared" si="6"/>
        <v>0.42679999999999996</v>
      </c>
      <c r="M49" s="67">
        <f t="shared" si="6"/>
        <v>0.44359999999999999</v>
      </c>
      <c r="N49" s="100">
        <f t="shared" si="6"/>
        <v>0.44620000000000004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N49" s="25"/>
      <c r="AP49" s="25"/>
      <c r="AR49" s="25"/>
      <c r="AT49" s="25"/>
      <c r="AV49" s="25"/>
      <c r="BZ49" s="40"/>
    </row>
    <row r="50" spans="1:78" x14ac:dyDescent="0.25">
      <c r="A50" s="32"/>
      <c r="B50" s="119" t="s">
        <v>3</v>
      </c>
      <c r="C50" s="97">
        <f t="shared" si="6"/>
        <v>0.64379999999999993</v>
      </c>
      <c r="D50" s="67">
        <f t="shared" si="6"/>
        <v>0.62880000000000003</v>
      </c>
      <c r="E50" s="100">
        <f t="shared" si="6"/>
        <v>0.66200000000000003</v>
      </c>
      <c r="F50" s="97">
        <f t="shared" si="6"/>
        <v>0.47800000000000004</v>
      </c>
      <c r="G50" s="67">
        <f t="shared" si="6"/>
        <v>0.49060000000000004</v>
      </c>
      <c r="H50" s="100">
        <f t="shared" si="6"/>
        <v>0.49150000000000005</v>
      </c>
      <c r="I50" s="97">
        <f t="shared" si="6"/>
        <v>0.50009999999999999</v>
      </c>
      <c r="J50" s="67">
        <f t="shared" si="6"/>
        <v>0.52110000000000001</v>
      </c>
      <c r="K50" s="100">
        <f t="shared" si="6"/>
        <v>0.5181</v>
      </c>
      <c r="L50" s="97">
        <f t="shared" si="6"/>
        <v>0.48369999999999996</v>
      </c>
      <c r="M50" s="67">
        <f t="shared" si="6"/>
        <v>0.48429999999999995</v>
      </c>
      <c r="N50" s="100">
        <f t="shared" si="6"/>
        <v>0.47739999999999999</v>
      </c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N50" s="25"/>
      <c r="AP50" s="25"/>
      <c r="AR50" s="25"/>
      <c r="AT50" s="25"/>
      <c r="AV50" s="25"/>
      <c r="BZ50" s="40"/>
    </row>
    <row r="51" spans="1:78" x14ac:dyDescent="0.25">
      <c r="A51" s="32"/>
      <c r="B51" s="119" t="s">
        <v>4</v>
      </c>
      <c r="C51" s="97">
        <f t="shared" si="6"/>
        <v>0.61699999999999999</v>
      </c>
      <c r="D51" s="67">
        <f t="shared" si="6"/>
        <v>0.59760000000000002</v>
      </c>
      <c r="E51" s="100">
        <f t="shared" si="6"/>
        <v>0.62039999999999995</v>
      </c>
      <c r="F51" s="97">
        <f t="shared" si="6"/>
        <v>0.40349999999999997</v>
      </c>
      <c r="G51" s="67">
        <f t="shared" si="6"/>
        <v>0.42780000000000001</v>
      </c>
      <c r="H51" s="100">
        <f t="shared" si="6"/>
        <v>0.40920000000000001</v>
      </c>
      <c r="I51" s="97">
        <f t="shared" si="6"/>
        <v>0.5</v>
      </c>
      <c r="J51" s="67">
        <f t="shared" si="6"/>
        <v>0.4879</v>
      </c>
      <c r="K51" s="100">
        <f t="shared" si="6"/>
        <v>0.49709999999999999</v>
      </c>
      <c r="L51" s="97">
        <f t="shared" si="6"/>
        <v>0.50519999999999998</v>
      </c>
      <c r="M51" s="67">
        <f t="shared" si="6"/>
        <v>0.50279999999999991</v>
      </c>
      <c r="N51" s="100">
        <f t="shared" si="6"/>
        <v>0.50919999999999999</v>
      </c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N51" s="25"/>
      <c r="AP51" s="25"/>
      <c r="AR51" s="25"/>
      <c r="AT51" s="25"/>
      <c r="AV51" s="25"/>
      <c r="BZ51" s="40"/>
    </row>
    <row r="52" spans="1:78" x14ac:dyDescent="0.25">
      <c r="A52" s="32"/>
      <c r="B52" s="119" t="s">
        <v>5</v>
      </c>
      <c r="C52" s="97">
        <f t="shared" si="6"/>
        <v>0.53770000000000007</v>
      </c>
      <c r="D52" s="67">
        <f t="shared" si="6"/>
        <v>0.5242</v>
      </c>
      <c r="E52" s="100">
        <f t="shared" si="6"/>
        <v>0.5351999999999999</v>
      </c>
      <c r="F52" s="97">
        <f t="shared" si="6"/>
        <v>0.26160000000000005</v>
      </c>
      <c r="G52" s="67">
        <f t="shared" si="6"/>
        <v>0.30590000000000001</v>
      </c>
      <c r="H52" s="100">
        <f t="shared" si="6"/>
        <v>0.27589999999999998</v>
      </c>
      <c r="I52" s="97">
        <f t="shared" si="6"/>
        <v>0.47290000000000004</v>
      </c>
      <c r="J52" s="67">
        <f t="shared" si="6"/>
        <v>0.47350000000000003</v>
      </c>
      <c r="K52" s="100">
        <f t="shared" si="6"/>
        <v>0.50629999999999997</v>
      </c>
      <c r="L52" s="97">
        <f t="shared" si="6"/>
        <v>0.2959</v>
      </c>
      <c r="M52" s="67">
        <f t="shared" si="6"/>
        <v>0.33</v>
      </c>
      <c r="N52" s="100">
        <f t="shared" si="6"/>
        <v>0.2898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N52" s="25"/>
      <c r="AP52" s="25"/>
      <c r="AR52" s="25"/>
      <c r="AT52" s="25"/>
      <c r="AV52" s="25"/>
      <c r="AW52" s="32"/>
      <c r="BZ52" s="40"/>
    </row>
    <row r="53" spans="1:78" x14ac:dyDescent="0.25">
      <c r="A53" s="32"/>
      <c r="B53" s="119" t="s">
        <v>6</v>
      </c>
      <c r="C53" s="97">
        <f t="shared" si="6"/>
        <v>0.41620000000000001</v>
      </c>
      <c r="D53" s="67">
        <f t="shared" si="6"/>
        <v>0.43919999999999998</v>
      </c>
      <c r="E53" s="100">
        <f t="shared" si="6"/>
        <v>0.42330000000000001</v>
      </c>
      <c r="F53" s="97">
        <f t="shared" si="6"/>
        <v>0.4254</v>
      </c>
      <c r="G53" s="67">
        <f t="shared" si="6"/>
        <v>0.43470000000000003</v>
      </c>
      <c r="H53" s="100">
        <f t="shared" si="6"/>
        <v>0.4052</v>
      </c>
      <c r="I53" s="97">
        <f t="shared" si="6"/>
        <v>0.44590000000000002</v>
      </c>
      <c r="J53" s="67">
        <f t="shared" si="6"/>
        <v>0.43259999999999998</v>
      </c>
      <c r="K53" s="100">
        <f t="shared" si="6"/>
        <v>0.45690000000000003</v>
      </c>
      <c r="L53" s="97">
        <f t="shared" si="6"/>
        <v>0.3931</v>
      </c>
      <c r="M53" s="67">
        <f t="shared" si="6"/>
        <v>0.41850000000000004</v>
      </c>
      <c r="N53" s="100">
        <f t="shared" si="6"/>
        <v>0.38950000000000001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N53" s="25"/>
      <c r="AP53" s="25"/>
      <c r="AR53" s="25"/>
      <c r="AT53" s="25"/>
      <c r="AV53" s="25"/>
      <c r="AW53" s="32"/>
      <c r="BZ53" s="40"/>
    </row>
    <row r="54" spans="1:78" ht="15.75" thickBot="1" x14ac:dyDescent="0.3">
      <c r="A54" s="32"/>
      <c r="B54" s="132" t="s">
        <v>7</v>
      </c>
      <c r="C54" s="133">
        <f t="shared" si="6"/>
        <v>0.28970000000000001</v>
      </c>
      <c r="D54" s="134">
        <f t="shared" si="6"/>
        <v>0.28939999999999999</v>
      </c>
      <c r="E54" s="135">
        <f t="shared" si="6"/>
        <v>0.2843</v>
      </c>
      <c r="F54" s="133">
        <f t="shared" si="6"/>
        <v>0.53</v>
      </c>
      <c r="G54" s="134">
        <f t="shared" si="6"/>
        <v>0.53320000000000001</v>
      </c>
      <c r="H54" s="135">
        <f t="shared" si="6"/>
        <v>0.50209999999999999</v>
      </c>
      <c r="I54" s="133">
        <f t="shared" si="6"/>
        <v>0.4516</v>
      </c>
      <c r="J54" s="134">
        <f t="shared" si="6"/>
        <v>0.43480000000000002</v>
      </c>
      <c r="K54" s="135">
        <f t="shared" si="6"/>
        <v>0.45420000000000005</v>
      </c>
      <c r="L54" s="133">
        <f t="shared" si="6"/>
        <v>0.37670000000000003</v>
      </c>
      <c r="M54" s="134">
        <f t="shared" si="6"/>
        <v>0.39100000000000001</v>
      </c>
      <c r="N54" s="135">
        <f t="shared" si="6"/>
        <v>0.39490000000000003</v>
      </c>
      <c r="P54" s="66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N54" s="25"/>
      <c r="AP54" s="25"/>
      <c r="AR54" s="25"/>
      <c r="AT54" s="25"/>
      <c r="AV54" s="25"/>
      <c r="AW54" s="32"/>
      <c r="BZ54" s="40"/>
    </row>
    <row r="55" spans="1:78" x14ac:dyDescent="0.25">
      <c r="A55" s="32"/>
      <c r="C55" s="136"/>
      <c r="D55" s="25" t="s">
        <v>54</v>
      </c>
      <c r="P55" s="6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N55" s="25"/>
      <c r="AP55" s="25"/>
      <c r="AR55" s="25"/>
      <c r="AT55" s="25"/>
      <c r="AV55" s="25"/>
      <c r="AW55" s="32"/>
      <c r="BZ55" s="40"/>
    </row>
    <row r="56" spans="1:78" x14ac:dyDescent="0.25">
      <c r="P56" s="66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N56" s="25"/>
      <c r="AP56" s="25"/>
      <c r="AR56" s="25"/>
      <c r="AT56" s="25"/>
      <c r="AV56" s="25"/>
      <c r="AW56" s="32"/>
      <c r="BZ56" s="40"/>
    </row>
    <row r="57" spans="1:78" x14ac:dyDescent="0.25">
      <c r="A57" s="24" t="s">
        <v>17</v>
      </c>
      <c r="B57" s="301" t="s">
        <v>48</v>
      </c>
      <c r="C57" s="301"/>
      <c r="D57" s="301"/>
      <c r="E57" s="301"/>
      <c r="F57" s="301"/>
      <c r="G57" s="301"/>
      <c r="H57" s="301"/>
      <c r="I57" s="301"/>
      <c r="J57" s="301"/>
      <c r="K57" s="301"/>
      <c r="L57" s="301"/>
      <c r="M57" s="301"/>
      <c r="N57" s="301"/>
      <c r="P57" s="66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N57" s="25"/>
      <c r="AP57" s="25"/>
      <c r="AR57" s="25"/>
      <c r="AT57" s="25"/>
      <c r="AV57" s="25"/>
      <c r="AW57" s="32"/>
      <c r="BZ57" s="40"/>
    </row>
    <row r="58" spans="1:78" x14ac:dyDescent="0.25">
      <c r="A58" s="24"/>
      <c r="B58" s="33" t="s">
        <v>98</v>
      </c>
      <c r="C58" s="227"/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P58" s="66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N58" s="25"/>
      <c r="AP58" s="25"/>
      <c r="AR58" s="25"/>
      <c r="AT58" s="25"/>
      <c r="AV58" s="25"/>
      <c r="AW58" s="32"/>
      <c r="BZ58" s="40"/>
    </row>
    <row r="59" spans="1:78" x14ac:dyDescent="0.25">
      <c r="B59" s="32"/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P59" s="66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N59" s="25"/>
      <c r="AP59" s="25"/>
      <c r="AR59" s="25"/>
      <c r="AT59" s="25"/>
      <c r="AV59" s="25"/>
      <c r="AW59" s="32"/>
      <c r="BZ59" s="40"/>
    </row>
    <row r="60" spans="1:78" ht="15.75" thickBot="1" x14ac:dyDescent="0.3">
      <c r="B60" s="41"/>
      <c r="C60" s="315" t="s">
        <v>29</v>
      </c>
      <c r="D60" s="316"/>
      <c r="E60" s="317"/>
      <c r="F60" s="315" t="s">
        <v>30</v>
      </c>
      <c r="G60" s="316"/>
      <c r="H60" s="317"/>
      <c r="I60" s="315" t="s">
        <v>32</v>
      </c>
      <c r="J60" s="316"/>
      <c r="K60" s="317"/>
      <c r="L60" s="315" t="s">
        <v>31</v>
      </c>
      <c r="M60" s="316"/>
      <c r="N60" s="317"/>
      <c r="P60" s="66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N60" s="25"/>
      <c r="AP60" s="25"/>
      <c r="AR60" s="25"/>
      <c r="AT60" s="25"/>
      <c r="AV60" s="25"/>
      <c r="AW60" s="32"/>
      <c r="BZ60" s="40"/>
    </row>
    <row r="61" spans="1:78" ht="15.75" thickBot="1" x14ac:dyDescent="0.3">
      <c r="B61" s="41"/>
      <c r="C61" s="42" t="s">
        <v>39</v>
      </c>
      <c r="D61" s="43" t="s">
        <v>10</v>
      </c>
      <c r="E61" s="229" t="s">
        <v>11</v>
      </c>
      <c r="F61" s="45" t="s">
        <v>124</v>
      </c>
      <c r="G61" s="46" t="s">
        <v>10</v>
      </c>
      <c r="H61" s="47" t="s">
        <v>11</v>
      </c>
      <c r="I61" s="45" t="s">
        <v>124</v>
      </c>
      <c r="J61" s="46" t="s">
        <v>10</v>
      </c>
      <c r="K61" s="46" t="s">
        <v>11</v>
      </c>
      <c r="L61" s="45" t="s">
        <v>124</v>
      </c>
      <c r="M61" s="46" t="s">
        <v>10</v>
      </c>
      <c r="N61" s="47" t="s">
        <v>11</v>
      </c>
      <c r="P61" s="66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N61" s="25"/>
      <c r="AP61" s="25"/>
      <c r="AR61" s="25"/>
      <c r="AT61" s="25"/>
      <c r="AV61" s="25"/>
      <c r="AW61" s="32"/>
      <c r="BZ61" s="40"/>
    </row>
    <row r="62" spans="1:78" x14ac:dyDescent="0.25">
      <c r="B62" s="53"/>
      <c r="C62" s="54">
        <v>0</v>
      </c>
      <c r="D62" s="55">
        <f t="shared" ref="D62:D69" si="7">AVERAGE(C47:E47)</f>
        <v>0.69159999999999988</v>
      </c>
      <c r="E62" s="55">
        <f t="shared" ref="E62:E69" si="8">STDEV(C47:E47)</f>
        <v>8.6185845705661138E-3</v>
      </c>
      <c r="F62" s="57">
        <f t="shared" ref="F62:F69" si="9">G18</f>
        <v>49</v>
      </c>
      <c r="G62" s="55">
        <f t="shared" ref="G62:G69" si="10">AVERAGE(F47:H47)</f>
        <v>0.39334999999999998</v>
      </c>
      <c r="H62" s="56">
        <f t="shared" ref="H62:H69" si="11">STDEV(F47:H47)</f>
        <v>5.161879502661817E-3</v>
      </c>
      <c r="I62" s="57">
        <f t="shared" ref="I62:I69" si="12">J18</f>
        <v>57</v>
      </c>
      <c r="J62" s="55">
        <f t="shared" ref="J62:J69" si="13">AVERAGE(I47:K47)</f>
        <v>0.53063333333333329</v>
      </c>
      <c r="K62" s="55">
        <f t="shared" ref="K62:K69" si="14">STDEV(I47:K47)</f>
        <v>3.1628046625318592E-3</v>
      </c>
      <c r="L62" s="57">
        <f t="shared" ref="L62:L69" si="15">M18</f>
        <v>65</v>
      </c>
      <c r="M62" s="55">
        <f t="shared" ref="M62:M69" si="16">AVERAGE(L47:N47)</f>
        <v>0.45173333333333332</v>
      </c>
      <c r="N62" s="56">
        <f t="shared" ref="N62:N69" si="17">STDEV(L47:N47)</f>
        <v>1.0345208230544871E-2</v>
      </c>
      <c r="P62" s="6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N62" s="25"/>
      <c r="AP62" s="25"/>
      <c r="AR62" s="25"/>
      <c r="AT62" s="25"/>
      <c r="AV62" s="25"/>
      <c r="AW62" s="32"/>
      <c r="BZ62" s="40"/>
    </row>
    <row r="63" spans="1:78" x14ac:dyDescent="0.25">
      <c r="B63" s="53"/>
      <c r="C63" s="62">
        <v>0.25</v>
      </c>
      <c r="D63" s="55">
        <f t="shared" si="7"/>
        <v>0.68653333333333333</v>
      </c>
      <c r="E63" s="55">
        <f t="shared" si="8"/>
        <v>3.6423389920946847E-2</v>
      </c>
      <c r="F63" s="57">
        <f t="shared" si="9"/>
        <v>50</v>
      </c>
      <c r="G63" s="55">
        <f t="shared" si="10"/>
        <v>0.38343333333333335</v>
      </c>
      <c r="H63" s="56">
        <f t="shared" si="11"/>
        <v>1.3343287950626472E-2</v>
      </c>
      <c r="I63" s="57">
        <f t="shared" si="12"/>
        <v>58</v>
      </c>
      <c r="J63" s="55">
        <f t="shared" si="13"/>
        <v>0.71843333333333337</v>
      </c>
      <c r="K63" s="55">
        <f t="shared" si="14"/>
        <v>1.1850879010998907E-2</v>
      </c>
      <c r="L63" s="57">
        <f t="shared" si="15"/>
        <v>66</v>
      </c>
      <c r="M63" s="55">
        <f t="shared" si="16"/>
        <v>0.57253333333333334</v>
      </c>
      <c r="N63" s="56">
        <f t="shared" si="17"/>
        <v>1.4925258233388503E-2</v>
      </c>
      <c r="P63" s="66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N63" s="25"/>
      <c r="AP63" s="25"/>
      <c r="AR63" s="25"/>
      <c r="AT63" s="25"/>
      <c r="AV63" s="25"/>
      <c r="BZ63" s="40"/>
    </row>
    <row r="64" spans="1:78" x14ac:dyDescent="0.25">
      <c r="B64" s="53"/>
      <c r="C64" s="68">
        <v>0.5</v>
      </c>
      <c r="D64" s="55">
        <f t="shared" si="7"/>
        <v>0.66880000000000006</v>
      </c>
      <c r="E64" s="55">
        <f t="shared" si="8"/>
        <v>2.4818742917400147E-2</v>
      </c>
      <c r="F64" s="57">
        <f t="shared" si="9"/>
        <v>51</v>
      </c>
      <c r="G64" s="55">
        <f t="shared" si="10"/>
        <v>0.39510000000000001</v>
      </c>
      <c r="H64" s="56">
        <f t="shared" si="11"/>
        <v>1.1692305161943049E-2</v>
      </c>
      <c r="I64" s="57">
        <f t="shared" si="12"/>
        <v>59</v>
      </c>
      <c r="J64" s="55">
        <f t="shared" si="13"/>
        <v>0.47950000000000004</v>
      </c>
      <c r="K64" s="55">
        <f t="shared" si="14"/>
        <v>2.1441315258164582E-2</v>
      </c>
      <c r="L64" s="57">
        <f t="shared" si="15"/>
        <v>67</v>
      </c>
      <c r="M64" s="55">
        <f t="shared" si="16"/>
        <v>0.43886666666666668</v>
      </c>
      <c r="N64" s="56">
        <f t="shared" si="17"/>
        <v>1.0530590360152374E-2</v>
      </c>
      <c r="P64" s="66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N64" s="25"/>
      <c r="AP64" s="25"/>
      <c r="AR64" s="25"/>
      <c r="AT64" s="25"/>
      <c r="AV64" s="25"/>
      <c r="BZ64" s="40"/>
    </row>
    <row r="65" spans="1:78" x14ac:dyDescent="0.25">
      <c r="B65" s="53"/>
      <c r="C65" s="54">
        <v>1</v>
      </c>
      <c r="D65" s="55">
        <f t="shared" si="7"/>
        <v>0.6448666666666667</v>
      </c>
      <c r="E65" s="55">
        <f t="shared" si="8"/>
        <v>1.6625682943366072E-2</v>
      </c>
      <c r="F65" s="57">
        <f t="shared" si="9"/>
        <v>52</v>
      </c>
      <c r="G65" s="55">
        <f t="shared" si="10"/>
        <v>0.48670000000000008</v>
      </c>
      <c r="H65" s="56">
        <f t="shared" si="11"/>
        <v>7.5478473752454787E-3</v>
      </c>
      <c r="I65" s="57">
        <f t="shared" si="12"/>
        <v>60</v>
      </c>
      <c r="J65" s="55">
        <f t="shared" si="13"/>
        <v>0.5131</v>
      </c>
      <c r="K65" s="55">
        <f t="shared" si="14"/>
        <v>1.1357816691600558E-2</v>
      </c>
      <c r="L65" s="57">
        <f t="shared" si="15"/>
        <v>68</v>
      </c>
      <c r="M65" s="55">
        <f t="shared" si="16"/>
        <v>0.48180000000000001</v>
      </c>
      <c r="N65" s="56">
        <f t="shared" si="17"/>
        <v>3.8223029707232592E-3</v>
      </c>
      <c r="P65" s="66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N65" s="25"/>
      <c r="AP65" s="25"/>
      <c r="AR65" s="25"/>
      <c r="AT65" s="25"/>
      <c r="AV65" s="25"/>
      <c r="BZ65" s="40"/>
    </row>
    <row r="66" spans="1:78" x14ac:dyDescent="0.25">
      <c r="B66" s="53"/>
      <c r="C66" s="68">
        <v>1.5</v>
      </c>
      <c r="D66" s="55">
        <f t="shared" si="7"/>
        <v>0.61166666666666669</v>
      </c>
      <c r="E66" s="55">
        <f t="shared" si="8"/>
        <v>1.2300135500608626E-2</v>
      </c>
      <c r="F66" s="57">
        <f t="shared" si="9"/>
        <v>53</v>
      </c>
      <c r="G66" s="55">
        <f t="shared" si="10"/>
        <v>0.41349999999999998</v>
      </c>
      <c r="H66" s="56">
        <f t="shared" si="11"/>
        <v>1.2707871576310505E-2</v>
      </c>
      <c r="I66" s="57">
        <f t="shared" si="12"/>
        <v>61</v>
      </c>
      <c r="J66" s="55">
        <f t="shared" si="13"/>
        <v>0.49499999999999994</v>
      </c>
      <c r="K66" s="55">
        <f t="shared" si="14"/>
        <v>6.3174361888348324E-3</v>
      </c>
      <c r="L66" s="57">
        <f t="shared" si="15"/>
        <v>69</v>
      </c>
      <c r="M66" s="55">
        <f t="shared" si="16"/>
        <v>0.50573333333333326</v>
      </c>
      <c r="N66" s="56">
        <f t="shared" si="17"/>
        <v>3.2331615074619375E-3</v>
      </c>
      <c r="P66" s="66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N66" s="25"/>
      <c r="AP66" s="25"/>
      <c r="AR66" s="25"/>
      <c r="AT66" s="25"/>
      <c r="AV66" s="25"/>
      <c r="BZ66" s="40"/>
    </row>
    <row r="67" spans="1:78" x14ac:dyDescent="0.25">
      <c r="B67" s="53"/>
      <c r="C67" s="54">
        <v>3</v>
      </c>
      <c r="D67" s="55">
        <f t="shared" si="7"/>
        <v>0.53236666666666665</v>
      </c>
      <c r="E67" s="55">
        <f t="shared" si="8"/>
        <v>7.1821538088050856E-3</v>
      </c>
      <c r="F67" s="57">
        <f t="shared" si="9"/>
        <v>54</v>
      </c>
      <c r="G67" s="55">
        <f t="shared" si="10"/>
        <v>0.2811333333333334</v>
      </c>
      <c r="H67" s="56">
        <f t="shared" si="11"/>
        <v>2.2608921542907182E-2</v>
      </c>
      <c r="I67" s="57">
        <f t="shared" si="12"/>
        <v>62</v>
      </c>
      <c r="J67" s="55">
        <f t="shared" si="13"/>
        <v>0.48423333333333335</v>
      </c>
      <c r="K67" s="55">
        <f t="shared" si="14"/>
        <v>1.911264851697252E-2</v>
      </c>
      <c r="L67" s="57">
        <f t="shared" si="15"/>
        <v>70</v>
      </c>
      <c r="M67" s="55">
        <f t="shared" si="16"/>
        <v>0.3052333333333333</v>
      </c>
      <c r="N67" s="56">
        <f t="shared" si="17"/>
        <v>2.1664333207678785E-2</v>
      </c>
      <c r="P67" s="66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N67" s="25"/>
      <c r="AP67" s="25"/>
      <c r="AR67" s="25"/>
      <c r="AT67" s="25"/>
      <c r="AV67" s="25"/>
      <c r="BZ67" s="40"/>
    </row>
    <row r="68" spans="1:78" x14ac:dyDescent="0.25">
      <c r="B68" s="53"/>
      <c r="C68" s="54">
        <v>5</v>
      </c>
      <c r="D68" s="55">
        <f t="shared" si="7"/>
        <v>0.4262333333333333</v>
      </c>
      <c r="E68" s="55">
        <f t="shared" si="8"/>
        <v>1.177723793312052E-2</v>
      </c>
      <c r="F68" s="57">
        <f t="shared" si="9"/>
        <v>55</v>
      </c>
      <c r="G68" s="55">
        <f t="shared" si="10"/>
        <v>0.42176666666666668</v>
      </c>
      <c r="H68" s="56">
        <f t="shared" si="11"/>
        <v>1.5081887591854465E-2</v>
      </c>
      <c r="I68" s="57">
        <f t="shared" si="12"/>
        <v>63</v>
      </c>
      <c r="J68" s="55">
        <f t="shared" si="13"/>
        <v>0.44513333333333338</v>
      </c>
      <c r="K68" s="55">
        <f t="shared" si="14"/>
        <v>1.2168127766149313E-2</v>
      </c>
      <c r="L68" s="57">
        <f t="shared" si="15"/>
        <v>71</v>
      </c>
      <c r="M68" s="55">
        <f t="shared" si="16"/>
        <v>0.4003666666666667</v>
      </c>
      <c r="N68" s="56">
        <f t="shared" si="17"/>
        <v>1.5806749613166329E-2</v>
      </c>
      <c r="P68" s="66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N68" s="25"/>
      <c r="AP68" s="25"/>
      <c r="AR68" s="25"/>
      <c r="AT68" s="25"/>
      <c r="AV68" s="25"/>
      <c r="BZ68" s="40"/>
    </row>
    <row r="69" spans="1:78" x14ac:dyDescent="0.25">
      <c r="B69" s="53"/>
      <c r="C69" s="69">
        <v>7</v>
      </c>
      <c r="D69" s="70">
        <f t="shared" si="7"/>
        <v>0.2878</v>
      </c>
      <c r="E69" s="70">
        <f t="shared" si="8"/>
        <v>3.0347981810987068E-3</v>
      </c>
      <c r="F69" s="72">
        <f t="shared" si="9"/>
        <v>56</v>
      </c>
      <c r="G69" s="70">
        <f t="shared" si="10"/>
        <v>0.52176666666666671</v>
      </c>
      <c r="H69" s="71">
        <f t="shared" si="11"/>
        <v>1.7106821251574877E-2</v>
      </c>
      <c r="I69" s="72">
        <f t="shared" si="12"/>
        <v>64</v>
      </c>
      <c r="J69" s="70">
        <f t="shared" si="13"/>
        <v>0.44686666666666675</v>
      </c>
      <c r="K69" s="70">
        <f t="shared" si="14"/>
        <v>1.0530590360152343E-2</v>
      </c>
      <c r="L69" s="72">
        <f t="shared" si="15"/>
        <v>72</v>
      </c>
      <c r="M69" s="70">
        <f t="shared" si="16"/>
        <v>0.38753333333333334</v>
      </c>
      <c r="N69" s="71">
        <f t="shared" si="17"/>
        <v>9.5824492345815849E-3</v>
      </c>
      <c r="P69" s="66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N69" s="25"/>
      <c r="AP69" s="25"/>
      <c r="AR69" s="25"/>
      <c r="AT69" s="25"/>
      <c r="AV69" s="25"/>
      <c r="BZ69" s="40"/>
    </row>
    <row r="70" spans="1:78" x14ac:dyDescent="0.25">
      <c r="B70" s="66"/>
      <c r="C70" s="66"/>
      <c r="D70" s="66"/>
      <c r="E70" s="66"/>
      <c r="F70" s="73"/>
      <c r="G70" s="66"/>
      <c r="H70" s="74"/>
      <c r="I70" s="66"/>
      <c r="J70" s="75"/>
      <c r="K70" s="66"/>
      <c r="L70" s="76"/>
      <c r="M70" s="66"/>
      <c r="N70" s="77"/>
      <c r="P70" s="6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N70" s="25"/>
      <c r="AP70" s="25"/>
      <c r="AR70" s="25"/>
      <c r="AT70" s="25"/>
      <c r="AV70" s="25"/>
      <c r="BZ70" s="40"/>
    </row>
    <row r="71" spans="1:78" x14ac:dyDescent="0.25">
      <c r="A71" s="78" t="s">
        <v>49</v>
      </c>
      <c r="B71" s="318" t="s">
        <v>81</v>
      </c>
      <c r="C71" s="318"/>
      <c r="D71" s="318"/>
      <c r="E71" s="318"/>
      <c r="F71" s="318"/>
      <c r="G71" s="318"/>
      <c r="H71" s="318"/>
      <c r="I71" s="318"/>
      <c r="J71" s="318"/>
      <c r="K71" s="318"/>
      <c r="L71" s="318"/>
      <c r="M71" s="318"/>
      <c r="N71" s="318"/>
      <c r="P71" s="6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N71" s="25"/>
      <c r="AP71" s="25"/>
      <c r="AR71" s="25"/>
      <c r="AT71" s="25"/>
      <c r="AV71" s="25"/>
      <c r="BZ71" s="40"/>
    </row>
    <row r="72" spans="1:78" x14ac:dyDescent="0.25">
      <c r="A72" s="41"/>
      <c r="B72" s="188"/>
      <c r="C72" s="186"/>
      <c r="D72" s="186"/>
      <c r="E72" s="186"/>
      <c r="F72" s="186"/>
      <c r="G72" s="186"/>
      <c r="H72" s="186"/>
      <c r="I72" s="186"/>
      <c r="J72" s="187"/>
      <c r="K72" s="232"/>
      <c r="L72" s="232"/>
      <c r="M72" s="232"/>
      <c r="N72" s="232"/>
      <c r="P72" s="6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N72" s="25"/>
      <c r="AP72" s="25"/>
      <c r="AR72" s="25"/>
      <c r="AT72" s="25"/>
      <c r="AV72" s="25"/>
      <c r="BZ72" s="40"/>
    </row>
    <row r="73" spans="1:78" x14ac:dyDescent="0.25">
      <c r="A73" s="32"/>
      <c r="B73" s="181"/>
      <c r="C73" s="66"/>
      <c r="D73" s="66"/>
      <c r="E73" s="66"/>
      <c r="F73" s="66"/>
      <c r="G73" s="161"/>
      <c r="H73" s="66"/>
      <c r="I73" s="66"/>
      <c r="J73" s="204"/>
      <c r="K73" s="40"/>
      <c r="L73" s="80"/>
      <c r="M73" s="40"/>
      <c r="N73" s="81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N73" s="25"/>
      <c r="AP73" s="25"/>
      <c r="AR73" s="25"/>
      <c r="AT73" s="25"/>
      <c r="AV73" s="25"/>
      <c r="BZ73" s="40"/>
    </row>
    <row r="74" spans="1:78" x14ac:dyDescent="0.25">
      <c r="B74" s="83"/>
      <c r="C74" s="66"/>
      <c r="D74" s="66"/>
      <c r="E74" s="66"/>
      <c r="F74" s="73"/>
      <c r="G74" s="66"/>
      <c r="H74" s="74"/>
      <c r="I74" s="32"/>
      <c r="J74" s="205"/>
      <c r="K74" s="78" t="s">
        <v>43</v>
      </c>
      <c r="L74" s="78" t="s">
        <v>59</v>
      </c>
      <c r="M74" s="31"/>
      <c r="N74" s="31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N74" s="25"/>
      <c r="AP74" s="25"/>
      <c r="AR74" s="25"/>
      <c r="AT74" s="25"/>
      <c r="AV74" s="25"/>
      <c r="BZ74" s="40"/>
    </row>
    <row r="75" spans="1:78" ht="15.75" thickBot="1" x14ac:dyDescent="0.3">
      <c r="B75" s="83"/>
      <c r="C75" s="66"/>
      <c r="D75" s="66"/>
      <c r="E75" s="66"/>
      <c r="F75" s="73"/>
      <c r="G75" s="66"/>
      <c r="H75" s="74"/>
      <c r="I75" s="32"/>
      <c r="J75" s="205"/>
      <c r="K75" s="75"/>
      <c r="L75" s="85"/>
      <c r="M75" s="78"/>
      <c r="N75" s="31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N75" s="25"/>
      <c r="AP75" s="25"/>
      <c r="AR75" s="25"/>
      <c r="AT75" s="25"/>
      <c r="AV75" s="25"/>
      <c r="BZ75" s="40"/>
    </row>
    <row r="76" spans="1:78" ht="15.75" thickBot="1" x14ac:dyDescent="0.3">
      <c r="B76" s="83"/>
      <c r="C76" s="66"/>
      <c r="D76" s="66"/>
      <c r="E76" s="66"/>
      <c r="F76" s="73"/>
      <c r="G76" s="66"/>
      <c r="H76" s="74"/>
      <c r="I76" s="32"/>
      <c r="J76" s="205"/>
      <c r="K76" s="75"/>
      <c r="L76" s="78" t="s">
        <v>56</v>
      </c>
      <c r="M76" s="90">
        <v>-5.7200000000000001E-2</v>
      </c>
      <c r="N76" s="31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N76" s="25"/>
      <c r="AP76" s="25"/>
      <c r="AR76" s="25"/>
      <c r="AT76" s="25"/>
      <c r="AV76" s="25"/>
      <c r="BZ76" s="40"/>
    </row>
    <row r="77" spans="1:78" ht="15.75" thickBot="1" x14ac:dyDescent="0.3">
      <c r="B77" s="83"/>
      <c r="C77" s="66"/>
      <c r="D77" s="66"/>
      <c r="E77" s="66"/>
      <c r="F77" s="73"/>
      <c r="G77" s="66"/>
      <c r="H77" s="74"/>
      <c r="I77" s="32"/>
      <c r="J77" s="205"/>
      <c r="K77" s="75"/>
      <c r="L77" s="78" t="s">
        <v>57</v>
      </c>
      <c r="M77" s="96">
        <v>0.69910000000000005</v>
      </c>
      <c r="N77" s="31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N77" s="25"/>
      <c r="AP77" s="25"/>
      <c r="AR77" s="25"/>
      <c r="AT77" s="25"/>
      <c r="AV77" s="25"/>
      <c r="BZ77" s="40"/>
    </row>
    <row r="78" spans="1:78" x14ac:dyDescent="0.25">
      <c r="B78" s="83"/>
      <c r="C78" s="66"/>
      <c r="D78" s="73"/>
      <c r="E78" s="66" t="s">
        <v>35</v>
      </c>
      <c r="F78" s="74"/>
      <c r="G78" s="66"/>
      <c r="H78" s="74"/>
      <c r="I78" s="32"/>
      <c r="J78" s="205"/>
      <c r="K78" s="66"/>
      <c r="L78" s="75"/>
      <c r="N78" s="31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N78" s="25"/>
      <c r="AP78" s="25"/>
      <c r="AR78" s="25"/>
      <c r="AT78" s="25"/>
      <c r="AV78" s="25"/>
      <c r="BZ78" s="40"/>
    </row>
    <row r="79" spans="1:78" x14ac:dyDescent="0.25">
      <c r="B79" s="83"/>
      <c r="C79" s="66"/>
      <c r="D79" s="73"/>
      <c r="E79" s="66"/>
      <c r="F79" s="74"/>
      <c r="G79" s="32"/>
      <c r="H79" s="150"/>
      <c r="I79" s="32"/>
      <c r="J79" s="205"/>
      <c r="L79" s="41" t="s">
        <v>104</v>
      </c>
      <c r="M79" s="8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N79" s="25"/>
      <c r="AP79" s="25"/>
      <c r="AR79" s="25"/>
      <c r="AT79" s="25"/>
      <c r="AV79" s="25"/>
      <c r="BZ79" s="40"/>
    </row>
    <row r="80" spans="1:78" x14ac:dyDescent="0.25">
      <c r="B80" s="83"/>
      <c r="C80" s="66"/>
      <c r="D80" s="66" t="s">
        <v>33</v>
      </c>
      <c r="E80" s="66"/>
      <c r="F80" s="74"/>
      <c r="G80" s="32"/>
      <c r="H80" s="150"/>
      <c r="I80" s="32"/>
      <c r="J80" s="205"/>
      <c r="L80" s="41" t="s">
        <v>97</v>
      </c>
      <c r="M80" s="66"/>
      <c r="N80" s="8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N80" s="25"/>
      <c r="AP80" s="25"/>
      <c r="AR80" s="25"/>
      <c r="AT80" s="25"/>
      <c r="AV80" s="25"/>
      <c r="BZ80" s="40"/>
    </row>
    <row r="81" spans="1:78" x14ac:dyDescent="0.25">
      <c r="B81" s="83"/>
      <c r="C81" s="66"/>
      <c r="D81" s="66"/>
      <c r="E81" s="66"/>
      <c r="F81" s="107"/>
      <c r="G81" s="32"/>
      <c r="H81" s="150"/>
      <c r="I81" s="32"/>
      <c r="J81" s="205"/>
      <c r="K81" s="66"/>
      <c r="L81" s="41" t="s">
        <v>96</v>
      </c>
      <c r="M81" s="66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N81" s="25"/>
      <c r="AP81" s="25"/>
      <c r="AR81" s="25"/>
      <c r="AT81" s="25"/>
      <c r="AV81" s="25"/>
      <c r="BZ81" s="40"/>
    </row>
    <row r="82" spans="1:78" x14ac:dyDescent="0.25">
      <c r="B82" s="83"/>
      <c r="C82" s="66"/>
      <c r="D82" s="66"/>
      <c r="E82" s="66"/>
      <c r="F82" s="73"/>
      <c r="G82" s="66"/>
      <c r="H82" s="74"/>
      <c r="I82" s="66"/>
      <c r="J82" s="182"/>
      <c r="K82" s="66"/>
      <c r="L82" s="40"/>
      <c r="M82" s="40"/>
      <c r="N82" s="81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N82" s="25"/>
      <c r="AP82" s="25"/>
      <c r="AR82" s="25"/>
      <c r="AT82" s="25"/>
      <c r="AV82" s="25"/>
      <c r="BZ82" s="40"/>
    </row>
    <row r="83" spans="1:78" x14ac:dyDescent="0.25">
      <c r="B83" s="83"/>
      <c r="C83" s="66"/>
      <c r="D83" s="66"/>
      <c r="E83" s="66"/>
      <c r="F83" s="73"/>
      <c r="G83" s="66"/>
      <c r="H83" s="74"/>
      <c r="I83" s="66"/>
      <c r="J83" s="182"/>
      <c r="K83" s="66"/>
      <c r="L83" s="40"/>
      <c r="M83" s="40"/>
      <c r="N83" s="81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N83" s="25"/>
      <c r="AP83" s="25"/>
      <c r="AR83" s="25"/>
      <c r="AT83" s="25"/>
      <c r="AV83" s="25"/>
      <c r="BZ83" s="40"/>
    </row>
    <row r="84" spans="1:78" x14ac:dyDescent="0.25">
      <c r="B84" s="83"/>
      <c r="C84" s="66"/>
      <c r="D84" s="66"/>
      <c r="E84" s="66"/>
      <c r="F84" s="73"/>
      <c r="G84" s="66"/>
      <c r="H84" s="74"/>
      <c r="I84" s="66"/>
      <c r="J84" s="182"/>
      <c r="K84" s="66"/>
      <c r="L84" s="40"/>
      <c r="M84" s="40"/>
      <c r="N84" s="81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N84" s="25"/>
      <c r="AP84" s="25"/>
      <c r="AR84" s="25"/>
      <c r="AT84" s="25"/>
      <c r="AV84" s="25"/>
      <c r="BZ84" s="40"/>
    </row>
    <row r="85" spans="1:78" x14ac:dyDescent="0.25">
      <c r="B85" s="83"/>
      <c r="C85" s="66"/>
      <c r="D85" s="66"/>
      <c r="E85" s="66"/>
      <c r="F85" s="73"/>
      <c r="G85" s="66"/>
      <c r="H85" s="74"/>
      <c r="I85" s="66"/>
      <c r="J85" s="182"/>
      <c r="K85" s="66"/>
      <c r="L85" s="40"/>
      <c r="M85" s="40"/>
      <c r="N85" s="81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N85" s="25"/>
      <c r="AP85" s="25"/>
      <c r="AR85" s="25"/>
      <c r="AT85" s="25"/>
      <c r="AV85" s="25"/>
      <c r="BZ85" s="40"/>
    </row>
    <row r="86" spans="1:78" x14ac:dyDescent="0.25">
      <c r="B86" s="83"/>
      <c r="C86" s="66"/>
      <c r="D86" s="66"/>
      <c r="E86" s="66"/>
      <c r="F86" s="73"/>
      <c r="G86" s="66"/>
      <c r="H86" s="74"/>
      <c r="I86" s="66"/>
      <c r="J86" s="182"/>
      <c r="K86" s="66"/>
      <c r="L86" s="40"/>
      <c r="M86" s="40"/>
      <c r="N86" s="81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N86" s="25"/>
      <c r="AP86" s="25"/>
      <c r="AR86" s="25"/>
      <c r="AT86" s="25"/>
      <c r="AV86" s="25"/>
      <c r="BZ86" s="40"/>
    </row>
    <row r="87" spans="1:78" x14ac:dyDescent="0.25">
      <c r="B87" s="83"/>
      <c r="C87" s="66"/>
      <c r="D87" s="66"/>
      <c r="E87" s="66"/>
      <c r="F87" s="73"/>
      <c r="G87" s="66"/>
      <c r="H87" s="74"/>
      <c r="I87" s="66"/>
      <c r="J87" s="182"/>
      <c r="K87" s="66"/>
      <c r="L87" s="40"/>
      <c r="M87" s="40"/>
      <c r="N87" s="81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N87" s="25"/>
      <c r="AP87" s="25"/>
      <c r="AR87" s="25"/>
      <c r="AT87" s="25"/>
      <c r="AV87" s="25"/>
      <c r="BZ87" s="40"/>
    </row>
    <row r="88" spans="1:78" x14ac:dyDescent="0.25">
      <c r="B88" s="83"/>
      <c r="C88" s="66"/>
      <c r="D88" s="66"/>
      <c r="E88" s="66"/>
      <c r="F88" s="73"/>
      <c r="G88" s="66"/>
      <c r="H88" s="74"/>
      <c r="I88" s="66"/>
      <c r="J88" s="182"/>
      <c r="K88" s="66"/>
      <c r="L88" s="40"/>
      <c r="M88" s="40"/>
      <c r="N88" s="81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N88" s="25"/>
      <c r="AP88" s="25"/>
      <c r="AR88" s="25"/>
      <c r="AT88" s="25"/>
      <c r="AV88" s="25"/>
      <c r="BZ88" s="40"/>
    </row>
    <row r="89" spans="1:78" x14ac:dyDescent="0.25">
      <c r="B89" s="83"/>
      <c r="C89" s="66"/>
      <c r="D89" s="66"/>
      <c r="E89" s="66"/>
      <c r="F89" s="73"/>
      <c r="G89" s="66"/>
      <c r="H89" s="74"/>
      <c r="I89" s="66"/>
      <c r="J89" s="182"/>
      <c r="K89" s="66"/>
      <c r="L89" s="40"/>
      <c r="M89" s="40"/>
      <c r="N89" s="81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N89" s="25"/>
      <c r="AP89" s="25"/>
      <c r="AR89" s="25"/>
      <c r="AT89" s="25"/>
      <c r="AV89" s="25"/>
      <c r="AW89" s="32"/>
      <c r="BZ89" s="40"/>
    </row>
    <row r="90" spans="1:78" x14ac:dyDescent="0.25">
      <c r="B90" s="123"/>
      <c r="C90" s="124"/>
      <c r="D90" s="124"/>
      <c r="E90" s="124"/>
      <c r="F90" s="125"/>
      <c r="G90" s="124"/>
      <c r="H90" s="206"/>
      <c r="I90" s="124"/>
      <c r="J90" s="207"/>
      <c r="K90" s="66"/>
      <c r="L90" s="40"/>
      <c r="M90" s="40"/>
      <c r="N90" s="81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N90" s="25"/>
      <c r="AP90" s="25"/>
      <c r="AR90" s="25"/>
      <c r="AT90" s="25"/>
      <c r="AV90" s="25"/>
      <c r="BZ90" s="40"/>
    </row>
    <row r="91" spans="1:78" x14ac:dyDescent="0.25">
      <c r="B91" s="40"/>
      <c r="C91" s="40"/>
      <c r="D91" s="40"/>
      <c r="E91" s="66"/>
      <c r="F91" s="73"/>
      <c r="G91" s="66"/>
      <c r="H91" s="74"/>
      <c r="I91" s="66"/>
      <c r="J91" s="66"/>
      <c r="K91" s="66"/>
      <c r="L91" s="40"/>
      <c r="M91" s="40"/>
      <c r="N91" s="81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N91" s="25"/>
      <c r="AP91" s="25"/>
      <c r="AR91" s="25"/>
      <c r="AT91" s="25"/>
      <c r="AV91" s="25"/>
      <c r="BZ91" s="40"/>
    </row>
    <row r="92" spans="1:78" x14ac:dyDescent="0.25">
      <c r="A92" s="24" t="s">
        <v>20</v>
      </c>
      <c r="B92" s="232" t="s">
        <v>78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N92" s="25"/>
      <c r="AP92" s="25"/>
      <c r="AR92" s="25"/>
      <c r="AT92" s="25"/>
      <c r="AV92" s="25"/>
      <c r="BZ92" s="40"/>
    </row>
    <row r="93" spans="1:78" x14ac:dyDescent="0.25">
      <c r="A93" s="24"/>
      <c r="B93" s="163" t="s">
        <v>83</v>
      </c>
      <c r="C93" s="32"/>
      <c r="D93" s="32"/>
      <c r="E93" s="32"/>
      <c r="F93" s="107"/>
      <c r="G93" s="32"/>
      <c r="H93" s="150"/>
      <c r="I93" s="32"/>
      <c r="J93" s="159"/>
      <c r="K93" s="32"/>
      <c r="L93" s="151"/>
      <c r="M93" s="32"/>
      <c r="N93" s="16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N93" s="25"/>
      <c r="AP93" s="25"/>
      <c r="AR93" s="25"/>
      <c r="AT93" s="25"/>
      <c r="AV93" s="25"/>
      <c r="BZ93" s="40"/>
    </row>
    <row r="94" spans="1:78" x14ac:dyDescent="0.25">
      <c r="A94" s="24"/>
      <c r="C94" s="32"/>
      <c r="D94" s="32"/>
      <c r="E94" s="32"/>
      <c r="F94" s="107"/>
      <c r="G94" s="32"/>
      <c r="H94" s="150"/>
      <c r="I94" s="32"/>
      <c r="J94" s="159"/>
      <c r="K94" s="32"/>
      <c r="L94" s="151"/>
      <c r="M94" s="32"/>
      <c r="N94" s="16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N94" s="25"/>
      <c r="AP94" s="25"/>
      <c r="AR94" s="25"/>
      <c r="AT94" s="25"/>
      <c r="AV94" s="25"/>
      <c r="BZ94" s="40"/>
    </row>
    <row r="95" spans="1:78" ht="15.75" thickBot="1" x14ac:dyDescent="0.3">
      <c r="B95" s="164" t="s">
        <v>110</v>
      </c>
      <c r="C95" s="249"/>
      <c r="D95" s="249"/>
      <c r="E95" s="232"/>
      <c r="F95" s="249"/>
      <c r="G95" s="249"/>
      <c r="H95" s="232"/>
      <c r="I95" s="249"/>
      <c r="J95" s="249"/>
      <c r="K95" s="232"/>
      <c r="L95" s="249"/>
      <c r="M95" s="249"/>
      <c r="N95" s="33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N95" s="25"/>
      <c r="AP95" s="25"/>
      <c r="AR95" s="25"/>
      <c r="AT95" s="25"/>
      <c r="AV95" s="25"/>
      <c r="BZ95" s="40"/>
    </row>
    <row r="96" spans="1:78" ht="15.75" thickBot="1" x14ac:dyDescent="0.3">
      <c r="B96" s="66"/>
      <c r="C96" s="46" t="s">
        <v>8</v>
      </c>
      <c r="D96" s="46" t="s">
        <v>39</v>
      </c>
      <c r="E96" s="65"/>
      <c r="F96" s="46" t="s">
        <v>124</v>
      </c>
      <c r="G96" s="46" t="s">
        <v>39</v>
      </c>
      <c r="H96" s="65"/>
      <c r="I96" s="46" t="s">
        <v>124</v>
      </c>
      <c r="J96" s="46" t="s">
        <v>39</v>
      </c>
      <c r="K96" s="66"/>
      <c r="L96" s="46" t="s">
        <v>124</v>
      </c>
      <c r="M96" s="46" t="s">
        <v>39</v>
      </c>
      <c r="N96" s="65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N96" s="25"/>
      <c r="AP96" s="25"/>
      <c r="AR96" s="25"/>
      <c r="AT96" s="25"/>
      <c r="AV96" s="25"/>
      <c r="BZ96" s="40"/>
    </row>
    <row r="97" spans="1:78" x14ac:dyDescent="0.25">
      <c r="B97" s="66"/>
      <c r="C97" s="118">
        <v>0</v>
      </c>
      <c r="D97" s="63">
        <f>(D62-$M$77)/$M$76</f>
        <v>0.13111888111888415</v>
      </c>
      <c r="E97" s="129"/>
      <c r="F97" s="34">
        <f>F62</f>
        <v>49</v>
      </c>
      <c r="G97" s="63">
        <f t="shared" ref="G97:G104" si="18">(G62-$M$77)/$M$76</f>
        <v>5.3452797202797218</v>
      </c>
      <c r="H97" s="130"/>
      <c r="I97" s="34">
        <f>I62</f>
        <v>57</v>
      </c>
      <c r="J97" s="63">
        <f t="shared" ref="J97:J104" si="19">(J62-$M$77)/$M$76</f>
        <v>2.9452214452214469</v>
      </c>
      <c r="K97" s="66"/>
      <c r="L97" s="34">
        <f>L62</f>
        <v>65</v>
      </c>
      <c r="M97" s="63">
        <f t="shared" ref="M97:M104" si="20">(M62-$M$77)/$M$76</f>
        <v>4.3245920745920756</v>
      </c>
      <c r="N97" s="129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N97" s="25"/>
      <c r="AP97" s="25"/>
      <c r="AR97" s="25"/>
      <c r="AT97" s="25"/>
      <c r="AV97" s="25"/>
      <c r="BZ97" s="40"/>
    </row>
    <row r="98" spans="1:78" x14ac:dyDescent="0.25">
      <c r="B98" s="66"/>
      <c r="C98" s="118">
        <v>0.25</v>
      </c>
      <c r="D98" s="63">
        <f t="shared" ref="D98:D104" si="21">(D63-$M$77)/$M$76</f>
        <v>0.21969696969697072</v>
      </c>
      <c r="E98" s="129"/>
      <c r="F98" s="34">
        <f t="shared" ref="F98:F104" si="22">F63</f>
        <v>50</v>
      </c>
      <c r="G98" s="63">
        <f t="shared" si="18"/>
        <v>5.5186480186480189</v>
      </c>
      <c r="H98" s="130"/>
      <c r="I98" s="34">
        <f t="shared" ref="I98:I104" si="23">I63</f>
        <v>58</v>
      </c>
      <c r="J98" s="63">
        <f>(J63-$M$77)/$M$76</f>
        <v>-0.33799533799533765</v>
      </c>
      <c r="K98" s="66"/>
      <c r="L98" s="34">
        <f t="shared" ref="L98:L104" si="24">L63</f>
        <v>66</v>
      </c>
      <c r="M98" s="63">
        <f t="shared" si="20"/>
        <v>2.2127039627039635</v>
      </c>
      <c r="N98" s="129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N98" s="25"/>
      <c r="AP98" s="25"/>
      <c r="AR98" s="25"/>
      <c r="AT98" s="25"/>
      <c r="AV98" s="25"/>
      <c r="BZ98" s="40"/>
    </row>
    <row r="99" spans="1:78" x14ac:dyDescent="0.25">
      <c r="B99" s="66"/>
      <c r="C99" s="118">
        <v>0.5</v>
      </c>
      <c r="D99" s="63">
        <f t="shared" si="21"/>
        <v>0.52972027972027957</v>
      </c>
      <c r="E99" s="129"/>
      <c r="F99" s="34">
        <f t="shared" si="22"/>
        <v>51</v>
      </c>
      <c r="G99" s="63">
        <f t="shared" si="18"/>
        <v>5.314685314685315</v>
      </c>
      <c r="H99" s="130"/>
      <c r="I99" s="34">
        <f t="shared" si="23"/>
        <v>59</v>
      </c>
      <c r="J99" s="63">
        <f t="shared" si="19"/>
        <v>3.8391608391608396</v>
      </c>
      <c r="K99" s="66"/>
      <c r="L99" s="34">
        <f t="shared" si="24"/>
        <v>67</v>
      </c>
      <c r="M99" s="63">
        <f t="shared" si="20"/>
        <v>4.5495337995338003</v>
      </c>
      <c r="N99" s="129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N99" s="25"/>
      <c r="AP99" s="25"/>
      <c r="AR99" s="25"/>
      <c r="AT99" s="25"/>
      <c r="AV99" s="25"/>
      <c r="BZ99" s="40"/>
    </row>
    <row r="100" spans="1:78" x14ac:dyDescent="0.25">
      <c r="B100" s="66"/>
      <c r="C100" s="118">
        <v>1</v>
      </c>
      <c r="D100" s="63">
        <f t="shared" si="21"/>
        <v>0.94813519813519853</v>
      </c>
      <c r="E100" s="129"/>
      <c r="F100" s="34">
        <f t="shared" si="22"/>
        <v>52</v>
      </c>
      <c r="G100" s="63">
        <f t="shared" si="18"/>
        <v>3.7132867132867129</v>
      </c>
      <c r="H100" s="130"/>
      <c r="I100" s="34">
        <f t="shared" si="23"/>
        <v>60</v>
      </c>
      <c r="J100" s="63">
        <f t="shared" si="19"/>
        <v>3.2517482517482525</v>
      </c>
      <c r="K100" s="66"/>
      <c r="L100" s="34">
        <f t="shared" si="24"/>
        <v>68</v>
      </c>
      <c r="M100" s="63">
        <f t="shared" si="20"/>
        <v>3.7989510489510496</v>
      </c>
      <c r="N100" s="129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N100" s="25"/>
      <c r="AP100" s="25"/>
      <c r="AR100" s="25"/>
      <c r="AT100" s="25"/>
      <c r="AV100" s="25"/>
      <c r="BZ100" s="40"/>
    </row>
    <row r="101" spans="1:78" x14ac:dyDescent="0.25">
      <c r="B101" s="66"/>
      <c r="C101" s="118">
        <v>1.5</v>
      </c>
      <c r="D101" s="63">
        <f t="shared" si="21"/>
        <v>1.5285547785547791</v>
      </c>
      <c r="E101" s="129"/>
      <c r="F101" s="34">
        <f t="shared" si="22"/>
        <v>53</v>
      </c>
      <c r="G101" s="63">
        <f t="shared" si="18"/>
        <v>4.9930069930069942</v>
      </c>
      <c r="H101" s="130"/>
      <c r="I101" s="34">
        <f t="shared" si="23"/>
        <v>61</v>
      </c>
      <c r="J101" s="63">
        <f t="shared" si="19"/>
        <v>3.5681818181818201</v>
      </c>
      <c r="K101" s="66"/>
      <c r="L101" s="34">
        <f t="shared" si="24"/>
        <v>69</v>
      </c>
      <c r="M101" s="63">
        <f t="shared" si="20"/>
        <v>3.3805361305361328</v>
      </c>
      <c r="N101" s="129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N101" s="25"/>
      <c r="AP101" s="25"/>
      <c r="AR101" s="25"/>
      <c r="AT101" s="25"/>
      <c r="AV101" s="25"/>
      <c r="BZ101" s="40"/>
    </row>
    <row r="102" spans="1:78" x14ac:dyDescent="0.25">
      <c r="B102" s="66"/>
      <c r="C102" s="118">
        <v>3</v>
      </c>
      <c r="D102" s="63">
        <f t="shared" si="21"/>
        <v>2.9149184149184162</v>
      </c>
      <c r="E102" s="129"/>
      <c r="F102" s="34">
        <f t="shared" si="22"/>
        <v>54</v>
      </c>
      <c r="G102" s="63">
        <f t="shared" si="18"/>
        <v>7.3071095571095563</v>
      </c>
      <c r="H102" s="130"/>
      <c r="I102" s="34">
        <f t="shared" si="23"/>
        <v>62</v>
      </c>
      <c r="J102" s="63">
        <f t="shared" si="19"/>
        <v>3.7564102564102568</v>
      </c>
      <c r="K102" s="66"/>
      <c r="L102" s="34">
        <f t="shared" si="24"/>
        <v>70</v>
      </c>
      <c r="M102" s="63">
        <f t="shared" si="20"/>
        <v>6.8857808857808873</v>
      </c>
      <c r="N102" s="129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N102" s="25"/>
      <c r="AP102" s="25"/>
      <c r="AR102" s="25"/>
      <c r="AT102" s="25"/>
      <c r="AV102" s="25"/>
      <c r="BZ102" s="40"/>
    </row>
    <row r="103" spans="1:78" x14ac:dyDescent="0.25">
      <c r="B103" s="66"/>
      <c r="C103" s="118">
        <v>5</v>
      </c>
      <c r="D103" s="63">
        <f t="shared" si="21"/>
        <v>4.7703962703962723</v>
      </c>
      <c r="E103" s="129"/>
      <c r="F103" s="34">
        <f t="shared" si="22"/>
        <v>55</v>
      </c>
      <c r="G103" s="63">
        <f t="shared" si="18"/>
        <v>4.8484848484848495</v>
      </c>
      <c r="H103" s="130"/>
      <c r="I103" s="34">
        <f t="shared" si="23"/>
        <v>63</v>
      </c>
      <c r="J103" s="63">
        <f t="shared" si="19"/>
        <v>4.4399766899766897</v>
      </c>
      <c r="K103" s="66"/>
      <c r="L103" s="34">
        <f t="shared" si="24"/>
        <v>71</v>
      </c>
      <c r="M103" s="63">
        <f t="shared" si="20"/>
        <v>5.2226107226107228</v>
      </c>
      <c r="N103" s="129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N103" s="25"/>
      <c r="AP103" s="25"/>
      <c r="AR103" s="25"/>
      <c r="AT103" s="25"/>
      <c r="AV103" s="25"/>
      <c r="BZ103" s="40"/>
    </row>
    <row r="104" spans="1:78" x14ac:dyDescent="0.25">
      <c r="B104" s="66"/>
      <c r="C104" s="118">
        <v>7</v>
      </c>
      <c r="D104" s="63">
        <f t="shared" si="21"/>
        <v>7.1905594405594417</v>
      </c>
      <c r="E104" s="129"/>
      <c r="F104" s="34">
        <f t="shared" si="22"/>
        <v>56</v>
      </c>
      <c r="G104" s="63">
        <f t="shared" si="18"/>
        <v>3.1002331002331003</v>
      </c>
      <c r="H104" s="130"/>
      <c r="I104" s="34">
        <f t="shared" si="23"/>
        <v>64</v>
      </c>
      <c r="J104" s="63">
        <f t="shared" si="19"/>
        <v>4.4096736596736594</v>
      </c>
      <c r="K104" s="66"/>
      <c r="L104" s="34">
        <f t="shared" si="24"/>
        <v>72</v>
      </c>
      <c r="M104" s="63">
        <f t="shared" si="20"/>
        <v>5.4469696969696981</v>
      </c>
      <c r="N104" s="129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N104" s="25"/>
      <c r="AP104" s="25"/>
      <c r="AR104" s="25"/>
      <c r="AT104" s="25"/>
      <c r="AV104" s="25"/>
      <c r="BZ104" s="40"/>
    </row>
    <row r="105" spans="1:78" x14ac:dyDescent="0.25">
      <c r="B105" s="66"/>
      <c r="C105" s="66"/>
      <c r="D105" s="66"/>
      <c r="E105" s="66"/>
      <c r="F105" s="73"/>
      <c r="G105" s="66"/>
      <c r="H105" s="74"/>
      <c r="I105" s="66"/>
      <c r="J105" s="75"/>
      <c r="K105" s="66"/>
      <c r="L105" s="76"/>
      <c r="M105" s="66"/>
      <c r="N105" s="7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N105" s="25"/>
      <c r="AP105" s="25"/>
      <c r="AR105" s="25"/>
      <c r="AT105" s="25"/>
      <c r="AV105" s="25"/>
      <c r="BZ105" s="40"/>
    </row>
    <row r="106" spans="1:78" s="24" customFormat="1" x14ac:dyDescent="0.25">
      <c r="A106" s="25"/>
      <c r="B106" s="25"/>
      <c r="C106" s="32"/>
      <c r="D106" s="32"/>
      <c r="E106" s="32"/>
      <c r="F106" s="107"/>
      <c r="G106" s="32"/>
      <c r="H106" s="150"/>
      <c r="I106" s="32"/>
      <c r="J106" s="159"/>
      <c r="K106" s="32"/>
      <c r="L106" s="151"/>
      <c r="M106" s="32"/>
      <c r="N106" s="160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BZ106" s="78"/>
    </row>
    <row r="107" spans="1:78" x14ac:dyDescent="0.25">
      <c r="A107" s="24" t="s">
        <v>22</v>
      </c>
      <c r="B107" s="78" t="s">
        <v>26</v>
      </c>
      <c r="C107" s="40"/>
      <c r="D107" s="129"/>
      <c r="E107" s="40"/>
      <c r="F107" s="137"/>
      <c r="G107" s="40"/>
      <c r="H107" s="138"/>
      <c r="I107" s="40"/>
      <c r="J107" s="139"/>
      <c r="K107" s="40"/>
      <c r="L107" s="31"/>
      <c r="N107" s="29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N107" s="25"/>
      <c r="AP107" s="25"/>
      <c r="AR107" s="25"/>
      <c r="AT107" s="25"/>
      <c r="AV107" s="25"/>
      <c r="BZ107" s="40"/>
    </row>
    <row r="108" spans="1:78" x14ac:dyDescent="0.25">
      <c r="B108" s="78" t="s">
        <v>88</v>
      </c>
      <c r="C108" s="40"/>
      <c r="D108" s="129"/>
      <c r="E108" s="40"/>
      <c r="F108" s="137"/>
      <c r="G108" s="40"/>
      <c r="H108" s="138"/>
      <c r="I108" s="40"/>
      <c r="J108" s="139"/>
      <c r="K108" s="40"/>
      <c r="L108" s="31"/>
      <c r="N108" s="29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N108" s="25"/>
      <c r="AP108" s="25"/>
      <c r="AR108" s="25"/>
      <c r="AT108" s="25"/>
      <c r="AV108" s="25"/>
      <c r="BZ108" s="40"/>
    </row>
    <row r="109" spans="1:78" ht="15.75" thickBot="1" x14ac:dyDescent="0.3">
      <c r="B109" s="40"/>
      <c r="C109" s="40"/>
      <c r="D109" s="129"/>
      <c r="E109" s="40"/>
      <c r="F109" s="129"/>
      <c r="G109" s="140"/>
      <c r="H109" s="140"/>
      <c r="I109" s="141"/>
      <c r="J109" s="40"/>
      <c r="K109" s="140"/>
      <c r="L109" s="31"/>
      <c r="N109" s="29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N109" s="25"/>
      <c r="AP109" s="25"/>
      <c r="AR109" s="25"/>
      <c r="AT109" s="25"/>
      <c r="AV109" s="25"/>
      <c r="BZ109" s="40"/>
    </row>
    <row r="110" spans="1:78" ht="15.75" thickBot="1" x14ac:dyDescent="0.3">
      <c r="B110" s="312" t="s">
        <v>125</v>
      </c>
      <c r="C110" s="312"/>
      <c r="D110" s="312"/>
      <c r="E110" s="312"/>
      <c r="F110" s="313"/>
      <c r="G110" s="142">
        <v>136</v>
      </c>
      <c r="H110" s="138"/>
      <c r="I110" s="141"/>
      <c r="J110" s="40"/>
      <c r="K110" s="140"/>
      <c r="L110" s="31"/>
      <c r="N110" s="29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J110" s="32"/>
      <c r="AK110" s="32"/>
      <c r="AL110" s="32"/>
      <c r="AT110" s="152"/>
      <c r="AU110" s="154"/>
      <c r="AV110" s="32"/>
      <c r="BZ110" s="40"/>
    </row>
    <row r="111" spans="1:78" x14ac:dyDescent="0.25">
      <c r="B111" s="40"/>
      <c r="C111" s="143" t="s">
        <v>63</v>
      </c>
      <c r="D111" s="40"/>
      <c r="E111" s="40"/>
      <c r="F111" s="40"/>
      <c r="G111" s="129"/>
      <c r="H111" s="138"/>
      <c r="I111" s="141"/>
      <c r="J111" s="40"/>
      <c r="K111" s="140"/>
      <c r="L111" s="31"/>
      <c r="N111" s="29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J111" s="32"/>
      <c r="AK111" s="32"/>
      <c r="AL111" s="32"/>
      <c r="AT111" s="152"/>
      <c r="AU111" s="154"/>
      <c r="AV111" s="32"/>
      <c r="BZ111" s="40"/>
    </row>
    <row r="112" spans="1:78" ht="15.75" thickBot="1" x14ac:dyDescent="0.3">
      <c r="B112" s="40"/>
      <c r="C112" s="143" t="s">
        <v>64</v>
      </c>
      <c r="D112" s="40"/>
      <c r="E112" s="40"/>
      <c r="F112" s="40"/>
      <c r="G112" s="129"/>
      <c r="H112" s="138"/>
      <c r="I112" s="141"/>
      <c r="J112" s="40"/>
      <c r="K112" s="140"/>
      <c r="L112" s="31"/>
      <c r="N112" s="29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J112" s="32"/>
      <c r="AK112" s="32"/>
      <c r="AL112" s="32"/>
      <c r="AT112" s="25"/>
      <c r="BZ112" s="40"/>
    </row>
    <row r="113" spans="1:78" ht="15.75" thickBot="1" x14ac:dyDescent="0.3">
      <c r="B113" s="40"/>
      <c r="C113" s="312" t="s">
        <v>86</v>
      </c>
      <c r="D113" s="312"/>
      <c r="E113" s="312"/>
      <c r="F113" s="313"/>
      <c r="G113" s="144">
        <f>AVERAGE(G97:G98)</f>
        <v>5.4319638694638703</v>
      </c>
      <c r="H113" s="138"/>
      <c r="I113" s="141"/>
      <c r="J113" s="40"/>
      <c r="K113" s="140"/>
      <c r="L113" s="31"/>
      <c r="N113" s="29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J113" s="32"/>
      <c r="AK113" s="32"/>
      <c r="AL113" s="32"/>
      <c r="AT113" s="25"/>
      <c r="BZ113" s="40"/>
    </row>
    <row r="114" spans="1:78" ht="15.75" thickBot="1" x14ac:dyDescent="0.3">
      <c r="B114" s="40"/>
      <c r="C114" s="40"/>
      <c r="D114" s="40"/>
      <c r="E114" s="40"/>
      <c r="F114" s="40"/>
      <c r="G114" s="145"/>
      <c r="H114" s="138"/>
      <c r="I114" s="141"/>
      <c r="J114" s="40"/>
      <c r="K114" s="140"/>
      <c r="L114" s="31"/>
      <c r="N114" s="29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J114" s="32"/>
      <c r="AK114" s="32"/>
      <c r="AL114" s="32"/>
      <c r="AM114" s="32"/>
      <c r="AN114" s="107"/>
      <c r="AO114" s="32"/>
      <c r="AP114" s="150"/>
      <c r="AQ114" s="152"/>
      <c r="AR114" s="154"/>
      <c r="AT114" s="25"/>
      <c r="BZ114" s="40"/>
    </row>
    <row r="115" spans="1:78" ht="15.75" thickBot="1" x14ac:dyDescent="0.3">
      <c r="B115" s="40"/>
      <c r="C115" s="312" t="s">
        <v>28</v>
      </c>
      <c r="D115" s="312"/>
      <c r="E115" s="312"/>
      <c r="F115" s="313"/>
      <c r="G115" s="144">
        <f>G110/G113</f>
        <v>25.036985382861737</v>
      </c>
      <c r="H115" s="138"/>
      <c r="I115" s="141"/>
      <c r="J115" s="40"/>
      <c r="K115" s="140"/>
      <c r="L115" s="31"/>
      <c r="N115" s="29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Q115" s="152"/>
      <c r="AR115" s="154"/>
      <c r="AT115" s="25"/>
      <c r="BZ115" s="40"/>
    </row>
    <row r="116" spans="1:78" x14ac:dyDescent="0.25">
      <c r="F116" s="26"/>
      <c r="H116" s="27"/>
      <c r="J116" s="28"/>
      <c r="L116" s="31"/>
      <c r="N116" s="29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Q116" s="152"/>
      <c r="AR116" s="154"/>
      <c r="AT116" s="25"/>
      <c r="BZ116" s="40"/>
    </row>
    <row r="117" spans="1:78" x14ac:dyDescent="0.25">
      <c r="F117" s="26"/>
      <c r="H117" s="27"/>
      <c r="J117" s="28"/>
      <c r="L117" s="31"/>
      <c r="N117" s="29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Q117" s="152"/>
      <c r="AR117" s="154"/>
      <c r="AT117" s="25"/>
      <c r="BZ117" s="40"/>
    </row>
    <row r="118" spans="1:78" x14ac:dyDescent="0.25">
      <c r="A118" s="24" t="s">
        <v>24</v>
      </c>
      <c r="B118" s="41" t="s">
        <v>90</v>
      </c>
      <c r="C118" s="66"/>
      <c r="D118" s="129"/>
      <c r="E118" s="130"/>
      <c r="F118" s="129"/>
      <c r="G118" s="130"/>
      <c r="H118" s="130"/>
      <c r="I118" s="129"/>
      <c r="J118" s="66"/>
      <c r="K118" s="130"/>
      <c r="L118" s="80"/>
      <c r="M118" s="40"/>
      <c r="N118" s="81"/>
      <c r="AQ118" s="152"/>
      <c r="AR118" s="154"/>
      <c r="AT118" s="25"/>
    </row>
    <row r="119" spans="1:78" x14ac:dyDescent="0.25">
      <c r="B119" s="306" t="s">
        <v>91</v>
      </c>
      <c r="C119" s="306"/>
      <c r="D119" s="306"/>
      <c r="E119" s="306"/>
      <c r="F119" s="306"/>
      <c r="G119" s="306"/>
      <c r="H119" s="306"/>
      <c r="I119" s="306"/>
      <c r="J119" s="306"/>
      <c r="K119" s="306"/>
      <c r="L119" s="80"/>
      <c r="M119" s="40"/>
      <c r="N119" s="81"/>
      <c r="AQ119" s="152"/>
      <c r="AR119" s="154"/>
      <c r="AT119" s="25"/>
    </row>
    <row r="120" spans="1:78" ht="15.75" thickBot="1" x14ac:dyDescent="0.3">
      <c r="B120" s="46"/>
      <c r="C120" s="46"/>
      <c r="D120" s="34"/>
      <c r="E120" s="46"/>
      <c r="F120" s="46"/>
      <c r="G120" s="34"/>
      <c r="H120" s="34"/>
      <c r="I120" s="34"/>
      <c r="J120" s="34"/>
      <c r="K120" s="33"/>
      <c r="L120" s="141"/>
      <c r="M120" s="140"/>
      <c r="N120" s="141"/>
      <c r="AQ120" s="152"/>
      <c r="AR120" s="154"/>
      <c r="AT120" s="25"/>
    </row>
    <row r="121" spans="1:78" ht="15.75" thickBot="1" x14ac:dyDescent="0.3">
      <c r="B121" s="46" t="s">
        <v>8</v>
      </c>
      <c r="C121" s="46" t="s">
        <v>34</v>
      </c>
      <c r="D121" s="66"/>
      <c r="E121" s="46" t="s">
        <v>124</v>
      </c>
      <c r="F121" s="46" t="s">
        <v>12</v>
      </c>
      <c r="G121" s="65"/>
      <c r="H121" s="34"/>
      <c r="I121" s="34"/>
      <c r="J121" s="34"/>
      <c r="K121" s="34"/>
      <c r="L121" s="129"/>
      <c r="M121" s="140"/>
      <c r="N121" s="141"/>
      <c r="AQ121" s="152"/>
      <c r="AR121" s="154"/>
      <c r="AT121" s="25"/>
    </row>
    <row r="122" spans="1:78" x14ac:dyDescent="0.25">
      <c r="B122" s="118">
        <v>0</v>
      </c>
      <c r="C122" s="147">
        <f t="shared" ref="C122:C129" si="25">D97*$G$115</f>
        <v>3.2828215099906881</v>
      </c>
      <c r="D122" s="66"/>
      <c r="E122" s="34">
        <v>49</v>
      </c>
      <c r="F122" s="147">
        <f t="shared" ref="F122:F129" si="26">G97*$G$115</f>
        <v>133.82969022395068</v>
      </c>
      <c r="G122" s="130"/>
      <c r="H122" s="196"/>
      <c r="I122" s="197"/>
      <c r="J122" s="148"/>
      <c r="K122" s="149"/>
      <c r="L122" s="129"/>
      <c r="M122" s="140"/>
      <c r="N122" s="141"/>
      <c r="AQ122" s="152"/>
      <c r="AR122" s="154"/>
      <c r="AT122" s="25"/>
      <c r="AU122" s="146"/>
      <c r="AV122" s="25"/>
    </row>
    <row r="123" spans="1:78" x14ac:dyDescent="0.25">
      <c r="B123" s="118">
        <v>0.25</v>
      </c>
      <c r="C123" s="147">
        <f t="shared" si="25"/>
        <v>5.5005498189620736</v>
      </c>
      <c r="D123" s="66"/>
      <c r="E123" s="34">
        <v>50</v>
      </c>
      <c r="F123" s="147">
        <f t="shared" si="26"/>
        <v>138.17030977604932</v>
      </c>
      <c r="G123" s="130"/>
      <c r="H123" s="150"/>
      <c r="I123" s="148"/>
      <c r="J123" s="148"/>
      <c r="K123" s="149"/>
      <c r="L123" s="129"/>
      <c r="M123" s="140"/>
      <c r="N123" s="141"/>
      <c r="AQ123" s="152"/>
      <c r="AR123" s="154"/>
      <c r="AT123" s="25"/>
    </row>
    <row r="124" spans="1:78" x14ac:dyDescent="0.25">
      <c r="B124" s="118">
        <v>0.5</v>
      </c>
      <c r="C124" s="147">
        <f t="shared" si="25"/>
        <v>13.26259890036207</v>
      </c>
      <c r="D124" s="66"/>
      <c r="E124" s="34">
        <v>51</v>
      </c>
      <c r="F124" s="147">
        <f t="shared" si="26"/>
        <v>133.06369853828616</v>
      </c>
      <c r="G124" s="130"/>
      <c r="H124" s="150"/>
      <c r="I124" s="148"/>
      <c r="J124" s="148"/>
      <c r="K124" s="149"/>
      <c r="L124" s="129"/>
      <c r="M124" s="140"/>
      <c r="N124" s="141"/>
      <c r="AT124" s="25"/>
      <c r="AV124" s="25"/>
    </row>
    <row r="125" spans="1:78" x14ac:dyDescent="0.25">
      <c r="B125" s="118">
        <v>1</v>
      </c>
      <c r="C125" s="147">
        <f t="shared" si="25"/>
        <v>23.738447096687683</v>
      </c>
      <c r="D125" s="66"/>
      <c r="E125" s="34">
        <v>52</v>
      </c>
      <c r="F125" s="147">
        <f t="shared" si="26"/>
        <v>92.969505162934126</v>
      </c>
      <c r="G125" s="130"/>
      <c r="H125" s="150"/>
      <c r="I125" s="148"/>
      <c r="J125" s="148"/>
      <c r="K125" s="149"/>
      <c r="L125" s="129"/>
      <c r="M125" s="140"/>
      <c r="N125" s="141"/>
      <c r="AT125" s="25"/>
      <c r="AV125" s="25"/>
    </row>
    <row r="126" spans="1:78" x14ac:dyDescent="0.25">
      <c r="B126" s="118">
        <v>1.5</v>
      </c>
      <c r="C126" s="147">
        <f t="shared" si="25"/>
        <v>38.270403647579464</v>
      </c>
      <c r="D126" s="66"/>
      <c r="E126" s="34">
        <v>53</v>
      </c>
      <c r="F126" s="147">
        <f t="shared" si="26"/>
        <v>125.00984310044255</v>
      </c>
      <c r="G126" s="130"/>
      <c r="H126" s="150"/>
      <c r="I126" s="148"/>
      <c r="J126" s="148"/>
      <c r="K126" s="149"/>
      <c r="L126" s="129"/>
      <c r="M126" s="140"/>
      <c r="N126" s="141"/>
      <c r="AT126" s="25"/>
      <c r="AV126" s="25"/>
    </row>
    <row r="127" spans="1:78" x14ac:dyDescent="0.25">
      <c r="B127" s="118">
        <v>3</v>
      </c>
      <c r="C127" s="147">
        <f t="shared" si="25"/>
        <v>72.980769746546883</v>
      </c>
      <c r="D127" s="66"/>
      <c r="E127" s="34">
        <v>54</v>
      </c>
      <c r="F127" s="147">
        <f t="shared" si="26"/>
        <v>182.94799517232127</v>
      </c>
      <c r="G127" s="130"/>
      <c r="H127" s="150"/>
      <c r="I127" s="148"/>
      <c r="J127" s="148"/>
      <c r="K127" s="149"/>
      <c r="L127" s="129"/>
      <c r="M127" s="140"/>
      <c r="N127" s="141"/>
      <c r="AT127" s="25"/>
      <c r="AV127" s="25"/>
    </row>
    <row r="128" spans="1:78" x14ac:dyDescent="0.25">
      <c r="B128" s="118">
        <v>5</v>
      </c>
      <c r="C128" s="147">
        <f t="shared" si="25"/>
        <v>119.43634169236961</v>
      </c>
      <c r="D128" s="66"/>
      <c r="E128" s="34">
        <v>55</v>
      </c>
      <c r="F128" s="147">
        <f t="shared" si="26"/>
        <v>121.39144428054178</v>
      </c>
      <c r="G128" s="130"/>
      <c r="H128" s="150"/>
      <c r="I128" s="148"/>
      <c r="J128" s="148"/>
      <c r="K128" s="149"/>
      <c r="L128" s="129"/>
      <c r="M128" s="140"/>
      <c r="N128" s="141"/>
      <c r="AT128" s="25"/>
      <c r="AV128" s="25"/>
    </row>
    <row r="129" spans="1:48" x14ac:dyDescent="0.25">
      <c r="A129" s="24"/>
      <c r="B129" s="118">
        <v>7</v>
      </c>
      <c r="C129" s="147">
        <f t="shared" si="25"/>
        <v>180.0299316078852</v>
      </c>
      <c r="D129" s="66"/>
      <c r="E129" s="34">
        <v>56</v>
      </c>
      <c r="F129" s="147">
        <f t="shared" si="26"/>
        <v>77.620490814000263</v>
      </c>
      <c r="G129" s="130"/>
      <c r="H129" s="150"/>
      <c r="I129" s="148"/>
      <c r="J129" s="148"/>
      <c r="K129" s="149"/>
      <c r="L129" s="129"/>
      <c r="M129" s="130"/>
      <c r="N129" s="129"/>
      <c r="AT129" s="25"/>
      <c r="AV129" s="25"/>
    </row>
    <row r="130" spans="1:48" x14ac:dyDescent="0.25">
      <c r="E130" s="34">
        <v>57</v>
      </c>
      <c r="F130" s="147">
        <f t="shared" ref="F130:F137" si="27">J97*$G$115</f>
        <v>73.73946627330028</v>
      </c>
      <c r="G130" s="150"/>
      <c r="H130" s="150"/>
      <c r="I130" s="148"/>
      <c r="J130" s="148"/>
      <c r="K130" s="149"/>
      <c r="L130" s="33"/>
      <c r="M130" s="33"/>
      <c r="N130" s="33"/>
      <c r="AT130" s="25"/>
      <c r="AV130" s="25"/>
    </row>
    <row r="131" spans="1:48" x14ac:dyDescent="0.25">
      <c r="E131" s="34">
        <v>58</v>
      </c>
      <c r="F131" s="147">
        <f t="shared" si="27"/>
        <v>-8.4623843368646803</v>
      </c>
      <c r="G131" s="150"/>
      <c r="H131" s="150"/>
      <c r="I131" s="148"/>
      <c r="J131" s="148"/>
      <c r="K131" s="149"/>
      <c r="L131" s="33"/>
      <c r="M131" s="33"/>
      <c r="N131" s="33"/>
      <c r="AT131" s="25"/>
      <c r="AV131" s="25"/>
    </row>
    <row r="132" spans="1:48" x14ac:dyDescent="0.25">
      <c r="E132" s="34">
        <v>59</v>
      </c>
      <c r="F132" s="147">
        <f t="shared" si="27"/>
        <v>96.121013812525135</v>
      </c>
      <c r="G132" s="150"/>
      <c r="H132" s="150"/>
      <c r="I132" s="148"/>
      <c r="J132" s="148"/>
      <c r="K132" s="149"/>
      <c r="L132" s="65"/>
      <c r="M132" s="65"/>
      <c r="N132" s="65"/>
      <c r="AT132" s="25"/>
      <c r="AV132" s="25"/>
    </row>
    <row r="133" spans="1:48" x14ac:dyDescent="0.25">
      <c r="E133" s="34">
        <v>60</v>
      </c>
      <c r="F133" s="147">
        <f t="shared" si="27"/>
        <v>81.413973447767205</v>
      </c>
      <c r="G133" s="150"/>
      <c r="H133" s="150"/>
      <c r="I133" s="148"/>
      <c r="J133" s="148"/>
      <c r="K133" s="149"/>
      <c r="L133" s="151"/>
      <c r="M133" s="32"/>
      <c r="N133" s="66"/>
      <c r="AT133" s="25"/>
      <c r="AV133" s="25"/>
    </row>
    <row r="134" spans="1:48" x14ac:dyDescent="0.25">
      <c r="E134" s="34">
        <v>61</v>
      </c>
      <c r="F134" s="147">
        <f t="shared" si="27"/>
        <v>89.336516025211239</v>
      </c>
      <c r="G134" s="150"/>
      <c r="H134" s="152"/>
      <c r="I134" s="159"/>
      <c r="J134" s="32"/>
      <c r="K134" s="32"/>
      <c r="L134" s="151"/>
      <c r="M134" s="32"/>
      <c r="N134" s="66"/>
    </row>
    <row r="135" spans="1:48" x14ac:dyDescent="0.25">
      <c r="E135" s="34">
        <v>62</v>
      </c>
      <c r="F135" s="147">
        <f t="shared" si="27"/>
        <v>94.049188681775505</v>
      </c>
      <c r="G135" s="150"/>
      <c r="H135" s="150"/>
      <c r="I135" s="159"/>
      <c r="J135" s="32"/>
      <c r="K135" s="32"/>
      <c r="L135" s="151"/>
      <c r="M135" s="32"/>
      <c r="N135" s="66"/>
    </row>
    <row r="136" spans="1:48" x14ac:dyDescent="0.25">
      <c r="E136" s="34">
        <v>63</v>
      </c>
      <c r="F136" s="147">
        <f t="shared" si="27"/>
        <v>111.16363148719321</v>
      </c>
      <c r="G136" s="150"/>
      <c r="H136" s="27"/>
      <c r="I136" s="28"/>
      <c r="L136" s="151"/>
      <c r="M136" s="32"/>
      <c r="N136" s="66"/>
    </row>
    <row r="137" spans="1:48" x14ac:dyDescent="0.25">
      <c r="E137" s="34">
        <v>64</v>
      </c>
      <c r="F137" s="147">
        <f t="shared" si="27"/>
        <v>110.40493496043983</v>
      </c>
      <c r="G137" s="150"/>
      <c r="H137" s="152"/>
      <c r="I137" s="28"/>
      <c r="L137" s="151"/>
      <c r="M137" s="32"/>
      <c r="N137" s="66"/>
    </row>
    <row r="138" spans="1:48" x14ac:dyDescent="0.25">
      <c r="E138" s="34">
        <v>65</v>
      </c>
      <c r="F138" s="147">
        <f t="shared" ref="F138:F145" si="28">M97*$G$115</f>
        <v>108.27474855840151</v>
      </c>
      <c r="G138" s="153"/>
      <c r="H138" s="152"/>
      <c r="I138" s="24"/>
      <c r="J138" s="24"/>
      <c r="K138" s="24"/>
      <c r="L138" s="151"/>
      <c r="M138" s="32"/>
      <c r="N138" s="66"/>
    </row>
    <row r="139" spans="1:48" x14ac:dyDescent="0.25">
      <c r="E139" s="34">
        <v>66</v>
      </c>
      <c r="F139" s="147">
        <f t="shared" si="28"/>
        <v>55.399436770819378</v>
      </c>
      <c r="G139" s="150"/>
      <c r="H139" s="152"/>
      <c r="I139" s="28"/>
      <c r="L139" s="151"/>
      <c r="M139" s="32"/>
      <c r="N139" s="66"/>
    </row>
    <row r="140" spans="1:48" x14ac:dyDescent="0.25">
      <c r="E140" s="34">
        <v>67</v>
      </c>
      <c r="F140" s="147">
        <f t="shared" si="28"/>
        <v>113.90661123776317</v>
      </c>
      <c r="G140" s="150"/>
      <c r="H140" s="152"/>
      <c r="I140" s="28"/>
      <c r="L140" s="151"/>
      <c r="M140" s="32"/>
      <c r="N140" s="66"/>
    </row>
    <row r="141" spans="1:48" x14ac:dyDescent="0.25">
      <c r="B141" s="32"/>
      <c r="C141" s="32"/>
      <c r="D141" s="32"/>
      <c r="E141" s="34">
        <v>68</v>
      </c>
      <c r="F141" s="147">
        <f t="shared" si="28"/>
        <v>95.114281882794685</v>
      </c>
      <c r="G141" s="150"/>
      <c r="H141" s="152"/>
      <c r="I141" s="28"/>
      <c r="L141" s="32"/>
      <c r="M141" s="32"/>
      <c r="N141" s="32"/>
    </row>
    <row r="142" spans="1:48" x14ac:dyDescent="0.25">
      <c r="B142" s="32"/>
      <c r="C142" s="32"/>
      <c r="D142" s="32"/>
      <c r="E142" s="34">
        <v>69</v>
      </c>
      <c r="F142" s="147">
        <f t="shared" si="28"/>
        <v>84.638433686469128</v>
      </c>
      <c r="G142" s="150"/>
      <c r="H142" s="152"/>
      <c r="I142" s="28"/>
      <c r="L142" s="32"/>
      <c r="M142" s="32"/>
      <c r="N142" s="32"/>
    </row>
    <row r="143" spans="1:48" x14ac:dyDescent="0.25">
      <c r="B143" s="32"/>
      <c r="C143" s="32"/>
      <c r="D143" s="32"/>
      <c r="E143" s="34">
        <v>70</v>
      </c>
      <c r="F143" s="147">
        <f t="shared" si="28"/>
        <v>172.39919538688483</v>
      </c>
      <c r="G143" s="150"/>
      <c r="H143" s="152"/>
      <c r="I143" s="28"/>
      <c r="L143" s="152"/>
      <c r="M143" s="154"/>
      <c r="N143" s="32"/>
    </row>
    <row r="144" spans="1:48" x14ac:dyDescent="0.25">
      <c r="B144" s="32"/>
      <c r="C144" s="32"/>
      <c r="D144" s="32"/>
      <c r="E144" s="34">
        <v>71</v>
      </c>
      <c r="F144" s="147">
        <f t="shared" si="28"/>
        <v>130.75842832238163</v>
      </c>
      <c r="G144" s="150"/>
      <c r="H144" s="152"/>
      <c r="I144" s="28"/>
      <c r="L144" s="152"/>
      <c r="M144" s="154"/>
      <c r="N144" s="32"/>
    </row>
    <row r="145" spans="1:14" x14ac:dyDescent="0.25">
      <c r="B145" s="32"/>
      <c r="C145" s="32"/>
      <c r="D145" s="32"/>
      <c r="E145" s="34">
        <v>72</v>
      </c>
      <c r="F145" s="147">
        <f t="shared" si="28"/>
        <v>136.37570068392117</v>
      </c>
      <c r="G145" s="150"/>
      <c r="H145" s="152"/>
      <c r="I145" s="32"/>
      <c r="J145" s="66"/>
      <c r="L145" s="152"/>
      <c r="M145" s="154"/>
      <c r="N145" s="32"/>
    </row>
    <row r="146" spans="1:14" x14ac:dyDescent="0.25">
      <c r="B146" s="32"/>
      <c r="C146" s="32"/>
      <c r="D146" s="32"/>
      <c r="F146" s="26"/>
      <c r="H146" s="27"/>
      <c r="J146" s="28"/>
      <c r="L146" s="152"/>
      <c r="M146" s="154"/>
      <c r="N146" s="32"/>
    </row>
    <row r="147" spans="1:14" x14ac:dyDescent="0.25">
      <c r="A147" s="24" t="s">
        <v>25</v>
      </c>
      <c r="B147" s="24" t="s">
        <v>73</v>
      </c>
      <c r="D147" s="32"/>
      <c r="F147" s="26"/>
      <c r="H147" s="27"/>
      <c r="J147" s="28"/>
      <c r="L147" s="152"/>
      <c r="M147" s="154"/>
      <c r="N147" s="32"/>
    </row>
    <row r="148" spans="1:14" x14ac:dyDescent="0.25">
      <c r="A148" s="24"/>
      <c r="C148" s="25" t="s">
        <v>71</v>
      </c>
      <c r="D148" s="32"/>
      <c r="F148" s="26"/>
      <c r="H148" s="27"/>
      <c r="J148" s="28"/>
      <c r="L148" s="152"/>
      <c r="M148" s="154"/>
      <c r="N148" s="32"/>
    </row>
    <row r="149" spans="1:14" x14ac:dyDescent="0.25">
      <c r="A149" s="24"/>
      <c r="C149" s="25" t="s">
        <v>107</v>
      </c>
      <c r="D149" s="155"/>
      <c r="E149" s="24"/>
      <c r="F149" s="24"/>
      <c r="G149" s="24"/>
      <c r="H149" s="24"/>
      <c r="I149" s="24"/>
      <c r="J149" s="24"/>
      <c r="K149" s="24"/>
      <c r="L149" s="152"/>
      <c r="M149" s="154"/>
      <c r="N149" s="32"/>
    </row>
    <row r="150" spans="1:14" x14ac:dyDescent="0.25">
      <c r="A150" s="24"/>
      <c r="C150" s="25" t="s">
        <v>75</v>
      </c>
      <c r="D150" s="32"/>
      <c r="F150" s="26"/>
      <c r="H150" s="27"/>
      <c r="J150" s="28"/>
      <c r="L150" s="152"/>
      <c r="M150" s="154"/>
      <c r="N150" s="32"/>
    </row>
    <row r="151" spans="1:14" x14ac:dyDescent="0.25">
      <c r="A151" s="24"/>
      <c r="C151" s="25" t="s">
        <v>108</v>
      </c>
      <c r="D151" s="32"/>
      <c r="F151" s="26"/>
      <c r="H151" s="27"/>
      <c r="J151" s="28"/>
      <c r="L151" s="152"/>
      <c r="M151" s="154"/>
      <c r="N151" s="32"/>
    </row>
    <row r="152" spans="1:14" x14ac:dyDescent="0.25">
      <c r="B152" s="32"/>
      <c r="C152" s="32"/>
      <c r="D152" s="32"/>
      <c r="F152" s="26"/>
      <c r="H152" s="27"/>
      <c r="J152" s="28"/>
      <c r="L152" s="152"/>
      <c r="M152" s="154"/>
      <c r="N152" s="32"/>
    </row>
  </sheetData>
  <mergeCells count="19">
    <mergeCell ref="B28:AB28"/>
    <mergeCell ref="B14:O14"/>
    <mergeCell ref="D17:F17"/>
    <mergeCell ref="G17:I17"/>
    <mergeCell ref="J17:L17"/>
    <mergeCell ref="M17:O17"/>
    <mergeCell ref="D31:O31"/>
    <mergeCell ref="Q31:AB31"/>
    <mergeCell ref="C45:N45"/>
    <mergeCell ref="B57:N57"/>
    <mergeCell ref="C60:E60"/>
    <mergeCell ref="F60:H60"/>
    <mergeCell ref="I60:K60"/>
    <mergeCell ref="L60:N60"/>
    <mergeCell ref="B71:N71"/>
    <mergeCell ref="B110:F110"/>
    <mergeCell ref="C113:F113"/>
    <mergeCell ref="C115:F115"/>
    <mergeCell ref="B119:K1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118" workbookViewId="0">
      <selection activeCell="F47" sqref="F47:H48"/>
    </sheetView>
  </sheetViews>
  <sheetFormatPr defaultRowHeight="15" x14ac:dyDescent="0.25"/>
  <cols>
    <col min="1" max="1" width="11.28515625" style="25" customWidth="1"/>
    <col min="2" max="3" width="10.7109375" style="25" customWidth="1"/>
    <col min="4" max="4" width="9.42578125" style="25" customWidth="1"/>
    <col min="5" max="5" width="8.7109375" style="25" customWidth="1"/>
    <col min="6" max="11" width="9.140625" style="25"/>
    <col min="12" max="12" width="10.85546875" style="25" customWidth="1"/>
    <col min="13" max="34" width="9.140625" style="25"/>
    <col min="35" max="35" width="11.85546875" style="25" customWidth="1"/>
    <col min="36" max="36" width="10.140625" style="25" bestFit="1" customWidth="1"/>
    <col min="37" max="37" width="11.140625" style="25" customWidth="1"/>
    <col min="38" max="38" width="10.85546875" style="25" bestFit="1" customWidth="1"/>
    <col min="39" max="39" width="10.7109375" style="25" bestFit="1" customWidth="1"/>
    <col min="40" max="40" width="11.140625" style="26" customWidth="1"/>
    <col min="41" max="41" width="11.140625" style="25" customWidth="1"/>
    <col min="42" max="42" width="12.28515625" style="27" customWidth="1"/>
    <col min="43" max="43" width="12.28515625" style="25" bestFit="1" customWidth="1"/>
    <col min="44" max="44" width="11.140625" style="28" customWidth="1"/>
    <col min="45" max="45" width="11.140625" style="25" customWidth="1"/>
    <col min="46" max="46" width="11.140625" style="31" customWidth="1"/>
    <col min="47" max="47" width="11.140625" style="25" customWidth="1"/>
    <col min="48" max="48" width="11.140625" style="29" customWidth="1"/>
    <col min="49" max="49" width="10.140625" style="25" customWidth="1"/>
    <col min="78" max="16384" width="9.140625" style="25"/>
  </cols>
  <sheetData>
    <row r="1" spans="1:78" x14ac:dyDescent="0.25">
      <c r="A1" s="24" t="s">
        <v>84</v>
      </c>
      <c r="F1" s="26"/>
      <c r="H1" s="27"/>
      <c r="J1" s="28"/>
      <c r="L1" s="24" t="s">
        <v>46</v>
      </c>
      <c r="N1" s="29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4" t="s">
        <v>47</v>
      </c>
      <c r="F2" s="26"/>
      <c r="H2" s="27"/>
      <c r="J2" s="28"/>
      <c r="L2" s="24" t="s">
        <v>99</v>
      </c>
      <c r="N2" s="29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4"/>
      <c r="F3" s="26"/>
      <c r="H3" s="27"/>
      <c r="J3" s="28"/>
      <c r="L3" s="24" t="s">
        <v>100</v>
      </c>
      <c r="N3" s="29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4" t="s">
        <v>44</v>
      </c>
      <c r="B4" s="233">
        <v>2</v>
      </c>
      <c r="D4" s="24"/>
      <c r="F4" s="26"/>
      <c r="H4" s="27"/>
      <c r="J4" s="28"/>
      <c r="L4" s="24" t="s">
        <v>93</v>
      </c>
      <c r="N4" s="29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4" t="s">
        <v>15</v>
      </c>
      <c r="B5" s="257"/>
      <c r="F5" s="26"/>
      <c r="H5" s="27"/>
      <c r="J5" s="28"/>
      <c r="L5" s="24" t="s">
        <v>67</v>
      </c>
      <c r="N5" s="29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4" t="s">
        <v>13</v>
      </c>
      <c r="F6" s="26"/>
      <c r="H6" s="27"/>
      <c r="J6" s="28"/>
      <c r="L6" s="24" t="s">
        <v>101</v>
      </c>
      <c r="N6" s="29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4" t="s">
        <v>45</v>
      </c>
      <c r="B7" s="24" t="s">
        <v>102</v>
      </c>
      <c r="F7" s="26"/>
      <c r="H7" s="27"/>
      <c r="J7" s="28"/>
      <c r="L7" s="24" t="s">
        <v>103</v>
      </c>
      <c r="N7" s="29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4" t="s">
        <v>41</v>
      </c>
      <c r="F8" s="26"/>
      <c r="H8" s="27"/>
      <c r="J8" s="28"/>
      <c r="L8" s="24" t="s">
        <v>65</v>
      </c>
      <c r="N8" s="29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4"/>
      <c r="B9" s="24"/>
      <c r="F9" s="26"/>
      <c r="H9" s="27"/>
      <c r="J9" s="28"/>
      <c r="N9" s="29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4"/>
      <c r="AR10" s="25"/>
    </row>
    <row r="11" spans="1:78" x14ac:dyDescent="0.25">
      <c r="AI11" s="24"/>
      <c r="AJ11" s="32"/>
    </row>
    <row r="12" spans="1:78" x14ac:dyDescent="0.25">
      <c r="AI12" s="24"/>
      <c r="AJ12" s="32"/>
    </row>
    <row r="13" spans="1:78" x14ac:dyDescent="0.25">
      <c r="AI13" s="24"/>
      <c r="AJ13" s="32"/>
    </row>
    <row r="14" spans="1:78" x14ac:dyDescent="0.25">
      <c r="A14" s="24" t="s">
        <v>21</v>
      </c>
      <c r="B14" s="301" t="s">
        <v>40</v>
      </c>
      <c r="C14" s="301"/>
      <c r="D14" s="301"/>
      <c r="E14" s="301"/>
      <c r="F14" s="301"/>
      <c r="G14" s="301"/>
      <c r="H14" s="301"/>
      <c r="I14" s="301"/>
      <c r="J14" s="301"/>
      <c r="K14" s="301"/>
      <c r="L14" s="301"/>
      <c r="M14" s="301"/>
      <c r="N14" s="301"/>
      <c r="O14" s="301"/>
      <c r="AN14" s="25"/>
      <c r="AP14" s="25"/>
      <c r="AR14" s="25"/>
      <c r="AT14" s="25"/>
      <c r="AV14" s="25"/>
    </row>
    <row r="15" spans="1:78" x14ac:dyDescent="0.25">
      <c r="A15" s="24"/>
      <c r="B15" s="274"/>
      <c r="C15" s="274"/>
      <c r="D15" s="274"/>
      <c r="E15" s="274"/>
      <c r="F15" s="274"/>
      <c r="G15" s="274"/>
      <c r="H15" s="274"/>
      <c r="I15" s="274"/>
      <c r="J15" s="274"/>
      <c r="K15" s="274"/>
      <c r="L15" s="274"/>
      <c r="M15" s="274"/>
      <c r="N15" s="274"/>
      <c r="O15" s="274"/>
      <c r="AN15" s="25"/>
      <c r="AP15" s="25"/>
      <c r="AR15" s="25"/>
      <c r="AT15" s="25"/>
      <c r="AV15" s="25"/>
    </row>
    <row r="16" spans="1:78" ht="15.75" thickBot="1" x14ac:dyDescent="0.3">
      <c r="B16" s="34"/>
      <c r="C16" s="34"/>
      <c r="D16" s="234">
        <v>1</v>
      </c>
      <c r="E16" s="38">
        <v>2</v>
      </c>
      <c r="F16" s="39">
        <v>3</v>
      </c>
      <c r="G16" s="38">
        <v>4</v>
      </c>
      <c r="H16" s="38">
        <v>5</v>
      </c>
      <c r="I16" s="38">
        <v>6</v>
      </c>
      <c r="J16" s="234">
        <v>7</v>
      </c>
      <c r="K16" s="38">
        <v>8</v>
      </c>
      <c r="L16" s="39">
        <v>9</v>
      </c>
      <c r="M16" s="38">
        <v>10</v>
      </c>
      <c r="N16" s="38">
        <v>11</v>
      </c>
      <c r="O16" s="39">
        <v>12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N16" s="25"/>
      <c r="AP16" s="25"/>
      <c r="AR16" s="25"/>
      <c r="AT16" s="25"/>
      <c r="AV16" s="25"/>
      <c r="BZ16" s="40"/>
    </row>
    <row r="17" spans="1:78" ht="15.75" customHeight="1" thickBot="1" x14ac:dyDescent="0.3">
      <c r="B17" s="34"/>
      <c r="C17" s="239"/>
      <c r="D17" s="321" t="s">
        <v>36</v>
      </c>
      <c r="E17" s="319"/>
      <c r="F17" s="320"/>
      <c r="G17" s="321" t="s">
        <v>119</v>
      </c>
      <c r="H17" s="319"/>
      <c r="I17" s="319"/>
      <c r="J17" s="319" t="s">
        <v>119</v>
      </c>
      <c r="K17" s="319"/>
      <c r="L17" s="319"/>
      <c r="M17" s="319" t="s">
        <v>119</v>
      </c>
      <c r="N17" s="319"/>
      <c r="O17" s="32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N17" s="25"/>
      <c r="AP17" s="25"/>
      <c r="AR17" s="25"/>
      <c r="AT17" s="25"/>
      <c r="AV17" s="25"/>
      <c r="BZ17" s="40"/>
    </row>
    <row r="18" spans="1:78" x14ac:dyDescent="0.25">
      <c r="B18" s="40"/>
      <c r="C18" s="189" t="s">
        <v>0</v>
      </c>
      <c r="D18" s="240">
        <v>0</v>
      </c>
      <c r="E18" s="48">
        <v>0</v>
      </c>
      <c r="F18" s="241">
        <v>0</v>
      </c>
      <c r="G18" s="235">
        <v>25</v>
      </c>
      <c r="H18" s="212">
        <f t="shared" ref="H18:H25" si="0">G18</f>
        <v>25</v>
      </c>
      <c r="I18" s="212">
        <f t="shared" ref="I18:I25" si="1">G18</f>
        <v>25</v>
      </c>
      <c r="J18" s="211">
        <v>33</v>
      </c>
      <c r="K18" s="212">
        <f t="shared" ref="K18:K25" si="2">J18</f>
        <v>33</v>
      </c>
      <c r="L18" s="213">
        <f t="shared" ref="L18:L25" si="3">J18</f>
        <v>33</v>
      </c>
      <c r="M18" s="211">
        <v>41</v>
      </c>
      <c r="N18" s="50">
        <f t="shared" ref="N18:N25" si="4">M18</f>
        <v>41</v>
      </c>
      <c r="O18" s="117">
        <f t="shared" ref="O18:O25" si="5">M18</f>
        <v>41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N18" s="25"/>
      <c r="AP18" s="25"/>
      <c r="AR18" s="25"/>
      <c r="AT18" s="25"/>
      <c r="AV18" s="25"/>
      <c r="BZ18" s="40"/>
    </row>
    <row r="19" spans="1:78" x14ac:dyDescent="0.25">
      <c r="B19" s="40"/>
      <c r="C19" s="35" t="s">
        <v>1</v>
      </c>
      <c r="D19" s="242">
        <v>0.25</v>
      </c>
      <c r="E19" s="59">
        <v>0.25</v>
      </c>
      <c r="F19" s="243">
        <v>0.25</v>
      </c>
      <c r="G19" s="236">
        <v>26</v>
      </c>
      <c r="H19" s="215">
        <f t="shared" si="0"/>
        <v>26</v>
      </c>
      <c r="I19" s="215">
        <f t="shared" si="1"/>
        <v>26</v>
      </c>
      <c r="J19" s="214">
        <v>34</v>
      </c>
      <c r="K19" s="215">
        <f t="shared" si="2"/>
        <v>34</v>
      </c>
      <c r="L19" s="216">
        <f t="shared" si="3"/>
        <v>34</v>
      </c>
      <c r="M19" s="214">
        <v>42</v>
      </c>
      <c r="N19" s="61">
        <f t="shared" si="4"/>
        <v>42</v>
      </c>
      <c r="O19" s="170">
        <f t="shared" si="5"/>
        <v>42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N19" s="25"/>
      <c r="AP19" s="25"/>
      <c r="AR19" s="25"/>
      <c r="AT19" s="25"/>
      <c r="AV19" s="25"/>
      <c r="BZ19" s="40"/>
    </row>
    <row r="20" spans="1:78" x14ac:dyDescent="0.25">
      <c r="B20" s="40"/>
      <c r="C20" s="57" t="s">
        <v>2</v>
      </c>
      <c r="D20" s="244">
        <v>0.5</v>
      </c>
      <c r="E20" s="63">
        <v>0.5</v>
      </c>
      <c r="F20" s="245">
        <v>0.5</v>
      </c>
      <c r="G20" s="237">
        <v>27</v>
      </c>
      <c r="H20" s="147">
        <f t="shared" si="0"/>
        <v>27</v>
      </c>
      <c r="I20" s="147">
        <f t="shared" si="1"/>
        <v>27</v>
      </c>
      <c r="J20" s="217">
        <v>35</v>
      </c>
      <c r="K20" s="147">
        <f t="shared" si="2"/>
        <v>35</v>
      </c>
      <c r="L20" s="218">
        <f t="shared" si="3"/>
        <v>35</v>
      </c>
      <c r="M20" s="217">
        <v>43</v>
      </c>
      <c r="N20" s="65">
        <f t="shared" si="4"/>
        <v>43</v>
      </c>
      <c r="O20" s="128">
        <f t="shared" si="5"/>
        <v>43</v>
      </c>
      <c r="P20" s="66"/>
      <c r="Q20" s="65"/>
      <c r="R20" s="67"/>
      <c r="S20" s="65"/>
      <c r="T20" s="65"/>
      <c r="U20" s="65"/>
      <c r="V20" s="65"/>
      <c r="W20" s="65"/>
      <c r="X20" s="65"/>
      <c r="Y20" s="65"/>
      <c r="Z20" s="65"/>
      <c r="AA20" s="65"/>
      <c r="AB20" s="65"/>
      <c r="AN20" s="25"/>
      <c r="AP20" s="25"/>
      <c r="AR20" s="25"/>
      <c r="AT20" s="25"/>
      <c r="AV20" s="25"/>
      <c r="BZ20" s="40"/>
    </row>
    <row r="21" spans="1:78" x14ac:dyDescent="0.25">
      <c r="B21" s="40"/>
      <c r="C21" s="35" t="s">
        <v>3</v>
      </c>
      <c r="D21" s="246">
        <v>1</v>
      </c>
      <c r="E21" s="59">
        <v>1</v>
      </c>
      <c r="F21" s="243">
        <v>1</v>
      </c>
      <c r="G21" s="236">
        <v>28</v>
      </c>
      <c r="H21" s="215">
        <f t="shared" si="0"/>
        <v>28</v>
      </c>
      <c r="I21" s="215">
        <f t="shared" si="1"/>
        <v>28</v>
      </c>
      <c r="J21" s="214">
        <v>36</v>
      </c>
      <c r="K21" s="215">
        <f t="shared" si="2"/>
        <v>36</v>
      </c>
      <c r="L21" s="216">
        <f t="shared" si="3"/>
        <v>36</v>
      </c>
      <c r="M21" s="214">
        <v>44</v>
      </c>
      <c r="N21" s="61">
        <f t="shared" si="4"/>
        <v>44</v>
      </c>
      <c r="O21" s="170">
        <f t="shared" si="5"/>
        <v>44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N21" s="25"/>
      <c r="AP21" s="25"/>
      <c r="AR21" s="25"/>
      <c r="AT21" s="25"/>
      <c r="AV21" s="25"/>
      <c r="BZ21" s="40"/>
    </row>
    <row r="22" spans="1:78" x14ac:dyDescent="0.25">
      <c r="B22" s="40"/>
      <c r="C22" s="57" t="s">
        <v>4</v>
      </c>
      <c r="D22" s="244">
        <v>1.5</v>
      </c>
      <c r="E22" s="63">
        <v>1.5</v>
      </c>
      <c r="F22" s="245">
        <v>1.5</v>
      </c>
      <c r="G22" s="237">
        <v>29</v>
      </c>
      <c r="H22" s="147">
        <f t="shared" si="0"/>
        <v>29</v>
      </c>
      <c r="I22" s="147">
        <f t="shared" si="1"/>
        <v>29</v>
      </c>
      <c r="J22" s="217">
        <v>37</v>
      </c>
      <c r="K22" s="147">
        <f t="shared" si="2"/>
        <v>37</v>
      </c>
      <c r="L22" s="218">
        <f t="shared" si="3"/>
        <v>37</v>
      </c>
      <c r="M22" s="217">
        <v>45</v>
      </c>
      <c r="N22" s="65">
        <f t="shared" si="4"/>
        <v>45</v>
      </c>
      <c r="O22" s="128">
        <f t="shared" si="5"/>
        <v>45</v>
      </c>
      <c r="P22" s="65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N22" s="25"/>
      <c r="AP22" s="25"/>
      <c r="AR22" s="25"/>
      <c r="AT22" s="25"/>
      <c r="AV22" s="25"/>
      <c r="BZ22" s="40"/>
    </row>
    <row r="23" spans="1:78" x14ac:dyDescent="0.25">
      <c r="B23" s="40"/>
      <c r="C23" s="35" t="s">
        <v>5</v>
      </c>
      <c r="D23" s="246">
        <v>3</v>
      </c>
      <c r="E23" s="59">
        <v>3</v>
      </c>
      <c r="F23" s="243">
        <v>3</v>
      </c>
      <c r="G23" s="236">
        <v>30</v>
      </c>
      <c r="H23" s="215">
        <f t="shared" si="0"/>
        <v>30</v>
      </c>
      <c r="I23" s="215">
        <f t="shared" si="1"/>
        <v>30</v>
      </c>
      <c r="J23" s="214">
        <v>38</v>
      </c>
      <c r="K23" s="215">
        <f t="shared" si="2"/>
        <v>38</v>
      </c>
      <c r="L23" s="216">
        <f t="shared" si="3"/>
        <v>38</v>
      </c>
      <c r="M23" s="214">
        <v>46</v>
      </c>
      <c r="N23" s="61">
        <f t="shared" si="4"/>
        <v>46</v>
      </c>
      <c r="O23" s="170">
        <f t="shared" si="5"/>
        <v>46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N23" s="25"/>
      <c r="AP23" s="25"/>
      <c r="AR23" s="25"/>
      <c r="AT23" s="25"/>
      <c r="AV23" s="25"/>
      <c r="BZ23" s="40"/>
    </row>
    <row r="24" spans="1:78" x14ac:dyDescent="0.25">
      <c r="B24" s="40"/>
      <c r="C24" s="57" t="s">
        <v>6</v>
      </c>
      <c r="D24" s="244">
        <v>5</v>
      </c>
      <c r="E24" s="63">
        <v>5</v>
      </c>
      <c r="F24" s="245">
        <v>5</v>
      </c>
      <c r="G24" s="237">
        <v>31</v>
      </c>
      <c r="H24" s="147">
        <f t="shared" si="0"/>
        <v>31</v>
      </c>
      <c r="I24" s="147">
        <f t="shared" si="1"/>
        <v>31</v>
      </c>
      <c r="J24" s="217">
        <v>39</v>
      </c>
      <c r="K24" s="147">
        <f t="shared" si="2"/>
        <v>39</v>
      </c>
      <c r="L24" s="218">
        <f t="shared" si="3"/>
        <v>39</v>
      </c>
      <c r="M24" s="217">
        <v>47</v>
      </c>
      <c r="N24" s="65">
        <f t="shared" si="4"/>
        <v>47</v>
      </c>
      <c r="O24" s="128">
        <f t="shared" si="5"/>
        <v>47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N24" s="25"/>
      <c r="AP24" s="25"/>
      <c r="AR24" s="25"/>
      <c r="AT24" s="25"/>
      <c r="AV24" s="25"/>
      <c r="BZ24" s="40"/>
    </row>
    <row r="25" spans="1:78" ht="15.75" thickBot="1" x14ac:dyDescent="0.3">
      <c r="B25" s="40"/>
      <c r="C25" s="35" t="s">
        <v>7</v>
      </c>
      <c r="D25" s="247">
        <v>7</v>
      </c>
      <c r="E25" s="175">
        <v>7</v>
      </c>
      <c r="F25" s="248">
        <v>7</v>
      </c>
      <c r="G25" s="238">
        <v>32</v>
      </c>
      <c r="H25" s="220">
        <f t="shared" si="0"/>
        <v>32</v>
      </c>
      <c r="I25" s="220">
        <f t="shared" si="1"/>
        <v>32</v>
      </c>
      <c r="J25" s="219">
        <v>40</v>
      </c>
      <c r="K25" s="220">
        <f t="shared" si="2"/>
        <v>40</v>
      </c>
      <c r="L25" s="221">
        <f t="shared" si="3"/>
        <v>40</v>
      </c>
      <c r="M25" s="219">
        <v>48</v>
      </c>
      <c r="N25" s="280">
        <f t="shared" si="4"/>
        <v>48</v>
      </c>
      <c r="O25" s="177">
        <f t="shared" si="5"/>
        <v>48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N25" s="25"/>
      <c r="AP25" s="25"/>
      <c r="AR25" s="25"/>
      <c r="AT25" s="25"/>
      <c r="AV25" s="25"/>
      <c r="BZ25" s="40"/>
    </row>
    <row r="26" spans="1:78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N26" s="25"/>
      <c r="AP26" s="25"/>
      <c r="AR26" s="25"/>
      <c r="AT26" s="25"/>
      <c r="AV26" s="25"/>
      <c r="BZ26" s="40"/>
    </row>
    <row r="27" spans="1:78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N27" s="25"/>
      <c r="AP27" s="25"/>
      <c r="AR27" s="25"/>
      <c r="AT27" s="25"/>
      <c r="AV27" s="25"/>
      <c r="BZ27" s="40"/>
    </row>
    <row r="28" spans="1:78" x14ac:dyDescent="0.25">
      <c r="A28" s="24" t="s">
        <v>19</v>
      </c>
      <c r="B28" s="305" t="s">
        <v>42</v>
      </c>
      <c r="C28" s="305"/>
      <c r="D28" s="305"/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N28" s="25"/>
      <c r="AP28" s="25"/>
      <c r="AR28" s="25"/>
      <c r="AT28" s="25"/>
      <c r="AV28" s="25"/>
      <c r="BZ28" s="40"/>
    </row>
    <row r="29" spans="1:78" x14ac:dyDescent="0.25">
      <c r="A29" s="24"/>
      <c r="B29" s="82" t="s">
        <v>14</v>
      </c>
      <c r="C29" s="276"/>
      <c r="D29" s="276"/>
      <c r="E29" s="276"/>
      <c r="F29" s="276"/>
      <c r="G29" s="276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6"/>
      <c r="U29" s="276"/>
      <c r="V29" s="276"/>
      <c r="W29" s="276"/>
      <c r="X29" s="276"/>
      <c r="Y29" s="276"/>
      <c r="Z29" s="276"/>
      <c r="AA29" s="276"/>
      <c r="AB29" s="276"/>
      <c r="AN29" s="25"/>
      <c r="AP29" s="25"/>
      <c r="AR29" s="25"/>
      <c r="AT29" s="25"/>
      <c r="AV29" s="25"/>
      <c r="BZ29" s="40"/>
    </row>
    <row r="30" spans="1:78" ht="15.75" thickBot="1" x14ac:dyDescent="0.3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N30" s="25"/>
      <c r="AP30" s="25"/>
      <c r="AR30" s="25"/>
      <c r="AT30" s="25"/>
      <c r="AV30" s="25"/>
      <c r="BZ30" s="40"/>
    </row>
    <row r="31" spans="1:78" ht="15.75" thickBot="1" x14ac:dyDescent="0.3">
      <c r="B31" s="40"/>
      <c r="C31" s="40"/>
      <c r="D31" s="302" t="s">
        <v>79</v>
      </c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4"/>
      <c r="P31" s="40"/>
      <c r="Q31" s="302" t="s">
        <v>80</v>
      </c>
      <c r="R31" s="303"/>
      <c r="S31" s="303"/>
      <c r="T31" s="303"/>
      <c r="U31" s="303"/>
      <c r="V31" s="303"/>
      <c r="W31" s="303"/>
      <c r="X31" s="303"/>
      <c r="Y31" s="303"/>
      <c r="Z31" s="303"/>
      <c r="AA31" s="303"/>
      <c r="AB31" s="304"/>
      <c r="AN31" s="25"/>
      <c r="AP31" s="25"/>
      <c r="AR31" s="25"/>
      <c r="AT31" s="25"/>
      <c r="AV31" s="25"/>
      <c r="BZ31" s="40"/>
    </row>
    <row r="32" spans="1:78" ht="15.75" thickBot="1" x14ac:dyDescent="0.3">
      <c r="B32" s="86"/>
      <c r="C32" s="78" t="s">
        <v>131</v>
      </c>
      <c r="D32" s="277">
        <v>1</v>
      </c>
      <c r="E32" s="87">
        <v>2</v>
      </c>
      <c r="F32" s="87">
        <v>3</v>
      </c>
      <c r="G32" s="88">
        <v>4</v>
      </c>
      <c r="H32" s="278">
        <v>5</v>
      </c>
      <c r="I32" s="89">
        <v>6</v>
      </c>
      <c r="J32" s="87">
        <v>7</v>
      </c>
      <c r="K32" s="87">
        <v>8</v>
      </c>
      <c r="L32" s="87">
        <v>9</v>
      </c>
      <c r="M32" s="88">
        <v>10</v>
      </c>
      <c r="N32" s="278">
        <v>11</v>
      </c>
      <c r="O32" s="279">
        <v>12</v>
      </c>
      <c r="P32" s="40"/>
      <c r="Q32" s="277">
        <v>1</v>
      </c>
      <c r="R32" s="278">
        <v>2</v>
      </c>
      <c r="S32" s="278">
        <v>3</v>
      </c>
      <c r="T32" s="88">
        <v>4</v>
      </c>
      <c r="U32" s="278">
        <v>5</v>
      </c>
      <c r="V32" s="89">
        <v>6</v>
      </c>
      <c r="W32" s="278">
        <v>7</v>
      </c>
      <c r="X32" s="278">
        <v>8</v>
      </c>
      <c r="Y32" s="278">
        <v>9</v>
      </c>
      <c r="Z32" s="88">
        <v>10</v>
      </c>
      <c r="AA32" s="278">
        <v>11</v>
      </c>
      <c r="AB32" s="279">
        <v>12</v>
      </c>
      <c r="AN32" s="25"/>
      <c r="AP32" s="25"/>
      <c r="AR32" s="25"/>
      <c r="AT32" s="25"/>
      <c r="AV32" s="25"/>
      <c r="BZ32" s="40"/>
    </row>
    <row r="33" spans="1:78" x14ac:dyDescent="0.25">
      <c r="B33" s="40"/>
      <c r="C33" s="40">
        <v>22.6</v>
      </c>
      <c r="D33" s="91">
        <v>0.63929999999999998</v>
      </c>
      <c r="E33" s="92">
        <v>0.65410000000000001</v>
      </c>
      <c r="F33" s="92">
        <v>0.62090000000000001</v>
      </c>
      <c r="G33" s="93">
        <v>0.3196</v>
      </c>
      <c r="H33" s="92">
        <v>0.33200000000000002</v>
      </c>
      <c r="I33" s="94">
        <v>0.3054</v>
      </c>
      <c r="J33" s="92">
        <v>0.3397</v>
      </c>
      <c r="K33" s="92">
        <v>0.34789999999999999</v>
      </c>
      <c r="L33" s="92">
        <v>0.3488</v>
      </c>
      <c r="M33" s="93">
        <v>0.41539999999999999</v>
      </c>
      <c r="N33" s="92">
        <v>0.46829999999999999</v>
      </c>
      <c r="O33" s="95">
        <v>0.4728</v>
      </c>
      <c r="P33" s="40"/>
      <c r="Q33" s="91">
        <v>4.48E-2</v>
      </c>
      <c r="R33" s="92">
        <v>4.4600000000000001E-2</v>
      </c>
      <c r="S33" s="92">
        <v>4.4699999999999997E-2</v>
      </c>
      <c r="T33" s="93">
        <v>4.3799999999999999E-2</v>
      </c>
      <c r="U33" s="92">
        <v>4.4600000000000001E-2</v>
      </c>
      <c r="V33" s="94">
        <v>4.36E-2</v>
      </c>
      <c r="W33" s="92">
        <v>4.5100000000000001E-2</v>
      </c>
      <c r="X33" s="92">
        <v>4.48E-2</v>
      </c>
      <c r="Y33" s="92">
        <v>4.6899999999999997E-2</v>
      </c>
      <c r="Z33" s="93">
        <v>4.53E-2</v>
      </c>
      <c r="AA33" s="92">
        <v>4.48E-2</v>
      </c>
      <c r="AB33" s="95">
        <v>4.48E-2</v>
      </c>
      <c r="AN33" s="25"/>
      <c r="AP33" s="25"/>
      <c r="AR33" s="25"/>
      <c r="AT33" s="25"/>
      <c r="AV33" s="25"/>
      <c r="BZ33" s="40"/>
    </row>
    <row r="34" spans="1:78" x14ac:dyDescent="0.25">
      <c r="B34" s="40"/>
      <c r="C34" s="40"/>
      <c r="D34" s="97">
        <v>0.62960000000000005</v>
      </c>
      <c r="E34" s="67">
        <v>0.64900000000000002</v>
      </c>
      <c r="F34" s="67">
        <v>0.68540000000000001</v>
      </c>
      <c r="G34" s="98">
        <v>0.29020000000000001</v>
      </c>
      <c r="H34" s="67">
        <v>0.3357</v>
      </c>
      <c r="I34" s="99">
        <v>0.25879999999999997</v>
      </c>
      <c r="J34" s="67">
        <v>0.40239999999999998</v>
      </c>
      <c r="K34" s="67">
        <v>0.40910000000000002</v>
      </c>
      <c r="L34" s="67">
        <v>0.41149999999999998</v>
      </c>
      <c r="M34" s="98">
        <v>0.31319999999999998</v>
      </c>
      <c r="N34" s="67">
        <v>0.39979999999999999</v>
      </c>
      <c r="O34" s="100">
        <v>0.3755</v>
      </c>
      <c r="P34" s="79"/>
      <c r="Q34" s="97">
        <v>4.3900000000000002E-2</v>
      </c>
      <c r="R34" s="67">
        <v>4.3299999999999998E-2</v>
      </c>
      <c r="S34" s="67">
        <v>4.3700000000000003E-2</v>
      </c>
      <c r="T34" s="98">
        <v>4.2500000000000003E-2</v>
      </c>
      <c r="U34" s="67">
        <v>4.3900000000000002E-2</v>
      </c>
      <c r="V34" s="99">
        <v>4.3200000000000002E-2</v>
      </c>
      <c r="W34" s="67">
        <v>4.4499999999999998E-2</v>
      </c>
      <c r="X34" s="67">
        <v>4.3400000000000001E-2</v>
      </c>
      <c r="Y34" s="67">
        <v>4.41E-2</v>
      </c>
      <c r="Z34" s="98">
        <v>4.3299999999999998E-2</v>
      </c>
      <c r="AA34" s="67">
        <v>4.4400000000000002E-2</v>
      </c>
      <c r="AB34" s="100">
        <v>4.3999999999999997E-2</v>
      </c>
      <c r="AN34" s="25"/>
      <c r="AP34" s="25"/>
      <c r="AR34" s="25"/>
      <c r="AT34" s="25"/>
      <c r="AV34" s="25"/>
      <c r="BZ34" s="40"/>
    </row>
    <row r="35" spans="1:78" x14ac:dyDescent="0.25">
      <c r="B35" s="40"/>
      <c r="C35" s="40"/>
      <c r="D35" s="101">
        <v>0.70720000000000005</v>
      </c>
      <c r="E35" s="102">
        <v>0.63249999999999995</v>
      </c>
      <c r="F35" s="102">
        <v>0.61209999999999998</v>
      </c>
      <c r="G35" s="103">
        <v>0.30769999999999997</v>
      </c>
      <c r="H35" s="102">
        <v>0.37169999999999997</v>
      </c>
      <c r="I35" s="104">
        <v>0.3241</v>
      </c>
      <c r="J35" s="102">
        <v>0.32479999999999998</v>
      </c>
      <c r="K35" s="102">
        <v>0.40550000000000003</v>
      </c>
      <c r="L35" s="102">
        <v>0.37490000000000001</v>
      </c>
      <c r="M35" s="103">
        <v>0.44</v>
      </c>
      <c r="N35" s="102">
        <v>0.47520000000000001</v>
      </c>
      <c r="O35" s="105">
        <v>0.44929999999999998</v>
      </c>
      <c r="P35" s="79"/>
      <c r="Q35" s="101">
        <v>4.4400000000000002E-2</v>
      </c>
      <c r="R35" s="102">
        <v>4.3400000000000001E-2</v>
      </c>
      <c r="S35" s="102">
        <v>4.3299999999999998E-2</v>
      </c>
      <c r="T35" s="103">
        <v>4.2799999999999998E-2</v>
      </c>
      <c r="U35" s="102">
        <v>4.3700000000000003E-2</v>
      </c>
      <c r="V35" s="104">
        <v>4.2599999999999999E-2</v>
      </c>
      <c r="W35" s="102">
        <v>4.3700000000000003E-2</v>
      </c>
      <c r="X35" s="102">
        <v>4.4400000000000002E-2</v>
      </c>
      <c r="Y35" s="102">
        <v>4.4499999999999998E-2</v>
      </c>
      <c r="Z35" s="103">
        <v>4.4400000000000002E-2</v>
      </c>
      <c r="AA35" s="102">
        <v>4.3799999999999999E-2</v>
      </c>
      <c r="AB35" s="105">
        <v>4.36E-2</v>
      </c>
      <c r="AN35" s="25"/>
      <c r="AP35" s="25"/>
      <c r="AR35" s="25"/>
      <c r="AT35" s="25"/>
      <c r="AV35" s="25"/>
      <c r="BZ35" s="40"/>
    </row>
    <row r="36" spans="1:78" x14ac:dyDescent="0.25">
      <c r="B36" s="40"/>
      <c r="C36" s="40"/>
      <c r="D36" s="97">
        <v>0.60550000000000004</v>
      </c>
      <c r="E36" s="67">
        <v>0.66810000000000003</v>
      </c>
      <c r="F36" s="67">
        <v>0.60409999999999997</v>
      </c>
      <c r="G36" s="98">
        <v>0.36499999999999999</v>
      </c>
      <c r="H36" s="67">
        <v>0.39839999999999998</v>
      </c>
      <c r="I36" s="99">
        <v>0.39079999999999998</v>
      </c>
      <c r="J36" s="67">
        <v>0.20599999999999999</v>
      </c>
      <c r="K36" s="67">
        <v>0.22639999999999999</v>
      </c>
      <c r="L36" s="67">
        <v>0.20880000000000001</v>
      </c>
      <c r="M36" s="98">
        <v>0.49669999999999997</v>
      </c>
      <c r="N36" s="67">
        <v>0.52939999999999998</v>
      </c>
      <c r="O36" s="100">
        <v>0.49180000000000001</v>
      </c>
      <c r="P36" s="79"/>
      <c r="Q36" s="97">
        <v>4.4200000000000003E-2</v>
      </c>
      <c r="R36" s="67">
        <v>4.4499999999999998E-2</v>
      </c>
      <c r="S36" s="67">
        <v>4.3799999999999999E-2</v>
      </c>
      <c r="T36" s="98">
        <v>4.4499999999999998E-2</v>
      </c>
      <c r="U36" s="67">
        <v>4.3999999999999997E-2</v>
      </c>
      <c r="V36" s="99">
        <v>4.3799999999999999E-2</v>
      </c>
      <c r="W36" s="67">
        <v>4.3400000000000001E-2</v>
      </c>
      <c r="X36" s="67">
        <v>4.2700000000000002E-2</v>
      </c>
      <c r="Y36" s="67">
        <v>4.3299999999999998E-2</v>
      </c>
      <c r="Z36" s="98">
        <v>4.48E-2</v>
      </c>
      <c r="AA36" s="67">
        <v>4.4499999999999998E-2</v>
      </c>
      <c r="AB36" s="100">
        <v>4.3900000000000002E-2</v>
      </c>
      <c r="AN36" s="25"/>
      <c r="AP36" s="25"/>
      <c r="AR36" s="25"/>
      <c r="AT36" s="25"/>
      <c r="AV36" s="25"/>
      <c r="BZ36" s="40"/>
    </row>
    <row r="37" spans="1:78" x14ac:dyDescent="0.25">
      <c r="B37" s="40"/>
      <c r="C37" s="40"/>
      <c r="D37" s="101">
        <v>0.60009999999999997</v>
      </c>
      <c r="E37" s="102">
        <v>0.57189999999999996</v>
      </c>
      <c r="F37" s="102">
        <v>0.58499999999999996</v>
      </c>
      <c r="G37" s="103">
        <v>0.35149999999999998</v>
      </c>
      <c r="H37" s="102">
        <v>0.34370000000000001</v>
      </c>
      <c r="I37" s="104">
        <v>0.37230000000000002</v>
      </c>
      <c r="J37" s="102">
        <v>0.4556</v>
      </c>
      <c r="K37" s="102">
        <v>0.4546</v>
      </c>
      <c r="L37" s="102">
        <v>0.43790000000000001</v>
      </c>
      <c r="M37" s="103">
        <v>0.39600000000000002</v>
      </c>
      <c r="N37" s="102">
        <v>0.4123</v>
      </c>
      <c r="O37" s="105">
        <v>0.41649999999999998</v>
      </c>
      <c r="P37" s="79"/>
      <c r="Q37" s="101">
        <v>4.4900000000000002E-2</v>
      </c>
      <c r="R37" s="102">
        <v>4.3799999999999999E-2</v>
      </c>
      <c r="S37" s="102">
        <v>4.3799999999999999E-2</v>
      </c>
      <c r="T37" s="103">
        <v>4.3499999999999997E-2</v>
      </c>
      <c r="U37" s="102">
        <v>4.3499999999999997E-2</v>
      </c>
      <c r="V37" s="104">
        <v>4.3999999999999997E-2</v>
      </c>
      <c r="W37" s="102">
        <v>4.4499999999999998E-2</v>
      </c>
      <c r="X37" s="102">
        <v>4.3900000000000002E-2</v>
      </c>
      <c r="Y37" s="102">
        <v>4.3700000000000003E-2</v>
      </c>
      <c r="Z37" s="103">
        <v>4.4499999999999998E-2</v>
      </c>
      <c r="AA37" s="102">
        <v>4.3499999999999997E-2</v>
      </c>
      <c r="AB37" s="105">
        <v>4.3799999999999999E-2</v>
      </c>
      <c r="AN37" s="25"/>
      <c r="AP37" s="25"/>
      <c r="AR37" s="25"/>
      <c r="AT37" s="25"/>
      <c r="AV37" s="25"/>
      <c r="BZ37" s="40"/>
    </row>
    <row r="38" spans="1:78" x14ac:dyDescent="0.25">
      <c r="B38" s="40"/>
      <c r="C38" s="40"/>
      <c r="D38" s="97">
        <v>0.47049999999999997</v>
      </c>
      <c r="E38" s="67">
        <v>0.50670000000000004</v>
      </c>
      <c r="F38" s="67">
        <v>0.46500000000000002</v>
      </c>
      <c r="G38" s="98">
        <v>0.39200000000000002</v>
      </c>
      <c r="H38" s="67">
        <v>0.37459999999999999</v>
      </c>
      <c r="I38" s="99">
        <v>0.39510000000000001</v>
      </c>
      <c r="J38" s="67">
        <v>0.43740000000000001</v>
      </c>
      <c r="K38" s="67">
        <v>0.41020000000000001</v>
      </c>
      <c r="L38" s="67">
        <v>0.45679999999999998</v>
      </c>
      <c r="M38" s="98">
        <v>0.41539999999999999</v>
      </c>
      <c r="N38" s="67">
        <v>0.48680000000000001</v>
      </c>
      <c r="O38" s="100">
        <v>0.4148</v>
      </c>
      <c r="P38" s="79"/>
      <c r="Q38" s="97">
        <v>4.3999999999999997E-2</v>
      </c>
      <c r="R38" s="67">
        <v>4.3999999999999997E-2</v>
      </c>
      <c r="S38" s="67">
        <v>4.3099999999999999E-2</v>
      </c>
      <c r="T38" s="98">
        <v>4.3200000000000002E-2</v>
      </c>
      <c r="U38" s="67">
        <v>4.3200000000000002E-2</v>
      </c>
      <c r="V38" s="99">
        <v>4.2700000000000002E-2</v>
      </c>
      <c r="W38" s="67">
        <v>4.3200000000000002E-2</v>
      </c>
      <c r="X38" s="67">
        <v>4.3400000000000001E-2</v>
      </c>
      <c r="Y38" s="67">
        <v>4.3999999999999997E-2</v>
      </c>
      <c r="Z38" s="98">
        <v>4.3700000000000003E-2</v>
      </c>
      <c r="AA38" s="67">
        <v>4.3499999999999997E-2</v>
      </c>
      <c r="AB38" s="100">
        <v>4.2500000000000003E-2</v>
      </c>
      <c r="AN38" s="25"/>
      <c r="AP38" s="25"/>
      <c r="AR38" s="25"/>
      <c r="AT38" s="25"/>
      <c r="AV38" s="25"/>
      <c r="BZ38" s="40"/>
    </row>
    <row r="39" spans="1:78" x14ac:dyDescent="0.25">
      <c r="B39" s="40"/>
      <c r="C39" s="40"/>
      <c r="D39" s="101">
        <v>0.38529999999999998</v>
      </c>
      <c r="E39" s="102">
        <v>0.40589999999999998</v>
      </c>
      <c r="F39" s="102">
        <v>0.372</v>
      </c>
      <c r="G39" s="103">
        <v>0.4919</v>
      </c>
      <c r="H39" s="102">
        <v>0.46510000000000001</v>
      </c>
      <c r="I39" s="104">
        <v>0.45610000000000001</v>
      </c>
      <c r="J39" s="102">
        <v>0.39879999999999999</v>
      </c>
      <c r="K39" s="102">
        <v>0.39960000000000001</v>
      </c>
      <c r="L39" s="102">
        <v>0.4743</v>
      </c>
      <c r="M39" s="103">
        <v>0.46379999999999999</v>
      </c>
      <c r="N39" s="102">
        <v>0.55759999999999998</v>
      </c>
      <c r="O39" s="105">
        <v>0.49630000000000002</v>
      </c>
      <c r="P39" s="79"/>
      <c r="Q39" s="101">
        <v>4.4400000000000002E-2</v>
      </c>
      <c r="R39" s="102">
        <v>4.3900000000000002E-2</v>
      </c>
      <c r="S39" s="102">
        <v>4.6600000000000003E-2</v>
      </c>
      <c r="T39" s="103">
        <v>4.3999999999999997E-2</v>
      </c>
      <c r="U39" s="102">
        <v>4.3099999999999999E-2</v>
      </c>
      <c r="V39" s="104">
        <v>4.3299999999999998E-2</v>
      </c>
      <c r="W39" s="102">
        <v>4.3999999999999997E-2</v>
      </c>
      <c r="X39" s="102">
        <v>4.41E-2</v>
      </c>
      <c r="Y39" s="102">
        <v>4.4600000000000001E-2</v>
      </c>
      <c r="Z39" s="103">
        <v>4.36E-2</v>
      </c>
      <c r="AA39" s="102">
        <v>4.4400000000000002E-2</v>
      </c>
      <c r="AB39" s="105">
        <v>4.3099999999999999E-2</v>
      </c>
      <c r="AN39" s="25"/>
      <c r="AP39" s="25"/>
      <c r="AR39" s="25"/>
      <c r="AT39" s="25"/>
      <c r="AV39" s="25"/>
      <c r="BZ39" s="40"/>
    </row>
    <row r="40" spans="1:78" ht="15.75" thickBot="1" x14ac:dyDescent="0.3">
      <c r="B40" s="40"/>
      <c r="C40" s="40"/>
      <c r="D40" s="108">
        <v>0.22</v>
      </c>
      <c r="E40" s="109">
        <v>0.2631</v>
      </c>
      <c r="F40" s="109">
        <v>0.23799999999999999</v>
      </c>
      <c r="G40" s="110">
        <v>0.4879</v>
      </c>
      <c r="H40" s="109">
        <v>0.42259999999999998</v>
      </c>
      <c r="I40" s="111">
        <v>0.40720000000000001</v>
      </c>
      <c r="J40" s="109">
        <v>0.50780000000000003</v>
      </c>
      <c r="K40" s="109">
        <v>0.54159999999999997</v>
      </c>
      <c r="L40" s="109">
        <v>0.5373</v>
      </c>
      <c r="M40" s="110">
        <v>0.34760000000000002</v>
      </c>
      <c r="N40" s="109">
        <v>0.38779999999999998</v>
      </c>
      <c r="O40" s="112">
        <v>0.41020000000000001</v>
      </c>
      <c r="P40" s="79"/>
      <c r="Q40" s="108">
        <v>4.5199999999999997E-2</v>
      </c>
      <c r="R40" s="109">
        <v>5.6800000000000003E-2</v>
      </c>
      <c r="S40" s="109">
        <v>4.4600000000000001E-2</v>
      </c>
      <c r="T40" s="110">
        <v>4.48E-2</v>
      </c>
      <c r="U40" s="109">
        <v>4.3299999999999998E-2</v>
      </c>
      <c r="V40" s="111">
        <v>4.3499999999999997E-2</v>
      </c>
      <c r="W40" s="109">
        <v>4.4400000000000002E-2</v>
      </c>
      <c r="X40" s="109">
        <v>4.41E-2</v>
      </c>
      <c r="Y40" s="109">
        <v>4.3799999999999999E-2</v>
      </c>
      <c r="Z40" s="110">
        <v>4.4499999999999998E-2</v>
      </c>
      <c r="AA40" s="109">
        <v>4.3999999999999997E-2</v>
      </c>
      <c r="AB40" s="112">
        <v>4.3999999999999997E-2</v>
      </c>
      <c r="AN40" s="25"/>
      <c r="AP40" s="25"/>
      <c r="AR40" s="25"/>
      <c r="AT40" s="25"/>
      <c r="AV40" s="25"/>
      <c r="BZ40" s="40"/>
    </row>
    <row r="41" spans="1:78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N41" s="25"/>
      <c r="AP41" s="25"/>
      <c r="AR41" s="25"/>
      <c r="AT41" s="25"/>
      <c r="AV41" s="25"/>
      <c r="BZ41" s="40"/>
    </row>
    <row r="42" spans="1:78" ht="18" x14ac:dyDescent="0.35">
      <c r="A42" s="24" t="s">
        <v>18</v>
      </c>
      <c r="B42" s="276" t="s">
        <v>105</v>
      </c>
      <c r="C42" s="276"/>
      <c r="D42" s="276"/>
      <c r="E42" s="276"/>
      <c r="F42" s="276"/>
      <c r="G42" s="276"/>
      <c r="H42" s="276"/>
      <c r="I42" s="276"/>
      <c r="J42" s="276"/>
      <c r="K42" s="276"/>
      <c r="L42" s="276"/>
      <c r="M42" s="276"/>
      <c r="N42" s="276"/>
      <c r="O42" s="276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N42" s="25"/>
      <c r="AP42" s="25"/>
      <c r="AR42" s="25"/>
      <c r="AT42" s="25"/>
      <c r="AV42" s="25"/>
      <c r="BZ42" s="40"/>
    </row>
    <row r="43" spans="1:78" x14ac:dyDescent="0.25">
      <c r="B43" s="78" t="s">
        <v>109</v>
      </c>
      <c r="C43" s="78"/>
      <c r="D43" s="7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N43" s="25"/>
      <c r="AP43" s="25"/>
      <c r="AR43" s="25"/>
      <c r="AT43" s="25"/>
      <c r="AV43" s="25"/>
      <c r="BZ43" s="40"/>
    </row>
    <row r="44" spans="1:78" ht="15.75" thickBot="1" x14ac:dyDescent="0.3">
      <c r="B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N44" s="25"/>
      <c r="AP44" s="25"/>
      <c r="AR44" s="25"/>
      <c r="AT44" s="25"/>
      <c r="AV44" s="25"/>
      <c r="BZ44" s="40"/>
    </row>
    <row r="45" spans="1:78" ht="18.75" thickBot="1" x14ac:dyDescent="0.4">
      <c r="B45" s="114"/>
      <c r="C45" s="307" t="s">
        <v>106</v>
      </c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9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N45" s="25"/>
      <c r="AP45" s="25"/>
      <c r="AR45" s="25"/>
      <c r="AT45" s="25"/>
      <c r="AV45" s="25"/>
      <c r="BZ45" s="40"/>
    </row>
    <row r="46" spans="1:78" ht="15.75" thickBot="1" x14ac:dyDescent="0.3">
      <c r="A46" s="32"/>
      <c r="B46" s="115"/>
      <c r="C46" s="116">
        <v>1</v>
      </c>
      <c r="D46" s="65">
        <v>2</v>
      </c>
      <c r="E46" s="65">
        <v>3</v>
      </c>
      <c r="F46" s="51">
        <v>4</v>
      </c>
      <c r="G46" s="50">
        <v>5</v>
      </c>
      <c r="H46" s="52">
        <v>6</v>
      </c>
      <c r="I46" s="65">
        <v>7</v>
      </c>
      <c r="J46" s="65">
        <v>8</v>
      </c>
      <c r="K46" s="65">
        <v>9</v>
      </c>
      <c r="L46" s="51">
        <v>10</v>
      </c>
      <c r="M46" s="50">
        <v>11</v>
      </c>
      <c r="N46" s="117">
        <v>12</v>
      </c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N46" s="25"/>
      <c r="AP46" s="25"/>
      <c r="AR46" s="25"/>
      <c r="AT46" s="25"/>
      <c r="AV46" s="25"/>
      <c r="BZ46" s="40"/>
    </row>
    <row r="47" spans="1:78" x14ac:dyDescent="0.25">
      <c r="A47" s="32"/>
      <c r="B47" s="119" t="s">
        <v>0</v>
      </c>
      <c r="C47" s="120">
        <f t="shared" ref="C47:K54" si="6">D33-Q33</f>
        <v>0.59450000000000003</v>
      </c>
      <c r="D47" s="121">
        <f t="shared" si="6"/>
        <v>0.60950000000000004</v>
      </c>
      <c r="E47" s="122">
        <f t="shared" si="6"/>
        <v>0.57620000000000005</v>
      </c>
      <c r="F47" s="120">
        <f t="shared" ref="F47:F50" si="7">G33-T33</f>
        <v>0.27579999999999999</v>
      </c>
      <c r="G47" s="121">
        <f t="shared" ref="G47:G50" si="8">H33-U33</f>
        <v>0.28739999999999999</v>
      </c>
      <c r="H47" s="122">
        <f t="shared" ref="H47:H50" si="9">I33-V33</f>
        <v>0.26180000000000003</v>
      </c>
      <c r="I47" s="120">
        <f t="shared" si="6"/>
        <v>0.29459999999999997</v>
      </c>
      <c r="J47" s="121">
        <f t="shared" si="6"/>
        <v>0.30309999999999998</v>
      </c>
      <c r="K47" s="122">
        <f t="shared" si="6"/>
        <v>0.3019</v>
      </c>
      <c r="L47" s="120">
        <f t="shared" ref="L47:L52" si="10">M33-Z33</f>
        <v>0.37009999999999998</v>
      </c>
      <c r="M47" s="121">
        <f t="shared" ref="M47:M52" si="11">N33-AA33</f>
        <v>0.42349999999999999</v>
      </c>
      <c r="N47" s="122">
        <f t="shared" ref="N47:N52" si="12">O33-AB33</f>
        <v>0.42799999999999999</v>
      </c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N47" s="25"/>
      <c r="AP47" s="25"/>
      <c r="AR47" s="25"/>
      <c r="AT47" s="25"/>
      <c r="AV47" s="25"/>
      <c r="BZ47" s="40"/>
    </row>
    <row r="48" spans="1:78" x14ac:dyDescent="0.25">
      <c r="A48" s="32"/>
      <c r="B48" s="119" t="s">
        <v>1</v>
      </c>
      <c r="C48" s="97">
        <f t="shared" si="6"/>
        <v>0.5857</v>
      </c>
      <c r="D48" s="67">
        <f t="shared" si="6"/>
        <v>0.60570000000000002</v>
      </c>
      <c r="E48" s="67"/>
      <c r="F48" s="97">
        <f t="shared" si="7"/>
        <v>0.2477</v>
      </c>
      <c r="G48" s="67">
        <f t="shared" si="8"/>
        <v>0.2918</v>
      </c>
      <c r="H48" s="100">
        <f t="shared" si="9"/>
        <v>0.21559999999999996</v>
      </c>
      <c r="I48" s="97">
        <f t="shared" si="6"/>
        <v>0.3579</v>
      </c>
      <c r="J48" s="67">
        <f t="shared" si="6"/>
        <v>0.36570000000000003</v>
      </c>
      <c r="K48" s="100">
        <f t="shared" si="6"/>
        <v>0.36739999999999995</v>
      </c>
      <c r="L48" s="97">
        <f t="shared" si="10"/>
        <v>0.26989999999999997</v>
      </c>
      <c r="M48" s="67">
        <f t="shared" si="11"/>
        <v>0.35539999999999999</v>
      </c>
      <c r="N48" s="100">
        <f t="shared" si="12"/>
        <v>0.33150000000000002</v>
      </c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N48" s="25"/>
      <c r="AP48" s="25"/>
      <c r="AR48" s="25"/>
      <c r="AT48" s="25"/>
      <c r="AV48" s="25"/>
      <c r="BZ48" s="40"/>
    </row>
    <row r="49" spans="1:78" x14ac:dyDescent="0.25">
      <c r="A49" s="32"/>
      <c r="B49" s="119" t="s">
        <v>2</v>
      </c>
      <c r="C49" s="97"/>
      <c r="D49" s="67">
        <f t="shared" ref="D49:D51" si="13">E35-R35</f>
        <v>0.58909999999999996</v>
      </c>
      <c r="E49" s="67">
        <f t="shared" ref="E49:E51" si="14">F35-S35</f>
        <v>0.56879999999999997</v>
      </c>
      <c r="F49" s="97">
        <f t="shared" si="7"/>
        <v>0.26489999999999997</v>
      </c>
      <c r="G49" s="67">
        <f t="shared" si="8"/>
        <v>0.32799999999999996</v>
      </c>
      <c r="H49" s="100">
        <f t="shared" si="9"/>
        <v>0.28149999999999997</v>
      </c>
      <c r="I49" s="97">
        <f t="shared" si="6"/>
        <v>0.28109999999999996</v>
      </c>
      <c r="J49" s="67">
        <f t="shared" si="6"/>
        <v>0.36110000000000003</v>
      </c>
      <c r="K49" s="100">
        <f t="shared" si="6"/>
        <v>0.33040000000000003</v>
      </c>
      <c r="L49" s="97">
        <f t="shared" si="10"/>
        <v>0.39560000000000001</v>
      </c>
      <c r="M49" s="67">
        <f t="shared" si="11"/>
        <v>0.43140000000000001</v>
      </c>
      <c r="N49" s="100">
        <f t="shared" si="12"/>
        <v>0.40569999999999995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N49" s="25"/>
      <c r="AP49" s="25"/>
      <c r="AR49" s="25"/>
      <c r="AT49" s="25"/>
      <c r="AV49" s="25"/>
      <c r="BZ49" s="40"/>
    </row>
    <row r="50" spans="1:78" x14ac:dyDescent="0.25">
      <c r="A50" s="32"/>
      <c r="B50" s="119" t="s">
        <v>3</v>
      </c>
      <c r="C50" s="97">
        <f t="shared" ref="C50:C51" si="15">D36-Q36</f>
        <v>0.56130000000000002</v>
      </c>
      <c r="D50" s="67"/>
      <c r="E50" s="67">
        <f t="shared" si="14"/>
        <v>0.56030000000000002</v>
      </c>
      <c r="F50" s="97">
        <f t="shared" si="7"/>
        <v>0.32050000000000001</v>
      </c>
      <c r="G50" s="67">
        <f t="shared" si="8"/>
        <v>0.35439999999999999</v>
      </c>
      <c r="H50" s="100">
        <f t="shared" si="9"/>
        <v>0.34699999999999998</v>
      </c>
      <c r="I50" s="97">
        <f t="shared" si="6"/>
        <v>0.16259999999999999</v>
      </c>
      <c r="J50" s="67">
        <f t="shared" si="6"/>
        <v>0.18369999999999997</v>
      </c>
      <c r="K50" s="100">
        <f t="shared" si="6"/>
        <v>0.16550000000000001</v>
      </c>
      <c r="L50" s="97">
        <f t="shared" si="10"/>
        <v>0.45189999999999997</v>
      </c>
      <c r="M50" s="67">
        <f t="shared" si="11"/>
        <v>0.4849</v>
      </c>
      <c r="N50" s="100">
        <f t="shared" si="12"/>
        <v>0.44790000000000002</v>
      </c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N50" s="25"/>
      <c r="AP50" s="25"/>
      <c r="AR50" s="25"/>
      <c r="AT50" s="25"/>
      <c r="AV50" s="25"/>
      <c r="BZ50" s="40"/>
    </row>
    <row r="51" spans="1:78" x14ac:dyDescent="0.25">
      <c r="A51" s="32"/>
      <c r="B51" s="119" t="s">
        <v>4</v>
      </c>
      <c r="C51" s="97">
        <f t="shared" si="15"/>
        <v>0.55519999999999992</v>
      </c>
      <c r="D51" s="67">
        <f t="shared" si="13"/>
        <v>0.52810000000000001</v>
      </c>
      <c r="E51" s="67">
        <f t="shared" si="14"/>
        <v>0.54120000000000001</v>
      </c>
      <c r="F51" s="97">
        <f t="shared" si="6"/>
        <v>0.308</v>
      </c>
      <c r="G51" s="67">
        <f t="shared" si="6"/>
        <v>0.30020000000000002</v>
      </c>
      <c r="H51" s="100">
        <f t="shared" si="6"/>
        <v>0.32830000000000004</v>
      </c>
      <c r="I51" s="97">
        <f t="shared" si="6"/>
        <v>0.41110000000000002</v>
      </c>
      <c r="J51" s="67">
        <f t="shared" si="6"/>
        <v>0.41070000000000001</v>
      </c>
      <c r="K51" s="100">
        <f t="shared" si="6"/>
        <v>0.39419999999999999</v>
      </c>
      <c r="L51" s="97">
        <f t="shared" si="10"/>
        <v>0.35150000000000003</v>
      </c>
      <c r="M51" s="67">
        <f t="shared" si="11"/>
        <v>0.36880000000000002</v>
      </c>
      <c r="N51" s="100">
        <f t="shared" si="12"/>
        <v>0.37269999999999998</v>
      </c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N51" s="25"/>
      <c r="AP51" s="25"/>
      <c r="AR51" s="25"/>
      <c r="AT51" s="25"/>
      <c r="AV51" s="25"/>
      <c r="BZ51" s="40"/>
    </row>
    <row r="52" spans="1:78" x14ac:dyDescent="0.25">
      <c r="A52" s="32"/>
      <c r="B52" s="119" t="s">
        <v>5</v>
      </c>
      <c r="C52" s="97">
        <f t="shared" si="6"/>
        <v>0.42649999999999999</v>
      </c>
      <c r="D52" s="67">
        <f t="shared" si="6"/>
        <v>0.46270000000000006</v>
      </c>
      <c r="E52" s="100">
        <f t="shared" si="6"/>
        <v>0.42190000000000005</v>
      </c>
      <c r="F52" s="97">
        <f t="shared" si="6"/>
        <v>0.3488</v>
      </c>
      <c r="G52" s="67">
        <f t="shared" si="6"/>
        <v>0.33139999999999997</v>
      </c>
      <c r="H52" s="100">
        <f t="shared" si="6"/>
        <v>0.35239999999999999</v>
      </c>
      <c r="I52" s="97">
        <f t="shared" ref="I52:I54" si="16">J38-W38</f>
        <v>0.39419999999999999</v>
      </c>
      <c r="J52" s="67">
        <f t="shared" ref="J52:J54" si="17">K38-X38</f>
        <v>0.36680000000000001</v>
      </c>
      <c r="K52" s="100">
        <f t="shared" ref="K52:K54" si="18">L38-Y38</f>
        <v>0.4128</v>
      </c>
      <c r="L52" s="97">
        <f t="shared" si="10"/>
        <v>0.37169999999999997</v>
      </c>
      <c r="M52" s="67">
        <f t="shared" si="11"/>
        <v>0.44330000000000003</v>
      </c>
      <c r="N52" s="100">
        <f t="shared" si="12"/>
        <v>0.37230000000000002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N52" s="25"/>
      <c r="AP52" s="25"/>
      <c r="AR52" s="25"/>
      <c r="AT52" s="25"/>
      <c r="AV52" s="25"/>
      <c r="AW52" s="32"/>
      <c r="BZ52" s="40"/>
    </row>
    <row r="53" spans="1:78" x14ac:dyDescent="0.25">
      <c r="A53" s="32"/>
      <c r="B53" s="119" t="s">
        <v>6</v>
      </c>
      <c r="C53" s="97">
        <f t="shared" si="6"/>
        <v>0.34089999999999998</v>
      </c>
      <c r="D53" s="67">
        <f t="shared" si="6"/>
        <v>0.36199999999999999</v>
      </c>
      <c r="E53" s="100">
        <f t="shared" si="6"/>
        <v>0.32540000000000002</v>
      </c>
      <c r="F53" s="97">
        <f t="shared" si="6"/>
        <v>0.44790000000000002</v>
      </c>
      <c r="G53" s="67">
        <f t="shared" si="6"/>
        <v>0.42200000000000004</v>
      </c>
      <c r="H53" s="100">
        <f t="shared" si="6"/>
        <v>0.4128</v>
      </c>
      <c r="I53" s="97">
        <f t="shared" si="16"/>
        <v>0.3548</v>
      </c>
      <c r="J53" s="67">
        <f t="shared" si="17"/>
        <v>0.35550000000000004</v>
      </c>
      <c r="K53" s="100">
        <f t="shared" si="18"/>
        <v>0.42969999999999997</v>
      </c>
      <c r="L53" s="97">
        <f t="shared" ref="L53:L54" si="19">M39-Z39</f>
        <v>0.42020000000000002</v>
      </c>
      <c r="M53" s="67">
        <f t="shared" ref="M53:M54" si="20">N39-AA39</f>
        <v>0.51319999999999999</v>
      </c>
      <c r="N53" s="100">
        <f t="shared" ref="N53:N54" si="21">O39-AB39</f>
        <v>0.45320000000000005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N53" s="25"/>
      <c r="AP53" s="25"/>
      <c r="AR53" s="25"/>
      <c r="AT53" s="25"/>
      <c r="AV53" s="25"/>
      <c r="AW53" s="32"/>
      <c r="BZ53" s="40"/>
    </row>
    <row r="54" spans="1:78" ht="15.75" thickBot="1" x14ac:dyDescent="0.3">
      <c r="A54" s="32"/>
      <c r="B54" s="132" t="s">
        <v>7</v>
      </c>
      <c r="C54" s="133">
        <f t="shared" si="6"/>
        <v>0.17480000000000001</v>
      </c>
      <c r="D54" s="134">
        <f t="shared" si="6"/>
        <v>0.20629999999999998</v>
      </c>
      <c r="E54" s="135">
        <f t="shared" si="6"/>
        <v>0.19339999999999999</v>
      </c>
      <c r="F54" s="133"/>
      <c r="G54" s="134">
        <f t="shared" si="6"/>
        <v>0.37929999999999997</v>
      </c>
      <c r="H54" s="135">
        <f t="shared" si="6"/>
        <v>0.36370000000000002</v>
      </c>
      <c r="I54" s="133">
        <f t="shared" si="16"/>
        <v>0.46340000000000003</v>
      </c>
      <c r="J54" s="134">
        <f t="shared" si="17"/>
        <v>0.49749999999999994</v>
      </c>
      <c r="K54" s="135">
        <f t="shared" si="18"/>
        <v>0.49349999999999999</v>
      </c>
      <c r="L54" s="133">
        <f t="shared" si="19"/>
        <v>0.30310000000000004</v>
      </c>
      <c r="M54" s="134">
        <f t="shared" si="20"/>
        <v>0.34379999999999999</v>
      </c>
      <c r="N54" s="135">
        <f t="shared" si="21"/>
        <v>0.36620000000000003</v>
      </c>
      <c r="P54" s="66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N54" s="25"/>
      <c r="AP54" s="25"/>
      <c r="AR54" s="25"/>
      <c r="AT54" s="25"/>
      <c r="AV54" s="25"/>
      <c r="AW54" s="32"/>
      <c r="BZ54" s="40"/>
    </row>
    <row r="55" spans="1:78" x14ac:dyDescent="0.25">
      <c r="A55" s="32"/>
      <c r="C55" s="136"/>
      <c r="D55" s="25" t="s">
        <v>54</v>
      </c>
      <c r="P55" s="6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N55" s="25"/>
      <c r="AP55" s="25"/>
      <c r="AR55" s="25"/>
      <c r="AT55" s="25"/>
      <c r="AV55" s="25"/>
      <c r="AW55" s="32"/>
      <c r="BZ55" s="40"/>
    </row>
    <row r="56" spans="1:78" x14ac:dyDescent="0.25">
      <c r="P56" s="66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N56" s="25"/>
      <c r="AP56" s="25"/>
      <c r="AR56" s="25"/>
      <c r="AT56" s="25"/>
      <c r="AV56" s="25"/>
      <c r="AW56" s="32"/>
      <c r="BZ56" s="40"/>
    </row>
    <row r="57" spans="1:78" x14ac:dyDescent="0.25">
      <c r="A57" s="24" t="s">
        <v>17</v>
      </c>
      <c r="B57" s="301" t="s">
        <v>48</v>
      </c>
      <c r="C57" s="301"/>
      <c r="D57" s="301"/>
      <c r="E57" s="301"/>
      <c r="F57" s="301"/>
      <c r="G57" s="301"/>
      <c r="H57" s="301"/>
      <c r="I57" s="301"/>
      <c r="J57" s="301"/>
      <c r="K57" s="301"/>
      <c r="L57" s="301"/>
      <c r="M57" s="301"/>
      <c r="N57" s="301"/>
      <c r="P57" s="66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N57" s="25"/>
      <c r="AP57" s="25"/>
      <c r="AR57" s="25"/>
      <c r="AT57" s="25"/>
      <c r="AV57" s="25"/>
      <c r="AW57" s="32"/>
      <c r="BZ57" s="40"/>
    </row>
    <row r="58" spans="1:78" x14ac:dyDescent="0.25">
      <c r="A58" s="24"/>
      <c r="B58" s="33" t="s">
        <v>98</v>
      </c>
      <c r="C58" s="274"/>
      <c r="D58" s="274"/>
      <c r="E58" s="274"/>
      <c r="F58" s="274"/>
      <c r="G58" s="274"/>
      <c r="H58" s="274"/>
      <c r="I58" s="274"/>
      <c r="J58" s="274"/>
      <c r="K58" s="274"/>
      <c r="L58" s="274"/>
      <c r="M58" s="274"/>
      <c r="N58" s="274"/>
      <c r="P58" s="66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N58" s="25"/>
      <c r="AP58" s="25"/>
      <c r="AR58" s="25"/>
      <c r="AT58" s="25"/>
      <c r="AV58" s="25"/>
      <c r="AW58" s="32"/>
      <c r="BZ58" s="40"/>
    </row>
    <row r="59" spans="1:78" x14ac:dyDescent="0.25">
      <c r="B59" s="32"/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P59" s="66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N59" s="25"/>
      <c r="AP59" s="25"/>
      <c r="AR59" s="25"/>
      <c r="AT59" s="25"/>
      <c r="AV59" s="25"/>
      <c r="AW59" s="32"/>
      <c r="BZ59" s="40"/>
    </row>
    <row r="60" spans="1:78" ht="15.75" thickBot="1" x14ac:dyDescent="0.3">
      <c r="B60" s="41"/>
      <c r="C60" s="315" t="s">
        <v>29</v>
      </c>
      <c r="D60" s="316"/>
      <c r="E60" s="317"/>
      <c r="F60" s="315" t="s">
        <v>30</v>
      </c>
      <c r="G60" s="316"/>
      <c r="H60" s="317"/>
      <c r="I60" s="315" t="s">
        <v>32</v>
      </c>
      <c r="J60" s="316"/>
      <c r="K60" s="317"/>
      <c r="L60" s="315" t="s">
        <v>31</v>
      </c>
      <c r="M60" s="316"/>
      <c r="N60" s="317"/>
      <c r="P60" s="66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N60" s="25"/>
      <c r="AP60" s="25"/>
      <c r="AR60" s="25"/>
      <c r="AT60" s="25"/>
      <c r="AV60" s="25"/>
      <c r="AW60" s="32"/>
      <c r="BZ60" s="40"/>
    </row>
    <row r="61" spans="1:78" ht="15.75" thickBot="1" x14ac:dyDescent="0.3">
      <c r="B61" s="41"/>
      <c r="C61" s="42" t="s">
        <v>39</v>
      </c>
      <c r="D61" s="43" t="s">
        <v>10</v>
      </c>
      <c r="E61" s="275" t="s">
        <v>11</v>
      </c>
      <c r="F61" s="45" t="s">
        <v>124</v>
      </c>
      <c r="G61" s="46" t="s">
        <v>10</v>
      </c>
      <c r="H61" s="47" t="s">
        <v>11</v>
      </c>
      <c r="I61" s="45" t="s">
        <v>124</v>
      </c>
      <c r="J61" s="46" t="s">
        <v>10</v>
      </c>
      <c r="K61" s="46" t="s">
        <v>11</v>
      </c>
      <c r="L61" s="45" t="s">
        <v>124</v>
      </c>
      <c r="M61" s="46" t="s">
        <v>10</v>
      </c>
      <c r="N61" s="47" t="s">
        <v>11</v>
      </c>
      <c r="P61" s="66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N61" s="25"/>
      <c r="AP61" s="25"/>
      <c r="AR61" s="25"/>
      <c r="AT61" s="25"/>
      <c r="AV61" s="25"/>
      <c r="AW61" s="32"/>
      <c r="BZ61" s="40"/>
    </row>
    <row r="62" spans="1:78" x14ac:dyDescent="0.25">
      <c r="B62" s="53"/>
      <c r="C62" s="54">
        <v>0</v>
      </c>
      <c r="D62" s="55">
        <f t="shared" ref="D62:D69" si="22">AVERAGE(C47:E47)</f>
        <v>0.59340000000000004</v>
      </c>
      <c r="E62" s="55">
        <f t="shared" ref="E62:E69" si="23">STDEV(C47:E47)</f>
        <v>1.6677229985821985E-2</v>
      </c>
      <c r="F62" s="57">
        <f t="shared" ref="F62:F69" si="24">G18</f>
        <v>25</v>
      </c>
      <c r="G62" s="55">
        <f>AVERAGE(F47:H47)</f>
        <v>0.27499999999999997</v>
      </c>
      <c r="H62" s="56">
        <f t="shared" ref="H62:H69" si="25">STDEV(F47:H47)</f>
        <v>1.2818736287169631E-2</v>
      </c>
      <c r="I62" s="57">
        <f t="shared" ref="I62:I69" si="26">J18</f>
        <v>33</v>
      </c>
      <c r="J62" s="55">
        <f t="shared" ref="J62:J69" si="27">AVERAGE(I47:K47)</f>
        <v>0.29986666666666667</v>
      </c>
      <c r="K62" s="55">
        <f t="shared" ref="K62:K69" si="28">STDEV(I47:K47)</f>
        <v>4.6003623045726971E-3</v>
      </c>
      <c r="L62" s="57">
        <f t="shared" ref="L62:L69" si="29">M18</f>
        <v>41</v>
      </c>
      <c r="M62" s="55">
        <f t="shared" ref="M62:M69" si="30">AVERAGE(L47:N47)</f>
        <v>0.40720000000000001</v>
      </c>
      <c r="N62" s="56">
        <f t="shared" ref="N62:N69" si="31">STDEV(L47:N47)</f>
        <v>3.2208228762227828E-2</v>
      </c>
      <c r="P62" s="6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N62" s="25"/>
      <c r="AP62" s="25"/>
      <c r="AR62" s="25"/>
      <c r="AT62" s="25"/>
      <c r="AV62" s="25"/>
      <c r="AW62" s="32"/>
      <c r="BZ62" s="40"/>
    </row>
    <row r="63" spans="1:78" x14ac:dyDescent="0.25">
      <c r="B63" s="53"/>
      <c r="C63" s="62">
        <v>0.25</v>
      </c>
      <c r="D63" s="55">
        <f t="shared" si="22"/>
        <v>0.59570000000000001</v>
      </c>
      <c r="E63" s="55">
        <f t="shared" si="23"/>
        <v>1.4142135623730963E-2</v>
      </c>
      <c r="F63" s="57">
        <f t="shared" si="24"/>
        <v>26</v>
      </c>
      <c r="G63" s="55">
        <f>AVERAGE(F48:H48)</f>
        <v>0.25169999999999998</v>
      </c>
      <c r="H63" s="56">
        <f t="shared" si="25"/>
        <v>3.8257156193318972E-2</v>
      </c>
      <c r="I63" s="57">
        <f t="shared" si="26"/>
        <v>34</v>
      </c>
      <c r="J63" s="55">
        <f t="shared" si="27"/>
        <v>0.36366666666666664</v>
      </c>
      <c r="K63" s="55">
        <f t="shared" si="28"/>
        <v>5.0658990646610018E-3</v>
      </c>
      <c r="L63" s="57">
        <f t="shared" si="29"/>
        <v>42</v>
      </c>
      <c r="M63" s="55">
        <f t="shared" si="30"/>
        <v>0.31893333333333335</v>
      </c>
      <c r="N63" s="56">
        <f t="shared" si="31"/>
        <v>4.4113527781547181E-2</v>
      </c>
      <c r="P63" s="66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N63" s="25"/>
      <c r="AP63" s="25"/>
      <c r="AR63" s="25"/>
      <c r="AT63" s="25"/>
      <c r="AV63" s="25"/>
      <c r="BZ63" s="40"/>
    </row>
    <row r="64" spans="1:78" x14ac:dyDescent="0.25">
      <c r="B64" s="53"/>
      <c r="C64" s="68">
        <v>0.5</v>
      </c>
      <c r="D64" s="55">
        <f t="shared" si="22"/>
        <v>0.57894999999999996</v>
      </c>
      <c r="E64" s="55">
        <f t="shared" si="23"/>
        <v>1.4354267658086905E-2</v>
      </c>
      <c r="F64" s="57">
        <f t="shared" si="24"/>
        <v>27</v>
      </c>
      <c r="G64" s="55">
        <f t="shared" ref="G64:G69" si="32">AVERAGE(F49:H49)</f>
        <v>0.29146666666666665</v>
      </c>
      <c r="H64" s="56">
        <f t="shared" si="25"/>
        <v>3.2709376841103727E-2</v>
      </c>
      <c r="I64" s="57">
        <f t="shared" si="26"/>
        <v>35</v>
      </c>
      <c r="J64" s="55">
        <f t="shared" si="27"/>
        <v>0.32419999999999999</v>
      </c>
      <c r="K64" s="55">
        <f t="shared" si="28"/>
        <v>4.0358766086192446E-2</v>
      </c>
      <c r="L64" s="57">
        <f t="shared" si="29"/>
        <v>43</v>
      </c>
      <c r="M64" s="55">
        <f t="shared" si="30"/>
        <v>0.41089999999999999</v>
      </c>
      <c r="N64" s="56">
        <f t="shared" si="31"/>
        <v>1.8457789683491366E-2</v>
      </c>
      <c r="P64" s="66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N64" s="25"/>
      <c r="AP64" s="25"/>
      <c r="AR64" s="25"/>
      <c r="AT64" s="25"/>
      <c r="AV64" s="25"/>
      <c r="BZ64" s="40"/>
    </row>
    <row r="65" spans="1:78" x14ac:dyDescent="0.25">
      <c r="B65" s="53"/>
      <c r="C65" s="54">
        <v>1</v>
      </c>
      <c r="D65" s="55">
        <f t="shared" si="22"/>
        <v>0.56079999999999997</v>
      </c>
      <c r="E65" s="55">
        <f t="shared" si="23"/>
        <v>7.0710678118654816E-4</v>
      </c>
      <c r="F65" s="57">
        <f t="shared" si="24"/>
        <v>28</v>
      </c>
      <c r="G65" s="55">
        <f t="shared" si="32"/>
        <v>0.34063333333333334</v>
      </c>
      <c r="H65" s="56">
        <f t="shared" si="25"/>
        <v>1.7824234438913018E-2</v>
      </c>
      <c r="I65" s="57">
        <f t="shared" si="26"/>
        <v>36</v>
      </c>
      <c r="J65" s="55">
        <f t="shared" si="27"/>
        <v>0.17059999999999997</v>
      </c>
      <c r="K65" s="55">
        <f t="shared" si="28"/>
        <v>1.1437219941926433E-2</v>
      </c>
      <c r="L65" s="57">
        <f t="shared" si="29"/>
        <v>44</v>
      </c>
      <c r="M65" s="55">
        <f t="shared" si="30"/>
        <v>0.46156666666666668</v>
      </c>
      <c r="N65" s="56">
        <f t="shared" si="31"/>
        <v>2.0305992547357377E-2</v>
      </c>
      <c r="P65" s="66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N65" s="25"/>
      <c r="AP65" s="25"/>
      <c r="AR65" s="25"/>
      <c r="AT65" s="25"/>
      <c r="AV65" s="25"/>
      <c r="BZ65" s="40"/>
    </row>
    <row r="66" spans="1:78" x14ac:dyDescent="0.25">
      <c r="B66" s="53"/>
      <c r="C66" s="68">
        <v>1.5</v>
      </c>
      <c r="D66" s="55">
        <f t="shared" si="22"/>
        <v>0.54149999999999998</v>
      </c>
      <c r="E66" s="55">
        <f t="shared" si="23"/>
        <v>1.3552490546021371E-2</v>
      </c>
      <c r="F66" s="57">
        <f t="shared" si="24"/>
        <v>29</v>
      </c>
      <c r="G66" s="55">
        <f t="shared" si="32"/>
        <v>0.3121666666666667</v>
      </c>
      <c r="H66" s="56">
        <f t="shared" si="25"/>
        <v>1.4505975780116746E-2</v>
      </c>
      <c r="I66" s="57">
        <f t="shared" si="26"/>
        <v>37</v>
      </c>
      <c r="J66" s="55">
        <f t="shared" si="27"/>
        <v>0.40533333333333338</v>
      </c>
      <c r="K66" s="55">
        <f t="shared" si="28"/>
        <v>9.6438235847268357E-3</v>
      </c>
      <c r="L66" s="57">
        <f t="shared" si="29"/>
        <v>45</v>
      </c>
      <c r="M66" s="55">
        <f t="shared" si="30"/>
        <v>0.36433333333333334</v>
      </c>
      <c r="N66" s="56">
        <f t="shared" si="31"/>
        <v>1.1283764147363803E-2</v>
      </c>
      <c r="P66" s="66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N66" s="25"/>
      <c r="AP66" s="25"/>
      <c r="AR66" s="25"/>
      <c r="AT66" s="25"/>
      <c r="AV66" s="25"/>
      <c r="BZ66" s="40"/>
    </row>
    <row r="67" spans="1:78" x14ac:dyDescent="0.25">
      <c r="B67" s="53"/>
      <c r="C67" s="54">
        <v>3</v>
      </c>
      <c r="D67" s="55">
        <f t="shared" si="22"/>
        <v>0.43703333333333338</v>
      </c>
      <c r="E67" s="55">
        <f t="shared" si="23"/>
        <v>2.2346662688941588E-2</v>
      </c>
      <c r="F67" s="57">
        <f t="shared" si="24"/>
        <v>30</v>
      </c>
      <c r="G67" s="55">
        <f t="shared" si="32"/>
        <v>0.34420000000000001</v>
      </c>
      <c r="H67" s="56">
        <f t="shared" si="25"/>
        <v>1.123031611309318E-2</v>
      </c>
      <c r="I67" s="57">
        <f t="shared" si="26"/>
        <v>38</v>
      </c>
      <c r="J67" s="55">
        <f t="shared" si="27"/>
        <v>0.39126666666666665</v>
      </c>
      <c r="K67" s="55">
        <f t="shared" si="28"/>
        <v>2.3139864591940309E-2</v>
      </c>
      <c r="L67" s="57">
        <f t="shared" si="29"/>
        <v>46</v>
      </c>
      <c r="M67" s="55">
        <f t="shared" si="30"/>
        <v>0.39576666666666666</v>
      </c>
      <c r="N67" s="56">
        <f t="shared" si="31"/>
        <v>4.1166167338402233E-2</v>
      </c>
      <c r="P67" s="66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N67" s="25"/>
      <c r="AP67" s="25"/>
      <c r="AR67" s="25"/>
      <c r="AT67" s="25"/>
      <c r="AV67" s="25"/>
      <c r="BZ67" s="40"/>
    </row>
    <row r="68" spans="1:78" x14ac:dyDescent="0.25">
      <c r="B68" s="53"/>
      <c r="C68" s="54">
        <v>5</v>
      </c>
      <c r="D68" s="55">
        <f t="shared" si="22"/>
        <v>0.34276666666666666</v>
      </c>
      <c r="E68" s="55">
        <f t="shared" si="23"/>
        <v>1.8371263792492144E-2</v>
      </c>
      <c r="F68" s="57">
        <f t="shared" si="24"/>
        <v>31</v>
      </c>
      <c r="G68" s="55">
        <f t="shared" si="32"/>
        <v>0.42756666666666671</v>
      </c>
      <c r="H68" s="56">
        <f t="shared" si="25"/>
        <v>1.8200091574861195E-2</v>
      </c>
      <c r="I68" s="57">
        <f t="shared" si="26"/>
        <v>39</v>
      </c>
      <c r="J68" s="55">
        <f t="shared" si="27"/>
        <v>0.38000000000000006</v>
      </c>
      <c r="K68" s="55">
        <f t="shared" si="28"/>
        <v>4.3042885591000953E-2</v>
      </c>
      <c r="L68" s="57">
        <f t="shared" si="29"/>
        <v>47</v>
      </c>
      <c r="M68" s="55">
        <f t="shared" si="30"/>
        <v>0.4622</v>
      </c>
      <c r="N68" s="56">
        <f t="shared" si="31"/>
        <v>4.7148700936505118E-2</v>
      </c>
      <c r="P68" s="66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N68" s="25"/>
      <c r="AP68" s="25"/>
      <c r="AR68" s="25"/>
      <c r="AT68" s="25"/>
      <c r="AV68" s="25"/>
      <c r="BZ68" s="40"/>
    </row>
    <row r="69" spans="1:78" x14ac:dyDescent="0.25">
      <c r="B69" s="53"/>
      <c r="C69" s="69">
        <v>7</v>
      </c>
      <c r="D69" s="70">
        <f t="shared" si="22"/>
        <v>0.1915</v>
      </c>
      <c r="E69" s="70">
        <f t="shared" si="23"/>
        <v>1.583571911849915E-2</v>
      </c>
      <c r="F69" s="72">
        <f t="shared" si="24"/>
        <v>32</v>
      </c>
      <c r="G69" s="70">
        <f t="shared" si="32"/>
        <v>0.3715</v>
      </c>
      <c r="H69" s="71">
        <f t="shared" si="25"/>
        <v>1.1030865786510104E-2</v>
      </c>
      <c r="I69" s="72">
        <f t="shared" si="26"/>
        <v>40</v>
      </c>
      <c r="J69" s="70">
        <f t="shared" si="27"/>
        <v>0.48479999999999995</v>
      </c>
      <c r="K69" s="70">
        <f t="shared" si="28"/>
        <v>1.8640547202268459E-2</v>
      </c>
      <c r="L69" s="72">
        <f t="shared" si="29"/>
        <v>48</v>
      </c>
      <c r="M69" s="70">
        <f t="shared" si="30"/>
        <v>0.33770000000000006</v>
      </c>
      <c r="N69" s="71">
        <f t="shared" si="31"/>
        <v>3.1989216933210468E-2</v>
      </c>
      <c r="P69" s="66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N69" s="25"/>
      <c r="AP69" s="25"/>
      <c r="AR69" s="25"/>
      <c r="AT69" s="25"/>
      <c r="AV69" s="25"/>
      <c r="BZ69" s="40"/>
    </row>
    <row r="70" spans="1:78" x14ac:dyDescent="0.25">
      <c r="B70" s="66"/>
      <c r="C70" s="66"/>
      <c r="D70" s="66"/>
      <c r="E70" s="66"/>
      <c r="F70" s="73"/>
      <c r="G70" s="66"/>
      <c r="H70" s="74"/>
      <c r="I70" s="66"/>
      <c r="J70" s="75"/>
      <c r="K70" s="66"/>
      <c r="L70" s="76"/>
      <c r="M70" s="66"/>
      <c r="N70" s="77"/>
      <c r="P70" s="6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N70" s="25"/>
      <c r="AP70" s="25"/>
      <c r="AR70" s="25"/>
      <c r="AT70" s="25"/>
      <c r="AV70" s="25"/>
      <c r="BZ70" s="40"/>
    </row>
    <row r="71" spans="1:78" x14ac:dyDescent="0.25">
      <c r="A71" s="78" t="s">
        <v>49</v>
      </c>
      <c r="B71" s="318" t="s">
        <v>81</v>
      </c>
      <c r="C71" s="318"/>
      <c r="D71" s="318"/>
      <c r="E71" s="318"/>
      <c r="F71" s="318"/>
      <c r="G71" s="318"/>
      <c r="H71" s="318"/>
      <c r="I71" s="318"/>
      <c r="J71" s="318"/>
      <c r="K71" s="318"/>
      <c r="L71" s="318"/>
      <c r="M71" s="318"/>
      <c r="N71" s="318"/>
      <c r="P71" s="6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N71" s="25"/>
      <c r="AP71" s="25"/>
      <c r="AR71" s="25"/>
      <c r="AT71" s="25"/>
      <c r="AV71" s="25"/>
      <c r="BZ71" s="40"/>
    </row>
    <row r="72" spans="1:78" x14ac:dyDescent="0.25">
      <c r="A72" s="41"/>
      <c r="B72" s="188"/>
      <c r="C72" s="186"/>
      <c r="D72" s="186"/>
      <c r="E72" s="186"/>
      <c r="F72" s="186"/>
      <c r="G72" s="186"/>
      <c r="H72" s="186"/>
      <c r="I72" s="186"/>
      <c r="J72" s="187"/>
      <c r="K72" s="281"/>
      <c r="L72" s="281"/>
      <c r="M72" s="281"/>
      <c r="N72" s="281"/>
      <c r="P72" s="6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N72" s="25"/>
      <c r="AP72" s="25"/>
      <c r="AR72" s="25"/>
      <c r="AT72" s="25"/>
      <c r="AV72" s="25"/>
      <c r="BZ72" s="40"/>
    </row>
    <row r="73" spans="1:78" x14ac:dyDescent="0.25">
      <c r="A73" s="32"/>
      <c r="B73" s="181"/>
      <c r="C73" s="66"/>
      <c r="D73" s="66"/>
      <c r="E73" s="66"/>
      <c r="F73" s="66"/>
      <c r="G73" s="161"/>
      <c r="H73" s="66"/>
      <c r="I73" s="66"/>
      <c r="J73" s="204"/>
      <c r="K73" s="40"/>
      <c r="L73" s="80"/>
      <c r="M73" s="40"/>
      <c r="N73" s="81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N73" s="25"/>
      <c r="AP73" s="25"/>
      <c r="AR73" s="25"/>
      <c r="AT73" s="25"/>
      <c r="AV73" s="25"/>
      <c r="BZ73" s="40"/>
    </row>
    <row r="74" spans="1:78" x14ac:dyDescent="0.25">
      <c r="B74" s="83"/>
      <c r="C74" s="66"/>
      <c r="D74" s="66"/>
      <c r="E74" s="66"/>
      <c r="F74" s="73"/>
      <c r="G74" s="66"/>
      <c r="H74" s="74"/>
      <c r="I74" s="32"/>
      <c r="J74" s="205"/>
      <c r="K74" s="78" t="s">
        <v>43</v>
      </c>
      <c r="L74" s="78" t="s">
        <v>59</v>
      </c>
      <c r="M74" s="31"/>
      <c r="N74" s="31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N74" s="25"/>
      <c r="AP74" s="25"/>
      <c r="AR74" s="25"/>
      <c r="AT74" s="25"/>
      <c r="AV74" s="25"/>
      <c r="BZ74" s="40"/>
    </row>
    <row r="75" spans="1:78" ht="15.75" thickBot="1" x14ac:dyDescent="0.3">
      <c r="B75" s="83"/>
      <c r="C75" s="66"/>
      <c r="D75" s="66"/>
      <c r="E75" s="66"/>
      <c r="F75" s="73"/>
      <c r="G75" s="66"/>
      <c r="H75" s="74"/>
      <c r="I75" s="32"/>
      <c r="J75" s="205"/>
      <c r="K75" s="75"/>
      <c r="L75" s="85"/>
      <c r="M75" s="78"/>
      <c r="N75" s="31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N75" s="25"/>
      <c r="AP75" s="25"/>
      <c r="AR75" s="25"/>
      <c r="AT75" s="25"/>
      <c r="AV75" s="25"/>
      <c r="BZ75" s="40"/>
    </row>
    <row r="76" spans="1:78" ht="15.75" thickBot="1" x14ac:dyDescent="0.3">
      <c r="B76" s="83"/>
      <c r="C76" s="66"/>
      <c r="D76" s="66"/>
      <c r="E76" s="66"/>
      <c r="F76" s="73"/>
      <c r="G76" s="66"/>
      <c r="H76" s="74"/>
      <c r="I76" s="32"/>
      <c r="J76" s="205"/>
      <c r="K76" s="75"/>
      <c r="L76" s="78" t="s">
        <v>56</v>
      </c>
      <c r="M76" s="90">
        <v>-7.5999999999999998E-2</v>
      </c>
      <c r="N76" s="31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N76" s="25"/>
      <c r="AP76" s="25"/>
      <c r="AR76" s="25"/>
      <c r="AT76" s="25"/>
      <c r="AV76" s="25"/>
      <c r="BZ76" s="40"/>
    </row>
    <row r="77" spans="1:78" ht="15.75" thickBot="1" x14ac:dyDescent="0.3">
      <c r="B77" s="83"/>
      <c r="C77" s="66"/>
      <c r="D77" s="66"/>
      <c r="E77" s="66"/>
      <c r="F77" s="73"/>
      <c r="G77" s="66"/>
      <c r="H77" s="74"/>
      <c r="I77" s="32"/>
      <c r="J77" s="205"/>
      <c r="K77" s="75"/>
      <c r="L77" s="78" t="s">
        <v>57</v>
      </c>
      <c r="M77" s="96">
        <v>0.61160000000000003</v>
      </c>
      <c r="N77" s="31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N77" s="25"/>
      <c r="AP77" s="25"/>
      <c r="AR77" s="25"/>
      <c r="AT77" s="25"/>
      <c r="AV77" s="25"/>
      <c r="BZ77" s="40"/>
    </row>
    <row r="78" spans="1:78" x14ac:dyDescent="0.25">
      <c r="B78" s="83"/>
      <c r="C78" s="66"/>
      <c r="D78" s="73"/>
      <c r="E78" s="66" t="s">
        <v>35</v>
      </c>
      <c r="F78" s="74"/>
      <c r="G78" s="66"/>
      <c r="H78" s="74"/>
      <c r="I78" s="32"/>
      <c r="J78" s="205"/>
      <c r="K78" s="66"/>
      <c r="L78" s="75"/>
      <c r="N78" s="31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N78" s="25"/>
      <c r="AP78" s="25"/>
      <c r="AR78" s="25"/>
      <c r="AT78" s="25"/>
      <c r="AV78" s="25"/>
      <c r="BZ78" s="40"/>
    </row>
    <row r="79" spans="1:78" x14ac:dyDescent="0.25">
      <c r="B79" s="83"/>
      <c r="C79" s="66"/>
      <c r="D79" s="73"/>
      <c r="E79" s="66"/>
      <c r="F79" s="74"/>
      <c r="G79" s="32"/>
      <c r="H79" s="150"/>
      <c r="I79" s="32"/>
      <c r="J79" s="205"/>
      <c r="L79" s="41" t="s">
        <v>104</v>
      </c>
      <c r="M79" s="8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N79" s="25"/>
      <c r="AP79" s="25"/>
      <c r="AR79" s="25"/>
      <c r="AT79" s="25"/>
      <c r="AV79" s="25"/>
      <c r="BZ79" s="40"/>
    </row>
    <row r="80" spans="1:78" x14ac:dyDescent="0.25">
      <c r="B80" s="83"/>
      <c r="C80" s="66"/>
      <c r="D80" s="66" t="s">
        <v>33</v>
      </c>
      <c r="E80" s="66"/>
      <c r="F80" s="74"/>
      <c r="G80" s="32"/>
      <c r="H80" s="150"/>
      <c r="I80" s="32"/>
      <c r="J80" s="205"/>
      <c r="L80" s="41" t="s">
        <v>97</v>
      </c>
      <c r="M80" s="66"/>
      <c r="N80" s="8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N80" s="25"/>
      <c r="AP80" s="25"/>
      <c r="AR80" s="25"/>
      <c r="AT80" s="25"/>
      <c r="AV80" s="25"/>
      <c r="BZ80" s="40"/>
    </row>
    <row r="81" spans="1:78" x14ac:dyDescent="0.25">
      <c r="B81" s="83"/>
      <c r="C81" s="66"/>
      <c r="D81" s="66"/>
      <c r="E81" s="66"/>
      <c r="F81" s="107"/>
      <c r="G81" s="32"/>
      <c r="H81" s="150"/>
      <c r="I81" s="32"/>
      <c r="J81" s="205"/>
      <c r="K81" s="66"/>
      <c r="L81" s="41" t="s">
        <v>96</v>
      </c>
      <c r="M81" s="66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N81" s="25"/>
      <c r="AP81" s="25"/>
      <c r="AR81" s="25"/>
      <c r="AT81" s="25"/>
      <c r="AV81" s="25"/>
      <c r="BZ81" s="40"/>
    </row>
    <row r="82" spans="1:78" x14ac:dyDescent="0.25">
      <c r="B82" s="83"/>
      <c r="C82" s="66"/>
      <c r="D82" s="66"/>
      <c r="E82" s="66"/>
      <c r="F82" s="73"/>
      <c r="G82" s="66"/>
      <c r="H82" s="74"/>
      <c r="I82" s="66"/>
      <c r="J82" s="182"/>
      <c r="K82" s="66"/>
      <c r="L82" s="40"/>
      <c r="M82" s="40"/>
      <c r="N82" s="81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N82" s="25"/>
      <c r="AP82" s="25"/>
      <c r="AR82" s="25"/>
      <c r="AT82" s="25"/>
      <c r="AV82" s="25"/>
      <c r="BZ82" s="40"/>
    </row>
    <row r="83" spans="1:78" x14ac:dyDescent="0.25">
      <c r="B83" s="83"/>
      <c r="C83" s="66"/>
      <c r="D83" s="66"/>
      <c r="E83" s="66"/>
      <c r="F83" s="73"/>
      <c r="G83" s="66"/>
      <c r="H83" s="74"/>
      <c r="I83" s="66"/>
      <c r="J83" s="182"/>
      <c r="K83" s="66"/>
      <c r="L83" s="40"/>
      <c r="M83" s="40"/>
      <c r="N83" s="81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N83" s="25"/>
      <c r="AP83" s="25"/>
      <c r="AR83" s="25"/>
      <c r="AT83" s="25"/>
      <c r="AV83" s="25"/>
      <c r="BZ83" s="40"/>
    </row>
    <row r="84" spans="1:78" x14ac:dyDescent="0.25">
      <c r="B84" s="83"/>
      <c r="C84" s="66"/>
      <c r="D84" s="66"/>
      <c r="E84" s="66"/>
      <c r="F84" s="73"/>
      <c r="G84" s="66"/>
      <c r="H84" s="74"/>
      <c r="I84" s="66"/>
      <c r="J84" s="182"/>
      <c r="K84" s="66"/>
      <c r="L84" s="40"/>
      <c r="M84" s="40"/>
      <c r="N84" s="81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N84" s="25"/>
      <c r="AP84" s="25"/>
      <c r="AR84" s="25"/>
      <c r="AT84" s="25"/>
      <c r="AV84" s="25"/>
      <c r="BZ84" s="40"/>
    </row>
    <row r="85" spans="1:78" x14ac:dyDescent="0.25">
      <c r="B85" s="83"/>
      <c r="C85" s="66"/>
      <c r="D85" s="66"/>
      <c r="E85" s="66"/>
      <c r="F85" s="73"/>
      <c r="G85" s="66"/>
      <c r="H85" s="74"/>
      <c r="I85" s="66"/>
      <c r="J85" s="182"/>
      <c r="K85" s="66"/>
      <c r="L85" s="40"/>
      <c r="M85" s="40"/>
      <c r="N85" s="81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N85" s="25"/>
      <c r="AP85" s="25"/>
      <c r="AR85" s="25"/>
      <c r="AT85" s="25"/>
      <c r="AV85" s="25"/>
      <c r="BZ85" s="40"/>
    </row>
    <row r="86" spans="1:78" x14ac:dyDescent="0.25">
      <c r="B86" s="83"/>
      <c r="C86" s="66"/>
      <c r="D86" s="66"/>
      <c r="E86" s="66"/>
      <c r="F86" s="73"/>
      <c r="G86" s="66"/>
      <c r="H86" s="74"/>
      <c r="I86" s="66"/>
      <c r="J86" s="182"/>
      <c r="K86" s="66"/>
      <c r="L86" s="40"/>
      <c r="M86" s="40"/>
      <c r="N86" s="81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N86" s="25"/>
      <c r="AP86" s="25"/>
      <c r="AR86" s="25"/>
      <c r="AT86" s="25"/>
      <c r="AV86" s="25"/>
      <c r="BZ86" s="40"/>
    </row>
    <row r="87" spans="1:78" x14ac:dyDescent="0.25">
      <c r="B87" s="83"/>
      <c r="C87" s="66"/>
      <c r="D87" s="66"/>
      <c r="E87" s="66"/>
      <c r="F87" s="73"/>
      <c r="G87" s="66"/>
      <c r="H87" s="74"/>
      <c r="I87" s="66"/>
      <c r="J87" s="182"/>
      <c r="K87" s="66"/>
      <c r="L87" s="40"/>
      <c r="M87" s="40"/>
      <c r="N87" s="81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N87" s="25"/>
      <c r="AP87" s="25"/>
      <c r="AR87" s="25"/>
      <c r="AT87" s="25"/>
      <c r="AV87" s="25"/>
      <c r="BZ87" s="40"/>
    </row>
    <row r="88" spans="1:78" x14ac:dyDescent="0.25">
      <c r="B88" s="83"/>
      <c r="C88" s="66"/>
      <c r="D88" s="66"/>
      <c r="E88" s="66"/>
      <c r="F88" s="73"/>
      <c r="G88" s="66"/>
      <c r="H88" s="74"/>
      <c r="I88" s="66"/>
      <c r="J88" s="182"/>
      <c r="K88" s="66"/>
      <c r="L88" s="40"/>
      <c r="M88" s="40"/>
      <c r="N88" s="81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N88" s="25"/>
      <c r="AP88" s="25"/>
      <c r="AR88" s="25"/>
      <c r="AT88" s="25"/>
      <c r="AV88" s="25"/>
      <c r="BZ88" s="40"/>
    </row>
    <row r="89" spans="1:78" x14ac:dyDescent="0.25">
      <c r="B89" s="83"/>
      <c r="C89" s="66"/>
      <c r="D89" s="66"/>
      <c r="E89" s="66"/>
      <c r="F89" s="73"/>
      <c r="G89" s="66"/>
      <c r="H89" s="74"/>
      <c r="I89" s="66"/>
      <c r="J89" s="182"/>
      <c r="K89" s="66"/>
      <c r="L89" s="40"/>
      <c r="M89" s="40"/>
      <c r="N89" s="81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N89" s="25"/>
      <c r="AP89" s="25"/>
      <c r="AR89" s="25"/>
      <c r="AT89" s="25"/>
      <c r="AV89" s="25"/>
      <c r="AW89" s="32"/>
      <c r="BZ89" s="40"/>
    </row>
    <row r="90" spans="1:78" x14ac:dyDescent="0.25">
      <c r="B90" s="123"/>
      <c r="C90" s="124"/>
      <c r="D90" s="124"/>
      <c r="E90" s="124"/>
      <c r="F90" s="125"/>
      <c r="G90" s="124"/>
      <c r="H90" s="206"/>
      <c r="I90" s="124"/>
      <c r="J90" s="207"/>
      <c r="K90" s="66"/>
      <c r="L90" s="40"/>
      <c r="M90" s="40"/>
      <c r="N90" s="81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N90" s="25"/>
      <c r="AP90" s="25"/>
      <c r="AR90" s="25"/>
      <c r="AT90" s="25"/>
      <c r="AV90" s="25"/>
      <c r="BZ90" s="40"/>
    </row>
    <row r="91" spans="1:78" x14ac:dyDescent="0.25">
      <c r="B91" s="40"/>
      <c r="C91" s="40"/>
      <c r="D91" s="40"/>
      <c r="E91" s="66"/>
      <c r="F91" s="73"/>
      <c r="G91" s="66"/>
      <c r="H91" s="74"/>
      <c r="I91" s="66"/>
      <c r="J91" s="66"/>
      <c r="K91" s="66"/>
      <c r="L91" s="40"/>
      <c r="M91" s="40"/>
      <c r="N91" s="81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N91" s="25"/>
      <c r="AP91" s="25"/>
      <c r="AR91" s="25"/>
      <c r="AT91" s="25"/>
      <c r="AV91" s="25"/>
      <c r="BZ91" s="40"/>
    </row>
    <row r="92" spans="1:78" x14ac:dyDescent="0.25">
      <c r="A92" s="24" t="s">
        <v>20</v>
      </c>
      <c r="B92" s="281" t="s">
        <v>78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N92" s="25"/>
      <c r="AP92" s="25"/>
      <c r="AR92" s="25"/>
      <c r="AT92" s="25"/>
      <c r="AV92" s="25"/>
      <c r="BZ92" s="40"/>
    </row>
    <row r="93" spans="1:78" x14ac:dyDescent="0.25">
      <c r="A93" s="24"/>
      <c r="B93" s="163" t="s">
        <v>83</v>
      </c>
      <c r="C93" s="32"/>
      <c r="D93" s="32"/>
      <c r="E93" s="32"/>
      <c r="F93" s="107"/>
      <c r="G93" s="32"/>
      <c r="H93" s="150"/>
      <c r="I93" s="32"/>
      <c r="J93" s="159"/>
      <c r="K93" s="32"/>
      <c r="L93" s="151"/>
      <c r="M93" s="32"/>
      <c r="N93" s="16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N93" s="25"/>
      <c r="AP93" s="25"/>
      <c r="AR93" s="25"/>
      <c r="AT93" s="25"/>
      <c r="AV93" s="25"/>
      <c r="BZ93" s="40"/>
    </row>
    <row r="94" spans="1:78" x14ac:dyDescent="0.25">
      <c r="A94" s="24"/>
      <c r="C94" s="32"/>
      <c r="D94" s="32"/>
      <c r="E94" s="32"/>
      <c r="F94" s="107"/>
      <c r="G94" s="32"/>
      <c r="H94" s="150"/>
      <c r="I94" s="32"/>
      <c r="J94" s="159"/>
      <c r="K94" s="32"/>
      <c r="L94" s="151"/>
      <c r="M94" s="32"/>
      <c r="N94" s="16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N94" s="25"/>
      <c r="AP94" s="25"/>
      <c r="AR94" s="25"/>
      <c r="AT94" s="25"/>
      <c r="AV94" s="25"/>
      <c r="BZ94" s="40"/>
    </row>
    <row r="95" spans="1:78" ht="15.75" thickBot="1" x14ac:dyDescent="0.3">
      <c r="B95" s="164" t="s">
        <v>110</v>
      </c>
      <c r="C95" s="249"/>
      <c r="D95" s="249"/>
      <c r="E95" s="281"/>
      <c r="F95" s="249"/>
      <c r="G95" s="249"/>
      <c r="H95" s="281"/>
      <c r="I95" s="249"/>
      <c r="J95" s="249"/>
      <c r="K95" s="281"/>
      <c r="L95" s="249"/>
      <c r="M95" s="249"/>
      <c r="N95" s="33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N95" s="25"/>
      <c r="AP95" s="25"/>
      <c r="AR95" s="25"/>
      <c r="AT95" s="25"/>
      <c r="AV95" s="25"/>
      <c r="BZ95" s="40"/>
    </row>
    <row r="96" spans="1:78" ht="15.75" thickBot="1" x14ac:dyDescent="0.3">
      <c r="B96" s="66"/>
      <c r="C96" s="46" t="s">
        <v>8</v>
      </c>
      <c r="D96" s="46" t="s">
        <v>39</v>
      </c>
      <c r="E96" s="65"/>
      <c r="F96" s="46" t="s">
        <v>124</v>
      </c>
      <c r="G96" s="46" t="s">
        <v>39</v>
      </c>
      <c r="H96" s="65"/>
      <c r="I96" s="46" t="s">
        <v>124</v>
      </c>
      <c r="J96" s="46" t="s">
        <v>39</v>
      </c>
      <c r="K96" s="66"/>
      <c r="L96" s="46" t="s">
        <v>124</v>
      </c>
      <c r="M96" s="46" t="s">
        <v>39</v>
      </c>
      <c r="N96" s="65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N96" s="25"/>
      <c r="AP96" s="25"/>
      <c r="AR96" s="25"/>
      <c r="AT96" s="25"/>
      <c r="AV96" s="25"/>
      <c r="BZ96" s="40"/>
    </row>
    <row r="97" spans="1:78" x14ac:dyDescent="0.25">
      <c r="B97" s="66"/>
      <c r="C97" s="118">
        <v>0</v>
      </c>
      <c r="D97" s="63">
        <f t="shared" ref="D97:D104" si="33">(D62-$M$77)/$M$76</f>
        <v>0.23947368421052626</v>
      </c>
      <c r="E97" s="129"/>
      <c r="F97" s="34">
        <f>F62</f>
        <v>25</v>
      </c>
      <c r="G97" s="63">
        <f t="shared" ref="G97:G104" si="34">(G62-$M$77)/$M$76</f>
        <v>4.4289473684210536</v>
      </c>
      <c r="H97" s="130"/>
      <c r="I97" s="34">
        <f>I62</f>
        <v>33</v>
      </c>
      <c r="J97" s="63">
        <f t="shared" ref="J97:J104" si="35">(J62-$M$77)/$M$76</f>
        <v>4.101754385964913</v>
      </c>
      <c r="K97" s="66"/>
      <c r="L97" s="34">
        <f>L62</f>
        <v>41</v>
      </c>
      <c r="M97" s="63">
        <f t="shared" ref="M97:M104" si="36">(M62-$M$77)/$M$76</f>
        <v>2.6894736842105269</v>
      </c>
      <c r="N97" s="129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N97" s="25"/>
      <c r="AP97" s="25"/>
      <c r="AR97" s="25"/>
      <c r="AT97" s="25"/>
      <c r="AV97" s="25"/>
      <c r="BZ97" s="40"/>
    </row>
    <row r="98" spans="1:78" x14ac:dyDescent="0.25">
      <c r="B98" s="66"/>
      <c r="C98" s="118">
        <v>0.25</v>
      </c>
      <c r="D98" s="63">
        <f t="shared" si="33"/>
        <v>0.20921052631578982</v>
      </c>
      <c r="E98" s="129"/>
      <c r="F98" s="34">
        <f t="shared" ref="F98:F104" si="37">F63</f>
        <v>26</v>
      </c>
      <c r="G98" s="63">
        <f t="shared" si="34"/>
        <v>4.7355263157894747</v>
      </c>
      <c r="H98" s="130"/>
      <c r="I98" s="34">
        <f t="shared" ref="I98:I104" si="38">I63</f>
        <v>34</v>
      </c>
      <c r="J98" s="63">
        <f t="shared" si="35"/>
        <v>3.2622807017543867</v>
      </c>
      <c r="K98" s="66"/>
      <c r="L98" s="34">
        <f t="shared" ref="L98:L104" si="39">L63</f>
        <v>42</v>
      </c>
      <c r="M98" s="63">
        <f t="shared" si="36"/>
        <v>3.8508771929824563</v>
      </c>
      <c r="N98" s="129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N98" s="25"/>
      <c r="AP98" s="25"/>
      <c r="AR98" s="25"/>
      <c r="AT98" s="25"/>
      <c r="AV98" s="25"/>
      <c r="BZ98" s="40"/>
    </row>
    <row r="99" spans="1:78" x14ac:dyDescent="0.25">
      <c r="B99" s="66"/>
      <c r="C99" s="118">
        <v>0.5</v>
      </c>
      <c r="D99" s="63">
        <f t="shared" si="33"/>
        <v>0.42960526315789566</v>
      </c>
      <c r="E99" s="129"/>
      <c r="F99" s="34">
        <f t="shared" si="37"/>
        <v>27</v>
      </c>
      <c r="G99" s="63">
        <f t="shared" si="34"/>
        <v>4.2122807017543868</v>
      </c>
      <c r="H99" s="130"/>
      <c r="I99" s="34">
        <f t="shared" si="38"/>
        <v>35</v>
      </c>
      <c r="J99" s="63">
        <f t="shared" si="35"/>
        <v>3.7815789473684216</v>
      </c>
      <c r="K99" s="66"/>
      <c r="L99" s="34">
        <f t="shared" si="39"/>
        <v>43</v>
      </c>
      <c r="M99" s="63">
        <f t="shared" si="36"/>
        <v>2.6407894736842112</v>
      </c>
      <c r="N99" s="129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N99" s="25"/>
      <c r="AP99" s="25"/>
      <c r="AR99" s="25"/>
      <c r="AT99" s="25"/>
      <c r="AV99" s="25"/>
      <c r="BZ99" s="40"/>
    </row>
    <row r="100" spans="1:78" x14ac:dyDescent="0.25">
      <c r="B100" s="66"/>
      <c r="C100" s="118">
        <v>1</v>
      </c>
      <c r="D100" s="63">
        <f t="shared" si="33"/>
        <v>0.6684210526315798</v>
      </c>
      <c r="E100" s="129"/>
      <c r="F100" s="34">
        <f t="shared" si="37"/>
        <v>28</v>
      </c>
      <c r="G100" s="63">
        <f t="shared" si="34"/>
        <v>3.5653508771929827</v>
      </c>
      <c r="H100" s="130"/>
      <c r="I100" s="34">
        <f t="shared" si="38"/>
        <v>36</v>
      </c>
      <c r="J100" s="63">
        <f t="shared" si="35"/>
        <v>5.802631578947369</v>
      </c>
      <c r="K100" s="66"/>
      <c r="L100" s="34">
        <f t="shared" si="39"/>
        <v>44</v>
      </c>
      <c r="M100" s="63">
        <f t="shared" si="36"/>
        <v>1.9741228070175441</v>
      </c>
      <c r="N100" s="129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N100" s="25"/>
      <c r="AP100" s="25"/>
      <c r="AR100" s="25"/>
      <c r="AT100" s="25"/>
      <c r="AV100" s="25"/>
      <c r="BZ100" s="40"/>
    </row>
    <row r="101" spans="1:78" x14ac:dyDescent="0.25">
      <c r="B101" s="66"/>
      <c r="C101" s="118">
        <v>1.5</v>
      </c>
      <c r="D101" s="63">
        <f t="shared" si="33"/>
        <v>0.92236842105263228</v>
      </c>
      <c r="E101" s="129"/>
      <c r="F101" s="34">
        <f t="shared" si="37"/>
        <v>29</v>
      </c>
      <c r="G101" s="63">
        <f t="shared" si="34"/>
        <v>3.9399122807017544</v>
      </c>
      <c r="H101" s="130"/>
      <c r="I101" s="34">
        <f t="shared" si="38"/>
        <v>37</v>
      </c>
      <c r="J101" s="63">
        <f t="shared" si="35"/>
        <v>2.714035087719298</v>
      </c>
      <c r="K101" s="66"/>
      <c r="L101" s="34">
        <f t="shared" si="39"/>
        <v>45</v>
      </c>
      <c r="M101" s="63">
        <f t="shared" si="36"/>
        <v>3.253508771929825</v>
      </c>
      <c r="N101" s="129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N101" s="25"/>
      <c r="AP101" s="25"/>
      <c r="AR101" s="25"/>
      <c r="AT101" s="25"/>
      <c r="AV101" s="25"/>
      <c r="BZ101" s="40"/>
    </row>
    <row r="102" spans="1:78" x14ac:dyDescent="0.25">
      <c r="B102" s="66"/>
      <c r="C102" s="118">
        <v>3</v>
      </c>
      <c r="D102" s="63">
        <f t="shared" si="33"/>
        <v>2.2969298245614032</v>
      </c>
      <c r="E102" s="129"/>
      <c r="F102" s="34">
        <f t="shared" si="37"/>
        <v>30</v>
      </c>
      <c r="G102" s="63">
        <f t="shared" si="34"/>
        <v>3.5184210526315796</v>
      </c>
      <c r="H102" s="130"/>
      <c r="I102" s="34">
        <f t="shared" si="38"/>
        <v>38</v>
      </c>
      <c r="J102" s="63">
        <f t="shared" si="35"/>
        <v>2.8991228070175445</v>
      </c>
      <c r="K102" s="66"/>
      <c r="L102" s="34">
        <f t="shared" si="39"/>
        <v>46</v>
      </c>
      <c r="M102" s="63">
        <f t="shared" si="36"/>
        <v>2.8399122807017552</v>
      </c>
      <c r="N102" s="129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N102" s="25"/>
      <c r="AP102" s="25"/>
      <c r="AR102" s="25"/>
      <c r="AT102" s="25"/>
      <c r="AV102" s="25"/>
      <c r="BZ102" s="40"/>
    </row>
    <row r="103" spans="1:78" x14ac:dyDescent="0.25">
      <c r="B103" s="66"/>
      <c r="C103" s="118">
        <v>5</v>
      </c>
      <c r="D103" s="63">
        <f t="shared" si="33"/>
        <v>3.5372807017543866</v>
      </c>
      <c r="E103" s="129"/>
      <c r="F103" s="34">
        <f t="shared" si="37"/>
        <v>31</v>
      </c>
      <c r="G103" s="63">
        <f t="shared" si="34"/>
        <v>2.4214912280701753</v>
      </c>
      <c r="H103" s="130"/>
      <c r="I103" s="34">
        <f t="shared" si="38"/>
        <v>39</v>
      </c>
      <c r="J103" s="63">
        <f t="shared" si="35"/>
        <v>3.0473684210526315</v>
      </c>
      <c r="K103" s="66"/>
      <c r="L103" s="34">
        <f t="shared" si="39"/>
        <v>47</v>
      </c>
      <c r="M103" s="63">
        <f t="shared" si="36"/>
        <v>1.965789473684211</v>
      </c>
      <c r="N103" s="129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N103" s="25"/>
      <c r="AP103" s="25"/>
      <c r="AR103" s="25"/>
      <c r="AT103" s="25"/>
      <c r="AV103" s="25"/>
      <c r="BZ103" s="40"/>
    </row>
    <row r="104" spans="1:78" x14ac:dyDescent="0.25">
      <c r="B104" s="66"/>
      <c r="C104" s="118">
        <v>7</v>
      </c>
      <c r="D104" s="63">
        <f t="shared" si="33"/>
        <v>5.5276315789473687</v>
      </c>
      <c r="E104" s="129"/>
      <c r="F104" s="34">
        <f t="shared" si="37"/>
        <v>32</v>
      </c>
      <c r="G104" s="63">
        <f t="shared" si="34"/>
        <v>3.1592105263157899</v>
      </c>
      <c r="H104" s="130"/>
      <c r="I104" s="34">
        <f t="shared" si="38"/>
        <v>40</v>
      </c>
      <c r="J104" s="63">
        <f t="shared" si="35"/>
        <v>1.6684210526315801</v>
      </c>
      <c r="K104" s="66"/>
      <c r="L104" s="34">
        <f t="shared" si="39"/>
        <v>48</v>
      </c>
      <c r="M104" s="63">
        <f t="shared" si="36"/>
        <v>3.6039473684210526</v>
      </c>
      <c r="N104" s="129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N104" s="25"/>
      <c r="AP104" s="25"/>
      <c r="AR104" s="25"/>
      <c r="AT104" s="25"/>
      <c r="AV104" s="25"/>
      <c r="BZ104" s="40"/>
    </row>
    <row r="105" spans="1:78" x14ac:dyDescent="0.25">
      <c r="B105" s="66"/>
      <c r="C105" s="66"/>
      <c r="D105" s="66"/>
      <c r="E105" s="66"/>
      <c r="F105" s="73"/>
      <c r="G105" s="66"/>
      <c r="H105" s="74"/>
      <c r="I105" s="66"/>
      <c r="J105" s="75"/>
      <c r="K105" s="66"/>
      <c r="L105" s="76"/>
      <c r="M105" s="66"/>
      <c r="N105" s="7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N105" s="25"/>
      <c r="AP105" s="25"/>
      <c r="AR105" s="25"/>
      <c r="AT105" s="25"/>
      <c r="AV105" s="25"/>
      <c r="BZ105" s="40"/>
    </row>
    <row r="106" spans="1:78" s="24" customFormat="1" x14ac:dyDescent="0.25">
      <c r="A106" s="25"/>
      <c r="B106" s="25"/>
      <c r="C106" s="32"/>
      <c r="D106" s="32"/>
      <c r="E106" s="32"/>
      <c r="F106" s="107"/>
      <c r="G106" s="32"/>
      <c r="H106" s="150"/>
      <c r="I106" s="32"/>
      <c r="J106" s="159"/>
      <c r="K106" s="32"/>
      <c r="L106" s="151"/>
      <c r="M106" s="32"/>
      <c r="N106" s="160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BZ106" s="78"/>
    </row>
    <row r="107" spans="1:78" x14ac:dyDescent="0.25">
      <c r="A107" s="24" t="s">
        <v>22</v>
      </c>
      <c r="B107" s="78" t="s">
        <v>26</v>
      </c>
      <c r="C107" s="40"/>
      <c r="D107" s="129"/>
      <c r="E107" s="40"/>
      <c r="F107" s="137"/>
      <c r="G107" s="40"/>
      <c r="H107" s="138"/>
      <c r="I107" s="40"/>
      <c r="J107" s="139"/>
      <c r="K107" s="40"/>
      <c r="L107" s="31"/>
      <c r="N107" s="29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N107" s="25"/>
      <c r="AP107" s="25"/>
      <c r="AR107" s="25"/>
      <c r="AT107" s="25"/>
      <c r="AV107" s="25"/>
      <c r="BZ107" s="40"/>
    </row>
    <row r="108" spans="1:78" x14ac:dyDescent="0.25">
      <c r="B108" s="78" t="s">
        <v>88</v>
      </c>
      <c r="C108" s="40"/>
      <c r="D108" s="129"/>
      <c r="E108" s="40"/>
      <c r="F108" s="137"/>
      <c r="G108" s="40"/>
      <c r="H108" s="138"/>
      <c r="I108" s="40"/>
      <c r="J108" s="139"/>
      <c r="K108" s="40"/>
      <c r="L108" s="31"/>
      <c r="N108" s="29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N108" s="25"/>
      <c r="AP108" s="25"/>
      <c r="AR108" s="25"/>
      <c r="AT108" s="25"/>
      <c r="AV108" s="25"/>
      <c r="BZ108" s="40"/>
    </row>
    <row r="109" spans="1:78" ht="15.75" thickBot="1" x14ac:dyDescent="0.3">
      <c r="B109" s="40"/>
      <c r="C109" s="40"/>
      <c r="D109" s="129"/>
      <c r="E109" s="40"/>
      <c r="F109" s="129"/>
      <c r="G109" s="140"/>
      <c r="H109" s="140"/>
      <c r="I109" s="141"/>
      <c r="J109" s="40"/>
      <c r="K109" s="140"/>
      <c r="L109" s="31"/>
      <c r="N109" s="29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N109" s="25"/>
      <c r="AP109" s="25"/>
      <c r="AR109" s="25"/>
      <c r="AT109" s="25"/>
      <c r="AV109" s="25"/>
      <c r="BZ109" s="40"/>
    </row>
    <row r="110" spans="1:78" ht="15.75" thickBot="1" x14ac:dyDescent="0.3">
      <c r="B110" s="312" t="s">
        <v>125</v>
      </c>
      <c r="C110" s="312"/>
      <c r="D110" s="312"/>
      <c r="E110" s="312"/>
      <c r="F110" s="313"/>
      <c r="G110" s="142">
        <v>136</v>
      </c>
      <c r="H110" s="138"/>
      <c r="I110" s="141"/>
      <c r="J110" s="40"/>
      <c r="K110" s="140"/>
      <c r="L110" s="31"/>
      <c r="N110" s="29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J110" s="32"/>
      <c r="AK110" s="32"/>
      <c r="AL110" s="32"/>
      <c r="AT110" s="152"/>
      <c r="AU110" s="154"/>
      <c r="AV110" s="32"/>
      <c r="BZ110" s="40"/>
    </row>
    <row r="111" spans="1:78" x14ac:dyDescent="0.25">
      <c r="B111" s="40"/>
      <c r="C111" s="143" t="s">
        <v>63</v>
      </c>
      <c r="D111" s="40"/>
      <c r="E111" s="40"/>
      <c r="F111" s="40"/>
      <c r="G111" s="129"/>
      <c r="H111" s="138"/>
      <c r="I111" s="141"/>
      <c r="J111" s="40"/>
      <c r="K111" s="140"/>
      <c r="L111" s="31"/>
      <c r="N111" s="29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J111" s="32"/>
      <c r="AK111" s="32"/>
      <c r="AL111" s="32"/>
      <c r="AT111" s="152"/>
      <c r="AU111" s="154"/>
      <c r="AV111" s="32"/>
      <c r="BZ111" s="40"/>
    </row>
    <row r="112" spans="1:78" ht="15.75" thickBot="1" x14ac:dyDescent="0.3">
      <c r="B112" s="40"/>
      <c r="C112" s="143" t="s">
        <v>64</v>
      </c>
      <c r="D112" s="40"/>
      <c r="E112" s="40"/>
      <c r="F112" s="40"/>
      <c r="G112" s="129"/>
      <c r="H112" s="138"/>
      <c r="I112" s="141"/>
      <c r="J112" s="40"/>
      <c r="K112" s="140"/>
      <c r="L112" s="31"/>
      <c r="N112" s="29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J112" s="32"/>
      <c r="AK112" s="32"/>
      <c r="AL112" s="32"/>
      <c r="AT112" s="25"/>
      <c r="BZ112" s="40"/>
    </row>
    <row r="113" spans="1:78" ht="15.75" thickBot="1" x14ac:dyDescent="0.3">
      <c r="B113" s="40"/>
      <c r="C113" s="312" t="s">
        <v>86</v>
      </c>
      <c r="D113" s="312"/>
      <c r="E113" s="312"/>
      <c r="F113" s="313"/>
      <c r="G113" s="144">
        <f>AVERAGE(G97:G98)</f>
        <v>4.5822368421052637</v>
      </c>
      <c r="H113" s="138"/>
      <c r="I113" s="141"/>
      <c r="J113" s="40"/>
      <c r="K113" s="140"/>
      <c r="L113" s="31"/>
      <c r="N113" s="29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J113" s="32"/>
      <c r="AK113" s="32"/>
      <c r="AL113" s="32"/>
      <c r="AT113" s="25"/>
      <c r="BZ113" s="40"/>
    </row>
    <row r="114" spans="1:78" ht="15.75" thickBot="1" x14ac:dyDescent="0.3">
      <c r="B114" s="40"/>
      <c r="C114" s="40"/>
      <c r="D114" s="40"/>
      <c r="E114" s="40"/>
      <c r="F114" s="40"/>
      <c r="G114" s="145"/>
      <c r="H114" s="138"/>
      <c r="I114" s="141"/>
      <c r="J114" s="40"/>
      <c r="K114" s="140"/>
      <c r="L114" s="31"/>
      <c r="N114" s="29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J114" s="32"/>
      <c r="AK114" s="32"/>
      <c r="AL114" s="32"/>
      <c r="AM114" s="32"/>
      <c r="AN114" s="107"/>
      <c r="AO114" s="32"/>
      <c r="AP114" s="150"/>
      <c r="AQ114" s="152"/>
      <c r="AR114" s="154"/>
      <c r="AT114" s="25"/>
      <c r="BZ114" s="40"/>
    </row>
    <row r="115" spans="1:78" ht="15.75" thickBot="1" x14ac:dyDescent="0.3">
      <c r="B115" s="40"/>
      <c r="C115" s="312" t="s">
        <v>28</v>
      </c>
      <c r="D115" s="312"/>
      <c r="E115" s="312"/>
      <c r="F115" s="313"/>
      <c r="G115" s="144">
        <f>G110/G113</f>
        <v>29.679827709978461</v>
      </c>
      <c r="H115" s="138"/>
      <c r="I115" s="141"/>
      <c r="J115" s="40"/>
      <c r="K115" s="140"/>
      <c r="L115" s="31"/>
      <c r="N115" s="29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Q115" s="152"/>
      <c r="AR115" s="154"/>
      <c r="AT115" s="25"/>
      <c r="BZ115" s="40"/>
    </row>
    <row r="116" spans="1:78" x14ac:dyDescent="0.25">
      <c r="F116" s="26"/>
      <c r="H116" s="27"/>
      <c r="J116" s="28"/>
      <c r="L116" s="31"/>
      <c r="N116" s="29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Q116" s="152"/>
      <c r="AR116" s="154"/>
      <c r="AT116" s="25"/>
      <c r="BZ116" s="40"/>
    </row>
    <row r="117" spans="1:78" x14ac:dyDescent="0.25">
      <c r="F117" s="26"/>
      <c r="H117" s="27"/>
      <c r="J117" s="28"/>
      <c r="L117" s="31"/>
      <c r="N117" s="29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Q117" s="152"/>
      <c r="AR117" s="154"/>
      <c r="AT117" s="25"/>
      <c r="BZ117" s="40"/>
    </row>
    <row r="118" spans="1:78" x14ac:dyDescent="0.25">
      <c r="A118" s="24" t="s">
        <v>24</v>
      </c>
      <c r="B118" s="41" t="s">
        <v>90</v>
      </c>
      <c r="C118" s="66"/>
      <c r="D118" s="129"/>
      <c r="E118" s="130"/>
      <c r="F118" s="129"/>
      <c r="G118" s="130"/>
      <c r="H118" s="130"/>
      <c r="I118" s="129"/>
      <c r="J118" s="66"/>
      <c r="K118" s="130"/>
      <c r="L118" s="80"/>
      <c r="M118" s="40"/>
      <c r="N118" s="81"/>
      <c r="AQ118" s="152"/>
      <c r="AR118" s="154"/>
      <c r="AT118" s="25"/>
    </row>
    <row r="119" spans="1:78" x14ac:dyDescent="0.25">
      <c r="B119" s="306" t="s">
        <v>91</v>
      </c>
      <c r="C119" s="306"/>
      <c r="D119" s="306"/>
      <c r="E119" s="306"/>
      <c r="F119" s="306"/>
      <c r="G119" s="306"/>
      <c r="H119" s="306"/>
      <c r="I119" s="306"/>
      <c r="J119" s="306"/>
      <c r="K119" s="306"/>
      <c r="L119" s="80"/>
      <c r="M119" s="40"/>
      <c r="N119" s="81"/>
      <c r="AQ119" s="152"/>
      <c r="AR119" s="154"/>
      <c r="AT119" s="25"/>
    </row>
    <row r="120" spans="1:78" ht="15.75" thickBot="1" x14ac:dyDescent="0.3">
      <c r="B120" s="46"/>
      <c r="C120" s="46"/>
      <c r="D120" s="34"/>
      <c r="E120" s="46"/>
      <c r="F120" s="46"/>
      <c r="G120" s="34"/>
      <c r="H120" s="34"/>
      <c r="I120" s="34"/>
      <c r="J120" s="34"/>
      <c r="K120" s="33"/>
      <c r="L120" s="141"/>
      <c r="M120" s="140"/>
      <c r="N120" s="141"/>
      <c r="AQ120" s="152"/>
      <c r="AR120" s="154"/>
      <c r="AT120" s="25"/>
    </row>
    <row r="121" spans="1:78" ht="15.75" thickBot="1" x14ac:dyDescent="0.3">
      <c r="B121" s="46" t="s">
        <v>8</v>
      </c>
      <c r="C121" s="46" t="s">
        <v>34</v>
      </c>
      <c r="D121" s="66"/>
      <c r="E121" s="45" t="s">
        <v>124</v>
      </c>
      <c r="F121" s="46" t="s">
        <v>12</v>
      </c>
      <c r="G121" s="65"/>
      <c r="H121" s="34"/>
      <c r="I121" s="34"/>
      <c r="J121" s="34"/>
      <c r="K121" s="34"/>
      <c r="L121" s="129"/>
      <c r="M121" s="140"/>
      <c r="N121" s="141"/>
      <c r="AQ121" s="152"/>
      <c r="AR121" s="154"/>
      <c r="AT121" s="25"/>
    </row>
    <row r="122" spans="1:78" x14ac:dyDescent="0.25">
      <c r="B122" s="118">
        <v>0</v>
      </c>
      <c r="C122" s="147">
        <f t="shared" ref="C122:C129" si="40">D97*$G$115</f>
        <v>7.1075376884422088</v>
      </c>
      <c r="D122" s="66"/>
      <c r="E122" s="34">
        <f>F97</f>
        <v>25</v>
      </c>
      <c r="F122" s="147">
        <f t="shared" ref="F122:F129" si="41">G97*$G$115</f>
        <v>131.45039483129938</v>
      </c>
      <c r="G122" s="130"/>
      <c r="H122" s="196"/>
      <c r="I122" s="197"/>
      <c r="J122" s="148"/>
      <c r="K122" s="149"/>
      <c r="L122" s="129"/>
      <c r="M122" s="140"/>
      <c r="N122" s="141"/>
      <c r="AQ122" s="152"/>
      <c r="AR122" s="154"/>
      <c r="AT122" s="25"/>
      <c r="AU122" s="146"/>
      <c r="AV122" s="25"/>
    </row>
    <row r="123" spans="1:78" x14ac:dyDescent="0.25">
      <c r="B123" s="118">
        <v>0.25</v>
      </c>
      <c r="C123" s="147">
        <f t="shared" si="40"/>
        <v>6.2093323761665564</v>
      </c>
      <c r="D123" s="66"/>
      <c r="E123" s="34">
        <f t="shared" ref="E123:E127" si="42">F98</f>
        <v>26</v>
      </c>
      <c r="F123" s="147">
        <f t="shared" si="41"/>
        <v>140.54960516870065</v>
      </c>
      <c r="G123" s="130"/>
      <c r="H123" s="150"/>
      <c r="I123" s="148"/>
      <c r="J123" s="148"/>
      <c r="K123" s="149"/>
      <c r="L123" s="129"/>
      <c r="M123" s="140"/>
      <c r="N123" s="141"/>
      <c r="AQ123" s="152"/>
      <c r="AR123" s="154"/>
      <c r="AT123" s="25"/>
    </row>
    <row r="124" spans="1:78" x14ac:dyDescent="0.25">
      <c r="B124" s="118">
        <v>0.5</v>
      </c>
      <c r="C124" s="147">
        <f t="shared" si="40"/>
        <v>12.750610193826301</v>
      </c>
      <c r="D124" s="66"/>
      <c r="E124" s="34">
        <f t="shared" si="42"/>
        <v>27</v>
      </c>
      <c r="F124" s="147">
        <f t="shared" si="41"/>
        <v>125.01976549413737</v>
      </c>
      <c r="G124" s="130"/>
      <c r="H124" s="150"/>
      <c r="I124" s="148"/>
      <c r="J124" s="148"/>
      <c r="K124" s="149"/>
      <c r="L124" s="129"/>
      <c r="M124" s="140"/>
      <c r="N124" s="141"/>
      <c r="AT124" s="25"/>
      <c r="AV124" s="25"/>
    </row>
    <row r="125" spans="1:78" x14ac:dyDescent="0.25">
      <c r="B125" s="118">
        <v>1</v>
      </c>
      <c r="C125" s="147">
        <f t="shared" si="40"/>
        <v>19.838621679827735</v>
      </c>
      <c r="D125" s="66"/>
      <c r="E125" s="34">
        <f t="shared" si="42"/>
        <v>28</v>
      </c>
      <c r="F125" s="147">
        <f t="shared" si="41"/>
        <v>105.81899976070831</v>
      </c>
      <c r="G125" s="130"/>
      <c r="H125" s="150"/>
      <c r="I125" s="148"/>
      <c r="J125" s="148"/>
      <c r="K125" s="149"/>
      <c r="L125" s="129"/>
      <c r="M125" s="140"/>
      <c r="N125" s="141"/>
      <c r="AT125" s="25"/>
      <c r="AV125" s="25"/>
    </row>
    <row r="126" spans="1:78" x14ac:dyDescent="0.25">
      <c r="B126" s="118">
        <v>1.5</v>
      </c>
      <c r="C126" s="147">
        <f t="shared" si="40"/>
        <v>27.375735821966995</v>
      </c>
      <c r="D126" s="66"/>
      <c r="E126" s="34">
        <f t="shared" si="42"/>
        <v>29</v>
      </c>
      <c r="F126" s="147">
        <f t="shared" si="41"/>
        <v>116.93591768365637</v>
      </c>
      <c r="G126" s="130"/>
      <c r="H126" s="150"/>
      <c r="I126" s="148"/>
      <c r="J126" s="148"/>
      <c r="K126" s="149"/>
      <c r="L126" s="129"/>
      <c r="M126" s="140"/>
      <c r="N126" s="141"/>
      <c r="AT126" s="25"/>
      <c r="AV126" s="25"/>
    </row>
    <row r="127" spans="1:78" x14ac:dyDescent="0.25">
      <c r="B127" s="118">
        <v>3</v>
      </c>
      <c r="C127" s="147">
        <f t="shared" si="40"/>
        <v>68.1724814548935</v>
      </c>
      <c r="D127" s="66"/>
      <c r="E127" s="34">
        <f t="shared" si="42"/>
        <v>30</v>
      </c>
      <c r="F127" s="147">
        <f t="shared" si="41"/>
        <v>104.42613065326634</v>
      </c>
      <c r="G127" s="130"/>
      <c r="H127" s="150"/>
      <c r="I127" s="148"/>
      <c r="J127" s="148"/>
      <c r="K127" s="149"/>
      <c r="L127" s="129"/>
      <c r="M127" s="140"/>
      <c r="N127" s="141"/>
      <c r="AT127" s="25"/>
      <c r="AV127" s="25"/>
    </row>
    <row r="128" spans="1:78" x14ac:dyDescent="0.25">
      <c r="B128" s="118">
        <v>5</v>
      </c>
      <c r="C128" s="147">
        <f t="shared" si="40"/>
        <v>104.9858817899019</v>
      </c>
      <c r="D128" s="66"/>
      <c r="E128" s="34">
        <f>F103</f>
        <v>31</v>
      </c>
      <c r="F128" s="147">
        <f t="shared" si="41"/>
        <v>71.869442450346966</v>
      </c>
      <c r="G128" s="130"/>
      <c r="H128" s="150"/>
      <c r="I128" s="148"/>
      <c r="J128" s="148"/>
      <c r="K128" s="149"/>
      <c r="L128" s="129"/>
      <c r="M128" s="140"/>
      <c r="N128" s="141"/>
      <c r="AT128" s="25"/>
      <c r="AV128" s="25"/>
    </row>
    <row r="129" spans="1:48" x14ac:dyDescent="0.25">
      <c r="A129" s="24"/>
      <c r="B129" s="118">
        <v>7</v>
      </c>
      <c r="C129" s="147">
        <f t="shared" si="40"/>
        <v>164.05915290739409</v>
      </c>
      <c r="D129" s="66"/>
      <c r="E129" s="34">
        <f>F104</f>
        <v>32</v>
      </c>
      <c r="F129" s="147">
        <f t="shared" si="41"/>
        <v>93.764824120603024</v>
      </c>
      <c r="G129" s="130"/>
      <c r="H129" s="150"/>
      <c r="I129" s="148"/>
      <c r="J129" s="148"/>
      <c r="K129" s="149"/>
      <c r="L129" s="129"/>
      <c r="M129" s="130"/>
      <c r="N129" s="129"/>
      <c r="AT129" s="25"/>
      <c r="AV129" s="25"/>
    </row>
    <row r="130" spans="1:48" x14ac:dyDescent="0.25">
      <c r="E130" s="131">
        <f>I97</f>
        <v>33</v>
      </c>
      <c r="F130" s="147">
        <f t="shared" ref="F130:F137" si="43">J97*$G$115</f>
        <v>121.73936348408712</v>
      </c>
      <c r="G130" s="150"/>
      <c r="H130" s="150"/>
      <c r="I130" s="148"/>
      <c r="J130" s="148"/>
      <c r="K130" s="149"/>
      <c r="L130" s="33"/>
      <c r="M130" s="33"/>
      <c r="N130" s="33"/>
      <c r="AT130" s="25"/>
      <c r="AV130" s="25"/>
    </row>
    <row r="131" spans="1:48" x14ac:dyDescent="0.25">
      <c r="E131" s="131">
        <f t="shared" ref="E131:E137" si="44">I98</f>
        <v>34</v>
      </c>
      <c r="F131" s="147">
        <f t="shared" si="43"/>
        <v>96.823929169657831</v>
      </c>
      <c r="G131" s="150"/>
      <c r="H131" s="150"/>
      <c r="I131" s="148"/>
      <c r="J131" s="148"/>
      <c r="K131" s="149"/>
      <c r="L131" s="33"/>
      <c r="M131" s="33"/>
      <c r="N131" s="33"/>
      <c r="AT131" s="25"/>
      <c r="AV131" s="25"/>
    </row>
    <row r="132" spans="1:48" x14ac:dyDescent="0.25">
      <c r="E132" s="131">
        <f t="shared" si="44"/>
        <v>35</v>
      </c>
      <c r="F132" s="147">
        <f t="shared" si="43"/>
        <v>112.23661162957646</v>
      </c>
      <c r="G132" s="150"/>
      <c r="H132" s="150"/>
      <c r="I132" s="148"/>
      <c r="J132" s="148"/>
      <c r="K132" s="149"/>
      <c r="L132" s="65"/>
      <c r="M132" s="65"/>
      <c r="N132" s="65"/>
      <c r="AT132" s="25"/>
      <c r="AV132" s="25"/>
    </row>
    <row r="133" spans="1:48" x14ac:dyDescent="0.25">
      <c r="E133" s="131">
        <f t="shared" si="44"/>
        <v>36</v>
      </c>
      <c r="F133" s="147">
        <f t="shared" si="43"/>
        <v>172.2211055276382</v>
      </c>
      <c r="G133" s="150"/>
      <c r="H133" s="150"/>
      <c r="I133" s="148"/>
      <c r="J133" s="148"/>
      <c r="K133" s="149"/>
      <c r="L133" s="151"/>
      <c r="M133" s="32"/>
      <c r="N133" s="66"/>
      <c r="AT133" s="25"/>
      <c r="AV133" s="25"/>
    </row>
    <row r="134" spans="1:48" x14ac:dyDescent="0.25">
      <c r="E134" s="131">
        <f t="shared" si="44"/>
        <v>37</v>
      </c>
      <c r="F134" s="147">
        <f t="shared" si="43"/>
        <v>80.552093802345041</v>
      </c>
      <c r="G134" s="150"/>
      <c r="H134" s="152"/>
      <c r="I134" s="159"/>
      <c r="J134" s="32"/>
      <c r="K134" s="32"/>
      <c r="L134" s="151"/>
      <c r="M134" s="32"/>
      <c r="N134" s="66"/>
    </row>
    <row r="135" spans="1:48" x14ac:dyDescent="0.25">
      <c r="E135" s="131">
        <f t="shared" si="44"/>
        <v>38</v>
      </c>
      <c r="F135" s="147">
        <f t="shared" si="43"/>
        <v>86.045465422349864</v>
      </c>
      <c r="G135" s="150"/>
      <c r="H135" s="150"/>
      <c r="I135" s="159"/>
      <c r="J135" s="32"/>
      <c r="K135" s="32"/>
      <c r="L135" s="151"/>
      <c r="M135" s="32"/>
      <c r="N135" s="66"/>
    </row>
    <row r="136" spans="1:48" x14ac:dyDescent="0.25">
      <c r="E136" s="131">
        <f t="shared" si="44"/>
        <v>39</v>
      </c>
      <c r="F136" s="147">
        <f t="shared" si="43"/>
        <v>90.445369705671197</v>
      </c>
      <c r="G136" s="150"/>
      <c r="H136" s="27"/>
      <c r="I136" s="28"/>
      <c r="L136" s="151"/>
      <c r="M136" s="32"/>
      <c r="N136" s="66"/>
    </row>
    <row r="137" spans="1:48" x14ac:dyDescent="0.25">
      <c r="E137" s="131">
        <f t="shared" si="44"/>
        <v>40</v>
      </c>
      <c r="F137" s="147">
        <f t="shared" si="43"/>
        <v>49.518449389806207</v>
      </c>
      <c r="G137" s="150"/>
      <c r="H137" s="152"/>
      <c r="I137" s="28"/>
      <c r="L137" s="151"/>
      <c r="M137" s="32"/>
      <c r="N137" s="66"/>
    </row>
    <row r="138" spans="1:48" x14ac:dyDescent="0.25">
      <c r="E138" s="131">
        <f>L97</f>
        <v>41</v>
      </c>
      <c r="F138" s="147">
        <f t="shared" ref="F138:F145" si="45">M97*$G$115</f>
        <v>79.823115577889453</v>
      </c>
      <c r="G138" s="153"/>
      <c r="H138" s="152"/>
      <c r="I138" s="24"/>
      <c r="J138" s="24"/>
      <c r="K138" s="24"/>
      <c r="L138" s="151"/>
      <c r="M138" s="32"/>
      <c r="N138" s="66"/>
    </row>
    <row r="139" spans="1:48" x14ac:dyDescent="0.25">
      <c r="E139" s="131">
        <f t="shared" ref="E139:E145" si="46">L98</f>
        <v>42</v>
      </c>
      <c r="F139" s="147">
        <f t="shared" si="45"/>
        <v>114.29337162000478</v>
      </c>
      <c r="G139" s="150"/>
      <c r="H139" s="152"/>
      <c r="I139" s="28"/>
      <c r="L139" s="151"/>
      <c r="M139" s="32"/>
      <c r="N139" s="66"/>
    </row>
    <row r="140" spans="1:48" x14ac:dyDescent="0.25">
      <c r="E140" s="131">
        <f t="shared" si="46"/>
        <v>43</v>
      </c>
      <c r="F140" s="147">
        <f t="shared" si="45"/>
        <v>78.378176597272088</v>
      </c>
      <c r="G140" s="150"/>
      <c r="H140" s="152"/>
      <c r="I140" s="28"/>
      <c r="L140" s="151"/>
      <c r="M140" s="32"/>
      <c r="N140" s="66"/>
    </row>
    <row r="141" spans="1:48" x14ac:dyDescent="0.25">
      <c r="B141" s="32"/>
      <c r="C141" s="32"/>
      <c r="D141" s="32"/>
      <c r="E141" s="131">
        <f t="shared" si="46"/>
        <v>44</v>
      </c>
      <c r="F141" s="147">
        <f t="shared" si="45"/>
        <v>58.591624790619768</v>
      </c>
      <c r="G141" s="150"/>
      <c r="H141" s="152"/>
      <c r="I141" s="28"/>
      <c r="L141" s="32"/>
      <c r="M141" s="32"/>
      <c r="N141" s="32"/>
    </row>
    <row r="142" spans="1:48" x14ac:dyDescent="0.25">
      <c r="B142" s="32"/>
      <c r="C142" s="32"/>
      <c r="D142" s="32"/>
      <c r="E142" s="131">
        <f t="shared" si="46"/>
        <v>45</v>
      </c>
      <c r="F142" s="147">
        <f t="shared" si="45"/>
        <v>96.563579803780812</v>
      </c>
      <c r="G142" s="150"/>
      <c r="H142" s="152"/>
      <c r="I142" s="28"/>
      <c r="L142" s="32"/>
      <c r="M142" s="32"/>
      <c r="N142" s="32"/>
    </row>
    <row r="143" spans="1:48" x14ac:dyDescent="0.25">
      <c r="B143" s="32"/>
      <c r="C143" s="32"/>
      <c r="D143" s="32"/>
      <c r="E143" s="131">
        <f t="shared" si="46"/>
        <v>46</v>
      </c>
      <c r="F143" s="147">
        <f t="shared" si="45"/>
        <v>84.288107202680081</v>
      </c>
      <c r="G143" s="150"/>
      <c r="H143" s="152"/>
      <c r="I143" s="28"/>
      <c r="L143" s="152"/>
      <c r="M143" s="154"/>
      <c r="N143" s="32"/>
    </row>
    <row r="144" spans="1:48" x14ac:dyDescent="0.25">
      <c r="B144" s="32"/>
      <c r="C144" s="32"/>
      <c r="D144" s="32"/>
      <c r="E144" s="131">
        <f t="shared" si="46"/>
        <v>47</v>
      </c>
      <c r="F144" s="147">
        <f t="shared" si="45"/>
        <v>58.344292893036624</v>
      </c>
      <c r="G144" s="150"/>
      <c r="H144" s="152"/>
      <c r="I144" s="28"/>
      <c r="L144" s="152"/>
      <c r="M144" s="154"/>
      <c r="N144" s="32"/>
    </row>
    <row r="145" spans="1:14" x14ac:dyDescent="0.25">
      <c r="B145" s="32"/>
      <c r="C145" s="32"/>
      <c r="D145" s="32"/>
      <c r="E145" s="131">
        <f t="shared" si="46"/>
        <v>48</v>
      </c>
      <c r="F145" s="147">
        <f t="shared" si="45"/>
        <v>106.96453697056711</v>
      </c>
      <c r="G145" s="150"/>
      <c r="H145" s="152"/>
      <c r="I145" s="32"/>
      <c r="J145" s="66"/>
      <c r="L145" s="152"/>
      <c r="M145" s="154"/>
      <c r="N145" s="32"/>
    </row>
    <row r="146" spans="1:14" x14ac:dyDescent="0.25">
      <c r="B146" s="32"/>
      <c r="C146" s="32"/>
      <c r="D146" s="32"/>
      <c r="F146" s="26"/>
      <c r="H146" s="27"/>
      <c r="J146" s="28"/>
      <c r="L146" s="152"/>
      <c r="M146" s="154"/>
      <c r="N146" s="32"/>
    </row>
    <row r="147" spans="1:14" x14ac:dyDescent="0.25">
      <c r="A147" s="24" t="s">
        <v>25</v>
      </c>
      <c r="B147" s="24" t="s">
        <v>73</v>
      </c>
      <c r="D147" s="32"/>
      <c r="F147" s="26"/>
      <c r="H147" s="27"/>
      <c r="J147" s="28"/>
      <c r="L147" s="152"/>
      <c r="M147" s="154"/>
      <c r="N147" s="32"/>
    </row>
    <row r="148" spans="1:14" x14ac:dyDescent="0.25">
      <c r="A148" s="24"/>
      <c r="C148" s="25" t="s">
        <v>71</v>
      </c>
      <c r="D148" s="32"/>
      <c r="F148" s="26"/>
      <c r="H148" s="27"/>
      <c r="J148" s="28"/>
      <c r="L148" s="152"/>
      <c r="M148" s="154"/>
      <c r="N148" s="32"/>
    </row>
    <row r="149" spans="1:14" x14ac:dyDescent="0.25">
      <c r="A149" s="24"/>
      <c r="C149" s="25" t="s">
        <v>107</v>
      </c>
      <c r="D149" s="155"/>
      <c r="E149" s="24"/>
      <c r="F149" s="24"/>
      <c r="G149" s="24"/>
      <c r="H149" s="24"/>
      <c r="I149" s="24"/>
      <c r="J149" s="24"/>
      <c r="K149" s="24"/>
      <c r="L149" s="152"/>
      <c r="M149" s="154"/>
      <c r="N149" s="32"/>
    </row>
    <row r="150" spans="1:14" x14ac:dyDescent="0.25">
      <c r="A150" s="24"/>
      <c r="C150" s="25" t="s">
        <v>75</v>
      </c>
      <c r="D150" s="32"/>
      <c r="F150" s="26"/>
      <c r="H150" s="27"/>
      <c r="J150" s="28"/>
      <c r="L150" s="152"/>
      <c r="M150" s="154"/>
      <c r="N150" s="32"/>
    </row>
    <row r="151" spans="1:14" x14ac:dyDescent="0.25">
      <c r="A151" s="24"/>
      <c r="C151" s="25" t="s">
        <v>108</v>
      </c>
      <c r="D151" s="32"/>
      <c r="F151" s="26"/>
      <c r="H151" s="27"/>
      <c r="J151" s="28"/>
      <c r="L151" s="152"/>
      <c r="M151" s="154"/>
      <c r="N151" s="32"/>
    </row>
    <row r="152" spans="1:14" x14ac:dyDescent="0.25">
      <c r="B152" s="32"/>
      <c r="C152" s="32"/>
      <c r="D152" s="32"/>
      <c r="F152" s="26"/>
      <c r="H152" s="27"/>
      <c r="J152" s="28"/>
      <c r="L152" s="152"/>
      <c r="M152" s="154"/>
      <c r="N152" s="32"/>
    </row>
  </sheetData>
  <mergeCells count="19">
    <mergeCell ref="B71:N71"/>
    <mergeCell ref="B110:F110"/>
    <mergeCell ref="C113:F113"/>
    <mergeCell ref="C115:F115"/>
    <mergeCell ref="B119:K119"/>
    <mergeCell ref="D31:O31"/>
    <mergeCell ref="Q31:AB31"/>
    <mergeCell ref="C45:N45"/>
    <mergeCell ref="B57:N57"/>
    <mergeCell ref="C60:E60"/>
    <mergeCell ref="F60:H60"/>
    <mergeCell ref="I60:K60"/>
    <mergeCell ref="L60:N60"/>
    <mergeCell ref="B28:AB28"/>
    <mergeCell ref="B14:O14"/>
    <mergeCell ref="D17:F17"/>
    <mergeCell ref="G17:I17"/>
    <mergeCell ref="J17:L17"/>
    <mergeCell ref="M17:O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106" zoomScaleNormal="100" workbookViewId="0">
      <selection activeCell="K75" sqref="K75"/>
    </sheetView>
  </sheetViews>
  <sheetFormatPr defaultRowHeight="15" x14ac:dyDescent="0.25"/>
  <cols>
    <col min="1" max="1" width="12" style="25" customWidth="1"/>
    <col min="2" max="2" width="10.7109375" style="25" bestFit="1" customWidth="1"/>
    <col min="3" max="3" width="11.140625" style="25" customWidth="1"/>
    <col min="4" max="4" width="10.85546875" style="25" bestFit="1" customWidth="1"/>
    <col min="5" max="5" width="10.7109375" style="25" bestFit="1" customWidth="1"/>
    <col min="6" max="6" width="11.140625" style="26" customWidth="1"/>
    <col min="7" max="7" width="11.140625" style="25" customWidth="1"/>
    <col min="8" max="8" width="12.140625" style="27" customWidth="1"/>
    <col min="9" max="9" width="12.28515625" style="25" bestFit="1" customWidth="1"/>
    <col min="10" max="10" width="11.140625" style="28" customWidth="1"/>
    <col min="11" max="11" width="11.140625" style="25" customWidth="1"/>
    <col min="12" max="12" width="11.140625" style="31" customWidth="1"/>
    <col min="13" max="13" width="11.140625" style="25" customWidth="1"/>
    <col min="14" max="14" width="11.140625" style="29" customWidth="1"/>
    <col min="15" max="15" width="9.7109375" style="25" customWidth="1"/>
    <col min="16" max="16" width="9.85546875" style="25" customWidth="1"/>
    <col min="17" max="17" width="10.7109375" style="40" customWidth="1"/>
    <col min="18" max="18" width="9.42578125" style="40" customWidth="1"/>
    <col min="19" max="19" width="8.7109375" style="40" customWidth="1"/>
    <col min="20" max="42" width="9.140625" style="40"/>
    <col min="43" max="16384" width="9.140625" style="25"/>
  </cols>
  <sheetData>
    <row r="1" spans="1:28" x14ac:dyDescent="0.25">
      <c r="A1" s="24" t="s">
        <v>85</v>
      </c>
      <c r="K1" s="24" t="s">
        <v>46</v>
      </c>
      <c r="L1" s="25"/>
    </row>
    <row r="2" spans="1:28" x14ac:dyDescent="0.25">
      <c r="A2" s="24" t="s">
        <v>47</v>
      </c>
      <c r="K2" s="24" t="s">
        <v>111</v>
      </c>
      <c r="L2" s="25"/>
    </row>
    <row r="3" spans="1:28" x14ac:dyDescent="0.25">
      <c r="A3" s="24"/>
      <c r="K3" s="24" t="s">
        <v>112</v>
      </c>
      <c r="L3" s="25"/>
    </row>
    <row r="4" spans="1:28" x14ac:dyDescent="0.25">
      <c r="A4" s="24" t="s">
        <v>44</v>
      </c>
      <c r="B4" s="25">
        <v>1</v>
      </c>
      <c r="D4" s="24"/>
      <c r="K4" s="24" t="s">
        <v>113</v>
      </c>
      <c r="L4" s="25"/>
    </row>
    <row r="5" spans="1:28" ht="13.5" customHeight="1" x14ac:dyDescent="0.25">
      <c r="A5" s="24" t="s">
        <v>15</v>
      </c>
      <c r="B5" s="30"/>
      <c r="K5" s="24" t="s">
        <v>94</v>
      </c>
      <c r="L5" s="25"/>
    </row>
    <row r="6" spans="1:28" x14ac:dyDescent="0.25">
      <c r="A6" s="24" t="s">
        <v>13</v>
      </c>
      <c r="K6" s="24" t="s">
        <v>66</v>
      </c>
      <c r="L6" s="25"/>
    </row>
    <row r="7" spans="1:28" ht="17.25" x14ac:dyDescent="0.25">
      <c r="A7" s="24" t="s">
        <v>45</v>
      </c>
      <c r="B7" s="24" t="s">
        <v>102</v>
      </c>
      <c r="K7" s="24" t="s">
        <v>114</v>
      </c>
      <c r="L7" s="25"/>
    </row>
    <row r="8" spans="1:28" x14ac:dyDescent="0.25">
      <c r="B8" s="24" t="s">
        <v>41</v>
      </c>
      <c r="K8" s="24" t="s">
        <v>115</v>
      </c>
      <c r="L8" s="25"/>
    </row>
    <row r="9" spans="1:28" x14ac:dyDescent="0.25">
      <c r="A9" s="24"/>
      <c r="B9" s="24"/>
      <c r="K9" s="24" t="s">
        <v>68</v>
      </c>
    </row>
    <row r="10" spans="1:28" x14ac:dyDescent="0.25">
      <c r="A10" s="24"/>
      <c r="B10" s="32"/>
    </row>
    <row r="11" spans="1:28" x14ac:dyDescent="0.25">
      <c r="A11" s="24" t="s">
        <v>21</v>
      </c>
      <c r="B11" s="318" t="s">
        <v>40</v>
      </c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40"/>
      <c r="P11" s="40"/>
      <c r="AB11" s="25"/>
    </row>
    <row r="12" spans="1:28" x14ac:dyDescent="0.25">
      <c r="A12" s="24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40"/>
      <c r="P12" s="40"/>
      <c r="AB12" s="25"/>
    </row>
    <row r="13" spans="1:28" ht="15.75" thickBot="1" x14ac:dyDescent="0.3">
      <c r="B13" s="46"/>
      <c r="C13" s="35">
        <v>1</v>
      </c>
      <c r="D13" s="36">
        <v>2</v>
      </c>
      <c r="E13" s="37">
        <v>3</v>
      </c>
      <c r="F13" s="38">
        <v>4</v>
      </c>
      <c r="G13" s="38">
        <v>5</v>
      </c>
      <c r="H13" s="38">
        <v>6</v>
      </c>
      <c r="I13" s="234">
        <v>7</v>
      </c>
      <c r="J13" s="38">
        <v>8</v>
      </c>
      <c r="K13" s="39">
        <v>9</v>
      </c>
      <c r="L13" s="38">
        <v>10</v>
      </c>
      <c r="M13" s="38">
        <v>11</v>
      </c>
      <c r="N13" s="39">
        <v>12</v>
      </c>
      <c r="O13" s="40"/>
      <c r="P13" s="40"/>
      <c r="AB13" s="25"/>
    </row>
    <row r="14" spans="1:28" ht="15.75" thickBot="1" x14ac:dyDescent="0.3">
      <c r="B14" s="165"/>
      <c r="C14" s="322" t="s">
        <v>36</v>
      </c>
      <c r="D14" s="319"/>
      <c r="E14" s="323"/>
      <c r="F14" s="310" t="s">
        <v>119</v>
      </c>
      <c r="G14" s="311"/>
      <c r="H14" s="311"/>
      <c r="I14" s="311" t="s">
        <v>119</v>
      </c>
      <c r="J14" s="311"/>
      <c r="K14" s="311"/>
      <c r="L14" s="311" t="s">
        <v>119</v>
      </c>
      <c r="M14" s="311"/>
      <c r="N14" s="314"/>
      <c r="O14" s="40"/>
      <c r="P14" s="40"/>
      <c r="AB14" s="25"/>
    </row>
    <row r="15" spans="1:28" x14ac:dyDescent="0.25">
      <c r="B15" s="166" t="s">
        <v>0</v>
      </c>
      <c r="C15" s="167">
        <v>0</v>
      </c>
      <c r="D15" s="48">
        <v>0</v>
      </c>
      <c r="E15" s="48">
        <v>0</v>
      </c>
      <c r="F15" s="235">
        <v>1</v>
      </c>
      <c r="G15" s="212">
        <f t="shared" ref="G15:G22" si="0">F15</f>
        <v>1</v>
      </c>
      <c r="H15" s="212">
        <f t="shared" ref="H15:H22" si="1">F15</f>
        <v>1</v>
      </c>
      <c r="I15" s="211">
        <v>9</v>
      </c>
      <c r="J15" s="212">
        <f t="shared" ref="J15:J22" si="2">I15</f>
        <v>9</v>
      </c>
      <c r="K15" s="213">
        <f t="shared" ref="K15:K22" si="3">I15</f>
        <v>9</v>
      </c>
      <c r="L15" s="211">
        <v>17</v>
      </c>
      <c r="M15" s="50">
        <f t="shared" ref="M15:M22" si="4">L15</f>
        <v>17</v>
      </c>
      <c r="N15" s="117">
        <f t="shared" ref="N15:N22" si="5">L15</f>
        <v>17</v>
      </c>
      <c r="O15" s="40"/>
      <c r="P15" s="40"/>
      <c r="AB15" s="25"/>
    </row>
    <row r="16" spans="1:28" x14ac:dyDescent="0.25">
      <c r="B16" s="169" t="s">
        <v>1</v>
      </c>
      <c r="C16" s="58">
        <v>0.25</v>
      </c>
      <c r="D16" s="59">
        <v>0.25</v>
      </c>
      <c r="E16" s="59">
        <v>0.25</v>
      </c>
      <c r="F16" s="236">
        <v>2</v>
      </c>
      <c r="G16" s="215">
        <f t="shared" si="0"/>
        <v>2</v>
      </c>
      <c r="H16" s="215">
        <f t="shared" si="1"/>
        <v>2</v>
      </c>
      <c r="I16" s="214">
        <v>10</v>
      </c>
      <c r="J16" s="215">
        <f t="shared" si="2"/>
        <v>10</v>
      </c>
      <c r="K16" s="216">
        <f t="shared" si="3"/>
        <v>10</v>
      </c>
      <c r="L16" s="214">
        <v>18</v>
      </c>
      <c r="M16" s="61">
        <f t="shared" si="4"/>
        <v>18</v>
      </c>
      <c r="N16" s="170">
        <f t="shared" si="5"/>
        <v>18</v>
      </c>
      <c r="O16" s="40"/>
      <c r="P16" s="40"/>
      <c r="AB16" s="25"/>
    </row>
    <row r="17" spans="1:28" x14ac:dyDescent="0.25">
      <c r="B17" s="171" t="s">
        <v>2</v>
      </c>
      <c r="C17" s="172">
        <v>0.5</v>
      </c>
      <c r="D17" s="63">
        <v>0.5</v>
      </c>
      <c r="E17" s="63">
        <v>0.5</v>
      </c>
      <c r="F17" s="237">
        <v>3</v>
      </c>
      <c r="G17" s="147">
        <f t="shared" si="0"/>
        <v>3</v>
      </c>
      <c r="H17" s="147">
        <f t="shared" si="1"/>
        <v>3</v>
      </c>
      <c r="I17" s="217">
        <v>11</v>
      </c>
      <c r="J17" s="147">
        <f t="shared" si="2"/>
        <v>11</v>
      </c>
      <c r="K17" s="218">
        <f t="shared" si="3"/>
        <v>11</v>
      </c>
      <c r="L17" s="217">
        <v>19</v>
      </c>
      <c r="M17" s="65">
        <f t="shared" si="4"/>
        <v>19</v>
      </c>
      <c r="N17" s="128">
        <f t="shared" si="5"/>
        <v>19</v>
      </c>
      <c r="O17" s="66"/>
      <c r="P17" s="65"/>
      <c r="Q17" s="67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25"/>
    </row>
    <row r="18" spans="1:28" x14ac:dyDescent="0.25">
      <c r="B18" s="169" t="s">
        <v>3</v>
      </c>
      <c r="C18" s="58">
        <v>1</v>
      </c>
      <c r="D18" s="59">
        <v>1</v>
      </c>
      <c r="E18" s="59">
        <v>1</v>
      </c>
      <c r="F18" s="236">
        <v>4</v>
      </c>
      <c r="G18" s="215">
        <f t="shared" si="0"/>
        <v>4</v>
      </c>
      <c r="H18" s="215">
        <f t="shared" si="1"/>
        <v>4</v>
      </c>
      <c r="I18" s="214">
        <v>12</v>
      </c>
      <c r="J18" s="215">
        <f t="shared" si="2"/>
        <v>12</v>
      </c>
      <c r="K18" s="216">
        <f t="shared" si="3"/>
        <v>12</v>
      </c>
      <c r="L18" s="214">
        <v>20</v>
      </c>
      <c r="M18" s="61">
        <f t="shared" si="4"/>
        <v>20</v>
      </c>
      <c r="N18" s="170">
        <f t="shared" si="5"/>
        <v>20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25"/>
    </row>
    <row r="19" spans="1:28" x14ac:dyDescent="0.25">
      <c r="B19" s="171" t="s">
        <v>4</v>
      </c>
      <c r="C19" s="172">
        <v>1.5</v>
      </c>
      <c r="D19" s="63">
        <v>1.5</v>
      </c>
      <c r="E19" s="63">
        <v>1.5</v>
      </c>
      <c r="F19" s="237">
        <v>5</v>
      </c>
      <c r="G19" s="147">
        <f t="shared" si="0"/>
        <v>5</v>
      </c>
      <c r="H19" s="147">
        <f t="shared" si="1"/>
        <v>5</v>
      </c>
      <c r="I19" s="217">
        <v>13</v>
      </c>
      <c r="J19" s="147">
        <f t="shared" si="2"/>
        <v>13</v>
      </c>
      <c r="K19" s="218">
        <f t="shared" si="3"/>
        <v>13</v>
      </c>
      <c r="L19" s="217">
        <v>21</v>
      </c>
      <c r="M19" s="65">
        <f t="shared" si="4"/>
        <v>21</v>
      </c>
      <c r="N19" s="128">
        <f t="shared" si="5"/>
        <v>21</v>
      </c>
      <c r="O19" s="65"/>
      <c r="P19" s="40"/>
      <c r="AB19" s="25"/>
    </row>
    <row r="20" spans="1:28" x14ac:dyDescent="0.25">
      <c r="B20" s="169" t="s">
        <v>5</v>
      </c>
      <c r="C20" s="58">
        <v>3</v>
      </c>
      <c r="D20" s="59">
        <v>3</v>
      </c>
      <c r="E20" s="59">
        <v>3</v>
      </c>
      <c r="F20" s="236">
        <v>6</v>
      </c>
      <c r="G20" s="215">
        <f t="shared" si="0"/>
        <v>6</v>
      </c>
      <c r="H20" s="215">
        <f t="shared" si="1"/>
        <v>6</v>
      </c>
      <c r="I20" s="214">
        <v>14</v>
      </c>
      <c r="J20" s="215">
        <f t="shared" si="2"/>
        <v>14</v>
      </c>
      <c r="K20" s="216">
        <f t="shared" si="3"/>
        <v>14</v>
      </c>
      <c r="L20" s="214">
        <v>22</v>
      </c>
      <c r="M20" s="61">
        <f t="shared" si="4"/>
        <v>22</v>
      </c>
      <c r="N20" s="170">
        <f t="shared" si="5"/>
        <v>22</v>
      </c>
      <c r="O20" s="40"/>
      <c r="P20" s="40"/>
      <c r="AB20" s="25"/>
    </row>
    <row r="21" spans="1:28" x14ac:dyDescent="0.25">
      <c r="B21" s="171" t="s">
        <v>6</v>
      </c>
      <c r="C21" s="172"/>
      <c r="D21" s="63"/>
      <c r="E21" s="63"/>
      <c r="F21" s="237">
        <v>7</v>
      </c>
      <c r="G21" s="147">
        <f t="shared" si="0"/>
        <v>7</v>
      </c>
      <c r="H21" s="147">
        <f t="shared" si="1"/>
        <v>7</v>
      </c>
      <c r="I21" s="217">
        <v>15</v>
      </c>
      <c r="J21" s="147">
        <f t="shared" si="2"/>
        <v>15</v>
      </c>
      <c r="K21" s="218">
        <f t="shared" si="3"/>
        <v>15</v>
      </c>
      <c r="L21" s="217">
        <v>23</v>
      </c>
      <c r="M21" s="65">
        <f t="shared" si="4"/>
        <v>23</v>
      </c>
      <c r="N21" s="128">
        <f t="shared" si="5"/>
        <v>23</v>
      </c>
      <c r="O21" s="40"/>
      <c r="P21" s="40"/>
      <c r="AB21" s="25"/>
    </row>
    <row r="22" spans="1:28" ht="15.75" thickBot="1" x14ac:dyDescent="0.3">
      <c r="B22" s="173" t="s">
        <v>7</v>
      </c>
      <c r="C22" s="174"/>
      <c r="D22" s="175"/>
      <c r="E22" s="175"/>
      <c r="F22" s="238">
        <v>8</v>
      </c>
      <c r="G22" s="220">
        <f t="shared" si="0"/>
        <v>8</v>
      </c>
      <c r="H22" s="220">
        <f t="shared" si="1"/>
        <v>8</v>
      </c>
      <c r="I22" s="219">
        <v>16</v>
      </c>
      <c r="J22" s="220">
        <f t="shared" si="2"/>
        <v>16</v>
      </c>
      <c r="K22" s="221">
        <f t="shared" si="3"/>
        <v>16</v>
      </c>
      <c r="L22" s="219">
        <v>24</v>
      </c>
      <c r="M22" s="225">
        <f t="shared" si="4"/>
        <v>24</v>
      </c>
      <c r="N22" s="177">
        <f t="shared" si="5"/>
        <v>24</v>
      </c>
      <c r="O22" s="40"/>
      <c r="P22" s="40"/>
      <c r="AB22" s="25"/>
    </row>
    <row r="23" spans="1:28" x14ac:dyDescent="0.25">
      <c r="B23" s="40"/>
      <c r="C23" s="40"/>
      <c r="D23" s="40"/>
      <c r="E23" s="40"/>
      <c r="F23" s="140"/>
      <c r="G23" s="140"/>
      <c r="H23" s="140"/>
      <c r="I23" s="140"/>
      <c r="J23" s="140"/>
      <c r="K23" s="140"/>
      <c r="L23" s="140"/>
      <c r="M23" s="40"/>
      <c r="N23" s="40"/>
      <c r="O23" s="40"/>
      <c r="P23" s="40"/>
      <c r="AB23" s="25"/>
    </row>
    <row r="24" spans="1:28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AB24" s="25"/>
    </row>
    <row r="25" spans="1:28" x14ac:dyDescent="0.25">
      <c r="A25" s="24" t="s">
        <v>19</v>
      </c>
      <c r="B25" s="305" t="s">
        <v>116</v>
      </c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25"/>
    </row>
    <row r="26" spans="1:28" x14ac:dyDescent="0.25">
      <c r="B26" s="82" t="s">
        <v>14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25"/>
    </row>
    <row r="27" spans="1:28" ht="15.75" thickBot="1" x14ac:dyDescent="0.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25"/>
    </row>
    <row r="28" spans="1:28" ht="15.75" thickBot="1" x14ac:dyDescent="0.3">
      <c r="B28" s="40"/>
      <c r="C28" s="40"/>
      <c r="D28" s="302" t="s">
        <v>79</v>
      </c>
      <c r="E28" s="303"/>
      <c r="F28" s="303"/>
      <c r="G28" s="303"/>
      <c r="H28" s="303"/>
      <c r="I28" s="303"/>
      <c r="J28" s="303"/>
      <c r="K28" s="303"/>
      <c r="L28" s="303"/>
      <c r="M28" s="303"/>
      <c r="N28" s="303"/>
      <c r="O28" s="304"/>
      <c r="P28" s="40"/>
      <c r="Q28" s="302" t="s">
        <v>80</v>
      </c>
      <c r="R28" s="303"/>
      <c r="S28" s="303"/>
      <c r="T28" s="303"/>
      <c r="U28" s="303"/>
      <c r="V28" s="303"/>
      <c r="W28" s="303"/>
      <c r="X28" s="303"/>
      <c r="Y28" s="303"/>
      <c r="Z28" s="303"/>
      <c r="AA28" s="303"/>
      <c r="AB28" s="304"/>
    </row>
    <row r="29" spans="1:28" ht="15.75" thickBot="1" x14ac:dyDescent="0.3">
      <c r="A29" s="86"/>
      <c r="B29" s="183"/>
      <c r="C29" s="40" t="s">
        <v>131</v>
      </c>
      <c r="D29" s="260">
        <v>1</v>
      </c>
      <c r="E29" s="87">
        <v>2</v>
      </c>
      <c r="F29" s="87">
        <v>3</v>
      </c>
      <c r="G29" s="88">
        <v>4</v>
      </c>
      <c r="H29" s="261">
        <v>5</v>
      </c>
      <c r="I29" s="89">
        <v>6</v>
      </c>
      <c r="J29" s="87">
        <v>7</v>
      </c>
      <c r="K29" s="87">
        <v>8</v>
      </c>
      <c r="L29" s="87">
        <v>9</v>
      </c>
      <c r="M29" s="88">
        <v>10</v>
      </c>
      <c r="N29" s="261">
        <v>11</v>
      </c>
      <c r="O29" s="262">
        <v>12</v>
      </c>
      <c r="P29" s="40"/>
      <c r="Q29" s="260">
        <v>1</v>
      </c>
      <c r="R29" s="261">
        <v>2</v>
      </c>
      <c r="S29" s="261">
        <v>3</v>
      </c>
      <c r="T29" s="88">
        <v>4</v>
      </c>
      <c r="U29" s="261">
        <v>5</v>
      </c>
      <c r="V29" s="89">
        <v>6</v>
      </c>
      <c r="W29" s="261">
        <v>7</v>
      </c>
      <c r="X29" s="261">
        <v>8</v>
      </c>
      <c r="Y29" s="261">
        <v>9</v>
      </c>
      <c r="Z29" s="88">
        <v>10</v>
      </c>
      <c r="AA29" s="261">
        <v>11</v>
      </c>
      <c r="AB29" s="262">
        <v>12</v>
      </c>
    </row>
    <row r="30" spans="1:28" x14ac:dyDescent="0.25">
      <c r="B30" s="40"/>
      <c r="C30" s="40">
        <v>27.1</v>
      </c>
      <c r="D30" s="91">
        <v>0.70099999999999996</v>
      </c>
      <c r="E30" s="92">
        <v>0.71099999999999997</v>
      </c>
      <c r="F30" s="92">
        <v>0.6613</v>
      </c>
      <c r="G30" s="93">
        <v>0.36609999999999998</v>
      </c>
      <c r="H30" s="92">
        <v>0.39989999999999998</v>
      </c>
      <c r="I30" s="94">
        <v>0.47620000000000001</v>
      </c>
      <c r="J30" s="92">
        <v>0.55489999999999995</v>
      </c>
      <c r="K30" s="92">
        <v>0.50370000000000004</v>
      </c>
      <c r="L30" s="92">
        <v>0.55610000000000004</v>
      </c>
      <c r="M30" s="93">
        <v>0.57730000000000004</v>
      </c>
      <c r="N30" s="92">
        <v>0.56740000000000002</v>
      </c>
      <c r="O30" s="95">
        <v>0.5746</v>
      </c>
      <c r="P30" s="40"/>
      <c r="Q30" s="91">
        <v>4.3900000000000002E-2</v>
      </c>
      <c r="R30" s="92">
        <v>4.3299999999999998E-2</v>
      </c>
      <c r="S30" s="92">
        <v>4.3099999999999999E-2</v>
      </c>
      <c r="T30" s="93">
        <v>4.5900000000000003E-2</v>
      </c>
      <c r="U30" s="92">
        <v>4.7300000000000002E-2</v>
      </c>
      <c r="V30" s="94">
        <v>4.4299999999999999E-2</v>
      </c>
      <c r="W30" s="92">
        <v>4.3900000000000002E-2</v>
      </c>
      <c r="X30" s="92">
        <v>4.5900000000000003E-2</v>
      </c>
      <c r="Y30" s="92">
        <v>5.3400000000000003E-2</v>
      </c>
      <c r="Z30" s="93">
        <v>5.3800000000000001E-2</v>
      </c>
      <c r="AA30" s="92">
        <v>5.4800000000000001E-2</v>
      </c>
      <c r="AB30" s="95">
        <v>4.6100000000000002E-2</v>
      </c>
    </row>
    <row r="31" spans="1:28" x14ac:dyDescent="0.25">
      <c r="B31" s="40"/>
      <c r="C31" s="40"/>
      <c r="D31" s="97">
        <v>0.67500000000000004</v>
      </c>
      <c r="E31" s="67">
        <v>0.69089999999999996</v>
      </c>
      <c r="F31" s="67">
        <v>0.68200000000000005</v>
      </c>
      <c r="G31" s="98">
        <v>0.40039999999999998</v>
      </c>
      <c r="H31" s="67">
        <v>0.44690000000000002</v>
      </c>
      <c r="I31" s="99">
        <v>0.4506</v>
      </c>
      <c r="J31" s="67">
        <v>0.50690000000000002</v>
      </c>
      <c r="K31" s="67">
        <v>0.56610000000000005</v>
      </c>
      <c r="L31" s="67">
        <v>0.5796</v>
      </c>
      <c r="M31" s="98">
        <v>0.41139999999999999</v>
      </c>
      <c r="N31" s="67">
        <v>0.46029999999999999</v>
      </c>
      <c r="O31" s="100">
        <v>0.42820000000000003</v>
      </c>
      <c r="P31" s="79"/>
      <c r="Q31" s="97">
        <v>4.1200000000000001E-2</v>
      </c>
      <c r="R31" s="67">
        <v>4.1599999999999998E-2</v>
      </c>
      <c r="S31" s="67">
        <v>4.2299999999999997E-2</v>
      </c>
      <c r="T31" s="98">
        <v>4.41E-2</v>
      </c>
      <c r="U31" s="67">
        <v>4.3200000000000002E-2</v>
      </c>
      <c r="V31" s="99">
        <v>4.3900000000000002E-2</v>
      </c>
      <c r="W31" s="67">
        <v>4.1500000000000002E-2</v>
      </c>
      <c r="X31" s="67">
        <v>4.2299999999999997E-2</v>
      </c>
      <c r="Y31" s="67">
        <v>4.5199999999999997E-2</v>
      </c>
      <c r="Z31" s="98">
        <v>5.0200000000000002E-2</v>
      </c>
      <c r="AA31" s="67">
        <v>5.3900000000000003E-2</v>
      </c>
      <c r="AB31" s="100">
        <v>5.3800000000000001E-2</v>
      </c>
    </row>
    <row r="32" spans="1:28" x14ac:dyDescent="0.25">
      <c r="B32" s="40"/>
      <c r="C32" s="40"/>
      <c r="D32" s="101">
        <v>0.62909999999999999</v>
      </c>
      <c r="E32" s="102">
        <v>0.64159999999999995</v>
      </c>
      <c r="F32" s="102">
        <v>0.66920000000000002</v>
      </c>
      <c r="G32" s="103">
        <v>0.4753</v>
      </c>
      <c r="H32" s="102">
        <v>0.5091</v>
      </c>
      <c r="I32" s="104">
        <v>0.5</v>
      </c>
      <c r="J32" s="102">
        <v>0.47810000000000002</v>
      </c>
      <c r="K32" s="102">
        <v>0.48459999999999998</v>
      </c>
      <c r="L32" s="102">
        <v>0.49680000000000002</v>
      </c>
      <c r="M32" s="103">
        <v>0.66710000000000003</v>
      </c>
      <c r="N32" s="102">
        <v>0.68569999999999998</v>
      </c>
      <c r="O32" s="105">
        <v>0.64100000000000001</v>
      </c>
      <c r="P32" s="79"/>
      <c r="Q32" s="101">
        <v>4.1500000000000002E-2</v>
      </c>
      <c r="R32" s="102">
        <v>4.24E-2</v>
      </c>
      <c r="S32" s="102">
        <v>4.24E-2</v>
      </c>
      <c r="T32" s="103">
        <v>4.3900000000000002E-2</v>
      </c>
      <c r="U32" s="102">
        <v>4.4400000000000002E-2</v>
      </c>
      <c r="V32" s="104">
        <v>4.2099999999999999E-2</v>
      </c>
      <c r="W32" s="102">
        <v>4.41E-2</v>
      </c>
      <c r="X32" s="102">
        <v>4.5100000000000001E-2</v>
      </c>
      <c r="Y32" s="102">
        <v>4.7199999999999999E-2</v>
      </c>
      <c r="Z32" s="103">
        <v>4.3099999999999999E-2</v>
      </c>
      <c r="AA32" s="102">
        <v>4.2200000000000001E-2</v>
      </c>
      <c r="AB32" s="105">
        <v>4.8899999999999999E-2</v>
      </c>
    </row>
    <row r="33" spans="1:28" x14ac:dyDescent="0.25">
      <c r="B33" s="40"/>
      <c r="C33" s="40"/>
      <c r="D33" s="97">
        <v>0.54279999999999995</v>
      </c>
      <c r="E33" s="67">
        <v>0.56489999999999996</v>
      </c>
      <c r="F33" s="67">
        <v>0.5605</v>
      </c>
      <c r="G33" s="98">
        <v>0.55810000000000004</v>
      </c>
      <c r="H33" s="67">
        <v>0.57210000000000005</v>
      </c>
      <c r="I33" s="99">
        <v>0.57030000000000003</v>
      </c>
      <c r="J33" s="67">
        <v>0.5907</v>
      </c>
      <c r="K33" s="67">
        <v>0.58199999999999996</v>
      </c>
      <c r="L33" s="67">
        <v>0.623</v>
      </c>
      <c r="M33" s="98">
        <v>0.57010000000000005</v>
      </c>
      <c r="N33" s="67">
        <v>0.58040000000000003</v>
      </c>
      <c r="O33" s="100">
        <v>0.5766</v>
      </c>
      <c r="P33" s="79"/>
      <c r="Q33" s="97">
        <v>4.2000000000000003E-2</v>
      </c>
      <c r="R33" s="67">
        <v>4.19E-2</v>
      </c>
      <c r="S33" s="67">
        <v>4.1599999999999998E-2</v>
      </c>
      <c r="T33" s="98">
        <v>4.3299999999999998E-2</v>
      </c>
      <c r="U33" s="67">
        <v>4.2799999999999998E-2</v>
      </c>
      <c r="V33" s="99">
        <v>4.2299999999999997E-2</v>
      </c>
      <c r="W33" s="67">
        <v>4.2000000000000003E-2</v>
      </c>
      <c r="X33" s="67">
        <v>4.2500000000000003E-2</v>
      </c>
      <c r="Y33" s="67">
        <v>4.2799999999999998E-2</v>
      </c>
      <c r="Z33" s="98">
        <v>4.4299999999999999E-2</v>
      </c>
      <c r="AA33" s="67">
        <v>4.4200000000000003E-2</v>
      </c>
      <c r="AB33" s="100">
        <v>4.2500000000000003E-2</v>
      </c>
    </row>
    <row r="34" spans="1:28" x14ac:dyDescent="0.25">
      <c r="B34" s="40"/>
      <c r="C34" s="40"/>
      <c r="D34" s="101">
        <v>0.46260000000000001</v>
      </c>
      <c r="E34" s="102">
        <v>0.45519999999999999</v>
      </c>
      <c r="F34" s="102">
        <v>0.46400000000000002</v>
      </c>
      <c r="G34" s="103">
        <v>0.50509999999999999</v>
      </c>
      <c r="H34" s="102">
        <v>0.5212</v>
      </c>
      <c r="I34" s="104">
        <v>0.53490000000000004</v>
      </c>
      <c r="J34" s="102">
        <v>0.56130000000000002</v>
      </c>
      <c r="K34" s="102">
        <v>0.53969999999999996</v>
      </c>
      <c r="L34" s="102">
        <v>0.60950000000000004</v>
      </c>
      <c r="M34" s="103">
        <v>0.62209999999999999</v>
      </c>
      <c r="N34" s="102">
        <v>0.66249999999999998</v>
      </c>
      <c r="O34" s="105">
        <v>0.62470000000000003</v>
      </c>
      <c r="P34" s="79"/>
      <c r="Q34" s="101">
        <v>4.3200000000000002E-2</v>
      </c>
      <c r="R34" s="102">
        <v>4.2000000000000003E-2</v>
      </c>
      <c r="S34" s="102">
        <v>4.1599999999999998E-2</v>
      </c>
      <c r="T34" s="103">
        <v>4.4200000000000003E-2</v>
      </c>
      <c r="U34" s="102">
        <v>4.8399999999999999E-2</v>
      </c>
      <c r="V34" s="104">
        <v>4.4299999999999999E-2</v>
      </c>
      <c r="W34" s="102">
        <v>4.36E-2</v>
      </c>
      <c r="X34" s="102">
        <v>4.3900000000000002E-2</v>
      </c>
      <c r="Y34" s="102">
        <v>4.3999999999999997E-2</v>
      </c>
      <c r="Z34" s="103">
        <v>4.58E-2</v>
      </c>
      <c r="AA34" s="102">
        <v>4.3999999999999997E-2</v>
      </c>
      <c r="AB34" s="105">
        <v>4.8599999999999997E-2</v>
      </c>
    </row>
    <row r="35" spans="1:28" x14ac:dyDescent="0.25">
      <c r="B35" s="40"/>
      <c r="C35" s="40"/>
      <c r="D35" s="97">
        <v>0.1983</v>
      </c>
      <c r="E35" s="67">
        <v>0.14410000000000001</v>
      </c>
      <c r="F35" s="67">
        <v>0.1827</v>
      </c>
      <c r="G35" s="98">
        <v>0.49330000000000002</v>
      </c>
      <c r="H35" s="67">
        <v>0.53339999999999999</v>
      </c>
      <c r="I35" s="99">
        <v>0.50549999999999995</v>
      </c>
      <c r="J35" s="67">
        <v>0.53790000000000004</v>
      </c>
      <c r="K35" s="67">
        <v>0.61739999999999995</v>
      </c>
      <c r="L35" s="67">
        <v>0.60070000000000001</v>
      </c>
      <c r="M35" s="98">
        <v>0.59460000000000002</v>
      </c>
      <c r="N35" s="67">
        <v>0.59519999999999995</v>
      </c>
      <c r="O35" s="100">
        <v>0.52649999999999997</v>
      </c>
      <c r="P35" s="79"/>
      <c r="Q35" s="97">
        <v>4.2200000000000001E-2</v>
      </c>
      <c r="R35" s="67">
        <v>4.1799999999999997E-2</v>
      </c>
      <c r="S35" s="67">
        <v>4.1500000000000002E-2</v>
      </c>
      <c r="T35" s="98">
        <v>4.2999999999999997E-2</v>
      </c>
      <c r="U35" s="67">
        <v>4.4200000000000003E-2</v>
      </c>
      <c r="V35" s="99">
        <v>4.2099999999999999E-2</v>
      </c>
      <c r="W35" s="67">
        <v>4.24E-2</v>
      </c>
      <c r="X35" s="67">
        <v>4.3099999999999999E-2</v>
      </c>
      <c r="Y35" s="67">
        <v>4.5199999999999997E-2</v>
      </c>
      <c r="Z35" s="98">
        <v>4.7300000000000002E-2</v>
      </c>
      <c r="AA35" s="67">
        <v>4.4200000000000003E-2</v>
      </c>
      <c r="AB35" s="100">
        <v>4.4699999999999997E-2</v>
      </c>
    </row>
    <row r="36" spans="1:28" x14ac:dyDescent="0.25">
      <c r="B36" s="40"/>
      <c r="C36" s="40"/>
      <c r="D36" s="101">
        <v>4.9799999999999997E-2</v>
      </c>
      <c r="E36" s="102">
        <v>5.0200000000000002E-2</v>
      </c>
      <c r="F36" s="102">
        <v>5.21E-2</v>
      </c>
      <c r="G36" s="103">
        <v>0.55549999999999999</v>
      </c>
      <c r="H36" s="102">
        <v>0.53359999999999996</v>
      </c>
      <c r="I36" s="104">
        <v>0.58689999999999998</v>
      </c>
      <c r="J36" s="102">
        <v>0.41899999999999998</v>
      </c>
      <c r="K36" s="102">
        <v>0.42530000000000001</v>
      </c>
      <c r="L36" s="102">
        <v>0.497</v>
      </c>
      <c r="M36" s="103">
        <v>0.56430000000000002</v>
      </c>
      <c r="N36" s="102">
        <v>0.52290000000000003</v>
      </c>
      <c r="O36" s="105">
        <v>0.49440000000000001</v>
      </c>
      <c r="P36" s="79"/>
      <c r="Q36" s="101">
        <v>4.3400000000000001E-2</v>
      </c>
      <c r="R36" s="102">
        <v>4.3799999999999999E-2</v>
      </c>
      <c r="S36" s="102">
        <v>4.58E-2</v>
      </c>
      <c r="T36" s="103">
        <v>4.3099999999999999E-2</v>
      </c>
      <c r="U36" s="102">
        <v>4.3299999999999998E-2</v>
      </c>
      <c r="V36" s="104">
        <v>4.3499999999999997E-2</v>
      </c>
      <c r="W36" s="102">
        <v>4.5600000000000002E-2</v>
      </c>
      <c r="X36" s="102">
        <v>4.7899999999999998E-2</v>
      </c>
      <c r="Y36" s="102">
        <v>4.8300000000000003E-2</v>
      </c>
      <c r="Z36" s="103">
        <v>4.58E-2</v>
      </c>
      <c r="AA36" s="102">
        <v>4.7500000000000001E-2</v>
      </c>
      <c r="AB36" s="105">
        <v>4.6100000000000002E-2</v>
      </c>
    </row>
    <row r="37" spans="1:28" ht="15.75" thickBot="1" x14ac:dyDescent="0.3">
      <c r="B37" s="40"/>
      <c r="C37" s="40"/>
      <c r="D37" s="108">
        <v>5.1900000000000002E-2</v>
      </c>
      <c r="E37" s="109">
        <v>5.0599999999999999E-2</v>
      </c>
      <c r="F37" s="109">
        <v>5.0299999999999997E-2</v>
      </c>
      <c r="G37" s="110">
        <v>0.55289999999999995</v>
      </c>
      <c r="H37" s="109">
        <v>0.56830000000000003</v>
      </c>
      <c r="I37" s="111">
        <v>0.57479999999999998</v>
      </c>
      <c r="J37" s="109">
        <v>0.5302</v>
      </c>
      <c r="K37" s="109">
        <v>0.54259999999999997</v>
      </c>
      <c r="L37" s="109">
        <v>0.56440000000000001</v>
      </c>
      <c r="M37" s="110">
        <v>0.52590000000000003</v>
      </c>
      <c r="N37" s="109">
        <v>0.51270000000000004</v>
      </c>
      <c r="O37" s="112">
        <v>0.50160000000000005</v>
      </c>
      <c r="P37" s="79"/>
      <c r="Q37" s="108">
        <v>4.48E-2</v>
      </c>
      <c r="R37" s="109">
        <v>4.3999999999999997E-2</v>
      </c>
      <c r="S37" s="109">
        <v>4.3999999999999997E-2</v>
      </c>
      <c r="T37" s="110">
        <v>4.6399999999999997E-2</v>
      </c>
      <c r="U37" s="109">
        <v>4.2799999999999998E-2</v>
      </c>
      <c r="V37" s="111">
        <v>4.3700000000000003E-2</v>
      </c>
      <c r="W37" s="109">
        <v>4.5100000000000001E-2</v>
      </c>
      <c r="X37" s="109">
        <v>4.8899999999999999E-2</v>
      </c>
      <c r="Y37" s="109">
        <v>4.7899999999999998E-2</v>
      </c>
      <c r="Z37" s="110">
        <v>5.16E-2</v>
      </c>
      <c r="AA37" s="109">
        <v>4.8300000000000003E-2</v>
      </c>
      <c r="AB37" s="112">
        <v>4.7500000000000001E-2</v>
      </c>
    </row>
    <row r="38" spans="1:28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28" x14ac:dyDescent="0.25">
      <c r="A39" s="24" t="s">
        <v>18</v>
      </c>
      <c r="B39" s="113" t="s">
        <v>95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40"/>
      <c r="O39" s="40"/>
      <c r="P39" s="40"/>
    </row>
    <row r="40" spans="1:28" x14ac:dyDescent="0.25">
      <c r="B40" s="78" t="s">
        <v>23</v>
      </c>
      <c r="C40" s="7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40"/>
      <c r="O40" s="40"/>
      <c r="P40" s="40"/>
    </row>
    <row r="41" spans="1:28" ht="15.75" thickBot="1" x14ac:dyDescent="0.3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28" ht="18.75" thickBot="1" x14ac:dyDescent="0.4">
      <c r="B42" s="114"/>
      <c r="C42" s="307" t="s">
        <v>106</v>
      </c>
      <c r="D42" s="308"/>
      <c r="E42" s="308"/>
      <c r="F42" s="308"/>
      <c r="G42" s="308"/>
      <c r="H42" s="308"/>
      <c r="I42" s="308"/>
      <c r="J42" s="308"/>
      <c r="K42" s="308"/>
      <c r="L42" s="308"/>
      <c r="M42" s="308"/>
      <c r="N42" s="309"/>
      <c r="O42" s="40"/>
      <c r="P42" s="40"/>
    </row>
    <row r="43" spans="1:28" ht="15.75" thickBot="1" x14ac:dyDescent="0.3">
      <c r="B43" s="115"/>
      <c r="C43" s="116">
        <v>1</v>
      </c>
      <c r="D43" s="65">
        <v>2</v>
      </c>
      <c r="E43" s="65">
        <v>3</v>
      </c>
      <c r="F43" s="51">
        <v>4</v>
      </c>
      <c r="G43" s="50">
        <v>5</v>
      </c>
      <c r="H43" s="52">
        <v>6</v>
      </c>
      <c r="I43" s="65">
        <v>7</v>
      </c>
      <c r="J43" s="65">
        <v>8</v>
      </c>
      <c r="K43" s="65">
        <v>9</v>
      </c>
      <c r="L43" s="51">
        <v>10</v>
      </c>
      <c r="M43" s="50">
        <v>11</v>
      </c>
      <c r="N43" s="117">
        <v>12</v>
      </c>
      <c r="O43" s="40"/>
      <c r="P43" s="40"/>
    </row>
    <row r="44" spans="1:28" x14ac:dyDescent="0.25">
      <c r="B44" s="119" t="s">
        <v>0</v>
      </c>
      <c r="C44" s="120">
        <f t="shared" ref="C44:N51" si="6">D30-Q30</f>
        <v>0.65709999999999991</v>
      </c>
      <c r="D44" s="121">
        <f t="shared" si="6"/>
        <v>0.66769999999999996</v>
      </c>
      <c r="E44" s="122"/>
      <c r="F44" s="121">
        <f t="shared" si="6"/>
        <v>0.32019999999999998</v>
      </c>
      <c r="G44" s="121">
        <f t="shared" si="6"/>
        <v>0.35259999999999997</v>
      </c>
      <c r="H44" s="122">
        <f t="shared" si="6"/>
        <v>0.43190000000000001</v>
      </c>
      <c r="I44" s="120">
        <f t="shared" si="6"/>
        <v>0.5109999999999999</v>
      </c>
      <c r="J44" s="121">
        <f t="shared" si="6"/>
        <v>0.45780000000000004</v>
      </c>
      <c r="K44" s="122">
        <f t="shared" si="6"/>
        <v>0.50270000000000004</v>
      </c>
      <c r="L44" s="120">
        <f t="shared" si="6"/>
        <v>0.52350000000000008</v>
      </c>
      <c r="M44" s="121">
        <f t="shared" si="6"/>
        <v>0.51260000000000006</v>
      </c>
      <c r="N44" s="122">
        <f t="shared" si="6"/>
        <v>0.52849999999999997</v>
      </c>
      <c r="O44" s="40"/>
      <c r="P44" s="40"/>
    </row>
    <row r="45" spans="1:28" x14ac:dyDescent="0.25">
      <c r="B45" s="119" t="s">
        <v>1</v>
      </c>
      <c r="C45" s="97">
        <f t="shared" si="6"/>
        <v>0.63380000000000003</v>
      </c>
      <c r="D45" s="67">
        <f t="shared" si="6"/>
        <v>0.64929999999999999</v>
      </c>
      <c r="E45" s="100">
        <f t="shared" si="6"/>
        <v>0.63970000000000005</v>
      </c>
      <c r="F45" s="97">
        <f t="shared" si="6"/>
        <v>0.35629999999999995</v>
      </c>
      <c r="G45" s="67">
        <f t="shared" si="6"/>
        <v>0.4037</v>
      </c>
      <c r="H45" s="100">
        <f t="shared" si="6"/>
        <v>0.40670000000000001</v>
      </c>
      <c r="I45" s="97">
        <f t="shared" si="6"/>
        <v>0.46540000000000004</v>
      </c>
      <c r="J45" s="67">
        <f t="shared" si="6"/>
        <v>0.52380000000000004</v>
      </c>
      <c r="K45" s="100">
        <f t="shared" si="6"/>
        <v>0.53439999999999999</v>
      </c>
      <c r="L45" s="97">
        <f t="shared" si="6"/>
        <v>0.36119999999999997</v>
      </c>
      <c r="M45" s="67">
        <f t="shared" si="6"/>
        <v>0.40639999999999998</v>
      </c>
      <c r="N45" s="100">
        <f t="shared" si="6"/>
        <v>0.37440000000000001</v>
      </c>
      <c r="O45" s="40"/>
      <c r="P45" s="40"/>
    </row>
    <row r="46" spans="1:28" x14ac:dyDescent="0.25">
      <c r="B46" s="119" t="s">
        <v>2</v>
      </c>
      <c r="C46" s="97">
        <f t="shared" si="6"/>
        <v>0.58760000000000001</v>
      </c>
      <c r="D46" s="67">
        <f t="shared" si="6"/>
        <v>0.59919999999999995</v>
      </c>
      <c r="E46" s="100">
        <f t="shared" si="6"/>
        <v>0.62680000000000002</v>
      </c>
      <c r="F46" s="97">
        <f t="shared" si="6"/>
        <v>0.43140000000000001</v>
      </c>
      <c r="G46" s="67">
        <f t="shared" si="6"/>
        <v>0.4647</v>
      </c>
      <c r="H46" s="100">
        <f t="shared" si="6"/>
        <v>0.45789999999999997</v>
      </c>
      <c r="I46" s="97">
        <f t="shared" si="6"/>
        <v>0.43400000000000005</v>
      </c>
      <c r="J46" s="67">
        <f t="shared" si="6"/>
        <v>0.4395</v>
      </c>
      <c r="K46" s="100">
        <f t="shared" si="6"/>
        <v>0.4496</v>
      </c>
      <c r="L46" s="97">
        <f t="shared" si="6"/>
        <v>0.624</v>
      </c>
      <c r="M46" s="67">
        <f t="shared" si="6"/>
        <v>0.64349999999999996</v>
      </c>
      <c r="N46" s="100">
        <f t="shared" si="6"/>
        <v>0.59210000000000007</v>
      </c>
      <c r="O46" s="40"/>
      <c r="P46" s="40"/>
    </row>
    <row r="47" spans="1:28" x14ac:dyDescent="0.25">
      <c r="B47" s="119" t="s">
        <v>3</v>
      </c>
      <c r="C47" s="97">
        <f t="shared" si="6"/>
        <v>0.50079999999999991</v>
      </c>
      <c r="D47" s="67">
        <f t="shared" si="6"/>
        <v>0.52299999999999991</v>
      </c>
      <c r="E47" s="100">
        <f t="shared" si="6"/>
        <v>0.51890000000000003</v>
      </c>
      <c r="F47" s="97">
        <f t="shared" si="6"/>
        <v>0.51480000000000004</v>
      </c>
      <c r="G47" s="67">
        <f t="shared" si="6"/>
        <v>0.5293000000000001</v>
      </c>
      <c r="H47" s="100">
        <f t="shared" si="6"/>
        <v>0.52800000000000002</v>
      </c>
      <c r="I47" s="97">
        <f t="shared" si="6"/>
        <v>0.54869999999999997</v>
      </c>
      <c r="J47" s="67">
        <f t="shared" si="6"/>
        <v>0.53949999999999998</v>
      </c>
      <c r="K47" s="100">
        <f t="shared" si="6"/>
        <v>0.58020000000000005</v>
      </c>
      <c r="L47" s="97">
        <f t="shared" si="6"/>
        <v>0.52580000000000005</v>
      </c>
      <c r="M47" s="67">
        <f t="shared" si="6"/>
        <v>0.53620000000000001</v>
      </c>
      <c r="N47" s="100">
        <f t="shared" si="6"/>
        <v>0.53410000000000002</v>
      </c>
      <c r="O47" s="40"/>
      <c r="P47" s="40"/>
    </row>
    <row r="48" spans="1:28" x14ac:dyDescent="0.25">
      <c r="B48" s="119" t="s">
        <v>4</v>
      </c>
      <c r="C48" s="97">
        <f t="shared" si="6"/>
        <v>0.4194</v>
      </c>
      <c r="D48" s="67">
        <f t="shared" si="6"/>
        <v>0.41320000000000001</v>
      </c>
      <c r="E48" s="100">
        <f t="shared" si="6"/>
        <v>0.4224</v>
      </c>
      <c r="F48" s="97">
        <f t="shared" si="6"/>
        <v>0.46089999999999998</v>
      </c>
      <c r="G48" s="67">
        <f t="shared" si="6"/>
        <v>0.4728</v>
      </c>
      <c r="H48" s="100">
        <f t="shared" si="6"/>
        <v>0.49060000000000004</v>
      </c>
      <c r="I48" s="97">
        <f t="shared" si="6"/>
        <v>0.51770000000000005</v>
      </c>
      <c r="J48" s="67">
        <f t="shared" si="6"/>
        <v>0.49579999999999996</v>
      </c>
      <c r="K48" s="100">
        <f t="shared" si="6"/>
        <v>0.5655</v>
      </c>
      <c r="L48" s="97">
        <f t="shared" si="6"/>
        <v>0.57630000000000003</v>
      </c>
      <c r="M48" s="67">
        <f t="shared" si="6"/>
        <v>0.61849999999999994</v>
      </c>
      <c r="N48" s="100">
        <f t="shared" si="6"/>
        <v>0.57610000000000006</v>
      </c>
      <c r="O48" s="40"/>
      <c r="P48" s="40"/>
    </row>
    <row r="49" spans="1:42" x14ac:dyDescent="0.25">
      <c r="B49" s="119" t="s">
        <v>5</v>
      </c>
      <c r="C49" s="97">
        <f t="shared" si="6"/>
        <v>0.15610000000000002</v>
      </c>
      <c r="D49" s="67">
        <f t="shared" si="6"/>
        <v>0.1023</v>
      </c>
      <c r="E49" s="100">
        <f t="shared" si="6"/>
        <v>0.14119999999999999</v>
      </c>
      <c r="F49" s="97">
        <f t="shared" si="6"/>
        <v>0.45030000000000003</v>
      </c>
      <c r="G49" s="67">
        <f t="shared" si="6"/>
        <v>0.48919999999999997</v>
      </c>
      <c r="H49" s="100">
        <f t="shared" si="6"/>
        <v>0.46339999999999992</v>
      </c>
      <c r="I49" s="97">
        <f t="shared" si="6"/>
        <v>0.49550000000000005</v>
      </c>
      <c r="J49" s="67">
        <f t="shared" si="6"/>
        <v>0.57429999999999992</v>
      </c>
      <c r="K49" s="100">
        <f t="shared" si="6"/>
        <v>0.55549999999999999</v>
      </c>
      <c r="L49" s="97">
        <f t="shared" si="6"/>
        <v>0.54730000000000001</v>
      </c>
      <c r="M49" s="67">
        <f t="shared" si="6"/>
        <v>0.55099999999999993</v>
      </c>
      <c r="N49" s="100">
        <f t="shared" si="6"/>
        <v>0.48179999999999995</v>
      </c>
      <c r="O49" s="40"/>
      <c r="P49" s="40"/>
    </row>
    <row r="50" spans="1:42" x14ac:dyDescent="0.25">
      <c r="B50" s="119" t="s">
        <v>6</v>
      </c>
      <c r="C50" s="97">
        <f t="shared" si="6"/>
        <v>6.399999999999996E-3</v>
      </c>
      <c r="D50" s="67">
        <f t="shared" si="6"/>
        <v>6.4000000000000029E-3</v>
      </c>
      <c r="E50" s="100">
        <f t="shared" si="6"/>
        <v>6.3E-3</v>
      </c>
      <c r="F50" s="97">
        <f t="shared" si="6"/>
        <v>0.51239999999999997</v>
      </c>
      <c r="G50" s="67">
        <f t="shared" si="6"/>
        <v>0.49029999999999996</v>
      </c>
      <c r="H50" s="100">
        <f t="shared" si="6"/>
        <v>0.54339999999999999</v>
      </c>
      <c r="I50" s="97">
        <f t="shared" si="6"/>
        <v>0.37339999999999995</v>
      </c>
      <c r="J50" s="67">
        <f t="shared" si="6"/>
        <v>0.37740000000000001</v>
      </c>
      <c r="K50" s="100">
        <f t="shared" si="6"/>
        <v>0.44869999999999999</v>
      </c>
      <c r="L50" s="97">
        <f t="shared" si="6"/>
        <v>0.51850000000000007</v>
      </c>
      <c r="M50" s="67">
        <f t="shared" si="6"/>
        <v>0.47540000000000004</v>
      </c>
      <c r="N50" s="100">
        <f t="shared" si="6"/>
        <v>0.44830000000000003</v>
      </c>
      <c r="O50" s="40"/>
      <c r="P50" s="40"/>
    </row>
    <row r="51" spans="1:42" ht="15.75" thickBot="1" x14ac:dyDescent="0.3">
      <c r="B51" s="132" t="s">
        <v>7</v>
      </c>
      <c r="C51" s="133">
        <f t="shared" si="6"/>
        <v>7.1000000000000021E-3</v>
      </c>
      <c r="D51" s="134">
        <f t="shared" si="6"/>
        <v>6.6000000000000017E-3</v>
      </c>
      <c r="E51" s="135">
        <f t="shared" si="6"/>
        <v>6.3E-3</v>
      </c>
      <c r="F51" s="133">
        <f t="shared" si="6"/>
        <v>0.50649999999999995</v>
      </c>
      <c r="G51" s="134">
        <f t="shared" si="6"/>
        <v>0.52550000000000008</v>
      </c>
      <c r="H51" s="135">
        <f t="shared" si="6"/>
        <v>0.53110000000000002</v>
      </c>
      <c r="I51" s="133">
        <f t="shared" si="6"/>
        <v>0.48509999999999998</v>
      </c>
      <c r="J51" s="134">
        <f t="shared" si="6"/>
        <v>0.49369999999999997</v>
      </c>
      <c r="K51" s="135">
        <f t="shared" si="6"/>
        <v>0.51649999999999996</v>
      </c>
      <c r="L51" s="133">
        <f t="shared" si="6"/>
        <v>0.47430000000000005</v>
      </c>
      <c r="M51" s="134">
        <f t="shared" si="6"/>
        <v>0.46440000000000003</v>
      </c>
      <c r="N51" s="135">
        <f t="shared" si="6"/>
        <v>0.45410000000000006</v>
      </c>
      <c r="O51" s="40"/>
      <c r="P51" s="40"/>
    </row>
    <row r="52" spans="1:42" x14ac:dyDescent="0.25">
      <c r="B52" s="136"/>
      <c r="C52" s="40" t="s">
        <v>55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42" x14ac:dyDescent="0.25">
      <c r="A53" s="24"/>
      <c r="B53" s="32"/>
    </row>
    <row r="54" spans="1:42" x14ac:dyDescent="0.25">
      <c r="A54" s="24" t="s">
        <v>17</v>
      </c>
      <c r="B54" s="301" t="s">
        <v>38</v>
      </c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1:42" x14ac:dyDescent="0.25">
      <c r="A55" s="24"/>
      <c r="B55" s="127" t="s">
        <v>16</v>
      </c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</row>
    <row r="56" spans="1:42" x14ac:dyDescent="0.25">
      <c r="B56" s="32"/>
      <c r="C56" s="32"/>
      <c r="D56" s="32"/>
      <c r="E56" s="32"/>
      <c r="F56" s="107"/>
      <c r="G56" s="32"/>
      <c r="H56" s="150"/>
      <c r="I56" s="32"/>
      <c r="J56" s="159"/>
      <c r="K56" s="32"/>
      <c r="L56" s="151"/>
      <c r="M56" s="32"/>
      <c r="N56" s="16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</row>
    <row r="57" spans="1:42" ht="15.75" customHeight="1" thickBot="1" x14ac:dyDescent="0.3">
      <c r="B57" s="41"/>
      <c r="C57" s="315" t="s">
        <v>29</v>
      </c>
      <c r="D57" s="316"/>
      <c r="E57" s="317"/>
      <c r="F57" s="315" t="s">
        <v>30</v>
      </c>
      <c r="G57" s="316"/>
      <c r="H57" s="317"/>
      <c r="I57" s="316" t="s">
        <v>32</v>
      </c>
      <c r="J57" s="316"/>
      <c r="K57" s="316"/>
      <c r="L57" s="315" t="s">
        <v>31</v>
      </c>
      <c r="M57" s="316"/>
      <c r="N57" s="317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</row>
    <row r="58" spans="1:42" ht="15.75" thickBot="1" x14ac:dyDescent="0.3">
      <c r="B58" s="41"/>
      <c r="C58" s="42" t="s">
        <v>39</v>
      </c>
      <c r="D58" s="43" t="s">
        <v>10</v>
      </c>
      <c r="E58" s="44" t="s">
        <v>11</v>
      </c>
      <c r="F58" s="45" t="s">
        <v>124</v>
      </c>
      <c r="G58" s="162" t="s">
        <v>10</v>
      </c>
      <c r="H58" s="44" t="s">
        <v>11</v>
      </c>
      <c r="I58" s="45" t="s">
        <v>124</v>
      </c>
      <c r="J58" s="162" t="s">
        <v>10</v>
      </c>
      <c r="K58" s="162" t="s">
        <v>11</v>
      </c>
      <c r="L58" s="45" t="s">
        <v>124</v>
      </c>
      <c r="M58" s="162" t="s">
        <v>10</v>
      </c>
      <c r="N58" s="44" t="s">
        <v>11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</row>
    <row r="59" spans="1:42" x14ac:dyDescent="0.25">
      <c r="B59" s="66"/>
      <c r="C59" s="62">
        <v>0</v>
      </c>
      <c r="D59" s="55">
        <f t="shared" ref="D59:D64" si="7">AVERAGE(C44:E44)</f>
        <v>0.66239999999999988</v>
      </c>
      <c r="E59" s="56">
        <f t="shared" ref="E59:E64" si="8">STDEV(C44:E44)</f>
        <v>7.4953318805774417E-3</v>
      </c>
      <c r="F59" s="189">
        <f t="shared" ref="F59:F66" si="9">F15</f>
        <v>1</v>
      </c>
      <c r="G59" s="55">
        <f t="shared" ref="G59:G66" si="10">AVERAGE(F44:H44)</f>
        <v>0.36823333333333336</v>
      </c>
      <c r="H59" s="56">
        <f t="shared" ref="H59:H66" si="11">STDEV(F44:H44)</f>
        <v>5.7467585066133406E-2</v>
      </c>
      <c r="I59" s="189">
        <f t="shared" ref="I59:I66" si="12">I15</f>
        <v>9</v>
      </c>
      <c r="J59" s="168">
        <f t="shared" ref="J59:J66" si="13">AVERAGE(I44:K44)</f>
        <v>0.49049999999999994</v>
      </c>
      <c r="K59" s="168">
        <f t="shared" ref="K59:K66" si="14">STDEV(I44:K44)</f>
        <v>2.8621495418653393E-2</v>
      </c>
      <c r="L59" s="189">
        <f t="shared" ref="L59:L66" si="15">L15</f>
        <v>17</v>
      </c>
      <c r="M59" s="55">
        <f t="shared" ref="M59:M66" si="16">AVERAGE(L44:N44)</f>
        <v>0.5215333333333334</v>
      </c>
      <c r="N59" s="56">
        <f t="shared" ref="N59:N66" si="17">STDEV(L44:N44)</f>
        <v>8.1303956443295414E-3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</row>
    <row r="60" spans="1:42" x14ac:dyDescent="0.25">
      <c r="B60" s="66"/>
      <c r="C60" s="62">
        <v>0.25</v>
      </c>
      <c r="D60" s="55">
        <f t="shared" si="7"/>
        <v>0.64093333333333335</v>
      </c>
      <c r="E60" s="56">
        <f t="shared" si="8"/>
        <v>7.8232559291725196E-3</v>
      </c>
      <c r="F60" s="57">
        <f t="shared" si="9"/>
        <v>2</v>
      </c>
      <c r="G60" s="55">
        <f t="shared" si="10"/>
        <v>0.38890000000000002</v>
      </c>
      <c r="H60" s="56">
        <f t="shared" si="11"/>
        <v>2.8272247876672308E-2</v>
      </c>
      <c r="I60" s="57">
        <f t="shared" si="12"/>
        <v>10</v>
      </c>
      <c r="J60" s="55">
        <f t="shared" si="13"/>
        <v>0.50786666666666669</v>
      </c>
      <c r="K60" s="55">
        <f t="shared" si="14"/>
        <v>3.7157143772541673E-2</v>
      </c>
      <c r="L60" s="57">
        <f t="shared" si="15"/>
        <v>18</v>
      </c>
      <c r="M60" s="55">
        <f t="shared" si="16"/>
        <v>0.38066666666666665</v>
      </c>
      <c r="N60" s="56">
        <f t="shared" si="17"/>
        <v>2.3242489826465096E-2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</row>
    <row r="61" spans="1:42" x14ac:dyDescent="0.25">
      <c r="B61" s="66"/>
      <c r="C61" s="62">
        <v>0.5</v>
      </c>
      <c r="D61" s="55">
        <f t="shared" si="7"/>
        <v>0.60453333333333326</v>
      </c>
      <c r="E61" s="56">
        <f t="shared" si="8"/>
        <v>2.013686503240596E-2</v>
      </c>
      <c r="F61" s="57">
        <f t="shared" si="9"/>
        <v>3</v>
      </c>
      <c r="G61" s="55">
        <f t="shared" si="10"/>
        <v>0.45133333333333336</v>
      </c>
      <c r="H61" s="56">
        <f t="shared" si="11"/>
        <v>1.7594411991690234E-2</v>
      </c>
      <c r="I61" s="57">
        <f t="shared" si="12"/>
        <v>11</v>
      </c>
      <c r="J61" s="55">
        <f t="shared" si="13"/>
        <v>0.44103333333333339</v>
      </c>
      <c r="K61" s="55">
        <f t="shared" si="14"/>
        <v>7.9122268251948496E-3</v>
      </c>
      <c r="L61" s="57">
        <f t="shared" si="15"/>
        <v>19</v>
      </c>
      <c r="M61" s="55">
        <f t="shared" si="16"/>
        <v>0.61986666666666668</v>
      </c>
      <c r="N61" s="56">
        <f t="shared" si="17"/>
        <v>2.5948089203895734E-2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</row>
    <row r="62" spans="1:42" x14ac:dyDescent="0.25">
      <c r="B62" s="66"/>
      <c r="C62" s="62">
        <v>1</v>
      </c>
      <c r="D62" s="55">
        <f t="shared" si="7"/>
        <v>0.51423333333333332</v>
      </c>
      <c r="E62" s="56">
        <f t="shared" si="8"/>
        <v>1.1812846114858765E-2</v>
      </c>
      <c r="F62" s="57">
        <f t="shared" si="9"/>
        <v>4</v>
      </c>
      <c r="G62" s="55">
        <f t="shared" si="10"/>
        <v>0.52403333333333346</v>
      </c>
      <c r="H62" s="56">
        <f t="shared" si="11"/>
        <v>8.0226761952190018E-3</v>
      </c>
      <c r="I62" s="57">
        <f t="shared" si="12"/>
        <v>12</v>
      </c>
      <c r="J62" s="55">
        <f t="shared" si="13"/>
        <v>0.55613333333333337</v>
      </c>
      <c r="K62" s="55">
        <f t="shared" si="14"/>
        <v>2.1343929660054051E-2</v>
      </c>
      <c r="L62" s="57">
        <f t="shared" si="15"/>
        <v>20</v>
      </c>
      <c r="M62" s="55">
        <f t="shared" si="16"/>
        <v>0.53203333333333336</v>
      </c>
      <c r="N62" s="56">
        <f t="shared" si="17"/>
        <v>5.4993939059984724E-3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spans="1:42" x14ac:dyDescent="0.25">
      <c r="B63" s="66"/>
      <c r="C63" s="62">
        <v>1.5</v>
      </c>
      <c r="D63" s="55">
        <f t="shared" si="7"/>
        <v>0.41833333333333328</v>
      </c>
      <c r="E63" s="56">
        <f t="shared" si="8"/>
        <v>4.6918368826434345E-3</v>
      </c>
      <c r="F63" s="57">
        <f t="shared" si="9"/>
        <v>5</v>
      </c>
      <c r="G63" s="55">
        <f t="shared" si="10"/>
        <v>0.47476666666666673</v>
      </c>
      <c r="H63" s="56">
        <f t="shared" si="11"/>
        <v>1.4947352050892969E-2</v>
      </c>
      <c r="I63" s="57">
        <f t="shared" si="12"/>
        <v>13</v>
      </c>
      <c r="J63" s="55">
        <f t="shared" si="13"/>
        <v>0.52633333333333343</v>
      </c>
      <c r="K63" s="55">
        <f t="shared" si="14"/>
        <v>3.5642998377427987E-2</v>
      </c>
      <c r="L63" s="57">
        <f t="shared" si="15"/>
        <v>21</v>
      </c>
      <c r="M63" s="55">
        <f t="shared" si="16"/>
        <v>0.59029999999999994</v>
      </c>
      <c r="N63" s="56">
        <f t="shared" si="17"/>
        <v>2.4422121120000962E-2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1:42" x14ac:dyDescent="0.25">
      <c r="B64" s="66"/>
      <c r="C64" s="62">
        <v>3</v>
      </c>
      <c r="D64" s="55">
        <f t="shared" si="7"/>
        <v>0.13320000000000001</v>
      </c>
      <c r="E64" s="56">
        <f t="shared" si="8"/>
        <v>2.7777868888739447E-2</v>
      </c>
      <c r="F64" s="57">
        <f t="shared" si="9"/>
        <v>6</v>
      </c>
      <c r="G64" s="55">
        <f t="shared" si="10"/>
        <v>0.46763333333333329</v>
      </c>
      <c r="H64" s="56">
        <f t="shared" si="11"/>
        <v>1.9792506999704012E-2</v>
      </c>
      <c r="I64" s="57">
        <f t="shared" si="12"/>
        <v>14</v>
      </c>
      <c r="J64" s="55">
        <f t="shared" si="13"/>
        <v>0.54176666666666662</v>
      </c>
      <c r="K64" s="55">
        <f t="shared" si="14"/>
        <v>4.1155963520896073E-2</v>
      </c>
      <c r="L64" s="57">
        <f t="shared" si="15"/>
        <v>22</v>
      </c>
      <c r="M64" s="55">
        <f t="shared" si="16"/>
        <v>0.52670000000000006</v>
      </c>
      <c r="N64" s="56">
        <f t="shared" si="17"/>
        <v>3.8928524246367224E-2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spans="1:42" x14ac:dyDescent="0.25">
      <c r="B65" s="66"/>
      <c r="C65" s="62"/>
      <c r="D65" s="55"/>
      <c r="E65" s="56"/>
      <c r="F65" s="57">
        <f t="shared" si="9"/>
        <v>7</v>
      </c>
      <c r="G65" s="55">
        <f t="shared" si="10"/>
        <v>0.51536666666666664</v>
      </c>
      <c r="H65" s="56">
        <f t="shared" si="11"/>
        <v>2.6674019819542278E-2</v>
      </c>
      <c r="I65" s="57">
        <f t="shared" si="12"/>
        <v>15</v>
      </c>
      <c r="J65" s="55">
        <f t="shared" si="13"/>
        <v>0.39983333333333332</v>
      </c>
      <c r="K65" s="55">
        <f t="shared" si="14"/>
        <v>4.2367007604188114E-2</v>
      </c>
      <c r="L65" s="57">
        <f t="shared" si="15"/>
        <v>23</v>
      </c>
      <c r="M65" s="55">
        <f t="shared" si="16"/>
        <v>0.4807333333333334</v>
      </c>
      <c r="N65" s="56">
        <f t="shared" si="17"/>
        <v>3.5402589359160366E-2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spans="1:42" x14ac:dyDescent="0.25">
      <c r="B66" s="66"/>
      <c r="C66" s="178"/>
      <c r="D66" s="70"/>
      <c r="E66" s="71"/>
      <c r="F66" s="72">
        <f t="shared" si="9"/>
        <v>8</v>
      </c>
      <c r="G66" s="70">
        <f t="shared" si="10"/>
        <v>0.52103333333333335</v>
      </c>
      <c r="H66" s="71">
        <f t="shared" si="11"/>
        <v>1.2893926218702143E-2</v>
      </c>
      <c r="I66" s="72">
        <f t="shared" si="12"/>
        <v>16</v>
      </c>
      <c r="J66" s="70">
        <f t="shared" si="13"/>
        <v>0.49843333333333328</v>
      </c>
      <c r="K66" s="70">
        <f t="shared" si="14"/>
        <v>1.6226316073999453E-2</v>
      </c>
      <c r="L66" s="72">
        <f t="shared" si="15"/>
        <v>24</v>
      </c>
      <c r="M66" s="70">
        <f t="shared" si="16"/>
        <v>0.46426666666666677</v>
      </c>
      <c r="N66" s="71">
        <f t="shared" si="17"/>
        <v>1.0100660044439339E-2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spans="1:42" x14ac:dyDescent="0.25">
      <c r="B67" s="66"/>
      <c r="C67" s="66"/>
      <c r="D67" s="66"/>
      <c r="E67" s="66"/>
      <c r="F67" s="73"/>
      <c r="G67" s="66"/>
      <c r="H67" s="74"/>
      <c r="I67" s="66"/>
      <c r="J67" s="75"/>
      <c r="K67" s="66"/>
      <c r="L67" s="76"/>
      <c r="M67" s="66"/>
      <c r="N67" s="77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spans="1:42" x14ac:dyDescent="0.25">
      <c r="A68" s="78" t="s">
        <v>49</v>
      </c>
      <c r="B68" s="318" t="s">
        <v>82</v>
      </c>
      <c r="C68" s="318"/>
      <c r="D68" s="318"/>
      <c r="E68" s="318"/>
      <c r="F68" s="318"/>
      <c r="G68" s="318"/>
      <c r="H68" s="318"/>
      <c r="I68" s="318"/>
      <c r="J68" s="318"/>
      <c r="K68" s="318"/>
      <c r="L68" s="318"/>
      <c r="M68" s="318"/>
      <c r="N68" s="318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1:42" x14ac:dyDescent="0.25">
      <c r="B69" s="179"/>
      <c r="C69" s="124"/>
      <c r="D69" s="124"/>
      <c r="E69" s="124"/>
      <c r="F69" s="124"/>
      <c r="G69" s="180"/>
      <c r="H69" s="124"/>
      <c r="I69" s="66"/>
      <c r="J69" s="161"/>
      <c r="K69" s="66"/>
      <c r="L69" s="76"/>
      <c r="M69" s="66"/>
      <c r="N69" s="77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spans="1:42" x14ac:dyDescent="0.25">
      <c r="B70" s="181"/>
      <c r="C70" s="66"/>
      <c r="D70" s="66"/>
      <c r="E70" s="66"/>
      <c r="F70" s="66"/>
      <c r="G70" s="161"/>
      <c r="H70" s="182"/>
      <c r="I70" s="66"/>
      <c r="J70" s="161"/>
      <c r="K70" s="40"/>
      <c r="L70" s="80"/>
      <c r="M70" s="40"/>
      <c r="N70" s="81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spans="1:42" x14ac:dyDescent="0.25">
      <c r="B71" s="83"/>
      <c r="C71" s="66"/>
      <c r="D71" s="66"/>
      <c r="E71" s="66"/>
      <c r="F71" s="73"/>
      <c r="G71" s="66"/>
      <c r="H71" s="84"/>
      <c r="I71" s="78" t="s">
        <v>43</v>
      </c>
      <c r="J71" s="78" t="s">
        <v>59</v>
      </c>
      <c r="K71" s="31"/>
      <c r="L71" s="40"/>
      <c r="M71" s="81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spans="1:42" ht="15.75" thickBot="1" x14ac:dyDescent="0.3">
      <c r="B72" s="83"/>
      <c r="C72" s="66"/>
      <c r="D72" s="66"/>
      <c r="E72" s="66"/>
      <c r="F72" s="73"/>
      <c r="G72" s="66"/>
      <c r="H72" s="84"/>
      <c r="I72" s="75"/>
      <c r="J72" s="85"/>
      <c r="K72" s="78"/>
      <c r="L72" s="40"/>
      <c r="M72" s="81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spans="1:42" ht="15.75" thickBot="1" x14ac:dyDescent="0.3">
      <c r="B73" s="83"/>
      <c r="C73" s="66"/>
      <c r="D73" s="73"/>
      <c r="E73" s="66" t="s">
        <v>35</v>
      </c>
      <c r="F73" s="74"/>
      <c r="G73" s="32"/>
      <c r="H73" s="106"/>
      <c r="I73" s="66"/>
      <c r="J73" s="78" t="s">
        <v>56</v>
      </c>
      <c r="K73" s="90">
        <v>-0.1807</v>
      </c>
      <c r="L73" s="40"/>
      <c r="M73" s="81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spans="1:42" ht="15.75" thickBot="1" x14ac:dyDescent="0.3">
      <c r="B74" s="83"/>
      <c r="C74" s="66"/>
      <c r="D74" s="73"/>
      <c r="E74" s="66"/>
      <c r="F74" s="74"/>
      <c r="G74" s="32"/>
      <c r="H74" s="106"/>
      <c r="I74" s="66"/>
      <c r="J74" s="78" t="s">
        <v>58</v>
      </c>
      <c r="K74" s="90">
        <v>0.68389999999999995</v>
      </c>
      <c r="L74" s="25"/>
      <c r="M74" s="81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</row>
    <row r="75" spans="1:42" x14ac:dyDescent="0.25">
      <c r="B75" s="83"/>
      <c r="C75" s="66"/>
      <c r="D75" s="66" t="s">
        <v>33</v>
      </c>
      <c r="E75" s="66"/>
      <c r="F75" s="74"/>
      <c r="G75" s="32"/>
      <c r="H75" s="106"/>
      <c r="J75" s="66"/>
      <c r="N75" s="81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spans="1:42" x14ac:dyDescent="0.25">
      <c r="B76" s="83"/>
      <c r="C76" s="66"/>
      <c r="D76" s="66"/>
      <c r="E76" s="66"/>
      <c r="F76" s="73"/>
      <c r="G76" s="32"/>
      <c r="H76" s="182"/>
      <c r="I76" s="74"/>
      <c r="J76" s="41" t="s">
        <v>104</v>
      </c>
      <c r="K76" s="80"/>
      <c r="L76" s="40"/>
      <c r="M76" s="40"/>
      <c r="N76" s="81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</row>
    <row r="77" spans="1:42" x14ac:dyDescent="0.25">
      <c r="B77" s="83"/>
      <c r="C77" s="66"/>
      <c r="D77" s="66"/>
      <c r="E77" s="66"/>
      <c r="F77" s="73"/>
      <c r="G77" s="66"/>
      <c r="H77" s="84"/>
      <c r="I77" s="66"/>
      <c r="J77" s="41" t="s">
        <v>97</v>
      </c>
      <c r="K77" s="66"/>
      <c r="L77" s="80"/>
      <c r="M77" s="40"/>
      <c r="N77" s="81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</row>
    <row r="78" spans="1:42" x14ac:dyDescent="0.25">
      <c r="B78" s="83"/>
      <c r="C78" s="66"/>
      <c r="D78" s="66"/>
      <c r="E78" s="66"/>
      <c r="F78" s="73"/>
      <c r="G78" s="66"/>
      <c r="H78" s="84"/>
      <c r="I78" s="66"/>
      <c r="J78" s="41" t="s">
        <v>96</v>
      </c>
      <c r="K78" s="66"/>
      <c r="L78" s="80"/>
      <c r="M78" s="40"/>
      <c r="N78" s="81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</row>
    <row r="79" spans="1:42" x14ac:dyDescent="0.25">
      <c r="B79" s="83"/>
      <c r="C79" s="66"/>
      <c r="D79" s="66"/>
      <c r="E79" s="66"/>
      <c r="F79" s="66"/>
      <c r="G79" s="66"/>
      <c r="H79" s="84"/>
      <c r="I79" s="66"/>
      <c r="J79" s="75"/>
      <c r="K79" s="66"/>
      <c r="L79" s="80"/>
      <c r="M79" s="40"/>
      <c r="N79" s="81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</row>
    <row r="80" spans="1:42" x14ac:dyDescent="0.25">
      <c r="B80" s="83"/>
      <c r="C80" s="66"/>
      <c r="D80" s="66"/>
      <c r="E80" s="66"/>
      <c r="F80" s="73"/>
      <c r="G80" s="66"/>
      <c r="H80" s="84"/>
      <c r="I80" s="66"/>
      <c r="J80" s="75"/>
      <c r="K80" s="66"/>
      <c r="L80" s="80"/>
      <c r="M80" s="40"/>
      <c r="N80" s="81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</row>
    <row r="81" spans="1:42" x14ac:dyDescent="0.25">
      <c r="B81" s="83"/>
      <c r="C81" s="66"/>
      <c r="D81" s="66"/>
      <c r="E81" s="66"/>
      <c r="F81" s="73"/>
      <c r="G81" s="66"/>
      <c r="H81" s="84"/>
      <c r="I81" s="66"/>
      <c r="J81" s="75"/>
      <c r="K81" s="66"/>
      <c r="L81" s="80"/>
      <c r="M81" s="40"/>
      <c r="N81" s="81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2" x14ac:dyDescent="0.25">
      <c r="B82" s="83"/>
      <c r="C82" s="66"/>
      <c r="D82" s="66"/>
      <c r="E82" s="66"/>
      <c r="F82" s="73"/>
      <c r="G82" s="66"/>
      <c r="H82" s="84"/>
      <c r="I82" s="66"/>
      <c r="J82" s="75"/>
      <c r="K82" s="66"/>
      <c r="L82" s="80"/>
      <c r="M82" s="40"/>
      <c r="N82" s="81"/>
    </row>
    <row r="83" spans="1:42" x14ac:dyDescent="0.25">
      <c r="B83" s="83"/>
      <c r="C83" s="66"/>
      <c r="D83" s="66"/>
      <c r="E83" s="66"/>
      <c r="F83" s="73"/>
      <c r="G83" s="66"/>
      <c r="H83" s="84"/>
      <c r="I83" s="66"/>
      <c r="J83" s="75"/>
      <c r="K83" s="66"/>
      <c r="L83" s="80"/>
      <c r="M83" s="40"/>
      <c r="N83" s="81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42" x14ac:dyDescent="0.25">
      <c r="B84" s="83"/>
      <c r="C84" s="66"/>
      <c r="D84" s="66"/>
      <c r="E84" s="66"/>
      <c r="F84" s="73"/>
      <c r="G84" s="66"/>
      <c r="H84" s="84"/>
      <c r="I84" s="66"/>
      <c r="J84" s="75"/>
      <c r="K84" s="66"/>
      <c r="L84" s="80"/>
      <c r="M84" s="40"/>
      <c r="N84" s="81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42" x14ac:dyDescent="0.25">
      <c r="B85" s="83"/>
      <c r="C85" s="66"/>
      <c r="D85" s="66"/>
      <c r="E85" s="66"/>
      <c r="F85" s="73"/>
      <c r="G85" s="66"/>
      <c r="H85" s="84"/>
      <c r="I85" s="66"/>
      <c r="J85" s="75"/>
      <c r="K85" s="66"/>
      <c r="L85" s="80"/>
      <c r="M85" s="40"/>
      <c r="N85" s="81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42" x14ac:dyDescent="0.25">
      <c r="B86" s="83"/>
      <c r="C86" s="66"/>
      <c r="D86" s="66"/>
      <c r="E86" s="66"/>
      <c r="F86" s="73"/>
      <c r="G86" s="66"/>
      <c r="H86" s="84"/>
      <c r="I86" s="66"/>
      <c r="J86" s="75"/>
      <c r="K86" s="66"/>
      <c r="L86" s="80"/>
      <c r="M86" s="40"/>
      <c r="N86" s="81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42" x14ac:dyDescent="0.25">
      <c r="B87" s="123"/>
      <c r="C87" s="124"/>
      <c r="D87" s="124"/>
      <c r="E87" s="124"/>
      <c r="F87" s="125"/>
      <c r="G87" s="124"/>
      <c r="H87" s="126"/>
      <c r="I87" s="66"/>
      <c r="J87" s="75"/>
      <c r="K87" s="66"/>
      <c r="L87" s="80"/>
      <c r="M87" s="40"/>
      <c r="N87" s="81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42" x14ac:dyDescent="0.25">
      <c r="B88" s="40"/>
      <c r="C88" s="40"/>
      <c r="D88" s="40"/>
      <c r="E88" s="66"/>
      <c r="F88" s="73"/>
      <c r="G88" s="66"/>
      <c r="H88" s="74"/>
      <c r="I88" s="66"/>
      <c r="J88" s="75"/>
      <c r="K88" s="66"/>
      <c r="L88" s="80"/>
      <c r="M88" s="40"/>
      <c r="N88" s="81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42" x14ac:dyDescent="0.25">
      <c r="A89" s="24" t="s">
        <v>20</v>
      </c>
      <c r="B89" s="127" t="s">
        <v>78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42" x14ac:dyDescent="0.25">
      <c r="A90" s="24"/>
      <c r="B90" s="24" t="s">
        <v>83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42" x14ac:dyDescent="0.25">
      <c r="A91" s="24"/>
      <c r="B91" s="24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42" ht="15.75" thickBot="1" x14ac:dyDescent="0.3">
      <c r="B92" s="192" t="s">
        <v>27</v>
      </c>
      <c r="C92" s="249"/>
      <c r="D92" s="249"/>
      <c r="E92" s="192"/>
      <c r="F92" s="249"/>
      <c r="G92" s="249"/>
      <c r="H92" s="192"/>
      <c r="I92" s="249"/>
      <c r="J92" s="249"/>
      <c r="K92" s="192"/>
      <c r="L92" s="249"/>
      <c r="M92" s="249"/>
      <c r="N92" s="127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42" ht="15.75" thickBot="1" x14ac:dyDescent="0.3">
      <c r="B93" s="195"/>
      <c r="C93" s="46" t="s">
        <v>8</v>
      </c>
      <c r="D93" s="46" t="s">
        <v>39</v>
      </c>
      <c r="E93" s="65"/>
      <c r="F93" s="46" t="s">
        <v>124</v>
      </c>
      <c r="G93" s="46" t="s">
        <v>39</v>
      </c>
      <c r="H93" s="65"/>
      <c r="I93" s="46" t="s">
        <v>124</v>
      </c>
      <c r="J93" s="46" t="s">
        <v>39</v>
      </c>
      <c r="K93" s="66"/>
      <c r="L93" s="46" t="s">
        <v>124</v>
      </c>
      <c r="M93" s="46" t="s">
        <v>39</v>
      </c>
      <c r="N93" s="6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42" x14ac:dyDescent="0.25">
      <c r="B94" s="66"/>
      <c r="C94" s="118">
        <v>0</v>
      </c>
      <c r="D94" s="63">
        <f>(D59-$K$74)/$K$73</f>
        <v>0.11898173768677407</v>
      </c>
      <c r="E94" s="129"/>
      <c r="F94" s="34">
        <f>F59</f>
        <v>1</v>
      </c>
      <c r="G94" s="63">
        <f t="shared" ref="G94:G101" si="18">(G59-$K$74)/$K$73</f>
        <v>1.7469101641763509</v>
      </c>
      <c r="H94" s="130"/>
      <c r="I94" s="34">
        <f>I59</f>
        <v>9</v>
      </c>
      <c r="J94" s="63">
        <f t="shared" ref="J94:J101" si="19">(J59-$K$74)/$K$73</f>
        <v>1.0702822357498618</v>
      </c>
      <c r="K94" s="66"/>
      <c r="L94" s="34">
        <f>L59</f>
        <v>17</v>
      </c>
      <c r="M94" s="63">
        <f t="shared" ref="M94:M101" si="20">(M59-$K$74)/$K$73</f>
        <v>0.89854270429809935</v>
      </c>
      <c r="N94" s="12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66"/>
    </row>
    <row r="95" spans="1:42" x14ac:dyDescent="0.25">
      <c r="B95" s="66"/>
      <c r="C95" s="118">
        <v>0.25</v>
      </c>
      <c r="D95" s="63">
        <f t="shared" ref="D95:D99" si="21">(D60-$K$74)/$K$73</f>
        <v>0.23777900756317985</v>
      </c>
      <c r="E95" s="129"/>
      <c r="F95" s="34">
        <f t="shared" ref="F95:F101" si="22">F60</f>
        <v>2</v>
      </c>
      <c r="G95" s="63">
        <f t="shared" si="18"/>
        <v>1.6325401217487545</v>
      </c>
      <c r="H95" s="130"/>
      <c r="I95" s="34">
        <f t="shared" ref="I95:I101" si="23">I60</f>
        <v>10</v>
      </c>
      <c r="J95" s="63">
        <f t="shared" si="19"/>
        <v>0.97417450654860693</v>
      </c>
      <c r="K95" s="66"/>
      <c r="L95" s="34">
        <f t="shared" ref="L95:L101" si="24">L60</f>
        <v>18</v>
      </c>
      <c r="M95" s="63">
        <f t="shared" si="20"/>
        <v>1.6781036709094261</v>
      </c>
      <c r="N95" s="12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66"/>
    </row>
    <row r="96" spans="1:42" x14ac:dyDescent="0.25">
      <c r="B96" s="66"/>
      <c r="C96" s="118">
        <v>0.5</v>
      </c>
      <c r="D96" s="63">
        <f t="shared" si="21"/>
        <v>0.43921785648404371</v>
      </c>
      <c r="E96" s="129"/>
      <c r="F96" s="34">
        <f t="shared" si="22"/>
        <v>3</v>
      </c>
      <c r="G96" s="63">
        <f t="shared" si="18"/>
        <v>1.2870319129311931</v>
      </c>
      <c r="H96" s="130"/>
      <c r="I96" s="34">
        <f t="shared" si="23"/>
        <v>11</v>
      </c>
      <c r="J96" s="63">
        <f t="shared" si="19"/>
        <v>1.3440324663346241</v>
      </c>
      <c r="K96" s="66"/>
      <c r="L96" s="34">
        <f t="shared" si="24"/>
        <v>19</v>
      </c>
      <c r="M96" s="63">
        <f t="shared" si="20"/>
        <v>0.35436266371518138</v>
      </c>
      <c r="N96" s="12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66"/>
    </row>
    <row r="97" spans="1:30" x14ac:dyDescent="0.25">
      <c r="B97" s="66"/>
      <c r="C97" s="118">
        <v>1</v>
      </c>
      <c r="D97" s="63">
        <f t="shared" si="21"/>
        <v>0.93894115476849271</v>
      </c>
      <c r="E97" s="129"/>
      <c r="F97" s="34">
        <f t="shared" si="22"/>
        <v>4</v>
      </c>
      <c r="G97" s="63">
        <f t="shared" si="18"/>
        <v>0.88470761852056723</v>
      </c>
      <c r="H97" s="130"/>
      <c r="I97" s="34">
        <f t="shared" si="23"/>
        <v>12</v>
      </c>
      <c r="J97" s="63">
        <f t="shared" si="19"/>
        <v>0.70706511713705911</v>
      </c>
      <c r="K97" s="66"/>
      <c r="L97" s="34">
        <f t="shared" si="24"/>
        <v>20</v>
      </c>
      <c r="M97" s="63">
        <f t="shared" si="20"/>
        <v>0.84043534403246589</v>
      </c>
      <c r="N97" s="12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66"/>
    </row>
    <row r="98" spans="1:30" x14ac:dyDescent="0.25">
      <c r="B98" s="66"/>
      <c r="C98" s="118">
        <v>1.5</v>
      </c>
      <c r="D98" s="63">
        <f t="shared" si="21"/>
        <v>1.4696550451946135</v>
      </c>
      <c r="E98" s="129"/>
      <c r="F98" s="34">
        <f t="shared" si="22"/>
        <v>5</v>
      </c>
      <c r="G98" s="63">
        <f t="shared" si="18"/>
        <v>1.1573510422431279</v>
      </c>
      <c r="H98" s="130"/>
      <c r="I98" s="34">
        <f t="shared" si="23"/>
        <v>13</v>
      </c>
      <c r="J98" s="63">
        <f t="shared" si="19"/>
        <v>0.8719793396052381</v>
      </c>
      <c r="K98" s="66"/>
      <c r="L98" s="34">
        <f t="shared" si="24"/>
        <v>21</v>
      </c>
      <c r="M98" s="63">
        <f t="shared" si="20"/>
        <v>0.51798561151079148</v>
      </c>
      <c r="N98" s="129"/>
      <c r="AD98" s="66"/>
    </row>
    <row r="99" spans="1:30" x14ac:dyDescent="0.25">
      <c r="B99" s="66"/>
      <c r="C99" s="118">
        <v>3</v>
      </c>
      <c r="D99" s="63">
        <f t="shared" si="21"/>
        <v>3.0475926950747092</v>
      </c>
      <c r="E99" s="129"/>
      <c r="F99" s="34">
        <f t="shared" si="22"/>
        <v>6</v>
      </c>
      <c r="G99" s="63">
        <f t="shared" si="18"/>
        <v>1.1968271536616861</v>
      </c>
      <c r="H99" s="130"/>
      <c r="I99" s="34">
        <f t="shared" si="23"/>
        <v>14</v>
      </c>
      <c r="J99" s="63">
        <f t="shared" si="19"/>
        <v>0.78657074340527577</v>
      </c>
      <c r="K99" s="66"/>
      <c r="L99" s="34">
        <f t="shared" si="24"/>
        <v>22</v>
      </c>
      <c r="M99" s="63">
        <f t="shared" si="20"/>
        <v>0.8699501936912003</v>
      </c>
      <c r="N99" s="129"/>
      <c r="AD99" s="66"/>
    </row>
    <row r="100" spans="1:30" x14ac:dyDescent="0.25">
      <c r="B100" s="66"/>
      <c r="C100" s="32"/>
      <c r="D100" s="63"/>
      <c r="E100" s="129"/>
      <c r="F100" s="34">
        <f t="shared" si="22"/>
        <v>7</v>
      </c>
      <c r="G100" s="63">
        <f t="shared" si="18"/>
        <v>0.93266924921601169</v>
      </c>
      <c r="H100" s="130"/>
      <c r="I100" s="34">
        <f t="shared" si="23"/>
        <v>15</v>
      </c>
      <c r="J100" s="63">
        <f t="shared" si="19"/>
        <v>1.5720346799483489</v>
      </c>
      <c r="K100" s="66"/>
      <c r="L100" s="34">
        <f t="shared" si="24"/>
        <v>23</v>
      </c>
      <c r="M100" s="63">
        <f t="shared" si="20"/>
        <v>1.1243313041874186</v>
      </c>
      <c r="N100" s="129"/>
      <c r="AD100" s="66"/>
    </row>
    <row r="101" spans="1:30" x14ac:dyDescent="0.25">
      <c r="B101" s="66"/>
      <c r="C101" s="32"/>
      <c r="D101" s="63"/>
      <c r="E101" s="129"/>
      <c r="F101" s="34">
        <f t="shared" si="22"/>
        <v>8</v>
      </c>
      <c r="G101" s="63">
        <f t="shared" si="18"/>
        <v>0.90130972145360599</v>
      </c>
      <c r="H101" s="130"/>
      <c r="I101" s="34">
        <f t="shared" si="23"/>
        <v>16</v>
      </c>
      <c r="J101" s="63">
        <f t="shared" si="19"/>
        <v>1.0263788968824941</v>
      </c>
      <c r="K101" s="66"/>
      <c r="L101" s="34">
        <f t="shared" si="24"/>
        <v>24</v>
      </c>
      <c r="M101" s="63">
        <f t="shared" si="20"/>
        <v>1.2154584025087614</v>
      </c>
      <c r="N101" s="129"/>
      <c r="AD101" s="66"/>
    </row>
    <row r="102" spans="1:30" x14ac:dyDescent="0.25">
      <c r="B102" s="40"/>
      <c r="C102" s="40"/>
      <c r="D102" s="40"/>
      <c r="E102" s="40"/>
      <c r="F102" s="137"/>
      <c r="G102" s="40"/>
      <c r="H102" s="138"/>
      <c r="I102" s="40"/>
      <c r="J102" s="139"/>
      <c r="K102" s="40"/>
      <c r="L102" s="80"/>
      <c r="M102" s="40"/>
      <c r="N102" s="81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113"/>
      <c r="AD102" s="66"/>
    </row>
    <row r="103" spans="1:30" x14ac:dyDescent="0.25"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65"/>
      <c r="AD103" s="66"/>
    </row>
    <row r="104" spans="1:30" x14ac:dyDescent="0.25">
      <c r="A104" s="24" t="s">
        <v>22</v>
      </c>
      <c r="B104" s="78" t="s">
        <v>26</v>
      </c>
      <c r="C104" s="40"/>
      <c r="D104" s="129"/>
      <c r="E104" s="40"/>
      <c r="F104" s="137"/>
      <c r="G104" s="40"/>
      <c r="H104" s="138"/>
      <c r="I104" s="40"/>
      <c r="J104" s="139"/>
      <c r="K104" s="40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66"/>
    </row>
    <row r="105" spans="1:30" x14ac:dyDescent="0.25">
      <c r="B105" s="78" t="s">
        <v>88</v>
      </c>
      <c r="C105" s="40"/>
      <c r="D105" s="129"/>
      <c r="E105" s="40"/>
      <c r="F105" s="137"/>
      <c r="G105" s="40"/>
      <c r="H105" s="138"/>
      <c r="I105" s="40"/>
      <c r="J105" s="139"/>
      <c r="K105" s="40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66"/>
    </row>
    <row r="106" spans="1:30" ht="15.75" thickBot="1" x14ac:dyDescent="0.3">
      <c r="B106" s="40"/>
      <c r="C106" s="40"/>
      <c r="D106" s="129"/>
      <c r="E106" s="40"/>
      <c r="F106" s="129"/>
      <c r="G106" s="140"/>
      <c r="H106" s="140"/>
      <c r="I106" s="141"/>
      <c r="J106" s="40"/>
      <c r="K106" s="140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0" ht="15.75" thickBot="1" x14ac:dyDescent="0.3">
      <c r="B107" s="312" t="s">
        <v>125</v>
      </c>
      <c r="C107" s="312"/>
      <c r="D107" s="312"/>
      <c r="E107" s="312"/>
      <c r="F107" s="313"/>
      <c r="G107" s="142">
        <v>61.4</v>
      </c>
      <c r="H107" s="138"/>
      <c r="I107" s="141"/>
      <c r="J107" s="40"/>
      <c r="K107" s="140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30" x14ac:dyDescent="0.25">
      <c r="B108" s="40"/>
      <c r="C108" s="143" t="s">
        <v>63</v>
      </c>
      <c r="D108" s="40"/>
      <c r="E108" s="40"/>
      <c r="F108" s="40"/>
      <c r="G108" s="129"/>
      <c r="H108" s="138"/>
      <c r="I108" s="141"/>
      <c r="J108" s="40"/>
      <c r="K108" s="140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30" ht="15.75" thickBot="1" x14ac:dyDescent="0.3">
      <c r="B109" s="40"/>
      <c r="C109" s="143" t="s">
        <v>64</v>
      </c>
      <c r="D109" s="40"/>
      <c r="E109" s="40"/>
      <c r="F109" s="40"/>
      <c r="G109" s="129"/>
      <c r="H109" s="138"/>
      <c r="I109" s="141"/>
      <c r="J109" s="40"/>
      <c r="K109" s="140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30" ht="15.75" thickBot="1" x14ac:dyDescent="0.3">
      <c r="B110" s="312" t="s">
        <v>87</v>
      </c>
      <c r="C110" s="312"/>
      <c r="D110" s="312"/>
      <c r="E110" s="312"/>
      <c r="F110" s="313"/>
      <c r="G110" s="144">
        <f>AVERAGE(G94:G95)</f>
        <v>1.6897251429625526</v>
      </c>
      <c r="H110" s="138"/>
      <c r="I110" s="141"/>
      <c r="J110" s="40"/>
      <c r="K110" s="140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30" ht="15.75" thickBot="1" x14ac:dyDescent="0.3">
      <c r="B111" s="40"/>
      <c r="C111" s="40"/>
      <c r="D111" s="40"/>
      <c r="E111" s="40"/>
      <c r="F111" s="40"/>
      <c r="G111" s="145"/>
      <c r="H111" s="138"/>
      <c r="I111" s="141"/>
      <c r="J111" s="40"/>
      <c r="K111" s="140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30" ht="15.75" thickBot="1" x14ac:dyDescent="0.3">
      <c r="B112" s="312" t="s">
        <v>28</v>
      </c>
      <c r="C112" s="312"/>
      <c r="D112" s="312"/>
      <c r="E112" s="312"/>
      <c r="F112" s="313"/>
      <c r="G112" s="144">
        <f>G107/G110</f>
        <v>36.337270742358086</v>
      </c>
      <c r="H112" s="138"/>
      <c r="I112" s="141"/>
      <c r="J112" s="40"/>
      <c r="K112" s="140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x14ac:dyDescent="0.25"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x14ac:dyDescent="0.25">
      <c r="B114" s="40"/>
      <c r="C114" s="40"/>
      <c r="D114" s="40"/>
      <c r="E114" s="40"/>
      <c r="F114" s="137"/>
      <c r="G114" s="40"/>
      <c r="H114" s="138"/>
      <c r="I114" s="40"/>
      <c r="J114" s="139"/>
      <c r="K114" s="40"/>
      <c r="L114" s="80"/>
      <c r="M114" s="40"/>
      <c r="N114" s="81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x14ac:dyDescent="0.25">
      <c r="B115" s="40"/>
      <c r="C115" s="40"/>
      <c r="D115" s="40"/>
      <c r="E115" s="40"/>
      <c r="F115" s="137"/>
      <c r="G115" s="40"/>
      <c r="H115" s="138"/>
      <c r="I115" s="40"/>
      <c r="J115" s="139"/>
      <c r="K115" s="40"/>
      <c r="L115" s="80"/>
      <c r="M115" s="40"/>
      <c r="N115" s="81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x14ac:dyDescent="0.25">
      <c r="A116" s="24" t="s">
        <v>24</v>
      </c>
      <c r="B116" s="41" t="s">
        <v>89</v>
      </c>
      <c r="C116" s="66"/>
      <c r="D116" s="129"/>
      <c r="E116" s="130"/>
      <c r="F116" s="129"/>
      <c r="G116" s="130"/>
      <c r="H116" s="130"/>
      <c r="I116" s="129"/>
      <c r="J116" s="66"/>
      <c r="K116" s="130"/>
      <c r="L116" s="80"/>
      <c r="M116" s="40"/>
      <c r="N116" s="81"/>
      <c r="P116" s="146"/>
      <c r="Q116" s="140"/>
    </row>
    <row r="117" spans="1:29" x14ac:dyDescent="0.25">
      <c r="B117" s="306" t="s">
        <v>92</v>
      </c>
      <c r="C117" s="306"/>
      <c r="D117" s="306"/>
      <c r="E117" s="306"/>
      <c r="F117" s="306"/>
      <c r="G117" s="306"/>
      <c r="H117" s="306"/>
      <c r="I117" s="306"/>
      <c r="J117" s="306"/>
      <c r="K117" s="306"/>
      <c r="L117" s="80"/>
      <c r="M117" s="40"/>
      <c r="N117" s="81"/>
    </row>
    <row r="118" spans="1:29" ht="15.75" thickBot="1" x14ac:dyDescent="0.3">
      <c r="B118" s="46"/>
      <c r="C118" s="46"/>
      <c r="D118" s="34"/>
      <c r="E118" s="46"/>
      <c r="F118" s="46"/>
      <c r="G118" s="34"/>
      <c r="H118" s="34"/>
      <c r="I118" s="34"/>
      <c r="J118" s="34"/>
      <c r="K118" s="33"/>
      <c r="L118" s="141"/>
      <c r="M118" s="140"/>
      <c r="N118" s="141"/>
    </row>
    <row r="119" spans="1:29" ht="15.75" thickBot="1" x14ac:dyDescent="0.3">
      <c r="B119" s="46" t="s">
        <v>8</v>
      </c>
      <c r="C119" s="46" t="s">
        <v>9</v>
      </c>
      <c r="D119" s="66"/>
      <c r="E119" s="45" t="s">
        <v>124</v>
      </c>
      <c r="F119" s="46" t="s">
        <v>37</v>
      </c>
      <c r="G119" s="65"/>
      <c r="H119" s="34"/>
      <c r="I119" s="34"/>
      <c r="J119" s="34"/>
      <c r="K119" s="34"/>
      <c r="L119" s="129"/>
      <c r="N119" s="141"/>
    </row>
    <row r="120" spans="1:29" x14ac:dyDescent="0.25">
      <c r="B120" s="118">
        <v>0</v>
      </c>
      <c r="C120" s="147">
        <f>D94*$G$112</f>
        <v>4.32347161572054</v>
      </c>
      <c r="D120" s="66"/>
      <c r="E120" s="34">
        <v>1</v>
      </c>
      <c r="F120" s="147">
        <f>G94*$G$112</f>
        <v>63.47794759825328</v>
      </c>
      <c r="G120" s="130"/>
      <c r="H120" s="196"/>
      <c r="I120" s="148"/>
      <c r="J120" s="148"/>
      <c r="K120" s="149"/>
      <c r="L120" s="129"/>
      <c r="N120" s="141"/>
    </row>
    <row r="121" spans="1:29" x14ac:dyDescent="0.25">
      <c r="B121" s="118">
        <v>0.25</v>
      </c>
      <c r="C121" s="147">
        <f t="shared" ref="C121:C125" si="25">D95*$G$112</f>
        <v>8.6402401746724777</v>
      </c>
      <c r="D121" s="66"/>
      <c r="E121" s="34">
        <v>2</v>
      </c>
      <c r="F121" s="147">
        <f t="shared" ref="F121:F127" si="26">G95*$G$112</f>
        <v>59.322052401746724</v>
      </c>
      <c r="G121" s="130"/>
      <c r="H121" s="150"/>
      <c r="I121" s="148"/>
      <c r="J121" s="148"/>
      <c r="K121" s="149"/>
      <c r="L121" s="129"/>
      <c r="M121" s="140"/>
      <c r="N121" s="141"/>
    </row>
    <row r="122" spans="1:29" x14ac:dyDescent="0.25">
      <c r="B122" s="118">
        <v>0.5</v>
      </c>
      <c r="C122" s="147">
        <f t="shared" si="25"/>
        <v>15.959978165938875</v>
      </c>
      <c r="D122" s="66"/>
      <c r="E122" s="34">
        <v>3</v>
      </c>
      <c r="F122" s="147">
        <f t="shared" si="26"/>
        <v>46.767227074235805</v>
      </c>
      <c r="G122" s="130"/>
      <c r="H122" s="150"/>
      <c r="I122" s="148"/>
      <c r="J122" s="148"/>
      <c r="K122" s="149"/>
      <c r="L122" s="129"/>
      <c r="M122" s="140"/>
      <c r="N122" s="141"/>
    </row>
    <row r="123" spans="1:29" x14ac:dyDescent="0.25">
      <c r="B123" s="118">
        <v>1</v>
      </c>
      <c r="C123" s="147">
        <f t="shared" si="25"/>
        <v>34.118558951965063</v>
      </c>
      <c r="D123" s="66"/>
      <c r="E123" s="34">
        <v>4</v>
      </c>
      <c r="F123" s="147">
        <f t="shared" si="26"/>
        <v>32.147860262008706</v>
      </c>
      <c r="G123" s="130"/>
      <c r="H123" s="150"/>
      <c r="I123" s="148"/>
      <c r="J123" s="148"/>
      <c r="K123" s="149"/>
      <c r="L123" s="129"/>
      <c r="M123" s="140"/>
      <c r="N123" s="141"/>
    </row>
    <row r="124" spans="1:29" x14ac:dyDescent="0.25">
      <c r="B124" s="118">
        <v>1.5</v>
      </c>
      <c r="C124" s="147">
        <f t="shared" si="25"/>
        <v>53.403253275109179</v>
      </c>
      <c r="D124" s="66"/>
      <c r="E124" s="34">
        <v>5</v>
      </c>
      <c r="F124" s="147">
        <f t="shared" si="26"/>
        <v>42.054978165938849</v>
      </c>
      <c r="G124" s="130"/>
      <c r="H124" s="150"/>
      <c r="I124" s="148"/>
      <c r="J124" s="148"/>
      <c r="K124" s="149"/>
      <c r="L124" s="129"/>
      <c r="M124" s="140"/>
      <c r="N124" s="141"/>
    </row>
    <row r="125" spans="1:29" x14ac:dyDescent="0.25">
      <c r="B125" s="118">
        <v>3</v>
      </c>
      <c r="C125" s="147">
        <f t="shared" si="25"/>
        <v>110.74120087336246</v>
      </c>
      <c r="D125" s="66"/>
      <c r="E125" s="34">
        <v>6</v>
      </c>
      <c r="F125" s="147">
        <f t="shared" si="26"/>
        <v>43.489432314410493</v>
      </c>
      <c r="G125" s="130"/>
      <c r="H125" s="150"/>
      <c r="I125" s="148"/>
      <c r="J125" s="148"/>
      <c r="K125" s="149"/>
      <c r="L125" s="129"/>
      <c r="M125" s="140"/>
      <c r="N125" s="141"/>
    </row>
    <row r="126" spans="1:29" x14ac:dyDescent="0.25">
      <c r="D126" s="66"/>
      <c r="E126" s="34">
        <v>7</v>
      </c>
      <c r="F126" s="147">
        <f t="shared" si="26"/>
        <v>33.890655021834064</v>
      </c>
      <c r="G126" s="130"/>
      <c r="H126" s="150"/>
      <c r="I126" s="148"/>
      <c r="J126" s="148"/>
      <c r="K126" s="149"/>
      <c r="L126" s="129"/>
      <c r="M126" s="140"/>
      <c r="N126" s="141"/>
    </row>
    <row r="127" spans="1:29" x14ac:dyDescent="0.25">
      <c r="D127" s="66"/>
      <c r="E127" s="34">
        <v>8</v>
      </c>
      <c r="F127" s="147">
        <f t="shared" si="26"/>
        <v>32.751135371179032</v>
      </c>
      <c r="G127" s="130"/>
      <c r="H127" s="150"/>
      <c r="I127" s="148"/>
      <c r="J127" s="148"/>
      <c r="K127" s="149"/>
      <c r="L127" s="129"/>
      <c r="M127" s="140"/>
      <c r="N127" s="141"/>
    </row>
    <row r="128" spans="1:29" x14ac:dyDescent="0.25">
      <c r="A128" s="24"/>
      <c r="B128" s="32"/>
      <c r="C128" s="32"/>
      <c r="D128" s="32"/>
      <c r="E128" s="34">
        <v>9</v>
      </c>
      <c r="F128" s="147">
        <f t="shared" ref="F128:F135" si="27">J94*$G$112</f>
        <v>38.891135371179054</v>
      </c>
      <c r="G128" s="150"/>
      <c r="H128" s="150"/>
      <c r="I128" s="148"/>
      <c r="J128" s="148"/>
      <c r="K128" s="149"/>
      <c r="L128" s="129"/>
      <c r="M128" s="140"/>
      <c r="N128" s="141"/>
    </row>
    <row r="129" spans="1:42" x14ac:dyDescent="0.25">
      <c r="B129" s="32"/>
      <c r="C129" s="32"/>
      <c r="D129" s="32"/>
      <c r="E129" s="34">
        <v>10</v>
      </c>
      <c r="F129" s="147">
        <f t="shared" si="27"/>
        <v>35.398842794759823</v>
      </c>
      <c r="G129" s="150"/>
      <c r="H129" s="150"/>
      <c r="I129" s="148"/>
      <c r="J129" s="148"/>
      <c r="K129" s="149"/>
      <c r="L129" s="129"/>
      <c r="M129" s="130"/>
      <c r="N129" s="129"/>
    </row>
    <row r="130" spans="1:42" x14ac:dyDescent="0.25">
      <c r="B130" s="32"/>
      <c r="C130" s="32"/>
      <c r="D130" s="32"/>
      <c r="E130" s="34">
        <v>11</v>
      </c>
      <c r="F130" s="147">
        <f t="shared" si="27"/>
        <v>48.838471615720515</v>
      </c>
      <c r="G130" s="150"/>
      <c r="H130" s="150"/>
      <c r="I130" s="148"/>
      <c r="J130" s="148"/>
      <c r="K130" s="149"/>
      <c r="L130" s="33"/>
      <c r="M130" s="33"/>
      <c r="N130" s="33"/>
    </row>
    <row r="131" spans="1:42" x14ac:dyDescent="0.25">
      <c r="B131" s="32"/>
      <c r="C131" s="32"/>
      <c r="D131" s="32"/>
      <c r="E131" s="34">
        <v>12</v>
      </c>
      <c r="F131" s="147">
        <f t="shared" si="27"/>
        <v>25.692816593886452</v>
      </c>
      <c r="G131" s="150"/>
      <c r="H131" s="150"/>
      <c r="I131" s="148"/>
      <c r="J131" s="148"/>
      <c r="K131" s="149"/>
      <c r="L131" s="34"/>
      <c r="M131" s="34"/>
      <c r="N131" s="34"/>
    </row>
    <row r="132" spans="1:42" x14ac:dyDescent="0.25">
      <c r="B132" s="32"/>
      <c r="C132" s="32"/>
      <c r="D132" s="32"/>
      <c r="E132" s="34">
        <v>13</v>
      </c>
      <c r="F132" s="147">
        <f t="shared" si="27"/>
        <v>31.685349344978142</v>
      </c>
      <c r="G132" s="150"/>
      <c r="H132" s="152"/>
      <c r="I132" s="159"/>
      <c r="J132" s="198"/>
      <c r="K132" s="32"/>
      <c r="L132" s="34"/>
      <c r="M132" s="34"/>
      <c r="N132" s="65"/>
    </row>
    <row r="133" spans="1:42" x14ac:dyDescent="0.25">
      <c r="B133" s="32"/>
      <c r="C133" s="32"/>
      <c r="D133" s="32"/>
      <c r="E133" s="34">
        <v>14</v>
      </c>
      <c r="F133" s="147">
        <f t="shared" si="27"/>
        <v>28.581834061135378</v>
      </c>
      <c r="G133" s="150"/>
      <c r="H133" s="152"/>
      <c r="I133" s="159"/>
      <c r="J133" s="32"/>
      <c r="K133" s="32"/>
      <c r="L133" s="151"/>
      <c r="M133" s="32"/>
      <c r="N133" s="66"/>
    </row>
    <row r="134" spans="1:42" x14ac:dyDescent="0.25">
      <c r="B134" s="32"/>
      <c r="C134" s="32"/>
      <c r="D134" s="32"/>
      <c r="E134" s="34">
        <v>15</v>
      </c>
      <c r="F134" s="147">
        <f t="shared" si="27"/>
        <v>57.123449781659396</v>
      </c>
      <c r="G134" s="150"/>
      <c r="H134" s="152"/>
      <c r="I134" s="28"/>
      <c r="J134" s="25"/>
      <c r="L134" s="151"/>
      <c r="M134" s="32"/>
      <c r="N134" s="66"/>
    </row>
    <row r="135" spans="1:42" x14ac:dyDescent="0.25">
      <c r="B135" s="32"/>
      <c r="C135" s="32"/>
      <c r="D135" s="32"/>
      <c r="E135" s="34">
        <v>16</v>
      </c>
      <c r="F135" s="147">
        <f t="shared" si="27"/>
        <v>37.295807860262016</v>
      </c>
      <c r="G135" s="150"/>
      <c r="H135" s="152"/>
      <c r="I135" s="28"/>
      <c r="J135" s="25"/>
      <c r="L135" s="151"/>
      <c r="M135" s="32"/>
      <c r="N135" s="66"/>
    </row>
    <row r="136" spans="1:42" x14ac:dyDescent="0.25">
      <c r="B136" s="155"/>
      <c r="C136" s="155"/>
      <c r="D136" s="155"/>
      <c r="E136" s="34">
        <v>17</v>
      </c>
      <c r="F136" s="147">
        <f t="shared" ref="F136:F143" si="28">M94*$G$112</f>
        <v>32.650589519650637</v>
      </c>
      <c r="G136" s="153"/>
      <c r="H136" s="152"/>
      <c r="I136" s="24"/>
      <c r="J136" s="24"/>
      <c r="L136" s="151"/>
      <c r="M136" s="32"/>
      <c r="N136" s="66"/>
    </row>
    <row r="137" spans="1:42" x14ac:dyDescent="0.25">
      <c r="B137" s="32"/>
      <c r="C137" s="32"/>
      <c r="D137" s="32"/>
      <c r="E137" s="34">
        <v>18</v>
      </c>
      <c r="F137" s="147">
        <f t="shared" si="28"/>
        <v>60.977707423580796</v>
      </c>
      <c r="G137" s="150"/>
      <c r="H137" s="152"/>
      <c r="I137" s="28"/>
      <c r="J137" s="25"/>
      <c r="L137" s="151"/>
      <c r="M137" s="32"/>
      <c r="N137" s="66"/>
    </row>
    <row r="138" spans="1:42" x14ac:dyDescent="0.25">
      <c r="B138" s="32"/>
      <c r="C138" s="32"/>
      <c r="D138" s="32"/>
      <c r="E138" s="34">
        <v>19</v>
      </c>
      <c r="F138" s="147">
        <f t="shared" si="28"/>
        <v>12.876572052401738</v>
      </c>
      <c r="G138" s="150"/>
      <c r="H138" s="152"/>
      <c r="I138" s="28"/>
      <c r="J138" s="25"/>
      <c r="L138" s="151"/>
      <c r="M138" s="32"/>
      <c r="N138" s="66"/>
      <c r="P138" s="146"/>
      <c r="Q138" s="140"/>
      <c r="R138" s="141"/>
      <c r="S138" s="141"/>
    </row>
    <row r="139" spans="1:42" x14ac:dyDescent="0.25">
      <c r="B139" s="32"/>
      <c r="C139" s="32"/>
      <c r="D139" s="32"/>
      <c r="E139" s="34">
        <v>20</v>
      </c>
      <c r="F139" s="147">
        <f t="shared" si="28"/>
        <v>30.539126637554574</v>
      </c>
      <c r="G139" s="150"/>
      <c r="H139" s="152"/>
      <c r="I139" s="28"/>
      <c r="J139" s="25"/>
      <c r="L139" s="151"/>
      <c r="M139" s="32"/>
      <c r="N139" s="66"/>
      <c r="P139" s="146"/>
      <c r="Q139" s="140"/>
      <c r="R139" s="141"/>
      <c r="S139" s="141"/>
    </row>
    <row r="140" spans="1:42" x14ac:dyDescent="0.25">
      <c r="B140" s="32"/>
      <c r="C140" s="32"/>
      <c r="D140" s="32"/>
      <c r="E140" s="34">
        <v>21</v>
      </c>
      <c r="F140" s="147">
        <f t="shared" si="28"/>
        <v>18.822183406113545</v>
      </c>
      <c r="G140" s="150"/>
      <c r="H140" s="152"/>
      <c r="I140" s="28"/>
      <c r="J140" s="25"/>
      <c r="L140" s="151"/>
      <c r="M140" s="32"/>
      <c r="N140" s="66"/>
      <c r="P140" s="146"/>
      <c r="Q140" s="140"/>
      <c r="R140" s="141"/>
      <c r="S140" s="141"/>
    </row>
    <row r="141" spans="1:42" x14ac:dyDescent="0.25">
      <c r="B141" s="32"/>
      <c r="C141" s="32"/>
      <c r="D141" s="32"/>
      <c r="E141" s="34">
        <v>22</v>
      </c>
      <c r="F141" s="147">
        <f t="shared" si="28"/>
        <v>31.611615720524004</v>
      </c>
      <c r="G141" s="150"/>
      <c r="H141" s="152"/>
      <c r="I141" s="28"/>
      <c r="J141" s="25"/>
      <c r="L141" s="76"/>
      <c r="M141" s="66"/>
      <c r="N141" s="77"/>
      <c r="P141" s="146"/>
      <c r="Q141" s="140"/>
      <c r="R141" s="141"/>
      <c r="S141" s="141"/>
    </row>
    <row r="142" spans="1:42" s="24" customFormat="1" x14ac:dyDescent="0.25">
      <c r="A142" s="25"/>
      <c r="B142" s="32"/>
      <c r="C142" s="32"/>
      <c r="D142" s="32"/>
      <c r="E142" s="34">
        <v>23</v>
      </c>
      <c r="F142" s="147">
        <f t="shared" si="28"/>
        <v>40.855131004366797</v>
      </c>
      <c r="G142" s="150"/>
      <c r="H142" s="152"/>
      <c r="I142" s="28"/>
      <c r="J142" s="25"/>
      <c r="K142" s="25"/>
      <c r="L142" s="184"/>
      <c r="M142" s="41"/>
      <c r="N142" s="185"/>
      <c r="P142" s="156"/>
      <c r="Q142" s="157"/>
      <c r="R142" s="158"/>
      <c r="S142" s="15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</row>
    <row r="143" spans="1:42" x14ac:dyDescent="0.25">
      <c r="B143" s="32"/>
      <c r="C143" s="32"/>
      <c r="D143" s="32"/>
      <c r="E143" s="34">
        <v>24</v>
      </c>
      <c r="F143" s="147">
        <f t="shared" si="28"/>
        <v>44.166441048034912</v>
      </c>
      <c r="G143" s="150"/>
      <c r="H143" s="152"/>
      <c r="I143" s="32"/>
      <c r="J143" s="66"/>
      <c r="L143" s="76"/>
      <c r="M143" s="66"/>
      <c r="N143" s="77"/>
      <c r="R143" s="141"/>
      <c r="S143" s="141"/>
    </row>
    <row r="144" spans="1:42" x14ac:dyDescent="0.25">
      <c r="L144" s="76"/>
      <c r="M144" s="66"/>
      <c r="N144" s="77"/>
      <c r="R144" s="141"/>
      <c r="S144" s="141"/>
    </row>
    <row r="145" spans="1:19" x14ac:dyDescent="0.25">
      <c r="A145" s="24" t="s">
        <v>25</v>
      </c>
      <c r="B145" s="24" t="s">
        <v>74</v>
      </c>
      <c r="L145" s="76"/>
      <c r="M145" s="66"/>
      <c r="N145" s="77"/>
      <c r="R145" s="141"/>
      <c r="S145" s="141"/>
    </row>
    <row r="146" spans="1:19" x14ac:dyDescent="0.25">
      <c r="A146" s="24"/>
      <c r="C146" s="25" t="s">
        <v>71</v>
      </c>
      <c r="L146" s="76"/>
      <c r="M146" s="66"/>
      <c r="N146" s="77"/>
      <c r="R146" s="141"/>
      <c r="S146" s="141"/>
    </row>
    <row r="147" spans="1:19" x14ac:dyDescent="0.25">
      <c r="A147" s="24"/>
      <c r="C147" s="25" t="s">
        <v>107</v>
      </c>
      <c r="L147" s="76"/>
      <c r="M147" s="66"/>
      <c r="N147" s="77"/>
    </row>
    <row r="148" spans="1:19" x14ac:dyDescent="0.25">
      <c r="A148" s="24"/>
      <c r="C148" s="25" t="s">
        <v>72</v>
      </c>
      <c r="L148" s="76"/>
      <c r="M148" s="66"/>
      <c r="N148" s="77"/>
    </row>
    <row r="149" spans="1:19" x14ac:dyDescent="0.25">
      <c r="A149" s="24"/>
      <c r="C149" s="25" t="s">
        <v>108</v>
      </c>
      <c r="L149" s="76"/>
      <c r="M149" s="66"/>
      <c r="N149" s="77"/>
    </row>
    <row r="150" spans="1:19" x14ac:dyDescent="0.25">
      <c r="L150" s="76"/>
      <c r="M150" s="66"/>
      <c r="N150" s="77"/>
    </row>
    <row r="151" spans="1:19" x14ac:dyDescent="0.25">
      <c r="L151" s="76"/>
      <c r="M151" s="66"/>
      <c r="N151" s="77"/>
    </row>
    <row r="152" spans="1:19" x14ac:dyDescent="0.25">
      <c r="L152" s="76"/>
      <c r="M152" s="66"/>
      <c r="N152" s="77"/>
    </row>
    <row r="153" spans="1:19" x14ac:dyDescent="0.25">
      <c r="L153" s="76"/>
      <c r="M153" s="66"/>
      <c r="N153" s="77"/>
    </row>
    <row r="154" spans="1:19" x14ac:dyDescent="0.25">
      <c r="L154" s="76"/>
      <c r="M154" s="66"/>
      <c r="N154" s="77"/>
    </row>
    <row r="155" spans="1:19" x14ac:dyDescent="0.25">
      <c r="L155" s="151"/>
      <c r="M155" s="32"/>
      <c r="N155" s="160"/>
    </row>
    <row r="156" spans="1:19" x14ac:dyDescent="0.25">
      <c r="B156" s="32"/>
      <c r="C156" s="32"/>
      <c r="D156" s="32"/>
      <c r="E156" s="32"/>
      <c r="F156" s="107"/>
      <c r="G156" s="32"/>
      <c r="H156" s="150"/>
      <c r="I156" s="152"/>
      <c r="J156" s="154"/>
      <c r="L156" s="151"/>
      <c r="M156" s="32"/>
      <c r="N156" s="160"/>
    </row>
    <row r="157" spans="1:19" x14ac:dyDescent="0.25">
      <c r="I157" s="152"/>
      <c r="J157" s="154"/>
    </row>
    <row r="158" spans="1:19" x14ac:dyDescent="0.25">
      <c r="I158" s="152"/>
      <c r="J158" s="154"/>
    </row>
    <row r="159" spans="1:19" x14ac:dyDescent="0.25">
      <c r="I159" s="152"/>
      <c r="J159" s="154"/>
    </row>
    <row r="160" spans="1:19" x14ac:dyDescent="0.25">
      <c r="I160" s="152"/>
      <c r="J160" s="154"/>
    </row>
    <row r="161" spans="9:10" x14ac:dyDescent="0.25">
      <c r="I161" s="152"/>
      <c r="J161" s="154"/>
    </row>
  </sheetData>
  <mergeCells count="19">
    <mergeCell ref="B25:AA25"/>
    <mergeCell ref="D28:O28"/>
    <mergeCell ref="Q28:AB28"/>
    <mergeCell ref="C42:N42"/>
    <mergeCell ref="B11:N11"/>
    <mergeCell ref="C14:E14"/>
    <mergeCell ref="F14:H14"/>
    <mergeCell ref="I14:K14"/>
    <mergeCell ref="L14:N14"/>
    <mergeCell ref="B117:K117"/>
    <mergeCell ref="B110:F110"/>
    <mergeCell ref="B107:F107"/>
    <mergeCell ref="B112:F112"/>
    <mergeCell ref="B54:N54"/>
    <mergeCell ref="B68:N68"/>
    <mergeCell ref="C57:E57"/>
    <mergeCell ref="F57:H57"/>
    <mergeCell ref="I57:K57"/>
    <mergeCell ref="L57:N57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100" workbookViewId="0">
      <selection activeCell="K75" sqref="K75"/>
    </sheetView>
  </sheetViews>
  <sheetFormatPr defaultRowHeight="15" x14ac:dyDescent="0.25"/>
  <cols>
    <col min="1" max="1" width="12" style="25" customWidth="1"/>
    <col min="2" max="2" width="10.140625" style="25" bestFit="1" customWidth="1"/>
    <col min="3" max="3" width="11.140625" style="25" customWidth="1"/>
    <col min="4" max="4" width="10.85546875" style="25" bestFit="1" customWidth="1"/>
    <col min="5" max="5" width="10.7109375" style="25" bestFit="1" customWidth="1"/>
    <col min="6" max="6" width="11.140625" style="26" customWidth="1"/>
    <col min="7" max="7" width="11.140625" style="25" customWidth="1"/>
    <col min="8" max="8" width="12.140625" style="27" customWidth="1"/>
    <col min="9" max="9" width="12.28515625" style="25" bestFit="1" customWidth="1"/>
    <col min="10" max="10" width="11.140625" style="28" customWidth="1"/>
    <col min="11" max="11" width="11.140625" style="25" customWidth="1"/>
    <col min="12" max="12" width="11.140625" style="31" customWidth="1"/>
    <col min="13" max="13" width="11.140625" style="25" customWidth="1"/>
    <col min="14" max="14" width="11.140625" style="29" customWidth="1"/>
    <col min="15" max="15" width="9.7109375" style="25" customWidth="1"/>
    <col min="16" max="16" width="9.85546875" style="25" customWidth="1"/>
    <col min="17" max="17" width="10.7109375" style="40" customWidth="1"/>
    <col min="18" max="18" width="9.42578125" style="40" customWidth="1"/>
    <col min="19" max="19" width="8.7109375" style="40" customWidth="1"/>
    <col min="20" max="42" width="9.140625" style="40"/>
    <col min="43" max="16384" width="9.140625" style="25"/>
  </cols>
  <sheetData>
    <row r="1" spans="1:28" x14ac:dyDescent="0.25">
      <c r="A1" s="24" t="s">
        <v>85</v>
      </c>
      <c r="K1" s="24" t="s">
        <v>46</v>
      </c>
      <c r="L1" s="25"/>
    </row>
    <row r="2" spans="1:28" x14ac:dyDescent="0.25">
      <c r="A2" s="24" t="s">
        <v>47</v>
      </c>
      <c r="K2" s="24" t="s">
        <v>111</v>
      </c>
      <c r="L2" s="25"/>
    </row>
    <row r="3" spans="1:28" x14ac:dyDescent="0.25">
      <c r="A3" s="24"/>
      <c r="K3" s="24" t="s">
        <v>112</v>
      </c>
      <c r="L3" s="25"/>
    </row>
    <row r="4" spans="1:28" x14ac:dyDescent="0.25">
      <c r="A4" s="24" t="s">
        <v>44</v>
      </c>
      <c r="B4" s="25">
        <v>2</v>
      </c>
      <c r="D4" s="24"/>
      <c r="K4" s="24" t="s">
        <v>113</v>
      </c>
      <c r="L4" s="25"/>
    </row>
    <row r="5" spans="1:28" ht="13.5" customHeight="1" x14ac:dyDescent="0.25">
      <c r="A5" s="24" t="s">
        <v>15</v>
      </c>
      <c r="B5" s="255"/>
      <c r="K5" s="24" t="s">
        <v>94</v>
      </c>
      <c r="L5" s="25"/>
    </row>
    <row r="6" spans="1:28" x14ac:dyDescent="0.25">
      <c r="A6" s="24" t="s">
        <v>13</v>
      </c>
      <c r="B6" s="256"/>
      <c r="K6" s="24" t="s">
        <v>66</v>
      </c>
      <c r="L6" s="25"/>
    </row>
    <row r="7" spans="1:28" ht="17.25" x14ac:dyDescent="0.25">
      <c r="A7" s="24" t="s">
        <v>45</v>
      </c>
      <c r="B7" s="24" t="s">
        <v>102</v>
      </c>
      <c r="K7" s="24" t="s">
        <v>114</v>
      </c>
      <c r="L7" s="25"/>
    </row>
    <row r="8" spans="1:28" x14ac:dyDescent="0.25">
      <c r="B8" s="24" t="s">
        <v>41</v>
      </c>
      <c r="K8" s="24" t="s">
        <v>115</v>
      </c>
      <c r="L8" s="25"/>
    </row>
    <row r="9" spans="1:28" x14ac:dyDescent="0.25">
      <c r="A9" s="24"/>
      <c r="B9" s="24"/>
      <c r="K9" s="24" t="s">
        <v>68</v>
      </c>
    </row>
    <row r="10" spans="1:28" x14ac:dyDescent="0.25">
      <c r="A10" s="24"/>
      <c r="B10" s="32"/>
    </row>
    <row r="11" spans="1:28" x14ac:dyDescent="0.25">
      <c r="A11" s="24" t="s">
        <v>21</v>
      </c>
      <c r="B11" s="318" t="s">
        <v>40</v>
      </c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40"/>
      <c r="P11" s="40"/>
      <c r="AB11" s="25"/>
    </row>
    <row r="12" spans="1:28" x14ac:dyDescent="0.25">
      <c r="A12" s="24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40"/>
      <c r="P12" s="40"/>
      <c r="AB12" s="25"/>
    </row>
    <row r="13" spans="1:28" ht="15.75" thickBot="1" x14ac:dyDescent="0.3">
      <c r="B13" s="46"/>
      <c r="C13" s="35">
        <v>1</v>
      </c>
      <c r="D13" s="36">
        <v>2</v>
      </c>
      <c r="E13" s="37">
        <v>3</v>
      </c>
      <c r="F13" s="38">
        <v>4</v>
      </c>
      <c r="G13" s="38">
        <v>5</v>
      </c>
      <c r="H13" s="38">
        <v>6</v>
      </c>
      <c r="I13" s="234">
        <v>7</v>
      </c>
      <c r="J13" s="38">
        <v>8</v>
      </c>
      <c r="K13" s="39">
        <v>9</v>
      </c>
      <c r="L13" s="38">
        <v>10</v>
      </c>
      <c r="M13" s="38">
        <v>11</v>
      </c>
      <c r="N13" s="39">
        <v>12</v>
      </c>
      <c r="O13" s="40"/>
      <c r="P13" s="40"/>
      <c r="AB13" s="25"/>
    </row>
    <row r="14" spans="1:28" ht="15.75" thickBot="1" x14ac:dyDescent="0.3">
      <c r="B14" s="200"/>
      <c r="C14" s="322" t="s">
        <v>36</v>
      </c>
      <c r="D14" s="319"/>
      <c r="E14" s="323"/>
      <c r="F14" s="321" t="s">
        <v>119</v>
      </c>
      <c r="G14" s="319"/>
      <c r="H14" s="319"/>
      <c r="I14" s="319" t="s">
        <v>119</v>
      </c>
      <c r="J14" s="319"/>
      <c r="K14" s="319"/>
      <c r="L14" s="319" t="s">
        <v>119</v>
      </c>
      <c r="M14" s="319"/>
      <c r="N14" s="320"/>
      <c r="O14" s="40"/>
      <c r="P14" s="40"/>
      <c r="AB14" s="25"/>
    </row>
    <row r="15" spans="1:28" x14ac:dyDescent="0.25">
      <c r="B15" s="166" t="s">
        <v>0</v>
      </c>
      <c r="C15" s="167">
        <v>0</v>
      </c>
      <c r="D15" s="48">
        <v>0</v>
      </c>
      <c r="E15" s="48">
        <v>0</v>
      </c>
      <c r="F15" s="235">
        <v>25</v>
      </c>
      <c r="G15" s="212">
        <f t="shared" ref="G15:G22" si="0">F15</f>
        <v>25</v>
      </c>
      <c r="H15" s="212">
        <f t="shared" ref="H15:H22" si="1">F15</f>
        <v>25</v>
      </c>
      <c r="I15" s="211">
        <v>33</v>
      </c>
      <c r="J15" s="212">
        <f t="shared" ref="J15:J22" si="2">I15</f>
        <v>33</v>
      </c>
      <c r="K15" s="213">
        <f t="shared" ref="K15:K22" si="3">I15</f>
        <v>33</v>
      </c>
      <c r="L15" s="211">
        <v>41</v>
      </c>
      <c r="M15" s="50">
        <f t="shared" ref="M15:M22" si="4">L15</f>
        <v>41</v>
      </c>
      <c r="N15" s="117">
        <f t="shared" ref="N15:N22" si="5">L15</f>
        <v>41</v>
      </c>
      <c r="O15" s="40"/>
      <c r="P15" s="40"/>
      <c r="AB15" s="25"/>
    </row>
    <row r="16" spans="1:28" x14ac:dyDescent="0.25">
      <c r="B16" s="169" t="s">
        <v>1</v>
      </c>
      <c r="C16" s="58">
        <v>0.25</v>
      </c>
      <c r="D16" s="59">
        <v>0.25</v>
      </c>
      <c r="E16" s="59">
        <v>0.25</v>
      </c>
      <c r="F16" s="236">
        <v>26</v>
      </c>
      <c r="G16" s="215">
        <f t="shared" si="0"/>
        <v>26</v>
      </c>
      <c r="H16" s="215">
        <f t="shared" si="1"/>
        <v>26</v>
      </c>
      <c r="I16" s="214">
        <v>34</v>
      </c>
      <c r="J16" s="215">
        <f t="shared" si="2"/>
        <v>34</v>
      </c>
      <c r="K16" s="216">
        <f t="shared" si="3"/>
        <v>34</v>
      </c>
      <c r="L16" s="214">
        <v>42</v>
      </c>
      <c r="M16" s="61">
        <f t="shared" si="4"/>
        <v>42</v>
      </c>
      <c r="N16" s="170">
        <f t="shared" si="5"/>
        <v>42</v>
      </c>
      <c r="O16" s="40"/>
      <c r="P16" s="40"/>
      <c r="AB16" s="25"/>
    </row>
    <row r="17" spans="1:28" x14ac:dyDescent="0.25">
      <c r="B17" s="171" t="s">
        <v>2</v>
      </c>
      <c r="C17" s="172">
        <v>0.5</v>
      </c>
      <c r="D17" s="63">
        <v>0.5</v>
      </c>
      <c r="E17" s="63">
        <v>0.5</v>
      </c>
      <c r="F17" s="237">
        <v>27</v>
      </c>
      <c r="G17" s="147">
        <f t="shared" si="0"/>
        <v>27</v>
      </c>
      <c r="H17" s="147">
        <f t="shared" si="1"/>
        <v>27</v>
      </c>
      <c r="I17" s="217">
        <v>35</v>
      </c>
      <c r="J17" s="147">
        <f t="shared" si="2"/>
        <v>35</v>
      </c>
      <c r="K17" s="218">
        <f t="shared" si="3"/>
        <v>35</v>
      </c>
      <c r="L17" s="217">
        <v>43</v>
      </c>
      <c r="M17" s="65">
        <f t="shared" si="4"/>
        <v>43</v>
      </c>
      <c r="N17" s="128">
        <f t="shared" si="5"/>
        <v>43</v>
      </c>
      <c r="O17" s="66"/>
      <c r="P17" s="65"/>
      <c r="Q17" s="67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25"/>
    </row>
    <row r="18" spans="1:28" x14ac:dyDescent="0.25">
      <c r="B18" s="169" t="s">
        <v>3</v>
      </c>
      <c r="C18" s="58">
        <v>1</v>
      </c>
      <c r="D18" s="59">
        <v>1</v>
      </c>
      <c r="E18" s="59">
        <v>1</v>
      </c>
      <c r="F18" s="236">
        <v>28</v>
      </c>
      <c r="G18" s="215">
        <f t="shared" si="0"/>
        <v>28</v>
      </c>
      <c r="H18" s="215">
        <f t="shared" si="1"/>
        <v>28</v>
      </c>
      <c r="I18" s="214">
        <v>36</v>
      </c>
      <c r="J18" s="215">
        <f t="shared" si="2"/>
        <v>36</v>
      </c>
      <c r="K18" s="216">
        <f t="shared" si="3"/>
        <v>36</v>
      </c>
      <c r="L18" s="214">
        <v>44</v>
      </c>
      <c r="M18" s="61">
        <f t="shared" si="4"/>
        <v>44</v>
      </c>
      <c r="N18" s="170">
        <f t="shared" si="5"/>
        <v>44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25"/>
    </row>
    <row r="19" spans="1:28" x14ac:dyDescent="0.25">
      <c r="B19" s="171" t="s">
        <v>4</v>
      </c>
      <c r="C19" s="172">
        <v>1.5</v>
      </c>
      <c r="D19" s="63">
        <v>1.5</v>
      </c>
      <c r="E19" s="63">
        <v>1.5</v>
      </c>
      <c r="F19" s="237">
        <v>29</v>
      </c>
      <c r="G19" s="147">
        <f t="shared" si="0"/>
        <v>29</v>
      </c>
      <c r="H19" s="147">
        <f t="shared" si="1"/>
        <v>29</v>
      </c>
      <c r="I19" s="217">
        <v>37</v>
      </c>
      <c r="J19" s="147">
        <f t="shared" si="2"/>
        <v>37</v>
      </c>
      <c r="K19" s="218">
        <f t="shared" si="3"/>
        <v>37</v>
      </c>
      <c r="L19" s="217">
        <v>45</v>
      </c>
      <c r="M19" s="65">
        <f t="shared" si="4"/>
        <v>45</v>
      </c>
      <c r="N19" s="128">
        <f t="shared" si="5"/>
        <v>45</v>
      </c>
      <c r="O19" s="65"/>
      <c r="P19" s="40"/>
      <c r="AB19" s="25"/>
    </row>
    <row r="20" spans="1:28" x14ac:dyDescent="0.25">
      <c r="B20" s="169" t="s">
        <v>5</v>
      </c>
      <c r="C20" s="58">
        <v>3</v>
      </c>
      <c r="D20" s="59">
        <v>3</v>
      </c>
      <c r="E20" s="59">
        <v>3</v>
      </c>
      <c r="F20" s="236">
        <v>30</v>
      </c>
      <c r="G20" s="215">
        <f t="shared" si="0"/>
        <v>30</v>
      </c>
      <c r="H20" s="215">
        <f t="shared" si="1"/>
        <v>30</v>
      </c>
      <c r="I20" s="214">
        <v>38</v>
      </c>
      <c r="J20" s="215">
        <f t="shared" si="2"/>
        <v>38</v>
      </c>
      <c r="K20" s="216">
        <f t="shared" si="3"/>
        <v>38</v>
      </c>
      <c r="L20" s="214">
        <v>46</v>
      </c>
      <c r="M20" s="61">
        <f t="shared" si="4"/>
        <v>46</v>
      </c>
      <c r="N20" s="170">
        <f t="shared" si="5"/>
        <v>46</v>
      </c>
      <c r="O20" s="40"/>
      <c r="P20" s="40"/>
      <c r="AB20" s="25"/>
    </row>
    <row r="21" spans="1:28" x14ac:dyDescent="0.25">
      <c r="B21" s="171" t="s">
        <v>6</v>
      </c>
      <c r="C21" s="172"/>
      <c r="D21" s="63"/>
      <c r="E21" s="63"/>
      <c r="F21" s="237">
        <v>31</v>
      </c>
      <c r="G21" s="147">
        <f t="shared" si="0"/>
        <v>31</v>
      </c>
      <c r="H21" s="147">
        <f t="shared" si="1"/>
        <v>31</v>
      </c>
      <c r="I21" s="217">
        <v>39</v>
      </c>
      <c r="J21" s="147">
        <f t="shared" si="2"/>
        <v>39</v>
      </c>
      <c r="K21" s="218">
        <f t="shared" si="3"/>
        <v>39</v>
      </c>
      <c r="L21" s="217">
        <v>47</v>
      </c>
      <c r="M21" s="65">
        <f t="shared" si="4"/>
        <v>47</v>
      </c>
      <c r="N21" s="128">
        <f t="shared" si="5"/>
        <v>47</v>
      </c>
      <c r="O21" s="40"/>
      <c r="P21" s="40"/>
      <c r="AB21" s="25"/>
    </row>
    <row r="22" spans="1:28" ht="15.75" thickBot="1" x14ac:dyDescent="0.3">
      <c r="B22" s="173" t="s">
        <v>7</v>
      </c>
      <c r="C22" s="174"/>
      <c r="D22" s="175"/>
      <c r="E22" s="175"/>
      <c r="F22" s="238">
        <v>32</v>
      </c>
      <c r="G22" s="220">
        <f t="shared" si="0"/>
        <v>32</v>
      </c>
      <c r="H22" s="220">
        <f t="shared" si="1"/>
        <v>32</v>
      </c>
      <c r="I22" s="219">
        <v>40</v>
      </c>
      <c r="J22" s="220">
        <f t="shared" si="2"/>
        <v>40</v>
      </c>
      <c r="K22" s="221">
        <f t="shared" si="3"/>
        <v>40</v>
      </c>
      <c r="L22" s="219">
        <v>48</v>
      </c>
      <c r="M22" s="225">
        <f t="shared" si="4"/>
        <v>48</v>
      </c>
      <c r="N22" s="177">
        <f t="shared" si="5"/>
        <v>48</v>
      </c>
      <c r="O22" s="40"/>
      <c r="P22" s="40"/>
      <c r="AB22" s="25"/>
    </row>
    <row r="23" spans="1:28" x14ac:dyDescent="0.25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AB23" s="25"/>
    </row>
    <row r="24" spans="1:28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AB24" s="25"/>
    </row>
    <row r="25" spans="1:28" x14ac:dyDescent="0.25">
      <c r="A25" s="24" t="s">
        <v>19</v>
      </c>
      <c r="B25" s="305" t="s">
        <v>116</v>
      </c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25"/>
    </row>
    <row r="26" spans="1:28" x14ac:dyDescent="0.25">
      <c r="B26" s="82" t="s">
        <v>14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25"/>
    </row>
    <row r="27" spans="1:28" ht="15.75" thickBot="1" x14ac:dyDescent="0.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25"/>
    </row>
    <row r="28" spans="1:28" ht="15.75" thickBot="1" x14ac:dyDescent="0.3">
      <c r="B28" s="40"/>
      <c r="C28" s="40"/>
      <c r="D28" s="302" t="s">
        <v>79</v>
      </c>
      <c r="E28" s="303"/>
      <c r="F28" s="303"/>
      <c r="G28" s="303"/>
      <c r="H28" s="303"/>
      <c r="I28" s="303"/>
      <c r="J28" s="303"/>
      <c r="K28" s="303"/>
      <c r="L28" s="303"/>
      <c r="M28" s="303"/>
      <c r="N28" s="303"/>
      <c r="O28" s="304"/>
      <c r="P28" s="40"/>
      <c r="Q28" s="302" t="s">
        <v>80</v>
      </c>
      <c r="R28" s="303"/>
      <c r="S28" s="303"/>
      <c r="T28" s="303"/>
      <c r="U28" s="303"/>
      <c r="V28" s="303"/>
      <c r="W28" s="303"/>
      <c r="X28" s="303"/>
      <c r="Y28" s="303"/>
      <c r="Z28" s="303"/>
      <c r="AA28" s="303"/>
      <c r="AB28" s="304"/>
    </row>
    <row r="29" spans="1:28" ht="15.75" thickBot="1" x14ac:dyDescent="0.3">
      <c r="A29" s="86"/>
      <c r="B29" s="183"/>
      <c r="C29" s="40" t="s">
        <v>131</v>
      </c>
      <c r="D29" s="260">
        <v>1</v>
      </c>
      <c r="E29" s="87">
        <v>2</v>
      </c>
      <c r="F29" s="87">
        <v>3</v>
      </c>
      <c r="G29" s="88">
        <v>4</v>
      </c>
      <c r="H29" s="261">
        <v>5</v>
      </c>
      <c r="I29" s="89">
        <v>6</v>
      </c>
      <c r="J29" s="87">
        <v>7</v>
      </c>
      <c r="K29" s="87">
        <v>8</v>
      </c>
      <c r="L29" s="87">
        <v>9</v>
      </c>
      <c r="M29" s="88">
        <v>10</v>
      </c>
      <c r="N29" s="261">
        <v>11</v>
      </c>
      <c r="O29" s="262">
        <v>12</v>
      </c>
      <c r="P29" s="40"/>
      <c r="Q29" s="260">
        <v>1</v>
      </c>
      <c r="R29" s="261">
        <v>2</v>
      </c>
      <c r="S29" s="261">
        <v>3</v>
      </c>
      <c r="T29" s="88">
        <v>4</v>
      </c>
      <c r="U29" s="261">
        <v>5</v>
      </c>
      <c r="V29" s="89">
        <v>6</v>
      </c>
      <c r="W29" s="261">
        <v>7</v>
      </c>
      <c r="X29" s="261">
        <v>8</v>
      </c>
      <c r="Y29" s="261">
        <v>9</v>
      </c>
      <c r="Z29" s="88">
        <v>10</v>
      </c>
      <c r="AA29" s="261">
        <v>11</v>
      </c>
      <c r="AB29" s="262">
        <v>12</v>
      </c>
    </row>
    <row r="30" spans="1:28" x14ac:dyDescent="0.25">
      <c r="B30" s="40"/>
      <c r="C30" s="40">
        <v>27.1</v>
      </c>
      <c r="D30" s="91">
        <v>0.71589999999999998</v>
      </c>
      <c r="E30" s="92">
        <v>0.7389</v>
      </c>
      <c r="F30" s="92">
        <v>0.7298</v>
      </c>
      <c r="G30" s="93">
        <v>0.35930000000000001</v>
      </c>
      <c r="H30" s="92">
        <v>0.4395</v>
      </c>
      <c r="I30" s="94">
        <v>0.4491</v>
      </c>
      <c r="J30" s="92">
        <v>0.53359999999999996</v>
      </c>
      <c r="K30" s="92">
        <v>0.56399999999999995</v>
      </c>
      <c r="L30" s="92">
        <v>0.56499999999999995</v>
      </c>
      <c r="M30" s="93">
        <v>0.58520000000000005</v>
      </c>
      <c r="N30" s="92">
        <v>0.6109</v>
      </c>
      <c r="O30" s="95">
        <v>0.57179999999999997</v>
      </c>
      <c r="P30" s="40"/>
      <c r="Q30" s="91">
        <v>4.3499999999999997E-2</v>
      </c>
      <c r="R30" s="92">
        <v>4.3499999999999997E-2</v>
      </c>
      <c r="S30" s="92">
        <v>4.3499999999999997E-2</v>
      </c>
      <c r="T30" s="93">
        <v>4.5600000000000002E-2</v>
      </c>
      <c r="U30" s="92">
        <v>4.6699999999999998E-2</v>
      </c>
      <c r="V30" s="94">
        <v>4.6300000000000001E-2</v>
      </c>
      <c r="W30" s="92">
        <v>4.6600000000000003E-2</v>
      </c>
      <c r="X30" s="92">
        <v>4.7E-2</v>
      </c>
      <c r="Y30" s="92">
        <v>4.87E-2</v>
      </c>
      <c r="Z30" s="93">
        <v>4.8000000000000001E-2</v>
      </c>
      <c r="AA30" s="92">
        <v>4.7399999999999998E-2</v>
      </c>
      <c r="AB30" s="95">
        <v>4.7199999999999999E-2</v>
      </c>
    </row>
    <row r="31" spans="1:28" x14ac:dyDescent="0.25">
      <c r="B31" s="40"/>
      <c r="C31" s="40"/>
      <c r="D31" s="97">
        <v>0.69379999999999997</v>
      </c>
      <c r="E31" s="67">
        <v>0.69</v>
      </c>
      <c r="F31" s="67">
        <v>0.63829999999999998</v>
      </c>
      <c r="G31" s="98">
        <v>0.42820000000000003</v>
      </c>
      <c r="H31" s="67">
        <v>0.46560000000000001</v>
      </c>
      <c r="I31" s="99">
        <v>0.4345</v>
      </c>
      <c r="J31" s="67">
        <v>0.45889999999999997</v>
      </c>
      <c r="K31" s="67">
        <v>0.44379999999999997</v>
      </c>
      <c r="L31" s="67">
        <v>0.4501</v>
      </c>
      <c r="M31" s="98">
        <v>0.53600000000000003</v>
      </c>
      <c r="N31" s="67">
        <v>0.54259999999999997</v>
      </c>
      <c r="O31" s="100">
        <v>0.54810000000000003</v>
      </c>
      <c r="P31" s="79"/>
      <c r="Q31" s="97">
        <v>4.2099999999999999E-2</v>
      </c>
      <c r="R31" s="67">
        <v>4.19E-2</v>
      </c>
      <c r="S31" s="67">
        <v>4.2200000000000001E-2</v>
      </c>
      <c r="T31" s="98">
        <v>4.5900000000000003E-2</v>
      </c>
      <c r="U31" s="67">
        <v>4.5900000000000003E-2</v>
      </c>
      <c r="V31" s="99">
        <v>4.6199999999999998E-2</v>
      </c>
      <c r="W31" s="67">
        <v>4.5600000000000002E-2</v>
      </c>
      <c r="X31" s="67">
        <v>4.5199999999999997E-2</v>
      </c>
      <c r="Y31" s="67">
        <v>4.58E-2</v>
      </c>
      <c r="Z31" s="98">
        <v>4.6699999999999998E-2</v>
      </c>
      <c r="AA31" s="67">
        <v>4.6699999999999998E-2</v>
      </c>
      <c r="AB31" s="100">
        <v>4.5999999999999999E-2</v>
      </c>
    </row>
    <row r="32" spans="1:28" x14ac:dyDescent="0.25">
      <c r="B32" s="40"/>
      <c r="C32" s="40"/>
      <c r="D32" s="101">
        <v>0.623</v>
      </c>
      <c r="E32" s="102">
        <v>0.62749999999999995</v>
      </c>
      <c r="F32" s="102">
        <v>0.6421</v>
      </c>
      <c r="G32" s="103">
        <v>0.51090000000000002</v>
      </c>
      <c r="H32" s="102">
        <v>0.5232</v>
      </c>
      <c r="I32" s="104">
        <v>0.53549999999999998</v>
      </c>
      <c r="J32" s="102">
        <v>0.50009999999999999</v>
      </c>
      <c r="K32" s="102">
        <v>0.4662</v>
      </c>
      <c r="L32" s="102">
        <v>0.5161</v>
      </c>
      <c r="M32" s="103">
        <v>0.58240000000000003</v>
      </c>
      <c r="N32" s="102">
        <v>0.61399999999999999</v>
      </c>
      <c r="O32" s="105">
        <v>0.61009999999999998</v>
      </c>
      <c r="P32" s="79"/>
      <c r="Q32" s="101">
        <v>4.1799999999999997E-2</v>
      </c>
      <c r="R32" s="102">
        <v>4.36E-2</v>
      </c>
      <c r="S32" s="102">
        <v>4.2599999999999999E-2</v>
      </c>
      <c r="T32" s="103">
        <v>4.7699999999999999E-2</v>
      </c>
      <c r="U32" s="102">
        <v>4.6699999999999998E-2</v>
      </c>
      <c r="V32" s="104">
        <v>4.6100000000000002E-2</v>
      </c>
      <c r="W32" s="102">
        <v>4.6300000000000001E-2</v>
      </c>
      <c r="X32" s="102">
        <v>4.6600000000000003E-2</v>
      </c>
      <c r="Y32" s="102">
        <v>4.7800000000000002E-2</v>
      </c>
      <c r="Z32" s="103">
        <v>4.7800000000000002E-2</v>
      </c>
      <c r="AA32" s="102">
        <v>4.7399999999999998E-2</v>
      </c>
      <c r="AB32" s="105">
        <v>4.7199999999999999E-2</v>
      </c>
    </row>
    <row r="33" spans="1:28" x14ac:dyDescent="0.25">
      <c r="B33" s="40"/>
      <c r="C33" s="40"/>
      <c r="D33" s="97">
        <v>0.57550000000000001</v>
      </c>
      <c r="E33" s="67">
        <v>0.56110000000000004</v>
      </c>
      <c r="F33" s="67">
        <v>0.54410000000000003</v>
      </c>
      <c r="G33" s="98">
        <v>0.49020000000000002</v>
      </c>
      <c r="H33" s="67">
        <v>0.52310000000000001</v>
      </c>
      <c r="I33" s="99">
        <v>0.51400000000000001</v>
      </c>
      <c r="J33" s="67">
        <v>0.28589999999999999</v>
      </c>
      <c r="K33" s="67">
        <v>0.26719999999999999</v>
      </c>
      <c r="L33" s="67">
        <v>0.3075</v>
      </c>
      <c r="M33" s="98">
        <v>0.59660000000000002</v>
      </c>
      <c r="N33" s="67">
        <v>0.64090000000000003</v>
      </c>
      <c r="O33" s="100">
        <v>0.58479999999999999</v>
      </c>
      <c r="P33" s="79"/>
      <c r="Q33" s="97">
        <v>4.2799999999999998E-2</v>
      </c>
      <c r="R33" s="67">
        <v>4.4600000000000001E-2</v>
      </c>
      <c r="S33" s="67">
        <v>4.3499999999999997E-2</v>
      </c>
      <c r="T33" s="98">
        <v>4.6399999999999997E-2</v>
      </c>
      <c r="U33" s="67">
        <v>4.6699999999999998E-2</v>
      </c>
      <c r="V33" s="99">
        <v>4.8800000000000003E-2</v>
      </c>
      <c r="W33" s="67">
        <v>4.5199999999999997E-2</v>
      </c>
      <c r="X33" s="67">
        <v>4.58E-2</v>
      </c>
      <c r="Y33" s="67">
        <v>4.58E-2</v>
      </c>
      <c r="Z33" s="98">
        <v>4.6899999999999997E-2</v>
      </c>
      <c r="AA33" s="67">
        <v>4.6899999999999997E-2</v>
      </c>
      <c r="AB33" s="100">
        <v>4.5499999999999999E-2</v>
      </c>
    </row>
    <row r="34" spans="1:28" x14ac:dyDescent="0.25">
      <c r="B34" s="40"/>
      <c r="C34" s="40"/>
      <c r="D34" s="101">
        <v>0.43730000000000002</v>
      </c>
      <c r="E34" s="102">
        <v>0.45340000000000003</v>
      </c>
      <c r="F34" s="102">
        <v>0.4642</v>
      </c>
      <c r="G34" s="103">
        <v>0.47889999999999999</v>
      </c>
      <c r="H34" s="102">
        <v>0.52190000000000003</v>
      </c>
      <c r="I34" s="104">
        <v>0.51270000000000004</v>
      </c>
      <c r="J34" s="102">
        <v>0.624</v>
      </c>
      <c r="K34" s="102">
        <v>0.62250000000000005</v>
      </c>
      <c r="L34" s="102">
        <v>0.63670000000000004</v>
      </c>
      <c r="M34" s="103">
        <v>0.59860000000000002</v>
      </c>
      <c r="N34" s="102">
        <v>0.64390000000000003</v>
      </c>
      <c r="O34" s="105">
        <v>0.58730000000000004</v>
      </c>
      <c r="P34" s="79"/>
      <c r="Q34" s="101">
        <v>4.53E-2</v>
      </c>
      <c r="R34" s="102">
        <v>4.4400000000000002E-2</v>
      </c>
      <c r="S34" s="102">
        <v>4.2999999999999997E-2</v>
      </c>
      <c r="T34" s="103">
        <v>4.7199999999999999E-2</v>
      </c>
      <c r="U34" s="102">
        <v>4.7100000000000003E-2</v>
      </c>
      <c r="V34" s="104">
        <v>4.7600000000000003E-2</v>
      </c>
      <c r="W34" s="102">
        <v>4.6100000000000002E-2</v>
      </c>
      <c r="X34" s="102">
        <v>4.6399999999999997E-2</v>
      </c>
      <c r="Y34" s="102">
        <v>4.7399999999999998E-2</v>
      </c>
      <c r="Z34" s="103">
        <v>4.8500000000000001E-2</v>
      </c>
      <c r="AA34" s="102">
        <v>4.7800000000000002E-2</v>
      </c>
      <c r="AB34" s="105">
        <v>4.7500000000000001E-2</v>
      </c>
    </row>
    <row r="35" spans="1:28" x14ac:dyDescent="0.25">
      <c r="B35" s="40"/>
      <c r="C35" s="40"/>
      <c r="D35" s="97">
        <v>0.1452</v>
      </c>
      <c r="E35" s="67">
        <v>0.15670000000000001</v>
      </c>
      <c r="F35" s="67">
        <v>0.11890000000000001</v>
      </c>
      <c r="G35" s="98">
        <v>0.44700000000000001</v>
      </c>
      <c r="H35" s="67">
        <v>0.44030000000000002</v>
      </c>
      <c r="I35" s="99">
        <v>0.4622</v>
      </c>
      <c r="J35" s="67">
        <v>0.56969999999999998</v>
      </c>
      <c r="K35" s="67">
        <v>0.54420000000000002</v>
      </c>
      <c r="L35" s="67">
        <v>0.58240000000000003</v>
      </c>
      <c r="M35" s="98">
        <v>0.53200000000000003</v>
      </c>
      <c r="N35" s="67">
        <v>0.59940000000000004</v>
      </c>
      <c r="O35" s="100">
        <v>0.54990000000000006</v>
      </c>
      <c r="P35" s="79"/>
      <c r="Q35" s="97">
        <v>4.2799999999999998E-2</v>
      </c>
      <c r="R35" s="67">
        <v>4.24E-2</v>
      </c>
      <c r="S35" s="67">
        <v>4.2700000000000002E-2</v>
      </c>
      <c r="T35" s="98">
        <v>4.6300000000000001E-2</v>
      </c>
      <c r="U35" s="67">
        <v>4.58E-2</v>
      </c>
      <c r="V35" s="99">
        <v>4.5900000000000003E-2</v>
      </c>
      <c r="W35" s="67">
        <v>4.6399999999999997E-2</v>
      </c>
      <c r="X35" s="67">
        <v>4.7E-2</v>
      </c>
      <c r="Y35" s="67">
        <v>4.7800000000000002E-2</v>
      </c>
      <c r="Z35" s="98">
        <v>4.7100000000000003E-2</v>
      </c>
      <c r="AA35" s="67">
        <v>4.6600000000000003E-2</v>
      </c>
      <c r="AB35" s="100">
        <v>4.5199999999999997E-2</v>
      </c>
    </row>
    <row r="36" spans="1:28" x14ac:dyDescent="0.25">
      <c r="B36" s="40"/>
      <c r="C36" s="40"/>
      <c r="D36" s="101">
        <v>5.0099999999999999E-2</v>
      </c>
      <c r="E36" s="102">
        <v>5.1700000000000003E-2</v>
      </c>
      <c r="F36" s="102">
        <v>4.9399999999999999E-2</v>
      </c>
      <c r="G36" s="103">
        <v>0.6089</v>
      </c>
      <c r="H36" s="102">
        <v>0.58589999999999998</v>
      </c>
      <c r="I36" s="104">
        <v>0.60189999999999999</v>
      </c>
      <c r="J36" s="102">
        <v>0.504</v>
      </c>
      <c r="K36" s="102">
        <v>0.45419999999999999</v>
      </c>
      <c r="L36" s="102">
        <v>0.50049999999999994</v>
      </c>
      <c r="M36" s="103">
        <v>0.65449999999999997</v>
      </c>
      <c r="N36" s="102">
        <v>0.63100000000000001</v>
      </c>
      <c r="O36" s="105">
        <v>0.63019999999999998</v>
      </c>
      <c r="P36" s="79"/>
      <c r="Q36" s="101">
        <v>4.3799999999999999E-2</v>
      </c>
      <c r="R36" s="102">
        <v>4.48E-2</v>
      </c>
      <c r="S36" s="102">
        <v>4.36E-2</v>
      </c>
      <c r="T36" s="103">
        <v>4.65E-2</v>
      </c>
      <c r="U36" s="102">
        <v>4.5600000000000002E-2</v>
      </c>
      <c r="V36" s="104">
        <v>4.65E-2</v>
      </c>
      <c r="W36" s="102">
        <v>4.7100000000000003E-2</v>
      </c>
      <c r="X36" s="102">
        <v>4.6399999999999997E-2</v>
      </c>
      <c r="Y36" s="102">
        <v>4.6899999999999997E-2</v>
      </c>
      <c r="Z36" s="103">
        <v>4.6600000000000003E-2</v>
      </c>
      <c r="AA36" s="102">
        <v>4.7500000000000001E-2</v>
      </c>
      <c r="AB36" s="105">
        <v>4.5400000000000003E-2</v>
      </c>
    </row>
    <row r="37" spans="1:28" ht="15.75" thickBot="1" x14ac:dyDescent="0.3">
      <c r="B37" s="40"/>
      <c r="C37" s="40"/>
      <c r="D37" s="108">
        <v>5.21E-2</v>
      </c>
      <c r="E37" s="109">
        <v>5.21E-2</v>
      </c>
      <c r="F37" s="109">
        <v>5.21E-2</v>
      </c>
      <c r="G37" s="110">
        <v>0.50029999999999997</v>
      </c>
      <c r="H37" s="109">
        <v>0.54190000000000005</v>
      </c>
      <c r="I37" s="111">
        <v>0.53439999999999999</v>
      </c>
      <c r="J37" s="109">
        <v>0.63109999999999999</v>
      </c>
      <c r="K37" s="109">
        <v>0.62280000000000002</v>
      </c>
      <c r="L37" s="109">
        <v>0.62529999999999997</v>
      </c>
      <c r="M37" s="110">
        <v>0.57520000000000004</v>
      </c>
      <c r="N37" s="109">
        <v>0.62919999999999998</v>
      </c>
      <c r="O37" s="112">
        <v>0.60540000000000005</v>
      </c>
      <c r="P37" s="79"/>
      <c r="Q37" s="108">
        <v>4.4999999999999998E-2</v>
      </c>
      <c r="R37" s="109">
        <v>4.4999999999999998E-2</v>
      </c>
      <c r="S37" s="109">
        <v>4.5100000000000001E-2</v>
      </c>
      <c r="T37" s="110">
        <v>4.5900000000000003E-2</v>
      </c>
      <c r="U37" s="109">
        <v>4.6100000000000002E-2</v>
      </c>
      <c r="V37" s="111">
        <v>4.6899999999999997E-2</v>
      </c>
      <c r="W37" s="109">
        <v>4.4999999999999998E-2</v>
      </c>
      <c r="X37" s="109">
        <v>4.4200000000000003E-2</v>
      </c>
      <c r="Y37" s="109">
        <v>4.5199999999999997E-2</v>
      </c>
      <c r="Z37" s="110">
        <v>4.7199999999999999E-2</v>
      </c>
      <c r="AA37" s="109">
        <v>4.6800000000000001E-2</v>
      </c>
      <c r="AB37" s="112">
        <v>4.6199999999999998E-2</v>
      </c>
    </row>
    <row r="38" spans="1:28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28" x14ac:dyDescent="0.25">
      <c r="A39" s="24" t="s">
        <v>18</v>
      </c>
      <c r="B39" s="202" t="s">
        <v>95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40"/>
      <c r="O39" s="40"/>
      <c r="P39" s="40"/>
    </row>
    <row r="40" spans="1:28" x14ac:dyDescent="0.25">
      <c r="B40" s="78" t="s">
        <v>23</v>
      </c>
      <c r="C40" s="7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40"/>
      <c r="O40" s="40"/>
      <c r="P40" s="40"/>
    </row>
    <row r="41" spans="1:28" ht="15.75" thickBot="1" x14ac:dyDescent="0.3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28" ht="18.75" thickBot="1" x14ac:dyDescent="0.4">
      <c r="B42" s="114"/>
      <c r="C42" s="307" t="s">
        <v>106</v>
      </c>
      <c r="D42" s="308"/>
      <c r="E42" s="308"/>
      <c r="F42" s="308"/>
      <c r="G42" s="308"/>
      <c r="H42" s="308"/>
      <c r="I42" s="308"/>
      <c r="J42" s="308"/>
      <c r="K42" s="308"/>
      <c r="L42" s="308"/>
      <c r="M42" s="308"/>
      <c r="N42" s="309"/>
      <c r="O42" s="40"/>
      <c r="P42" s="40"/>
    </row>
    <row r="43" spans="1:28" ht="15.75" thickBot="1" x14ac:dyDescent="0.3">
      <c r="B43" s="115"/>
      <c r="C43" s="116">
        <v>1</v>
      </c>
      <c r="D43" s="65">
        <v>2</v>
      </c>
      <c r="E43" s="65">
        <v>3</v>
      </c>
      <c r="F43" s="51">
        <v>4</v>
      </c>
      <c r="G43" s="50">
        <v>5</v>
      </c>
      <c r="H43" s="52">
        <v>6</v>
      </c>
      <c r="I43" s="65">
        <v>7</v>
      </c>
      <c r="J43" s="65">
        <v>8</v>
      </c>
      <c r="K43" s="65">
        <v>9</v>
      </c>
      <c r="L43" s="51">
        <v>10</v>
      </c>
      <c r="M43" s="50">
        <v>11</v>
      </c>
      <c r="N43" s="117">
        <v>12</v>
      </c>
      <c r="O43" s="40"/>
      <c r="P43" s="40"/>
    </row>
    <row r="44" spans="1:28" x14ac:dyDescent="0.25">
      <c r="B44" s="119" t="s">
        <v>0</v>
      </c>
      <c r="C44" s="120">
        <f t="shared" ref="C44:N51" si="6">D30-Q30</f>
        <v>0.6724</v>
      </c>
      <c r="D44" s="121">
        <f t="shared" si="6"/>
        <v>0.69540000000000002</v>
      </c>
      <c r="E44" s="122">
        <f t="shared" si="6"/>
        <v>0.68630000000000002</v>
      </c>
      <c r="F44" s="120"/>
      <c r="G44" s="121">
        <f t="shared" si="6"/>
        <v>0.39279999999999998</v>
      </c>
      <c r="H44" s="122">
        <f t="shared" si="6"/>
        <v>0.40279999999999999</v>
      </c>
      <c r="I44" s="120">
        <f t="shared" si="6"/>
        <v>0.48699999999999999</v>
      </c>
      <c r="J44" s="121">
        <f t="shared" si="6"/>
        <v>0.5169999999999999</v>
      </c>
      <c r="K44" s="122">
        <f t="shared" si="6"/>
        <v>0.51629999999999998</v>
      </c>
      <c r="L44" s="120">
        <f t="shared" si="6"/>
        <v>0.53720000000000001</v>
      </c>
      <c r="M44" s="121">
        <f t="shared" si="6"/>
        <v>0.5635</v>
      </c>
      <c r="N44" s="122">
        <f t="shared" si="6"/>
        <v>0.52459999999999996</v>
      </c>
      <c r="O44" s="40"/>
      <c r="P44" s="40"/>
    </row>
    <row r="45" spans="1:28" x14ac:dyDescent="0.25">
      <c r="B45" s="119" t="s">
        <v>1</v>
      </c>
      <c r="C45" s="97">
        <f t="shared" si="6"/>
        <v>0.65169999999999995</v>
      </c>
      <c r="D45" s="67">
        <f t="shared" si="6"/>
        <v>0.6480999999999999</v>
      </c>
      <c r="E45" s="100">
        <f t="shared" si="6"/>
        <v>0.59609999999999996</v>
      </c>
      <c r="F45" s="97">
        <f t="shared" si="6"/>
        <v>0.38230000000000003</v>
      </c>
      <c r="G45" s="67">
        <f t="shared" si="6"/>
        <v>0.41970000000000002</v>
      </c>
      <c r="H45" s="100">
        <f t="shared" si="6"/>
        <v>0.38829999999999998</v>
      </c>
      <c r="I45" s="97">
        <f t="shared" si="6"/>
        <v>0.4133</v>
      </c>
      <c r="J45" s="67">
        <f t="shared" si="6"/>
        <v>0.39859999999999995</v>
      </c>
      <c r="K45" s="100">
        <f t="shared" si="6"/>
        <v>0.40429999999999999</v>
      </c>
      <c r="L45" s="97">
        <f t="shared" si="6"/>
        <v>0.48930000000000001</v>
      </c>
      <c r="M45" s="67">
        <f t="shared" si="6"/>
        <v>0.49589999999999995</v>
      </c>
      <c r="N45" s="100">
        <f t="shared" si="6"/>
        <v>0.50209999999999999</v>
      </c>
      <c r="O45" s="40"/>
      <c r="P45" s="40"/>
    </row>
    <row r="46" spans="1:28" x14ac:dyDescent="0.25">
      <c r="B46" s="119" t="s">
        <v>2</v>
      </c>
      <c r="C46" s="97">
        <f t="shared" si="6"/>
        <v>0.58120000000000005</v>
      </c>
      <c r="D46" s="67">
        <f t="shared" si="6"/>
        <v>0.58389999999999997</v>
      </c>
      <c r="E46" s="100">
        <f t="shared" si="6"/>
        <v>0.59950000000000003</v>
      </c>
      <c r="F46" s="97">
        <f t="shared" si="6"/>
        <v>0.4632</v>
      </c>
      <c r="G46" s="67">
        <f t="shared" si="6"/>
        <v>0.47649999999999998</v>
      </c>
      <c r="H46" s="100">
        <f t="shared" si="6"/>
        <v>0.48939999999999995</v>
      </c>
      <c r="I46" s="97">
        <f t="shared" si="6"/>
        <v>0.45379999999999998</v>
      </c>
      <c r="J46" s="67">
        <f t="shared" si="6"/>
        <v>0.41959999999999997</v>
      </c>
      <c r="K46" s="100">
        <f t="shared" si="6"/>
        <v>0.46829999999999999</v>
      </c>
      <c r="L46" s="97">
        <f t="shared" si="6"/>
        <v>0.53460000000000008</v>
      </c>
      <c r="M46" s="67">
        <f t="shared" si="6"/>
        <v>0.56659999999999999</v>
      </c>
      <c r="N46" s="100">
        <f t="shared" si="6"/>
        <v>0.56289999999999996</v>
      </c>
      <c r="O46" s="40"/>
      <c r="P46" s="40"/>
    </row>
    <row r="47" spans="1:28" x14ac:dyDescent="0.25">
      <c r="B47" s="119" t="s">
        <v>3</v>
      </c>
      <c r="C47" s="97">
        <f t="shared" si="6"/>
        <v>0.53270000000000006</v>
      </c>
      <c r="D47" s="67">
        <f t="shared" si="6"/>
        <v>0.51650000000000007</v>
      </c>
      <c r="E47" s="100">
        <f t="shared" si="6"/>
        <v>0.50060000000000004</v>
      </c>
      <c r="F47" s="97">
        <f t="shared" si="6"/>
        <v>0.44380000000000003</v>
      </c>
      <c r="G47" s="67">
        <f t="shared" si="6"/>
        <v>0.47639999999999999</v>
      </c>
      <c r="H47" s="100">
        <f t="shared" si="6"/>
        <v>0.4652</v>
      </c>
      <c r="I47" s="97">
        <f t="shared" si="6"/>
        <v>0.2407</v>
      </c>
      <c r="J47" s="67">
        <f t="shared" si="6"/>
        <v>0.22139999999999999</v>
      </c>
      <c r="K47" s="100">
        <f t="shared" si="6"/>
        <v>0.26169999999999999</v>
      </c>
      <c r="L47" s="97">
        <f t="shared" si="6"/>
        <v>0.54970000000000008</v>
      </c>
      <c r="M47" s="67">
        <f t="shared" si="6"/>
        <v>0.59400000000000008</v>
      </c>
      <c r="N47" s="100">
        <f t="shared" si="6"/>
        <v>0.5393</v>
      </c>
      <c r="O47" s="40"/>
      <c r="P47" s="40"/>
    </row>
    <row r="48" spans="1:28" x14ac:dyDescent="0.25">
      <c r="B48" s="119" t="s">
        <v>4</v>
      </c>
      <c r="C48" s="97">
        <f t="shared" si="6"/>
        <v>0.39200000000000002</v>
      </c>
      <c r="D48" s="67">
        <f t="shared" si="6"/>
        <v>0.40900000000000003</v>
      </c>
      <c r="E48" s="100">
        <f t="shared" si="6"/>
        <v>0.42120000000000002</v>
      </c>
      <c r="F48" s="97">
        <f t="shared" si="6"/>
        <v>0.43169999999999997</v>
      </c>
      <c r="G48" s="67">
        <f t="shared" si="6"/>
        <v>0.4748</v>
      </c>
      <c r="H48" s="100">
        <f t="shared" si="6"/>
        <v>0.46510000000000007</v>
      </c>
      <c r="I48" s="97">
        <f t="shared" si="6"/>
        <v>0.57789999999999997</v>
      </c>
      <c r="J48" s="67">
        <f t="shared" si="6"/>
        <v>0.57610000000000006</v>
      </c>
      <c r="K48" s="100">
        <f t="shared" si="6"/>
        <v>0.58930000000000005</v>
      </c>
      <c r="L48" s="97">
        <f t="shared" si="6"/>
        <v>0.55010000000000003</v>
      </c>
      <c r="M48" s="67">
        <f t="shared" si="6"/>
        <v>0.59610000000000007</v>
      </c>
      <c r="N48" s="100">
        <f t="shared" si="6"/>
        <v>0.53980000000000006</v>
      </c>
      <c r="O48" s="40"/>
      <c r="P48" s="40"/>
    </row>
    <row r="49" spans="1:42" x14ac:dyDescent="0.25">
      <c r="B49" s="119" t="s">
        <v>5</v>
      </c>
      <c r="C49" s="97">
        <f t="shared" si="6"/>
        <v>0.10239999999999999</v>
      </c>
      <c r="D49" s="67">
        <f t="shared" si="6"/>
        <v>0.11430000000000001</v>
      </c>
      <c r="E49" s="100">
        <f t="shared" si="6"/>
        <v>7.6200000000000004E-2</v>
      </c>
      <c r="F49" s="97">
        <f t="shared" si="6"/>
        <v>0.4007</v>
      </c>
      <c r="G49" s="67">
        <f t="shared" si="6"/>
        <v>0.39450000000000002</v>
      </c>
      <c r="H49" s="100">
        <f t="shared" si="6"/>
        <v>0.4163</v>
      </c>
      <c r="I49" s="97">
        <f t="shared" si="6"/>
        <v>0.52329999999999999</v>
      </c>
      <c r="J49" s="67">
        <f t="shared" si="6"/>
        <v>0.49720000000000003</v>
      </c>
      <c r="K49" s="100">
        <f t="shared" si="6"/>
        <v>0.53460000000000008</v>
      </c>
      <c r="L49" s="97">
        <f t="shared" si="6"/>
        <v>0.4849</v>
      </c>
      <c r="M49" s="67">
        <f t="shared" si="6"/>
        <v>0.55280000000000007</v>
      </c>
      <c r="N49" s="100">
        <f t="shared" si="6"/>
        <v>0.50470000000000004</v>
      </c>
      <c r="O49" s="40"/>
      <c r="P49" s="40"/>
    </row>
    <row r="50" spans="1:42" x14ac:dyDescent="0.25">
      <c r="B50" s="119" t="s">
        <v>6</v>
      </c>
      <c r="C50" s="97">
        <f t="shared" si="6"/>
        <v>6.3E-3</v>
      </c>
      <c r="D50" s="67">
        <f t="shared" si="6"/>
        <v>6.9000000000000034E-3</v>
      </c>
      <c r="E50" s="100">
        <f t="shared" si="6"/>
        <v>5.7999999999999996E-3</v>
      </c>
      <c r="F50" s="97">
        <f t="shared" si="6"/>
        <v>0.56240000000000001</v>
      </c>
      <c r="G50" s="67">
        <f t="shared" si="6"/>
        <v>0.5403</v>
      </c>
      <c r="H50" s="100">
        <f t="shared" si="6"/>
        <v>0.5554</v>
      </c>
      <c r="I50" s="97">
        <f t="shared" si="6"/>
        <v>0.45689999999999997</v>
      </c>
      <c r="J50" s="67">
        <f t="shared" si="6"/>
        <v>0.4078</v>
      </c>
      <c r="K50" s="100">
        <f t="shared" si="6"/>
        <v>0.45359999999999995</v>
      </c>
      <c r="L50" s="97">
        <f t="shared" si="6"/>
        <v>0.6079</v>
      </c>
      <c r="M50" s="67">
        <f t="shared" si="6"/>
        <v>0.58350000000000002</v>
      </c>
      <c r="N50" s="100">
        <f t="shared" si="6"/>
        <v>0.58479999999999999</v>
      </c>
      <c r="O50" s="40"/>
      <c r="P50" s="40"/>
    </row>
    <row r="51" spans="1:42" ht="15.75" thickBot="1" x14ac:dyDescent="0.3">
      <c r="B51" s="132" t="s">
        <v>7</v>
      </c>
      <c r="C51" s="133">
        <f t="shared" si="6"/>
        <v>7.1000000000000021E-3</v>
      </c>
      <c r="D51" s="134">
        <f t="shared" si="6"/>
        <v>7.1000000000000021E-3</v>
      </c>
      <c r="E51" s="135">
        <f t="shared" si="6"/>
        <v>6.9999999999999993E-3</v>
      </c>
      <c r="F51" s="133">
        <f t="shared" si="6"/>
        <v>0.45439999999999997</v>
      </c>
      <c r="G51" s="134">
        <f t="shared" si="6"/>
        <v>0.49580000000000002</v>
      </c>
      <c r="H51" s="135">
        <f t="shared" si="6"/>
        <v>0.48749999999999999</v>
      </c>
      <c r="I51" s="133">
        <f t="shared" si="6"/>
        <v>0.58609999999999995</v>
      </c>
      <c r="J51" s="134">
        <f t="shared" si="6"/>
        <v>0.5786</v>
      </c>
      <c r="K51" s="135">
        <f t="shared" si="6"/>
        <v>0.58009999999999995</v>
      </c>
      <c r="L51" s="133">
        <f t="shared" si="6"/>
        <v>0.52800000000000002</v>
      </c>
      <c r="M51" s="134">
        <f t="shared" si="6"/>
        <v>0.58240000000000003</v>
      </c>
      <c r="N51" s="135">
        <f t="shared" si="6"/>
        <v>0.55920000000000003</v>
      </c>
      <c r="O51" s="40"/>
      <c r="P51" s="40"/>
    </row>
    <row r="52" spans="1:42" x14ac:dyDescent="0.25">
      <c r="B52" s="136"/>
      <c r="C52" s="40" t="s">
        <v>55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42" x14ac:dyDescent="0.25">
      <c r="A53" s="24"/>
      <c r="B53" s="32"/>
    </row>
    <row r="54" spans="1:42" x14ac:dyDescent="0.25">
      <c r="A54" s="24" t="s">
        <v>17</v>
      </c>
      <c r="B54" s="301" t="s">
        <v>38</v>
      </c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1:42" x14ac:dyDescent="0.25">
      <c r="A55" s="24"/>
      <c r="B55" s="203" t="s">
        <v>16</v>
      </c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</row>
    <row r="56" spans="1:42" x14ac:dyDescent="0.25">
      <c r="B56" s="32"/>
      <c r="C56" s="32"/>
      <c r="D56" s="32"/>
      <c r="E56" s="32"/>
      <c r="F56" s="107"/>
      <c r="G56" s="32"/>
      <c r="H56" s="150"/>
      <c r="I56" s="32"/>
      <c r="J56" s="159"/>
      <c r="K56" s="32"/>
      <c r="L56" s="151"/>
      <c r="M56" s="32"/>
      <c r="N56" s="16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</row>
    <row r="57" spans="1:42" ht="15.75" customHeight="1" thickBot="1" x14ac:dyDescent="0.3">
      <c r="B57" s="41"/>
      <c r="C57" s="315" t="s">
        <v>29</v>
      </c>
      <c r="D57" s="316"/>
      <c r="E57" s="317"/>
      <c r="F57" s="315" t="s">
        <v>30</v>
      </c>
      <c r="G57" s="316"/>
      <c r="H57" s="317"/>
      <c r="I57" s="316" t="s">
        <v>32</v>
      </c>
      <c r="J57" s="316"/>
      <c r="K57" s="316"/>
      <c r="L57" s="315" t="s">
        <v>31</v>
      </c>
      <c r="M57" s="316"/>
      <c r="N57" s="317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</row>
    <row r="58" spans="1:42" ht="15.75" thickBot="1" x14ac:dyDescent="0.3">
      <c r="B58" s="41"/>
      <c r="C58" s="42" t="s">
        <v>39</v>
      </c>
      <c r="D58" s="43" t="s">
        <v>10</v>
      </c>
      <c r="E58" s="44" t="s">
        <v>11</v>
      </c>
      <c r="F58" s="45" t="s">
        <v>124</v>
      </c>
      <c r="G58" s="201" t="s">
        <v>10</v>
      </c>
      <c r="H58" s="44" t="s">
        <v>11</v>
      </c>
      <c r="I58" s="45" t="s">
        <v>124</v>
      </c>
      <c r="J58" s="201" t="s">
        <v>10</v>
      </c>
      <c r="K58" s="201" t="s">
        <v>11</v>
      </c>
      <c r="L58" s="45" t="s">
        <v>124</v>
      </c>
      <c r="M58" s="201" t="s">
        <v>10</v>
      </c>
      <c r="N58" s="44" t="s">
        <v>11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</row>
    <row r="59" spans="1:42" x14ac:dyDescent="0.25">
      <c r="B59" s="66"/>
      <c r="C59" s="62">
        <v>0</v>
      </c>
      <c r="D59" s="55">
        <f t="shared" ref="D59:D64" si="7">AVERAGE(C44:E44)</f>
        <v>0.68469999999999998</v>
      </c>
      <c r="E59" s="56">
        <f t="shared" ref="E59:E64" si="8">STDEV(C44:E44)</f>
        <v>1.1583177456984775E-2</v>
      </c>
      <c r="F59" s="189">
        <f t="shared" ref="F59:F66" si="9">F15</f>
        <v>25</v>
      </c>
      <c r="G59" s="55">
        <f t="shared" ref="G59:G66" si="10">AVERAGE(F44:H44)</f>
        <v>0.39779999999999999</v>
      </c>
      <c r="H59" s="56">
        <f t="shared" ref="H59:H66" si="11">STDEV(F44:H44)</f>
        <v>7.0710678118654814E-3</v>
      </c>
      <c r="I59" s="189">
        <f t="shared" ref="I59:I66" si="12">I15</f>
        <v>33</v>
      </c>
      <c r="J59" s="168">
        <f t="shared" ref="J59:J66" si="13">AVERAGE(I44:K44)</f>
        <v>0.5067666666666667</v>
      </c>
      <c r="K59" s="168">
        <f t="shared" ref="K59:K66" si="14">STDEV(I44:K44)</f>
        <v>1.7122013121515015E-2</v>
      </c>
      <c r="L59" s="189">
        <f t="shared" ref="L59:L66" si="15">L15</f>
        <v>41</v>
      </c>
      <c r="M59" s="55">
        <f t="shared" ref="M59:M66" si="16">AVERAGE(L44:N44)</f>
        <v>0.54176666666666662</v>
      </c>
      <c r="N59" s="56">
        <f t="shared" ref="N59:N66" si="17">STDEV(L44:N44)</f>
        <v>1.9848005777239539E-2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</row>
    <row r="60" spans="1:42" x14ac:dyDescent="0.25">
      <c r="B60" s="66"/>
      <c r="C60" s="62">
        <v>0.25</v>
      </c>
      <c r="D60" s="55">
        <f t="shared" si="7"/>
        <v>0.63196666666666657</v>
      </c>
      <c r="E60" s="56">
        <f t="shared" si="8"/>
        <v>3.1113555459531331E-2</v>
      </c>
      <c r="F60" s="57">
        <f t="shared" si="9"/>
        <v>26</v>
      </c>
      <c r="G60" s="55">
        <f t="shared" si="10"/>
        <v>0.39676666666666671</v>
      </c>
      <c r="H60" s="56">
        <f t="shared" si="11"/>
        <v>2.0086147797259021E-2</v>
      </c>
      <c r="I60" s="57">
        <f t="shared" si="12"/>
        <v>34</v>
      </c>
      <c r="J60" s="55">
        <f t="shared" si="13"/>
        <v>0.40539999999999998</v>
      </c>
      <c r="K60" s="55">
        <f t="shared" si="14"/>
        <v>7.4114775854751342E-3</v>
      </c>
      <c r="L60" s="57">
        <f t="shared" si="15"/>
        <v>42</v>
      </c>
      <c r="M60" s="55">
        <f t="shared" si="16"/>
        <v>0.49576666666666663</v>
      </c>
      <c r="N60" s="56">
        <f t="shared" si="17"/>
        <v>6.4010415819093997E-3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</row>
    <row r="61" spans="1:42" x14ac:dyDescent="0.25">
      <c r="B61" s="66"/>
      <c r="C61" s="62">
        <v>0.5</v>
      </c>
      <c r="D61" s="55">
        <f t="shared" si="7"/>
        <v>0.58820000000000006</v>
      </c>
      <c r="E61" s="56">
        <f t="shared" si="8"/>
        <v>9.8787651050118667E-3</v>
      </c>
      <c r="F61" s="57">
        <f t="shared" si="9"/>
        <v>27</v>
      </c>
      <c r="G61" s="55">
        <f t="shared" si="10"/>
        <v>0.47636666666666666</v>
      </c>
      <c r="H61" s="56">
        <f t="shared" si="11"/>
        <v>1.3100508895967844E-2</v>
      </c>
      <c r="I61" s="57">
        <f t="shared" si="12"/>
        <v>35</v>
      </c>
      <c r="J61" s="55">
        <f t="shared" si="13"/>
        <v>0.44723333333333332</v>
      </c>
      <c r="K61" s="55">
        <f t="shared" si="14"/>
        <v>2.5005266112027958E-2</v>
      </c>
      <c r="L61" s="57">
        <f t="shared" si="15"/>
        <v>43</v>
      </c>
      <c r="M61" s="55">
        <f t="shared" si="16"/>
        <v>0.55469999999999997</v>
      </c>
      <c r="N61" s="56">
        <f t="shared" si="17"/>
        <v>1.7505142101679666E-2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</row>
    <row r="62" spans="1:42" x14ac:dyDescent="0.25">
      <c r="B62" s="66"/>
      <c r="C62" s="62">
        <v>1</v>
      </c>
      <c r="D62" s="55">
        <f t="shared" si="7"/>
        <v>0.51660000000000006</v>
      </c>
      <c r="E62" s="56">
        <f t="shared" si="8"/>
        <v>1.6050233643159228E-2</v>
      </c>
      <c r="F62" s="57">
        <f t="shared" si="9"/>
        <v>28</v>
      </c>
      <c r="G62" s="55">
        <f t="shared" si="10"/>
        <v>0.46179999999999999</v>
      </c>
      <c r="H62" s="56">
        <f t="shared" si="11"/>
        <v>1.656381598545454E-2</v>
      </c>
      <c r="I62" s="57">
        <f t="shared" si="12"/>
        <v>36</v>
      </c>
      <c r="J62" s="55">
        <f t="shared" si="13"/>
        <v>0.24126666666666666</v>
      </c>
      <c r="K62" s="55">
        <f t="shared" si="14"/>
        <v>2.0155975127324737E-2</v>
      </c>
      <c r="L62" s="57">
        <f t="shared" si="15"/>
        <v>44</v>
      </c>
      <c r="M62" s="55">
        <f t="shared" si="16"/>
        <v>0.56100000000000005</v>
      </c>
      <c r="N62" s="56">
        <f t="shared" si="17"/>
        <v>2.904806361876815E-2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spans="1:42" x14ac:dyDescent="0.25">
      <c r="B63" s="66"/>
      <c r="C63" s="62">
        <v>1.5</v>
      </c>
      <c r="D63" s="55">
        <f t="shared" si="7"/>
        <v>0.40739999999999998</v>
      </c>
      <c r="E63" s="56">
        <f t="shared" si="8"/>
        <v>1.466560602225493E-2</v>
      </c>
      <c r="F63" s="57">
        <f t="shared" si="9"/>
        <v>29</v>
      </c>
      <c r="G63" s="55">
        <f t="shared" si="10"/>
        <v>0.4572</v>
      </c>
      <c r="H63" s="56">
        <f t="shared" si="11"/>
        <v>2.2609953560323855E-2</v>
      </c>
      <c r="I63" s="57">
        <f t="shared" si="12"/>
        <v>37</v>
      </c>
      <c r="J63" s="55">
        <f t="shared" si="13"/>
        <v>0.58110000000000006</v>
      </c>
      <c r="K63" s="55">
        <f t="shared" si="14"/>
        <v>7.1582120672693261E-3</v>
      </c>
      <c r="L63" s="57">
        <f t="shared" si="15"/>
        <v>45</v>
      </c>
      <c r="M63" s="55">
        <f t="shared" si="16"/>
        <v>0.56200000000000006</v>
      </c>
      <c r="N63" s="56">
        <f t="shared" si="17"/>
        <v>2.997715797069497E-2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1:42" x14ac:dyDescent="0.25">
      <c r="B64" s="66"/>
      <c r="C64" s="62">
        <v>3</v>
      </c>
      <c r="D64" s="55">
        <f t="shared" si="7"/>
        <v>9.7633333333333336E-2</v>
      </c>
      <c r="E64" s="56">
        <f t="shared" si="8"/>
        <v>1.9492135166095423E-2</v>
      </c>
      <c r="F64" s="57">
        <f t="shared" si="9"/>
        <v>30</v>
      </c>
      <c r="G64" s="55">
        <f t="shared" si="10"/>
        <v>0.40383333333333332</v>
      </c>
      <c r="H64" s="56">
        <f t="shared" si="11"/>
        <v>1.1232690387139369E-2</v>
      </c>
      <c r="I64" s="57">
        <f t="shared" si="12"/>
        <v>38</v>
      </c>
      <c r="J64" s="55">
        <f t="shared" si="13"/>
        <v>0.51836666666666664</v>
      </c>
      <c r="K64" s="55">
        <f t="shared" si="14"/>
        <v>1.9181849059288675E-2</v>
      </c>
      <c r="L64" s="57">
        <f t="shared" si="15"/>
        <v>46</v>
      </c>
      <c r="M64" s="55">
        <f t="shared" si="16"/>
        <v>0.51413333333333344</v>
      </c>
      <c r="N64" s="56">
        <f t="shared" si="17"/>
        <v>3.4919096971905442E-2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spans="1:42" x14ac:dyDescent="0.25">
      <c r="B65" s="66"/>
      <c r="C65" s="62"/>
      <c r="D65" s="55"/>
      <c r="E65" s="56"/>
      <c r="F65" s="57">
        <f t="shared" si="9"/>
        <v>31</v>
      </c>
      <c r="G65" s="55">
        <f t="shared" si="10"/>
        <v>0.55270000000000008</v>
      </c>
      <c r="H65" s="56">
        <f t="shared" si="11"/>
        <v>1.1294689017409912E-2</v>
      </c>
      <c r="I65" s="57">
        <f t="shared" si="12"/>
        <v>39</v>
      </c>
      <c r="J65" s="55">
        <f t="shared" si="13"/>
        <v>0.43943333333333334</v>
      </c>
      <c r="K65" s="55">
        <f t="shared" si="14"/>
        <v>2.7444914525888622E-2</v>
      </c>
      <c r="L65" s="57">
        <f t="shared" si="15"/>
        <v>47</v>
      </c>
      <c r="M65" s="55">
        <f t="shared" si="16"/>
        <v>0.59206666666666663</v>
      </c>
      <c r="N65" s="56">
        <f t="shared" si="17"/>
        <v>1.3727466384345409E-2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spans="1:42" x14ac:dyDescent="0.25">
      <c r="B66" s="66"/>
      <c r="C66" s="178"/>
      <c r="D66" s="70"/>
      <c r="E66" s="71"/>
      <c r="F66" s="72">
        <f t="shared" si="9"/>
        <v>32</v>
      </c>
      <c r="G66" s="70">
        <f t="shared" si="10"/>
        <v>0.47923333333333334</v>
      </c>
      <c r="H66" s="71">
        <f t="shared" si="11"/>
        <v>2.1903043928489352E-2</v>
      </c>
      <c r="I66" s="72">
        <f t="shared" si="12"/>
        <v>40</v>
      </c>
      <c r="J66" s="70">
        <f t="shared" si="13"/>
        <v>0.58159999999999989</v>
      </c>
      <c r="K66" s="70">
        <f t="shared" si="14"/>
        <v>3.9686269665968688E-3</v>
      </c>
      <c r="L66" s="72">
        <f t="shared" si="15"/>
        <v>48</v>
      </c>
      <c r="M66" s="70">
        <f t="shared" si="16"/>
        <v>0.55653333333333332</v>
      </c>
      <c r="N66" s="71">
        <f t="shared" si="17"/>
        <v>2.7297863164235648E-2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spans="1:42" x14ac:dyDescent="0.25">
      <c r="B67" s="66"/>
      <c r="C67" s="66"/>
      <c r="D67" s="66"/>
      <c r="E67" s="66"/>
      <c r="F67" s="73"/>
      <c r="G67" s="66"/>
      <c r="H67" s="74"/>
      <c r="I67" s="66"/>
      <c r="J67" s="75"/>
      <c r="K67" s="66"/>
      <c r="L67" s="76"/>
      <c r="M67" s="66"/>
      <c r="N67" s="77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spans="1:42" x14ac:dyDescent="0.25">
      <c r="A68" s="78" t="s">
        <v>49</v>
      </c>
      <c r="B68" s="318" t="s">
        <v>82</v>
      </c>
      <c r="C68" s="318"/>
      <c r="D68" s="318"/>
      <c r="E68" s="318"/>
      <c r="F68" s="318"/>
      <c r="G68" s="318"/>
      <c r="H68" s="318"/>
      <c r="I68" s="318"/>
      <c r="J68" s="318"/>
      <c r="K68" s="318"/>
      <c r="L68" s="318"/>
      <c r="M68" s="318"/>
      <c r="N68" s="318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1:42" x14ac:dyDescent="0.25">
      <c r="B69" s="179"/>
      <c r="C69" s="124"/>
      <c r="D69" s="124"/>
      <c r="E69" s="124"/>
      <c r="F69" s="124"/>
      <c r="G69" s="180"/>
      <c r="H69" s="124"/>
      <c r="I69" s="66"/>
      <c r="J69" s="161"/>
      <c r="K69" s="66"/>
      <c r="L69" s="76"/>
      <c r="M69" s="66"/>
      <c r="N69" s="77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spans="1:42" x14ac:dyDescent="0.25">
      <c r="B70" s="181"/>
      <c r="C70" s="66"/>
      <c r="D70" s="66"/>
      <c r="E70" s="66"/>
      <c r="F70" s="66"/>
      <c r="G70" s="161"/>
      <c r="H70" s="182"/>
      <c r="I70" s="66"/>
      <c r="J70" s="161"/>
      <c r="K70" s="40"/>
      <c r="L70" s="80"/>
      <c r="M70" s="40"/>
      <c r="N70" s="81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spans="1:42" x14ac:dyDescent="0.25">
      <c r="B71" s="83"/>
      <c r="C71" s="66"/>
      <c r="D71" s="66"/>
      <c r="E71" s="66"/>
      <c r="F71" s="73"/>
      <c r="G71" s="66"/>
      <c r="H71" s="84"/>
      <c r="I71" s="78" t="s">
        <v>43</v>
      </c>
      <c r="J71" s="78" t="s">
        <v>59</v>
      </c>
      <c r="K71" s="31"/>
      <c r="L71" s="40"/>
      <c r="M71" s="81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spans="1:42" ht="15.75" thickBot="1" x14ac:dyDescent="0.3">
      <c r="B72" s="83"/>
      <c r="C72" s="66"/>
      <c r="D72" s="66"/>
      <c r="E72" s="66"/>
      <c r="F72" s="73"/>
      <c r="G72" s="66"/>
      <c r="H72" s="84"/>
      <c r="I72" s="75"/>
      <c r="J72" s="85"/>
      <c r="K72" s="78"/>
      <c r="L72" s="40"/>
      <c r="M72" s="81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spans="1:42" ht="15.75" thickBot="1" x14ac:dyDescent="0.3">
      <c r="B73" s="83"/>
      <c r="C73" s="66"/>
      <c r="D73" s="73"/>
      <c r="E73" s="66" t="s">
        <v>35</v>
      </c>
      <c r="F73" s="74"/>
      <c r="G73" s="32"/>
      <c r="H73" s="106"/>
      <c r="I73" s="66"/>
      <c r="J73" s="78" t="s">
        <v>56</v>
      </c>
      <c r="K73" s="90">
        <v>-0.1943</v>
      </c>
      <c r="L73" s="40"/>
      <c r="M73" s="81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spans="1:42" ht="15.75" thickBot="1" x14ac:dyDescent="0.3">
      <c r="B74" s="83"/>
      <c r="C74" s="66"/>
      <c r="D74" s="73"/>
      <c r="E74" s="66"/>
      <c r="F74" s="74"/>
      <c r="G74" s="32"/>
      <c r="H74" s="106"/>
      <c r="I74" s="66"/>
      <c r="J74" s="78" t="s">
        <v>58</v>
      </c>
      <c r="K74" s="90">
        <v>0.69010000000000005</v>
      </c>
      <c r="L74" s="25"/>
      <c r="M74" s="81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</row>
    <row r="75" spans="1:42" x14ac:dyDescent="0.25">
      <c r="B75" s="83"/>
      <c r="C75" s="66"/>
      <c r="D75" s="66" t="s">
        <v>33</v>
      </c>
      <c r="E75" s="66"/>
      <c r="F75" s="74"/>
      <c r="G75" s="32"/>
      <c r="H75" s="106"/>
      <c r="J75" s="66"/>
      <c r="N75" s="81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spans="1:42" x14ac:dyDescent="0.25">
      <c r="B76" s="83"/>
      <c r="C76" s="66"/>
      <c r="D76" s="66"/>
      <c r="E76" s="66"/>
      <c r="F76" s="73"/>
      <c r="G76" s="32"/>
      <c r="H76" s="182"/>
      <c r="I76" s="74"/>
      <c r="J76" s="41" t="s">
        <v>104</v>
      </c>
      <c r="K76" s="80"/>
      <c r="L76" s="40"/>
      <c r="M76" s="40"/>
      <c r="N76" s="81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</row>
    <row r="77" spans="1:42" x14ac:dyDescent="0.25">
      <c r="B77" s="83"/>
      <c r="C77" s="66"/>
      <c r="D77" s="66"/>
      <c r="E77" s="66"/>
      <c r="F77" s="73"/>
      <c r="G77" s="66"/>
      <c r="H77" s="84"/>
      <c r="I77" s="66"/>
      <c r="J77" s="41" t="s">
        <v>97</v>
      </c>
      <c r="K77" s="66"/>
      <c r="L77" s="80"/>
      <c r="M77" s="40"/>
      <c r="N77" s="81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</row>
    <row r="78" spans="1:42" x14ac:dyDescent="0.25">
      <c r="B78" s="83"/>
      <c r="C78" s="66"/>
      <c r="D78" s="66"/>
      <c r="E78" s="66"/>
      <c r="F78" s="73"/>
      <c r="G78" s="66"/>
      <c r="H78" s="84"/>
      <c r="I78" s="66"/>
      <c r="J78" s="41" t="s">
        <v>96</v>
      </c>
      <c r="K78" s="66"/>
      <c r="L78" s="80"/>
      <c r="M78" s="40"/>
      <c r="N78" s="81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</row>
    <row r="79" spans="1:42" x14ac:dyDescent="0.25">
      <c r="B79" s="83"/>
      <c r="C79" s="66"/>
      <c r="D79" s="66"/>
      <c r="E79" s="66"/>
      <c r="F79" s="66"/>
      <c r="G79" s="66"/>
      <c r="H79" s="84"/>
      <c r="I79" s="66"/>
      <c r="J79" s="75"/>
      <c r="K79" s="66"/>
      <c r="L79" s="80"/>
      <c r="M79" s="40"/>
      <c r="N79" s="81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</row>
    <row r="80" spans="1:42" x14ac:dyDescent="0.25">
      <c r="B80" s="83"/>
      <c r="C80" s="66"/>
      <c r="D80" s="66"/>
      <c r="E80" s="66"/>
      <c r="F80" s="73"/>
      <c r="G80" s="66"/>
      <c r="H80" s="84"/>
      <c r="I80" s="66"/>
      <c r="J80" s="75"/>
      <c r="K80" s="66"/>
      <c r="L80" s="80"/>
      <c r="M80" s="40"/>
      <c r="N80" s="81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</row>
    <row r="81" spans="1:42" x14ac:dyDescent="0.25">
      <c r="B81" s="83"/>
      <c r="C81" s="66"/>
      <c r="D81" s="66"/>
      <c r="E81" s="66"/>
      <c r="F81" s="73"/>
      <c r="G81" s="66"/>
      <c r="H81" s="84"/>
      <c r="I81" s="66"/>
      <c r="J81" s="75"/>
      <c r="K81" s="66"/>
      <c r="L81" s="80"/>
      <c r="M81" s="40"/>
      <c r="N81" s="81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2" x14ac:dyDescent="0.25">
      <c r="B82" s="83"/>
      <c r="C82" s="66"/>
      <c r="D82" s="66"/>
      <c r="E82" s="66"/>
      <c r="F82" s="73"/>
      <c r="G82" s="66"/>
      <c r="H82" s="84"/>
      <c r="I82" s="66"/>
      <c r="J82" s="75"/>
      <c r="K82" s="66"/>
      <c r="L82" s="80"/>
      <c r="M82" s="40"/>
      <c r="N82" s="81"/>
    </row>
    <row r="83" spans="1:42" x14ac:dyDescent="0.25">
      <c r="B83" s="83"/>
      <c r="C83" s="66"/>
      <c r="D83" s="66"/>
      <c r="E83" s="66"/>
      <c r="F83" s="73"/>
      <c r="G83" s="66"/>
      <c r="H83" s="84"/>
      <c r="I83" s="66"/>
      <c r="J83" s="75"/>
      <c r="K83" s="66"/>
      <c r="L83" s="80"/>
      <c r="M83" s="40"/>
      <c r="N83" s="81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42" x14ac:dyDescent="0.25">
      <c r="B84" s="83"/>
      <c r="C84" s="66"/>
      <c r="D84" s="66"/>
      <c r="E84" s="66"/>
      <c r="F84" s="73"/>
      <c r="G84" s="66"/>
      <c r="H84" s="84"/>
      <c r="I84" s="66"/>
      <c r="J84" s="75"/>
      <c r="K84" s="66"/>
      <c r="L84" s="80"/>
      <c r="M84" s="40"/>
      <c r="N84" s="81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42" x14ac:dyDescent="0.25">
      <c r="B85" s="83"/>
      <c r="C85" s="66"/>
      <c r="D85" s="66"/>
      <c r="E85" s="66"/>
      <c r="F85" s="73"/>
      <c r="G85" s="66"/>
      <c r="H85" s="84"/>
      <c r="I85" s="66"/>
      <c r="J85" s="75"/>
      <c r="K85" s="66"/>
      <c r="L85" s="80"/>
      <c r="M85" s="40"/>
      <c r="N85" s="81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42" x14ac:dyDescent="0.25">
      <c r="B86" s="83"/>
      <c r="C86" s="66"/>
      <c r="D86" s="66"/>
      <c r="E86" s="66"/>
      <c r="F86" s="73"/>
      <c r="G86" s="66"/>
      <c r="H86" s="84"/>
      <c r="I86" s="66"/>
      <c r="J86" s="75"/>
      <c r="K86" s="66"/>
      <c r="L86" s="80"/>
      <c r="M86" s="40"/>
      <c r="N86" s="81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42" x14ac:dyDescent="0.25">
      <c r="B87" s="123"/>
      <c r="C87" s="124"/>
      <c r="D87" s="124"/>
      <c r="E87" s="124"/>
      <c r="F87" s="125"/>
      <c r="G87" s="124"/>
      <c r="H87" s="126"/>
      <c r="I87" s="66"/>
      <c r="J87" s="75"/>
      <c r="K87" s="66"/>
      <c r="L87" s="80"/>
      <c r="M87" s="40"/>
      <c r="N87" s="81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42" x14ac:dyDescent="0.25">
      <c r="B88" s="40"/>
      <c r="C88" s="40"/>
      <c r="D88" s="40"/>
      <c r="E88" s="66"/>
      <c r="F88" s="73"/>
      <c r="G88" s="66"/>
      <c r="H88" s="74"/>
      <c r="I88" s="66"/>
      <c r="J88" s="75"/>
      <c r="K88" s="66"/>
      <c r="L88" s="80"/>
      <c r="M88" s="40"/>
      <c r="N88" s="81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42" x14ac:dyDescent="0.25">
      <c r="A89" s="24" t="s">
        <v>20</v>
      </c>
      <c r="B89" s="203" t="s">
        <v>78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42" x14ac:dyDescent="0.25">
      <c r="A90" s="24"/>
      <c r="B90" s="24" t="s">
        <v>83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42" x14ac:dyDescent="0.25">
      <c r="A91" s="24"/>
      <c r="B91" s="24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42" ht="15.75" thickBot="1" x14ac:dyDescent="0.3">
      <c r="B92" s="249" t="s">
        <v>27</v>
      </c>
      <c r="C92" s="249"/>
      <c r="D92" s="249"/>
      <c r="E92" s="203"/>
      <c r="F92" s="249"/>
      <c r="G92" s="249"/>
      <c r="H92" s="203"/>
      <c r="I92" s="249"/>
      <c r="J92" s="249"/>
      <c r="K92" s="203"/>
      <c r="L92" s="249"/>
      <c r="M92" s="249"/>
      <c r="N92" s="203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42" ht="15.75" thickBot="1" x14ac:dyDescent="0.3">
      <c r="B93" s="66"/>
      <c r="C93" s="46" t="s">
        <v>8</v>
      </c>
      <c r="D93" s="46" t="s">
        <v>39</v>
      </c>
      <c r="E93" s="65"/>
      <c r="F93" s="46" t="s">
        <v>124</v>
      </c>
      <c r="G93" s="46" t="s">
        <v>39</v>
      </c>
      <c r="H93" s="65"/>
      <c r="I93" s="46" t="s">
        <v>124</v>
      </c>
      <c r="J93" s="46" t="s">
        <v>39</v>
      </c>
      <c r="K93" s="66"/>
      <c r="L93" s="46" t="s">
        <v>124</v>
      </c>
      <c r="M93" s="46" t="s">
        <v>39</v>
      </c>
      <c r="N93" s="6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42" x14ac:dyDescent="0.25">
      <c r="B94" s="66"/>
      <c r="C94" s="118">
        <v>0</v>
      </c>
      <c r="D94" s="63">
        <f>(D59-$K$74)/$K$73</f>
        <v>2.7792074112198001E-2</v>
      </c>
      <c r="E94" s="129"/>
      <c r="F94" s="34">
        <f>F59</f>
        <v>25</v>
      </c>
      <c r="G94" s="63">
        <f t="shared" ref="G94:G101" si="18">(G59-$K$74)/$K$73</f>
        <v>1.5043746783324758</v>
      </c>
      <c r="H94" s="130"/>
      <c r="I94" s="34">
        <f>I59</f>
        <v>33</v>
      </c>
      <c r="J94" s="63">
        <f t="shared" ref="J94:J101" si="19">(J59-$K$74)/$K$73</f>
        <v>0.9435580717104135</v>
      </c>
      <c r="K94" s="66"/>
      <c r="L94" s="34">
        <f>L59</f>
        <v>41</v>
      </c>
      <c r="M94" s="63">
        <f t="shared" ref="M94:M101" si="20">(M59-$K$74)/$K$73</f>
        <v>0.76342425802024405</v>
      </c>
      <c r="N94" s="12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66"/>
    </row>
    <row r="95" spans="1:42" x14ac:dyDescent="0.25">
      <c r="B95" s="66"/>
      <c r="C95" s="118">
        <v>0.25</v>
      </c>
      <c r="D95" s="63">
        <f t="shared" ref="D95:D99" si="21">(D60-$K$74)/$K$73</f>
        <v>0.29919368673872093</v>
      </c>
      <c r="E95" s="129"/>
      <c r="F95" s="34">
        <f t="shared" ref="F95:F101" si="22">F60</f>
        <v>26</v>
      </c>
      <c r="G95" s="63">
        <f t="shared" si="18"/>
        <v>1.5096929147366616</v>
      </c>
      <c r="H95" s="130"/>
      <c r="I95" s="34">
        <f t="shared" ref="I95:I101" si="23">I60</f>
        <v>34</v>
      </c>
      <c r="J95" s="63">
        <f t="shared" si="19"/>
        <v>1.4652599073597532</v>
      </c>
      <c r="K95" s="66"/>
      <c r="L95" s="34">
        <f t="shared" ref="L95:L101" si="24">L60</f>
        <v>42</v>
      </c>
      <c r="M95" s="63">
        <f t="shared" si="20"/>
        <v>1.0001715560130386</v>
      </c>
      <c r="N95" s="12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66"/>
    </row>
    <row r="96" spans="1:42" x14ac:dyDescent="0.25">
      <c r="B96" s="66"/>
      <c r="C96" s="118">
        <v>0.5</v>
      </c>
      <c r="D96" s="63">
        <f t="shared" si="21"/>
        <v>0.52444673185795154</v>
      </c>
      <c r="E96" s="129"/>
      <c r="F96" s="34">
        <f t="shared" si="22"/>
        <v>27</v>
      </c>
      <c r="G96" s="63">
        <f t="shared" si="18"/>
        <v>1.1000171556013041</v>
      </c>
      <c r="H96" s="130"/>
      <c r="I96" s="34">
        <f t="shared" si="23"/>
        <v>35</v>
      </c>
      <c r="J96" s="63">
        <f t="shared" si="19"/>
        <v>1.2499571109967407</v>
      </c>
      <c r="K96" s="66"/>
      <c r="L96" s="34">
        <f t="shared" si="24"/>
        <v>43</v>
      </c>
      <c r="M96" s="63">
        <f t="shared" si="20"/>
        <v>0.69686052496140027</v>
      </c>
      <c r="N96" s="12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66"/>
    </row>
    <row r="97" spans="1:30" x14ac:dyDescent="0.25">
      <c r="B97" s="66"/>
      <c r="C97" s="118">
        <v>1</v>
      </c>
      <c r="D97" s="63">
        <f t="shared" si="21"/>
        <v>0.89294904786412754</v>
      </c>
      <c r="E97" s="129"/>
      <c r="F97" s="34">
        <f t="shared" si="22"/>
        <v>28</v>
      </c>
      <c r="G97" s="63">
        <f t="shared" si="18"/>
        <v>1.1749871332990225</v>
      </c>
      <c r="H97" s="130"/>
      <c r="I97" s="34">
        <f t="shared" si="23"/>
        <v>36</v>
      </c>
      <c r="J97" s="63">
        <f t="shared" si="19"/>
        <v>2.3100017155601309</v>
      </c>
      <c r="K97" s="66"/>
      <c r="L97" s="34">
        <f t="shared" si="24"/>
        <v>44</v>
      </c>
      <c r="M97" s="63">
        <f t="shared" si="20"/>
        <v>0.66443643849716927</v>
      </c>
      <c r="N97" s="12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66"/>
    </row>
    <row r="98" spans="1:30" x14ac:dyDescent="0.25">
      <c r="B98" s="66"/>
      <c r="C98" s="118">
        <v>1.5</v>
      </c>
      <c r="D98" s="63">
        <f t="shared" si="21"/>
        <v>1.4549665465774579</v>
      </c>
      <c r="E98" s="129"/>
      <c r="F98" s="34">
        <f t="shared" si="22"/>
        <v>29</v>
      </c>
      <c r="G98" s="63">
        <f t="shared" si="18"/>
        <v>1.1986618630983019</v>
      </c>
      <c r="H98" s="130"/>
      <c r="I98" s="34">
        <f t="shared" si="23"/>
        <v>37</v>
      </c>
      <c r="J98" s="63">
        <f t="shared" si="19"/>
        <v>0.56098816263510032</v>
      </c>
      <c r="K98" s="66"/>
      <c r="L98" s="34">
        <f t="shared" si="24"/>
        <v>45</v>
      </c>
      <c r="M98" s="63">
        <f t="shared" si="20"/>
        <v>0.65928975810602153</v>
      </c>
      <c r="N98" s="129"/>
      <c r="AD98" s="66"/>
    </row>
    <row r="99" spans="1:30" x14ac:dyDescent="0.25">
      <c r="B99" s="66"/>
      <c r="C99" s="118">
        <v>3</v>
      </c>
      <c r="D99" s="63">
        <f t="shared" si="21"/>
        <v>3.0492365757419799</v>
      </c>
      <c r="E99" s="129"/>
      <c r="F99" s="34">
        <f t="shared" si="22"/>
        <v>30</v>
      </c>
      <c r="G99" s="63">
        <f t="shared" si="18"/>
        <v>1.4733230399725514</v>
      </c>
      <c r="H99" s="130"/>
      <c r="I99" s="34">
        <f t="shared" si="23"/>
        <v>38</v>
      </c>
      <c r="J99" s="63">
        <f t="shared" si="19"/>
        <v>0.88385657917310034</v>
      </c>
      <c r="K99" s="66"/>
      <c r="L99" s="34">
        <f t="shared" si="24"/>
        <v>46</v>
      </c>
      <c r="M99" s="63">
        <f t="shared" si="20"/>
        <v>0.90564419282895836</v>
      </c>
      <c r="N99" s="129"/>
      <c r="AD99" s="66"/>
    </row>
    <row r="100" spans="1:30" x14ac:dyDescent="0.25">
      <c r="B100" s="66"/>
      <c r="C100" s="32"/>
      <c r="D100" s="63"/>
      <c r="E100" s="129"/>
      <c r="F100" s="34">
        <f t="shared" si="22"/>
        <v>31</v>
      </c>
      <c r="G100" s="63">
        <f t="shared" si="18"/>
        <v>0.70715388574369509</v>
      </c>
      <c r="H100" s="130"/>
      <c r="I100" s="34">
        <f t="shared" si="23"/>
        <v>39</v>
      </c>
      <c r="J100" s="63">
        <f t="shared" si="19"/>
        <v>1.2901012180476927</v>
      </c>
      <c r="K100" s="66"/>
      <c r="L100" s="34">
        <f t="shared" si="24"/>
        <v>47</v>
      </c>
      <c r="M100" s="63">
        <f t="shared" si="20"/>
        <v>0.50454623434551427</v>
      </c>
      <c r="N100" s="129"/>
      <c r="AD100" s="66"/>
    </row>
    <row r="101" spans="1:30" x14ac:dyDescent="0.25">
      <c r="B101" s="66"/>
      <c r="C101" s="32"/>
      <c r="D101" s="63"/>
      <c r="E101" s="129"/>
      <c r="F101" s="34">
        <f t="shared" si="22"/>
        <v>32</v>
      </c>
      <c r="G101" s="63">
        <f t="shared" si="18"/>
        <v>1.0852633384800139</v>
      </c>
      <c r="H101" s="130"/>
      <c r="I101" s="34">
        <f t="shared" si="23"/>
        <v>40</v>
      </c>
      <c r="J101" s="63">
        <f t="shared" si="19"/>
        <v>0.55841482243952734</v>
      </c>
      <c r="K101" s="66"/>
      <c r="L101" s="34">
        <f t="shared" si="24"/>
        <v>48</v>
      </c>
      <c r="M101" s="63">
        <f t="shared" si="20"/>
        <v>0.68742494424429601</v>
      </c>
      <c r="N101" s="129"/>
      <c r="AD101" s="66"/>
    </row>
    <row r="102" spans="1:30" x14ac:dyDescent="0.25">
      <c r="B102" s="40"/>
      <c r="C102" s="40"/>
      <c r="D102" s="40"/>
      <c r="E102" s="40"/>
      <c r="F102" s="137"/>
      <c r="G102" s="40"/>
      <c r="H102" s="138"/>
      <c r="I102" s="40"/>
      <c r="J102" s="139"/>
      <c r="K102" s="40"/>
      <c r="L102" s="80"/>
      <c r="M102" s="40"/>
      <c r="N102" s="81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02"/>
      <c r="AD102" s="66"/>
    </row>
    <row r="103" spans="1:30" x14ac:dyDescent="0.25"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65"/>
      <c r="AD103" s="66"/>
    </row>
    <row r="104" spans="1:30" x14ac:dyDescent="0.25">
      <c r="A104" s="24" t="s">
        <v>22</v>
      </c>
      <c r="B104" s="78" t="s">
        <v>26</v>
      </c>
      <c r="C104" s="40"/>
      <c r="D104" s="129"/>
      <c r="E104" s="40"/>
      <c r="F104" s="137"/>
      <c r="G104" s="40"/>
      <c r="H104" s="138"/>
      <c r="I104" s="40"/>
      <c r="J104" s="139"/>
      <c r="K104" s="40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66"/>
    </row>
    <row r="105" spans="1:30" x14ac:dyDescent="0.25">
      <c r="B105" s="78" t="s">
        <v>88</v>
      </c>
      <c r="C105" s="40"/>
      <c r="D105" s="129"/>
      <c r="E105" s="40"/>
      <c r="F105" s="137"/>
      <c r="G105" s="40"/>
      <c r="H105" s="138"/>
      <c r="I105" s="40"/>
      <c r="J105" s="139"/>
      <c r="K105" s="40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66"/>
    </row>
    <row r="106" spans="1:30" ht="15.75" thickBot="1" x14ac:dyDescent="0.3">
      <c r="B106" s="40"/>
      <c r="C106" s="40"/>
      <c r="D106" s="129"/>
      <c r="E106" s="40"/>
      <c r="F106" s="129"/>
      <c r="G106" s="140"/>
      <c r="H106" s="140"/>
      <c r="I106" s="141"/>
      <c r="J106" s="40"/>
      <c r="K106" s="140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0" ht="15.75" thickBot="1" x14ac:dyDescent="0.3">
      <c r="B107" s="312" t="s">
        <v>125</v>
      </c>
      <c r="C107" s="312"/>
      <c r="D107" s="312"/>
      <c r="E107" s="312"/>
      <c r="F107" s="313"/>
      <c r="G107" s="142">
        <v>61.4</v>
      </c>
      <c r="H107" s="138"/>
      <c r="I107" s="141"/>
      <c r="J107" s="40"/>
      <c r="K107" s="140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30" x14ac:dyDescent="0.25">
      <c r="B108" s="40"/>
      <c r="C108" s="143" t="s">
        <v>63</v>
      </c>
      <c r="D108" s="40"/>
      <c r="E108" s="40"/>
      <c r="F108" s="40"/>
      <c r="G108" s="129"/>
      <c r="H108" s="138"/>
      <c r="I108" s="141"/>
      <c r="J108" s="40"/>
      <c r="K108" s="140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30" ht="15.75" thickBot="1" x14ac:dyDescent="0.3">
      <c r="B109" s="40"/>
      <c r="C109" s="143" t="s">
        <v>64</v>
      </c>
      <c r="D109" s="40"/>
      <c r="E109" s="40"/>
      <c r="F109" s="40"/>
      <c r="G109" s="129"/>
      <c r="H109" s="138"/>
      <c r="I109" s="141"/>
      <c r="J109" s="40"/>
      <c r="K109" s="140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30" ht="15.75" thickBot="1" x14ac:dyDescent="0.3">
      <c r="B110" s="312" t="s">
        <v>87</v>
      </c>
      <c r="C110" s="312"/>
      <c r="D110" s="312"/>
      <c r="E110" s="312"/>
      <c r="F110" s="313"/>
      <c r="G110" s="144">
        <f>AVERAGE(G94:G95)</f>
        <v>1.5070337965345688</v>
      </c>
      <c r="H110" s="138"/>
      <c r="I110" s="141"/>
      <c r="J110" s="40"/>
      <c r="K110" s="140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30" ht="15.75" thickBot="1" x14ac:dyDescent="0.3">
      <c r="B111" s="40"/>
      <c r="C111" s="40"/>
      <c r="D111" s="40"/>
      <c r="E111" s="40"/>
      <c r="F111" s="40"/>
      <c r="G111" s="145"/>
      <c r="H111" s="138"/>
      <c r="I111" s="141"/>
      <c r="J111" s="40"/>
      <c r="K111" s="140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30" ht="15.75" thickBot="1" x14ac:dyDescent="0.3">
      <c r="B112" s="312" t="s">
        <v>28</v>
      </c>
      <c r="C112" s="312"/>
      <c r="D112" s="312"/>
      <c r="E112" s="312"/>
      <c r="F112" s="313"/>
      <c r="G112" s="144">
        <f>G107/G110</f>
        <v>40.742284706016271</v>
      </c>
      <c r="H112" s="138"/>
      <c r="I112" s="141"/>
      <c r="J112" s="40"/>
      <c r="K112" s="140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x14ac:dyDescent="0.25"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x14ac:dyDescent="0.25">
      <c r="B114" s="40"/>
      <c r="C114" s="40"/>
      <c r="D114" s="40"/>
      <c r="E114" s="40"/>
      <c r="F114" s="137"/>
      <c r="G114" s="40"/>
      <c r="H114" s="138"/>
      <c r="I114" s="40"/>
      <c r="J114" s="139"/>
      <c r="K114" s="40"/>
      <c r="L114" s="80"/>
      <c r="M114" s="40"/>
      <c r="N114" s="81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x14ac:dyDescent="0.25">
      <c r="B115" s="40"/>
      <c r="C115" s="40"/>
      <c r="D115" s="40"/>
      <c r="E115" s="40"/>
      <c r="F115" s="137"/>
      <c r="G115" s="40"/>
      <c r="H115" s="138"/>
      <c r="I115" s="40"/>
      <c r="J115" s="139"/>
      <c r="K115" s="40"/>
      <c r="L115" s="80"/>
      <c r="M115" s="40"/>
      <c r="N115" s="81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x14ac:dyDescent="0.25">
      <c r="A116" s="24" t="s">
        <v>24</v>
      </c>
      <c r="B116" s="41" t="s">
        <v>89</v>
      </c>
      <c r="C116" s="66"/>
      <c r="D116" s="129"/>
      <c r="E116" s="130"/>
      <c r="F116" s="129"/>
      <c r="G116" s="130"/>
      <c r="H116" s="130"/>
      <c r="I116" s="129"/>
      <c r="J116" s="66"/>
      <c r="K116" s="130"/>
      <c r="L116" s="80"/>
      <c r="M116" s="40"/>
      <c r="N116" s="81"/>
      <c r="P116" s="146"/>
      <c r="Q116" s="140"/>
    </row>
    <row r="117" spans="1:29" x14ac:dyDescent="0.25">
      <c r="B117" s="306" t="s">
        <v>92</v>
      </c>
      <c r="C117" s="306"/>
      <c r="D117" s="306"/>
      <c r="E117" s="306"/>
      <c r="F117" s="306"/>
      <c r="G117" s="306"/>
      <c r="H117" s="306"/>
      <c r="I117" s="306"/>
      <c r="J117" s="306"/>
      <c r="K117" s="306"/>
      <c r="L117" s="80"/>
      <c r="M117" s="40"/>
      <c r="N117" s="81"/>
    </row>
    <row r="118" spans="1:29" ht="15.75" thickBot="1" x14ac:dyDescent="0.3">
      <c r="B118" s="46"/>
      <c r="C118" s="46"/>
      <c r="D118" s="34"/>
      <c r="E118" s="46"/>
      <c r="F118" s="46"/>
      <c r="G118" s="34"/>
      <c r="H118" s="34"/>
      <c r="I118" s="34"/>
      <c r="J118" s="34"/>
      <c r="K118" s="33"/>
      <c r="L118" s="141"/>
      <c r="M118" s="140"/>
      <c r="N118" s="141"/>
    </row>
    <row r="119" spans="1:29" ht="15.75" thickBot="1" x14ac:dyDescent="0.3">
      <c r="B119" s="46" t="s">
        <v>8</v>
      </c>
      <c r="C119" s="46" t="s">
        <v>9</v>
      </c>
      <c r="D119" s="66"/>
      <c r="E119" s="194" t="s">
        <v>118</v>
      </c>
      <c r="F119" s="46" t="s">
        <v>37</v>
      </c>
      <c r="G119" s="65"/>
      <c r="H119" s="34"/>
      <c r="I119" s="34"/>
      <c r="J119" s="34"/>
      <c r="K119" s="34"/>
      <c r="L119" s="129"/>
      <c r="N119" s="141"/>
    </row>
    <row r="120" spans="1:29" x14ac:dyDescent="0.25">
      <c r="B120" s="118">
        <v>0</v>
      </c>
      <c r="C120" s="147">
        <f>D94*$G$112</f>
        <v>1.1323125960498754</v>
      </c>
      <c r="D120" s="66"/>
      <c r="E120" s="34">
        <f>F94</f>
        <v>25</v>
      </c>
      <c r="F120" s="147">
        <f t="shared" ref="F120:F127" si="25">G94*$G$112</f>
        <v>61.291661449143376</v>
      </c>
      <c r="G120" s="130"/>
      <c r="H120" s="196"/>
      <c r="I120" s="148"/>
      <c r="J120" s="148"/>
      <c r="K120" s="149"/>
      <c r="L120" s="129"/>
      <c r="N120" s="141"/>
    </row>
    <row r="121" spans="1:29" x14ac:dyDescent="0.25">
      <c r="B121" s="118">
        <v>0.25</v>
      </c>
      <c r="C121" s="147">
        <f t="shared" ref="C121:C125" si="26">D95*$G$112</f>
        <v>12.189834367351613</v>
      </c>
      <c r="D121" s="66"/>
      <c r="E121" s="34">
        <f t="shared" ref="E121:E127" si="27">F95</f>
        <v>26</v>
      </c>
      <c r="F121" s="147">
        <f t="shared" si="25"/>
        <v>61.508338550856614</v>
      </c>
      <c r="G121" s="130"/>
      <c r="H121" s="150"/>
      <c r="I121" s="148"/>
      <c r="J121" s="148"/>
      <c r="K121" s="149"/>
      <c r="L121" s="129"/>
      <c r="M121" s="140"/>
      <c r="N121" s="141"/>
    </row>
    <row r="122" spans="1:29" x14ac:dyDescent="0.25">
      <c r="B122" s="118">
        <v>0.5</v>
      </c>
      <c r="C122" s="147">
        <f t="shared" si="26"/>
        <v>21.367158062496436</v>
      </c>
      <c r="D122" s="66"/>
      <c r="E122" s="34">
        <f t="shared" si="27"/>
        <v>27</v>
      </c>
      <c r="F122" s="147">
        <f t="shared" si="25"/>
        <v>44.817212135010529</v>
      </c>
      <c r="G122" s="130"/>
      <c r="H122" s="150"/>
      <c r="I122" s="148"/>
      <c r="J122" s="148"/>
      <c r="K122" s="149"/>
      <c r="L122" s="129"/>
      <c r="M122" s="140"/>
      <c r="N122" s="141"/>
    </row>
    <row r="123" spans="1:29" x14ac:dyDescent="0.25">
      <c r="B123" s="118">
        <v>1</v>
      </c>
      <c r="C123" s="147">
        <f t="shared" si="26"/>
        <v>36.380784336046432</v>
      </c>
      <c r="D123" s="66"/>
      <c r="E123" s="34">
        <f t="shared" si="27"/>
        <v>28</v>
      </c>
      <c r="F123" s="147">
        <f t="shared" si="25"/>
        <v>47.871660310774665</v>
      </c>
      <c r="G123" s="130"/>
      <c r="H123" s="150"/>
      <c r="I123" s="148"/>
      <c r="J123" s="148"/>
      <c r="K123" s="149"/>
      <c r="L123" s="129"/>
      <c r="M123" s="140"/>
      <c r="N123" s="141"/>
    </row>
    <row r="124" spans="1:29" x14ac:dyDescent="0.25">
      <c r="B124" s="118">
        <v>1.5</v>
      </c>
      <c r="C124" s="147">
        <f t="shared" si="26"/>
        <v>59.278661278388078</v>
      </c>
      <c r="D124" s="66"/>
      <c r="E124" s="34">
        <f t="shared" si="27"/>
        <v>29</v>
      </c>
      <c r="F124" s="147">
        <f t="shared" si="25"/>
        <v>48.836222892594918</v>
      </c>
      <c r="G124" s="130"/>
      <c r="H124" s="150"/>
      <c r="I124" s="148"/>
      <c r="J124" s="148"/>
      <c r="K124" s="149"/>
      <c r="L124" s="129"/>
      <c r="M124" s="140"/>
      <c r="N124" s="141"/>
    </row>
    <row r="125" spans="1:29" x14ac:dyDescent="0.25">
      <c r="B125" s="118">
        <v>3</v>
      </c>
      <c r="C125" s="147">
        <f t="shared" si="26"/>
        <v>124.2328647048779</v>
      </c>
      <c r="D125" s="66"/>
      <c r="E125" s="34">
        <f t="shared" si="27"/>
        <v>30</v>
      </c>
      <c r="F125" s="147">
        <f t="shared" si="25"/>
        <v>60.02654675849508</v>
      </c>
      <c r="G125" s="130"/>
      <c r="H125" s="150"/>
      <c r="I125" s="148"/>
      <c r="J125" s="148"/>
      <c r="K125" s="149"/>
      <c r="L125" s="129"/>
      <c r="M125" s="140"/>
      <c r="N125" s="141"/>
    </row>
    <row r="126" spans="1:29" x14ac:dyDescent="0.25">
      <c r="D126" s="66"/>
      <c r="E126" s="34">
        <f t="shared" si="27"/>
        <v>31</v>
      </c>
      <c r="F126" s="147">
        <f t="shared" si="25"/>
        <v>28.811064943935325</v>
      </c>
      <c r="G126" s="130"/>
      <c r="H126" s="150"/>
      <c r="I126" s="148"/>
      <c r="J126" s="148"/>
      <c r="K126" s="149"/>
      <c r="L126" s="129"/>
      <c r="M126" s="140"/>
      <c r="N126" s="141"/>
    </row>
    <row r="127" spans="1:29" x14ac:dyDescent="0.25">
      <c r="D127" s="66"/>
      <c r="E127" s="34">
        <f t="shared" si="27"/>
        <v>32</v>
      </c>
      <c r="F127" s="147">
        <f t="shared" si="25"/>
        <v>44.216107917354428</v>
      </c>
      <c r="G127" s="130"/>
      <c r="H127" s="150"/>
      <c r="I127" s="148"/>
      <c r="J127" s="148"/>
      <c r="K127" s="149"/>
      <c r="L127" s="129"/>
      <c r="M127" s="140"/>
      <c r="N127" s="141"/>
    </row>
    <row r="128" spans="1:29" x14ac:dyDescent="0.25">
      <c r="A128" s="24"/>
      <c r="B128" s="32"/>
      <c r="C128" s="32"/>
      <c r="D128" s="32"/>
      <c r="E128" s="131">
        <f>I94</f>
        <v>33</v>
      </c>
      <c r="F128" s="147">
        <f t="shared" ref="F128:F135" si="28">J94*$G$112</f>
        <v>38.442711594285385</v>
      </c>
      <c r="G128" s="150"/>
      <c r="H128" s="150"/>
      <c r="I128" s="148"/>
      <c r="J128" s="148"/>
      <c r="K128" s="149"/>
      <c r="L128" s="129"/>
      <c r="M128" s="140"/>
      <c r="N128" s="141"/>
    </row>
    <row r="129" spans="1:42" x14ac:dyDescent="0.25">
      <c r="B129" s="32"/>
      <c r="C129" s="32"/>
      <c r="D129" s="32"/>
      <c r="E129" s="131">
        <f t="shared" ref="E129:E135" si="29">I95</f>
        <v>34</v>
      </c>
      <c r="F129" s="147">
        <f t="shared" si="28"/>
        <v>59.698036313962092</v>
      </c>
      <c r="G129" s="150"/>
      <c r="H129" s="150"/>
      <c r="I129" s="148"/>
      <c r="J129" s="148"/>
      <c r="K129" s="149"/>
      <c r="L129" s="129"/>
      <c r="M129" s="130"/>
      <c r="N129" s="129"/>
    </row>
    <row r="130" spans="1:42" x14ac:dyDescent="0.25">
      <c r="B130" s="32"/>
      <c r="C130" s="32"/>
      <c r="D130" s="32"/>
      <c r="E130" s="131">
        <f t="shared" si="29"/>
        <v>35</v>
      </c>
      <c r="F130" s="147">
        <f t="shared" si="28"/>
        <v>50.926108486538787</v>
      </c>
      <c r="G130" s="150"/>
      <c r="H130" s="150"/>
      <c r="I130" s="148"/>
      <c r="J130" s="148"/>
      <c r="K130" s="149"/>
      <c r="L130" s="33"/>
      <c r="M130" s="33"/>
      <c r="N130" s="33"/>
    </row>
    <row r="131" spans="1:42" x14ac:dyDescent="0.25">
      <c r="B131" s="32"/>
      <c r="C131" s="32"/>
      <c r="D131" s="32"/>
      <c r="E131" s="131">
        <f t="shared" si="29"/>
        <v>36</v>
      </c>
      <c r="F131" s="147">
        <f t="shared" si="28"/>
        <v>94.114747566736867</v>
      </c>
      <c r="G131" s="150"/>
      <c r="H131" s="150"/>
      <c r="I131" s="148"/>
      <c r="J131" s="148"/>
      <c r="K131" s="149"/>
      <c r="L131" s="34"/>
      <c r="M131" s="34"/>
      <c r="N131" s="34"/>
    </row>
    <row r="132" spans="1:42" x14ac:dyDescent="0.25">
      <c r="B132" s="32"/>
      <c r="C132" s="32"/>
      <c r="D132" s="32"/>
      <c r="E132" s="131">
        <f t="shared" si="29"/>
        <v>37</v>
      </c>
      <c r="F132" s="147">
        <f t="shared" si="28"/>
        <v>22.855939438784215</v>
      </c>
      <c r="G132" s="150"/>
      <c r="H132" s="152"/>
      <c r="I132" s="159"/>
      <c r="J132" s="198"/>
      <c r="K132" s="32"/>
      <c r="L132" s="34"/>
      <c r="M132" s="34"/>
      <c r="N132" s="65"/>
    </row>
    <row r="133" spans="1:42" x14ac:dyDescent="0.25">
      <c r="B133" s="32"/>
      <c r="C133" s="32"/>
      <c r="D133" s="32"/>
      <c r="E133" s="131">
        <f t="shared" si="29"/>
        <v>38</v>
      </c>
      <c r="F133" s="147">
        <f t="shared" si="28"/>
        <v>36.010336387956066</v>
      </c>
      <c r="G133" s="150"/>
      <c r="H133" s="152"/>
      <c r="I133" s="159"/>
      <c r="J133" s="32"/>
      <c r="K133" s="32"/>
      <c r="L133" s="151"/>
      <c r="M133" s="32"/>
      <c r="N133" s="66"/>
    </row>
    <row r="134" spans="1:42" x14ac:dyDescent="0.25">
      <c r="B134" s="32"/>
      <c r="C134" s="32"/>
      <c r="D134" s="32"/>
      <c r="E134" s="131">
        <f t="shared" si="29"/>
        <v>39</v>
      </c>
      <c r="F134" s="147">
        <f t="shared" si="28"/>
        <v>52.561671125277471</v>
      </c>
      <c r="G134" s="150"/>
      <c r="H134" s="152"/>
      <c r="I134" s="28"/>
      <c r="J134" s="25"/>
      <c r="L134" s="151"/>
      <c r="M134" s="32"/>
      <c r="N134" s="66"/>
    </row>
    <row r="135" spans="1:42" x14ac:dyDescent="0.25">
      <c r="B135" s="32"/>
      <c r="C135" s="32"/>
      <c r="D135" s="32"/>
      <c r="E135" s="131">
        <f t="shared" si="29"/>
        <v>40</v>
      </c>
      <c r="F135" s="147">
        <f t="shared" si="28"/>
        <v>22.751095679890746</v>
      </c>
      <c r="G135" s="150"/>
      <c r="H135" s="152"/>
      <c r="I135" s="28"/>
      <c r="J135" s="25"/>
      <c r="L135" s="151"/>
      <c r="M135" s="32"/>
      <c r="N135" s="66"/>
    </row>
    <row r="136" spans="1:42" x14ac:dyDescent="0.25">
      <c r="B136" s="155"/>
      <c r="C136" s="155"/>
      <c r="D136" s="155"/>
      <c r="E136" s="131">
        <f>L94</f>
        <v>41</v>
      </c>
      <c r="F136" s="147">
        <f t="shared" ref="F136:F143" si="30">M94*$G$112</f>
        <v>31.103648471740009</v>
      </c>
      <c r="G136" s="153"/>
      <c r="H136" s="152"/>
      <c r="I136" s="24"/>
      <c r="J136" s="24"/>
      <c r="L136" s="151"/>
      <c r="M136" s="32"/>
      <c r="N136" s="66"/>
    </row>
    <row r="137" spans="1:42" x14ac:dyDescent="0.25">
      <c r="B137" s="32"/>
      <c r="C137" s="32"/>
      <c r="D137" s="32"/>
      <c r="E137" s="131">
        <f t="shared" ref="E137:E143" si="31">L95</f>
        <v>42</v>
      </c>
      <c r="F137" s="147">
        <f t="shared" si="30"/>
        <v>40.74927428994252</v>
      </c>
      <c r="G137" s="150"/>
      <c r="H137" s="152"/>
      <c r="I137" s="28"/>
      <c r="J137" s="25"/>
      <c r="L137" s="151"/>
      <c r="M137" s="32"/>
      <c r="N137" s="66"/>
    </row>
    <row r="138" spans="1:42" x14ac:dyDescent="0.25">
      <c r="B138" s="32"/>
      <c r="C138" s="32"/>
      <c r="D138" s="32"/>
      <c r="E138" s="131">
        <f t="shared" si="31"/>
        <v>43</v>
      </c>
      <c r="F138" s="147">
        <f t="shared" si="30"/>
        <v>28.391689908361329</v>
      </c>
      <c r="G138" s="150"/>
      <c r="H138" s="152"/>
      <c r="I138" s="28"/>
      <c r="J138" s="25"/>
      <c r="L138" s="151"/>
      <c r="M138" s="32"/>
      <c r="N138" s="66"/>
      <c r="P138" s="146"/>
      <c r="Q138" s="140"/>
      <c r="R138" s="141"/>
      <c r="S138" s="141"/>
    </row>
    <row r="139" spans="1:42" x14ac:dyDescent="0.25">
      <c r="B139" s="32"/>
      <c r="C139" s="32"/>
      <c r="D139" s="32"/>
      <c r="E139" s="131">
        <f t="shared" si="31"/>
        <v>44</v>
      </c>
      <c r="F139" s="147">
        <f t="shared" si="30"/>
        <v>27.07065854630314</v>
      </c>
      <c r="G139" s="150"/>
      <c r="H139" s="152"/>
      <c r="I139" s="28"/>
      <c r="J139" s="25"/>
      <c r="L139" s="151"/>
      <c r="M139" s="32"/>
      <c r="N139" s="66"/>
      <c r="P139" s="146"/>
      <c r="Q139" s="140"/>
      <c r="R139" s="141"/>
      <c r="S139" s="141"/>
    </row>
    <row r="140" spans="1:42" x14ac:dyDescent="0.25">
      <c r="B140" s="32"/>
      <c r="C140" s="32"/>
      <c r="D140" s="32"/>
      <c r="E140" s="131">
        <f t="shared" si="31"/>
        <v>45</v>
      </c>
      <c r="F140" s="147">
        <f t="shared" si="30"/>
        <v>26.860971028516129</v>
      </c>
      <c r="G140" s="150"/>
      <c r="H140" s="152"/>
      <c r="I140" s="28"/>
      <c r="J140" s="25"/>
      <c r="L140" s="151"/>
      <c r="M140" s="32"/>
      <c r="N140" s="66"/>
      <c r="P140" s="146"/>
      <c r="Q140" s="140"/>
      <c r="R140" s="141"/>
      <c r="S140" s="141"/>
    </row>
    <row r="141" spans="1:42" x14ac:dyDescent="0.25">
      <c r="B141" s="32"/>
      <c r="C141" s="32"/>
      <c r="D141" s="32"/>
      <c r="E141" s="131">
        <f t="shared" si="31"/>
        <v>46</v>
      </c>
      <c r="F141" s="147">
        <f t="shared" si="30"/>
        <v>36.89801354658772</v>
      </c>
      <c r="G141" s="150"/>
      <c r="H141" s="152"/>
      <c r="I141" s="28"/>
      <c r="J141" s="25"/>
      <c r="L141" s="76"/>
      <c r="M141" s="66"/>
      <c r="N141" s="77"/>
      <c r="P141" s="146"/>
      <c r="Q141" s="140"/>
      <c r="R141" s="141"/>
      <c r="S141" s="141"/>
    </row>
    <row r="142" spans="1:42" s="24" customFormat="1" x14ac:dyDescent="0.25">
      <c r="A142" s="25"/>
      <c r="B142" s="32"/>
      <c r="C142" s="32"/>
      <c r="D142" s="32"/>
      <c r="E142" s="131">
        <f t="shared" si="31"/>
        <v>47</v>
      </c>
      <c r="F142" s="147">
        <f t="shared" si="30"/>
        <v>20.556366327053347</v>
      </c>
      <c r="G142" s="150"/>
      <c r="H142" s="152"/>
      <c r="I142" s="28"/>
      <c r="J142" s="25"/>
      <c r="K142" s="25"/>
      <c r="L142" s="184"/>
      <c r="M142" s="41"/>
      <c r="N142" s="185"/>
      <c r="P142" s="156"/>
      <c r="Q142" s="157"/>
      <c r="R142" s="158"/>
      <c r="S142" s="15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</row>
    <row r="143" spans="1:42" x14ac:dyDescent="0.25">
      <c r="B143" s="32"/>
      <c r="C143" s="32"/>
      <c r="D143" s="32"/>
      <c r="E143" s="131">
        <f t="shared" si="31"/>
        <v>48</v>
      </c>
      <c r="F143" s="147">
        <f t="shared" si="30"/>
        <v>28.007262792418469</v>
      </c>
      <c r="G143" s="150"/>
      <c r="H143" s="152"/>
      <c r="I143" s="32"/>
      <c r="J143" s="66"/>
      <c r="L143" s="76"/>
      <c r="M143" s="66"/>
      <c r="N143" s="77"/>
      <c r="R143" s="141"/>
      <c r="S143" s="141"/>
    </row>
    <row r="144" spans="1:42" x14ac:dyDescent="0.25">
      <c r="L144" s="76"/>
      <c r="M144" s="66"/>
      <c r="N144" s="77"/>
      <c r="R144" s="141"/>
      <c r="S144" s="141"/>
    </row>
    <row r="145" spans="1:19" x14ac:dyDescent="0.25">
      <c r="A145" s="24" t="s">
        <v>25</v>
      </c>
      <c r="B145" s="24" t="s">
        <v>74</v>
      </c>
      <c r="L145" s="76"/>
      <c r="M145" s="66"/>
      <c r="N145" s="77"/>
      <c r="R145" s="141"/>
      <c r="S145" s="141"/>
    </row>
    <row r="146" spans="1:19" x14ac:dyDescent="0.25">
      <c r="A146" s="24"/>
      <c r="C146" s="25" t="s">
        <v>71</v>
      </c>
      <c r="L146" s="76"/>
      <c r="M146" s="66"/>
      <c r="N146" s="77"/>
      <c r="R146" s="141"/>
      <c r="S146" s="141"/>
    </row>
    <row r="147" spans="1:19" x14ac:dyDescent="0.25">
      <c r="A147" s="24"/>
      <c r="C147" s="25" t="s">
        <v>107</v>
      </c>
      <c r="L147" s="76"/>
      <c r="M147" s="66"/>
      <c r="N147" s="77"/>
    </row>
    <row r="148" spans="1:19" x14ac:dyDescent="0.25">
      <c r="A148" s="24"/>
      <c r="C148" s="25" t="s">
        <v>72</v>
      </c>
      <c r="L148" s="76"/>
      <c r="M148" s="66"/>
      <c r="N148" s="77"/>
    </row>
    <row r="149" spans="1:19" x14ac:dyDescent="0.25">
      <c r="A149" s="24"/>
      <c r="C149" s="25" t="s">
        <v>108</v>
      </c>
      <c r="L149" s="76"/>
      <c r="M149" s="66"/>
      <c r="N149" s="77"/>
    </row>
    <row r="150" spans="1:19" x14ac:dyDescent="0.25">
      <c r="L150" s="76"/>
      <c r="M150" s="66"/>
      <c r="N150" s="77"/>
    </row>
    <row r="151" spans="1:19" x14ac:dyDescent="0.25">
      <c r="L151" s="76"/>
      <c r="M151" s="66"/>
      <c r="N151" s="77"/>
    </row>
    <row r="152" spans="1:19" x14ac:dyDescent="0.25">
      <c r="L152" s="76"/>
      <c r="M152" s="66"/>
      <c r="N152" s="77"/>
    </row>
    <row r="153" spans="1:19" x14ac:dyDescent="0.25">
      <c r="L153" s="76"/>
      <c r="M153" s="66"/>
      <c r="N153" s="77"/>
    </row>
    <row r="154" spans="1:19" x14ac:dyDescent="0.25">
      <c r="L154" s="76"/>
      <c r="M154" s="66"/>
      <c r="N154" s="77"/>
    </row>
    <row r="155" spans="1:19" x14ac:dyDescent="0.25">
      <c r="L155" s="151"/>
      <c r="M155" s="32"/>
      <c r="N155" s="160"/>
    </row>
    <row r="156" spans="1:19" x14ac:dyDescent="0.25">
      <c r="B156" s="32"/>
      <c r="C156" s="32"/>
      <c r="D156" s="32"/>
      <c r="E156" s="32"/>
      <c r="F156" s="107"/>
      <c r="G156" s="32"/>
      <c r="H156" s="150"/>
      <c r="I156" s="152"/>
      <c r="J156" s="154"/>
      <c r="L156" s="151"/>
      <c r="M156" s="32"/>
      <c r="N156" s="160"/>
    </row>
    <row r="157" spans="1:19" x14ac:dyDescent="0.25">
      <c r="I157" s="152"/>
      <c r="J157" s="154"/>
    </row>
    <row r="158" spans="1:19" x14ac:dyDescent="0.25">
      <c r="I158" s="152"/>
      <c r="J158" s="154"/>
    </row>
    <row r="159" spans="1:19" x14ac:dyDescent="0.25">
      <c r="I159" s="152"/>
      <c r="J159" s="154"/>
    </row>
    <row r="160" spans="1:19" x14ac:dyDescent="0.25">
      <c r="I160" s="152"/>
      <c r="J160" s="154"/>
    </row>
    <row r="161" spans="9:10" x14ac:dyDescent="0.25">
      <c r="I161" s="152"/>
      <c r="J161" s="154"/>
    </row>
  </sheetData>
  <mergeCells count="19">
    <mergeCell ref="B107:F107"/>
    <mergeCell ref="B110:F110"/>
    <mergeCell ref="B112:F112"/>
    <mergeCell ref="B117:K117"/>
    <mergeCell ref="B25:AA25"/>
    <mergeCell ref="D28:O28"/>
    <mergeCell ref="Q28:AB28"/>
    <mergeCell ref="C42:N42"/>
    <mergeCell ref="B54:N54"/>
    <mergeCell ref="C57:E57"/>
    <mergeCell ref="F57:H57"/>
    <mergeCell ref="I57:K57"/>
    <mergeCell ref="L57:N57"/>
    <mergeCell ref="B68:N68"/>
    <mergeCell ref="B11:N1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118" workbookViewId="0">
      <selection activeCell="K75" sqref="K75"/>
    </sheetView>
  </sheetViews>
  <sheetFormatPr defaultRowHeight="15" x14ac:dyDescent="0.25"/>
  <cols>
    <col min="1" max="2" width="12" style="25" customWidth="1"/>
    <col min="3" max="3" width="11.140625" style="25" customWidth="1"/>
    <col min="4" max="4" width="10.85546875" style="25" bestFit="1" customWidth="1"/>
    <col min="5" max="5" width="10.7109375" style="25" bestFit="1" customWidth="1"/>
    <col min="6" max="6" width="11.140625" style="26" customWidth="1"/>
    <col min="7" max="7" width="11.140625" style="25" customWidth="1"/>
    <col min="8" max="8" width="12.140625" style="27" customWidth="1"/>
    <col min="9" max="9" width="12.28515625" style="25" bestFit="1" customWidth="1"/>
    <col min="10" max="10" width="11.140625" style="28" customWidth="1"/>
    <col min="11" max="11" width="11.140625" style="25" customWidth="1"/>
    <col min="12" max="12" width="11.140625" style="31" customWidth="1"/>
    <col min="13" max="13" width="11.140625" style="25" customWidth="1"/>
    <col min="14" max="14" width="11.140625" style="29" customWidth="1"/>
    <col min="15" max="15" width="9.7109375" style="25" customWidth="1"/>
    <col min="16" max="16" width="9.85546875" style="25" customWidth="1"/>
    <col min="17" max="17" width="10.7109375" style="40" customWidth="1"/>
    <col min="18" max="18" width="9.42578125" style="40" customWidth="1"/>
    <col min="19" max="19" width="8.7109375" style="40" customWidth="1"/>
    <col min="20" max="42" width="9.140625" style="40"/>
    <col min="43" max="16384" width="9.140625" style="25"/>
  </cols>
  <sheetData>
    <row r="1" spans="1:28" x14ac:dyDescent="0.25">
      <c r="A1" s="24" t="s">
        <v>85</v>
      </c>
      <c r="K1" s="24" t="s">
        <v>46</v>
      </c>
      <c r="L1" s="25"/>
    </row>
    <row r="2" spans="1:28" x14ac:dyDescent="0.25">
      <c r="A2" s="24" t="s">
        <v>47</v>
      </c>
      <c r="K2" s="24" t="s">
        <v>111</v>
      </c>
      <c r="L2" s="25"/>
    </row>
    <row r="3" spans="1:28" x14ac:dyDescent="0.25">
      <c r="A3" s="24"/>
      <c r="K3" s="24" t="s">
        <v>112</v>
      </c>
      <c r="L3" s="25"/>
    </row>
    <row r="4" spans="1:28" x14ac:dyDescent="0.25">
      <c r="A4" s="24" t="s">
        <v>44</v>
      </c>
      <c r="B4" s="25">
        <v>3</v>
      </c>
      <c r="D4" s="24"/>
      <c r="K4" s="24" t="s">
        <v>113</v>
      </c>
      <c r="L4" s="25"/>
    </row>
    <row r="5" spans="1:28" ht="13.5" customHeight="1" x14ac:dyDescent="0.25">
      <c r="A5" s="24" t="s">
        <v>15</v>
      </c>
      <c r="B5" s="257"/>
      <c r="K5" s="24" t="s">
        <v>94</v>
      </c>
      <c r="L5" s="25"/>
    </row>
    <row r="6" spans="1:28" x14ac:dyDescent="0.25">
      <c r="A6" s="24" t="s">
        <v>13</v>
      </c>
      <c r="K6" s="24" t="s">
        <v>66</v>
      </c>
      <c r="L6" s="25"/>
    </row>
    <row r="7" spans="1:28" ht="17.25" x14ac:dyDescent="0.25">
      <c r="A7" s="24" t="s">
        <v>45</v>
      </c>
      <c r="B7" s="24" t="s">
        <v>102</v>
      </c>
      <c r="K7" s="24" t="s">
        <v>114</v>
      </c>
      <c r="L7" s="25"/>
    </row>
    <row r="8" spans="1:28" x14ac:dyDescent="0.25">
      <c r="B8" s="24" t="s">
        <v>41</v>
      </c>
      <c r="K8" s="24" t="s">
        <v>115</v>
      </c>
      <c r="L8" s="25"/>
    </row>
    <row r="9" spans="1:28" x14ac:dyDescent="0.25">
      <c r="A9" s="24"/>
      <c r="B9" s="24"/>
      <c r="K9" s="24" t="s">
        <v>68</v>
      </c>
    </row>
    <row r="10" spans="1:28" x14ac:dyDescent="0.25">
      <c r="A10" s="24"/>
      <c r="B10" s="32"/>
    </row>
    <row r="11" spans="1:28" x14ac:dyDescent="0.25">
      <c r="A11" s="24" t="s">
        <v>21</v>
      </c>
      <c r="B11" s="318" t="s">
        <v>40</v>
      </c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40"/>
      <c r="P11" s="40"/>
      <c r="AB11" s="25"/>
    </row>
    <row r="12" spans="1:28" x14ac:dyDescent="0.25">
      <c r="A12" s="24"/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40"/>
      <c r="P12" s="40"/>
      <c r="AB12" s="25"/>
    </row>
    <row r="13" spans="1:28" ht="15.75" thickBot="1" x14ac:dyDescent="0.3">
      <c r="B13" s="46"/>
      <c r="C13" s="35">
        <v>1</v>
      </c>
      <c r="D13" s="36">
        <v>2</v>
      </c>
      <c r="E13" s="37">
        <v>3</v>
      </c>
      <c r="F13" s="38">
        <v>4</v>
      </c>
      <c r="G13" s="38">
        <v>5</v>
      </c>
      <c r="H13" s="38">
        <v>6</v>
      </c>
      <c r="I13" s="234">
        <v>7</v>
      </c>
      <c r="J13" s="38">
        <v>8</v>
      </c>
      <c r="K13" s="39">
        <v>9</v>
      </c>
      <c r="L13" s="38">
        <v>10</v>
      </c>
      <c r="M13" s="38">
        <v>11</v>
      </c>
      <c r="N13" s="39">
        <v>12</v>
      </c>
      <c r="O13" s="40"/>
      <c r="P13" s="40"/>
      <c r="AB13" s="25"/>
    </row>
    <row r="14" spans="1:28" ht="15.75" thickBot="1" x14ac:dyDescent="0.3">
      <c r="B14" s="228"/>
      <c r="C14" s="322" t="s">
        <v>36</v>
      </c>
      <c r="D14" s="319"/>
      <c r="E14" s="323"/>
      <c r="F14" s="321" t="s">
        <v>119</v>
      </c>
      <c r="G14" s="319"/>
      <c r="H14" s="319"/>
      <c r="I14" s="319" t="s">
        <v>119</v>
      </c>
      <c r="J14" s="319"/>
      <c r="K14" s="319"/>
      <c r="L14" s="319" t="s">
        <v>119</v>
      </c>
      <c r="M14" s="319"/>
      <c r="N14" s="320"/>
      <c r="O14" s="40"/>
      <c r="P14" s="40"/>
      <c r="AB14" s="25"/>
    </row>
    <row r="15" spans="1:28" x14ac:dyDescent="0.25">
      <c r="B15" s="166" t="s">
        <v>0</v>
      </c>
      <c r="C15" s="167">
        <v>0</v>
      </c>
      <c r="D15" s="48">
        <v>0</v>
      </c>
      <c r="E15" s="48">
        <v>0</v>
      </c>
      <c r="F15" s="235">
        <v>25</v>
      </c>
      <c r="G15" s="212">
        <f t="shared" ref="G15:G22" si="0">F15</f>
        <v>25</v>
      </c>
      <c r="H15" s="212">
        <f t="shared" ref="H15:H22" si="1">F15</f>
        <v>25</v>
      </c>
      <c r="I15" s="211">
        <v>33</v>
      </c>
      <c r="J15" s="212">
        <f t="shared" ref="J15:J22" si="2">I15</f>
        <v>33</v>
      </c>
      <c r="K15" s="213">
        <f t="shared" ref="K15:K22" si="3">I15</f>
        <v>33</v>
      </c>
      <c r="L15" s="211">
        <v>41</v>
      </c>
      <c r="M15" s="50">
        <f t="shared" ref="M15:M22" si="4">L15</f>
        <v>41</v>
      </c>
      <c r="N15" s="117">
        <f t="shared" ref="N15:N22" si="5">L15</f>
        <v>41</v>
      </c>
      <c r="O15" s="40"/>
      <c r="P15" s="40"/>
      <c r="AB15" s="25"/>
    </row>
    <row r="16" spans="1:28" x14ac:dyDescent="0.25">
      <c r="B16" s="169" t="s">
        <v>1</v>
      </c>
      <c r="C16" s="58">
        <v>0.25</v>
      </c>
      <c r="D16" s="59">
        <v>0.25</v>
      </c>
      <c r="E16" s="59">
        <v>0.25</v>
      </c>
      <c r="F16" s="236">
        <v>26</v>
      </c>
      <c r="G16" s="215">
        <f t="shared" si="0"/>
        <v>26</v>
      </c>
      <c r="H16" s="215">
        <f t="shared" si="1"/>
        <v>26</v>
      </c>
      <c r="I16" s="214">
        <v>34</v>
      </c>
      <c r="J16" s="215">
        <f t="shared" si="2"/>
        <v>34</v>
      </c>
      <c r="K16" s="216">
        <f t="shared" si="3"/>
        <v>34</v>
      </c>
      <c r="L16" s="214">
        <v>42</v>
      </c>
      <c r="M16" s="61">
        <f t="shared" si="4"/>
        <v>42</v>
      </c>
      <c r="N16" s="170">
        <f t="shared" si="5"/>
        <v>42</v>
      </c>
      <c r="O16" s="40"/>
      <c r="P16" s="40"/>
      <c r="AB16" s="25"/>
    </row>
    <row r="17" spans="1:28" x14ac:dyDescent="0.25">
      <c r="B17" s="171" t="s">
        <v>2</v>
      </c>
      <c r="C17" s="172">
        <v>0.5</v>
      </c>
      <c r="D17" s="63">
        <v>0.5</v>
      </c>
      <c r="E17" s="63">
        <v>0.5</v>
      </c>
      <c r="F17" s="237">
        <v>27</v>
      </c>
      <c r="G17" s="147">
        <f t="shared" si="0"/>
        <v>27</v>
      </c>
      <c r="H17" s="147">
        <f t="shared" si="1"/>
        <v>27</v>
      </c>
      <c r="I17" s="217">
        <v>35</v>
      </c>
      <c r="J17" s="147">
        <f t="shared" si="2"/>
        <v>35</v>
      </c>
      <c r="K17" s="218">
        <f t="shared" si="3"/>
        <v>35</v>
      </c>
      <c r="L17" s="217">
        <v>43</v>
      </c>
      <c r="M17" s="65">
        <f t="shared" si="4"/>
        <v>43</v>
      </c>
      <c r="N17" s="128">
        <f t="shared" si="5"/>
        <v>43</v>
      </c>
      <c r="O17" s="66"/>
      <c r="P17" s="65"/>
      <c r="Q17" s="67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25"/>
    </row>
    <row r="18" spans="1:28" x14ac:dyDescent="0.25">
      <c r="B18" s="169" t="s">
        <v>3</v>
      </c>
      <c r="C18" s="58">
        <v>1</v>
      </c>
      <c r="D18" s="59">
        <v>1</v>
      </c>
      <c r="E18" s="59">
        <v>1</v>
      </c>
      <c r="F18" s="236">
        <v>28</v>
      </c>
      <c r="G18" s="215">
        <f t="shared" si="0"/>
        <v>28</v>
      </c>
      <c r="H18" s="215">
        <f t="shared" si="1"/>
        <v>28</v>
      </c>
      <c r="I18" s="214">
        <v>36</v>
      </c>
      <c r="J18" s="215">
        <f t="shared" si="2"/>
        <v>36</v>
      </c>
      <c r="K18" s="216">
        <f t="shared" si="3"/>
        <v>36</v>
      </c>
      <c r="L18" s="214">
        <v>44</v>
      </c>
      <c r="M18" s="61">
        <f t="shared" si="4"/>
        <v>44</v>
      </c>
      <c r="N18" s="170">
        <f t="shared" si="5"/>
        <v>44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25"/>
    </row>
    <row r="19" spans="1:28" x14ac:dyDescent="0.25">
      <c r="B19" s="171" t="s">
        <v>4</v>
      </c>
      <c r="C19" s="172">
        <v>1.5</v>
      </c>
      <c r="D19" s="63">
        <v>1.5</v>
      </c>
      <c r="E19" s="63">
        <v>1.5</v>
      </c>
      <c r="F19" s="237">
        <v>29</v>
      </c>
      <c r="G19" s="147">
        <f t="shared" si="0"/>
        <v>29</v>
      </c>
      <c r="H19" s="147">
        <f t="shared" si="1"/>
        <v>29</v>
      </c>
      <c r="I19" s="217">
        <v>37</v>
      </c>
      <c r="J19" s="147">
        <f t="shared" si="2"/>
        <v>37</v>
      </c>
      <c r="K19" s="218">
        <f t="shared" si="3"/>
        <v>37</v>
      </c>
      <c r="L19" s="217">
        <v>45</v>
      </c>
      <c r="M19" s="65">
        <f t="shared" si="4"/>
        <v>45</v>
      </c>
      <c r="N19" s="128">
        <f t="shared" si="5"/>
        <v>45</v>
      </c>
      <c r="O19" s="65"/>
      <c r="P19" s="40"/>
      <c r="AB19" s="25"/>
    </row>
    <row r="20" spans="1:28" x14ac:dyDescent="0.25">
      <c r="B20" s="169" t="s">
        <v>5</v>
      </c>
      <c r="C20" s="58">
        <v>3</v>
      </c>
      <c r="D20" s="59">
        <v>3</v>
      </c>
      <c r="E20" s="59">
        <v>3</v>
      </c>
      <c r="F20" s="236">
        <v>30</v>
      </c>
      <c r="G20" s="215">
        <f t="shared" si="0"/>
        <v>30</v>
      </c>
      <c r="H20" s="215">
        <f t="shared" si="1"/>
        <v>30</v>
      </c>
      <c r="I20" s="214">
        <v>38</v>
      </c>
      <c r="J20" s="215">
        <f t="shared" si="2"/>
        <v>38</v>
      </c>
      <c r="K20" s="216">
        <f t="shared" si="3"/>
        <v>38</v>
      </c>
      <c r="L20" s="214">
        <v>46</v>
      </c>
      <c r="M20" s="61">
        <f t="shared" si="4"/>
        <v>46</v>
      </c>
      <c r="N20" s="170">
        <f t="shared" si="5"/>
        <v>46</v>
      </c>
      <c r="O20" s="40"/>
      <c r="P20" s="40"/>
      <c r="AB20" s="25"/>
    </row>
    <row r="21" spans="1:28" x14ac:dyDescent="0.25">
      <c r="B21" s="171" t="s">
        <v>6</v>
      </c>
      <c r="C21" s="172"/>
      <c r="D21" s="63"/>
      <c r="E21" s="63"/>
      <c r="F21" s="237">
        <v>31</v>
      </c>
      <c r="G21" s="147">
        <f t="shared" si="0"/>
        <v>31</v>
      </c>
      <c r="H21" s="147">
        <f t="shared" si="1"/>
        <v>31</v>
      </c>
      <c r="I21" s="217">
        <v>39</v>
      </c>
      <c r="J21" s="147">
        <f t="shared" si="2"/>
        <v>39</v>
      </c>
      <c r="K21" s="218">
        <f t="shared" si="3"/>
        <v>39</v>
      </c>
      <c r="L21" s="217">
        <v>47</v>
      </c>
      <c r="M21" s="65">
        <f t="shared" si="4"/>
        <v>47</v>
      </c>
      <c r="N21" s="128">
        <f t="shared" si="5"/>
        <v>47</v>
      </c>
      <c r="O21" s="40"/>
      <c r="P21" s="40"/>
      <c r="AB21" s="25"/>
    </row>
    <row r="22" spans="1:28" ht="15.75" thickBot="1" x14ac:dyDescent="0.3">
      <c r="B22" s="173" t="s">
        <v>7</v>
      </c>
      <c r="C22" s="174"/>
      <c r="D22" s="175"/>
      <c r="E22" s="175"/>
      <c r="F22" s="238">
        <v>32</v>
      </c>
      <c r="G22" s="220">
        <f t="shared" si="0"/>
        <v>32</v>
      </c>
      <c r="H22" s="220">
        <f t="shared" si="1"/>
        <v>32</v>
      </c>
      <c r="I22" s="219">
        <v>40</v>
      </c>
      <c r="J22" s="220">
        <f t="shared" si="2"/>
        <v>40</v>
      </c>
      <c r="K22" s="221">
        <f t="shared" si="3"/>
        <v>40</v>
      </c>
      <c r="L22" s="219">
        <v>48</v>
      </c>
      <c r="M22" s="231">
        <f t="shared" si="4"/>
        <v>48</v>
      </c>
      <c r="N22" s="177">
        <f t="shared" si="5"/>
        <v>48</v>
      </c>
      <c r="O22" s="40"/>
      <c r="P22" s="40"/>
      <c r="AB22" s="25"/>
    </row>
    <row r="23" spans="1:28" x14ac:dyDescent="0.25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AB23" s="25"/>
    </row>
    <row r="24" spans="1:28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AB24" s="25"/>
    </row>
    <row r="25" spans="1:28" x14ac:dyDescent="0.25">
      <c r="A25" s="24" t="s">
        <v>19</v>
      </c>
      <c r="B25" s="305" t="s">
        <v>116</v>
      </c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25"/>
    </row>
    <row r="26" spans="1:28" x14ac:dyDescent="0.25">
      <c r="B26" s="82" t="s">
        <v>14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25"/>
    </row>
    <row r="27" spans="1:28" ht="15.75" thickBot="1" x14ac:dyDescent="0.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25"/>
    </row>
    <row r="28" spans="1:28" ht="15.75" thickBot="1" x14ac:dyDescent="0.3">
      <c r="B28" s="40"/>
      <c r="C28" s="40"/>
      <c r="D28" s="302" t="s">
        <v>79</v>
      </c>
      <c r="E28" s="303"/>
      <c r="F28" s="303"/>
      <c r="G28" s="303"/>
      <c r="H28" s="303"/>
      <c r="I28" s="303"/>
      <c r="J28" s="303"/>
      <c r="K28" s="303"/>
      <c r="L28" s="303"/>
      <c r="M28" s="303"/>
      <c r="N28" s="303"/>
      <c r="O28" s="304"/>
      <c r="P28" s="40"/>
      <c r="Q28" s="302" t="s">
        <v>80</v>
      </c>
      <c r="R28" s="303"/>
      <c r="S28" s="303"/>
      <c r="T28" s="303"/>
      <c r="U28" s="303"/>
      <c r="V28" s="303"/>
      <c r="W28" s="303"/>
      <c r="X28" s="303"/>
      <c r="Y28" s="303"/>
      <c r="Z28" s="303"/>
      <c r="AA28" s="303"/>
      <c r="AB28" s="304"/>
    </row>
    <row r="29" spans="1:28" ht="15.75" thickBot="1" x14ac:dyDescent="0.3">
      <c r="A29" s="86"/>
      <c r="B29" s="183"/>
      <c r="C29" s="40" t="s">
        <v>131</v>
      </c>
      <c r="D29" s="260">
        <v>1</v>
      </c>
      <c r="E29" s="87">
        <v>2</v>
      </c>
      <c r="F29" s="87">
        <v>3</v>
      </c>
      <c r="G29" s="88">
        <v>4</v>
      </c>
      <c r="H29" s="261">
        <v>5</v>
      </c>
      <c r="I29" s="89">
        <v>6</v>
      </c>
      <c r="J29" s="87">
        <v>7</v>
      </c>
      <c r="K29" s="87">
        <v>8</v>
      </c>
      <c r="L29" s="87">
        <v>9</v>
      </c>
      <c r="M29" s="88">
        <v>10</v>
      </c>
      <c r="N29" s="261">
        <v>11</v>
      </c>
      <c r="O29" s="262">
        <v>12</v>
      </c>
      <c r="P29" s="40"/>
      <c r="Q29" s="260">
        <v>1</v>
      </c>
      <c r="R29" s="261">
        <v>2</v>
      </c>
      <c r="S29" s="261">
        <v>3</v>
      </c>
      <c r="T29" s="88">
        <v>4</v>
      </c>
      <c r="U29" s="261">
        <v>5</v>
      </c>
      <c r="V29" s="89">
        <v>6</v>
      </c>
      <c r="W29" s="261">
        <v>7</v>
      </c>
      <c r="X29" s="261">
        <v>8</v>
      </c>
      <c r="Y29" s="261">
        <v>9</v>
      </c>
      <c r="Z29" s="88">
        <v>10</v>
      </c>
      <c r="AA29" s="261">
        <v>11</v>
      </c>
      <c r="AB29" s="262">
        <v>12</v>
      </c>
    </row>
    <row r="30" spans="1:28" x14ac:dyDescent="0.25">
      <c r="B30" s="40"/>
      <c r="C30" s="40">
        <v>27.4</v>
      </c>
      <c r="D30" s="91">
        <v>0.75609999999999999</v>
      </c>
      <c r="E30" s="92">
        <v>0.72819999999999996</v>
      </c>
      <c r="F30" s="92">
        <v>0.748</v>
      </c>
      <c r="G30" s="93">
        <v>0.38940000000000002</v>
      </c>
      <c r="H30" s="92">
        <v>0.44309999999999999</v>
      </c>
      <c r="I30" s="94">
        <v>0.41560000000000002</v>
      </c>
      <c r="J30" s="92">
        <v>0.50990000000000002</v>
      </c>
      <c r="K30" s="92">
        <v>0.49149999999999999</v>
      </c>
      <c r="L30" s="92">
        <v>0.5091</v>
      </c>
      <c r="M30" s="93">
        <v>0.60460000000000003</v>
      </c>
      <c r="N30" s="92">
        <v>0.60729999999999995</v>
      </c>
      <c r="O30" s="95">
        <v>0.55489999999999995</v>
      </c>
      <c r="P30" s="40"/>
      <c r="Q30" s="91">
        <v>4.7500000000000001E-2</v>
      </c>
      <c r="R30" s="92">
        <v>4.2700000000000002E-2</v>
      </c>
      <c r="S30" s="92">
        <v>4.1700000000000001E-2</v>
      </c>
      <c r="T30" s="93">
        <v>4.1300000000000003E-2</v>
      </c>
      <c r="U30" s="92">
        <v>4.1099999999999998E-2</v>
      </c>
      <c r="V30" s="94">
        <v>4.1300000000000003E-2</v>
      </c>
      <c r="W30" s="92">
        <v>4.1500000000000002E-2</v>
      </c>
      <c r="X30" s="92">
        <v>4.1700000000000001E-2</v>
      </c>
      <c r="Y30" s="92">
        <v>4.2099999999999999E-2</v>
      </c>
      <c r="Z30" s="93">
        <v>4.2500000000000003E-2</v>
      </c>
      <c r="AA30" s="92">
        <v>4.2900000000000001E-2</v>
      </c>
      <c r="AB30" s="95">
        <v>4.9099999999999998E-2</v>
      </c>
    </row>
    <row r="31" spans="1:28" x14ac:dyDescent="0.25">
      <c r="B31" s="40"/>
      <c r="C31" s="40"/>
      <c r="D31" s="97">
        <v>0.6976</v>
      </c>
      <c r="E31" s="67">
        <v>0.63749999999999996</v>
      </c>
      <c r="F31" s="67">
        <v>0.64859999999999995</v>
      </c>
      <c r="G31" s="98">
        <v>0.39629999999999999</v>
      </c>
      <c r="H31" s="67">
        <v>0.4269</v>
      </c>
      <c r="I31" s="99">
        <v>0.42330000000000001</v>
      </c>
      <c r="J31" s="67">
        <v>0.751</v>
      </c>
      <c r="K31" s="67">
        <v>0.74780000000000002</v>
      </c>
      <c r="L31" s="67">
        <v>0.74219999999999997</v>
      </c>
      <c r="M31" s="98">
        <v>0.59740000000000004</v>
      </c>
      <c r="N31" s="67">
        <v>0.62190000000000001</v>
      </c>
      <c r="O31" s="100">
        <v>0.62160000000000004</v>
      </c>
      <c r="P31" s="79"/>
      <c r="Q31" s="97">
        <v>4.0099999999999997E-2</v>
      </c>
      <c r="R31" s="67">
        <v>4.1399999999999999E-2</v>
      </c>
      <c r="S31" s="67">
        <v>4.1399999999999999E-2</v>
      </c>
      <c r="T31" s="98">
        <v>4.7100000000000003E-2</v>
      </c>
      <c r="U31" s="67">
        <v>4.07E-2</v>
      </c>
      <c r="V31" s="99">
        <v>4.1099999999999998E-2</v>
      </c>
      <c r="W31" s="67">
        <v>4.0800000000000003E-2</v>
      </c>
      <c r="X31" s="67">
        <v>4.0899999999999999E-2</v>
      </c>
      <c r="Y31" s="67">
        <v>4.0800000000000003E-2</v>
      </c>
      <c r="Z31" s="98">
        <v>4.1599999999999998E-2</v>
      </c>
      <c r="AA31" s="67">
        <v>4.1700000000000001E-2</v>
      </c>
      <c r="AB31" s="100">
        <v>4.4299999999999999E-2</v>
      </c>
    </row>
    <row r="32" spans="1:28" x14ac:dyDescent="0.25">
      <c r="B32" s="40"/>
      <c r="C32" s="40"/>
      <c r="D32" s="101">
        <v>0.66200000000000003</v>
      </c>
      <c r="E32" s="102">
        <v>0.63100000000000001</v>
      </c>
      <c r="F32" s="102">
        <v>0.63829999999999998</v>
      </c>
      <c r="G32" s="103">
        <v>0.5857</v>
      </c>
      <c r="H32" s="102">
        <v>0.61380000000000001</v>
      </c>
      <c r="I32" s="104">
        <v>0.60129999999999995</v>
      </c>
      <c r="J32" s="102">
        <v>0.51600000000000001</v>
      </c>
      <c r="K32" s="102">
        <v>0.47789999999999999</v>
      </c>
      <c r="L32" s="102">
        <v>0.51229999999999998</v>
      </c>
      <c r="M32" s="103">
        <v>0.54220000000000002</v>
      </c>
      <c r="N32" s="102">
        <v>0.55420000000000003</v>
      </c>
      <c r="O32" s="105">
        <v>0.49909999999999999</v>
      </c>
      <c r="P32" s="79"/>
      <c r="Q32" s="101">
        <v>4.1000000000000002E-2</v>
      </c>
      <c r="R32" s="102">
        <v>4.1599999999999998E-2</v>
      </c>
      <c r="S32" s="102">
        <v>4.1799999999999997E-2</v>
      </c>
      <c r="T32" s="103">
        <v>4.2999999999999997E-2</v>
      </c>
      <c r="U32" s="102">
        <v>4.2200000000000001E-2</v>
      </c>
      <c r="V32" s="104">
        <v>4.2599999999999999E-2</v>
      </c>
      <c r="W32" s="102">
        <v>4.1099999999999998E-2</v>
      </c>
      <c r="X32" s="102">
        <v>4.19E-2</v>
      </c>
      <c r="Y32" s="102">
        <v>4.2299999999999997E-2</v>
      </c>
      <c r="Z32" s="103">
        <v>5.0500000000000003E-2</v>
      </c>
      <c r="AA32" s="102">
        <v>4.1799999999999997E-2</v>
      </c>
      <c r="AB32" s="105">
        <v>5.0700000000000002E-2</v>
      </c>
    </row>
    <row r="33" spans="1:28" x14ac:dyDescent="0.25">
      <c r="B33" s="40"/>
      <c r="C33" s="40"/>
      <c r="D33" s="97">
        <v>0.60060000000000002</v>
      </c>
      <c r="E33" s="67">
        <v>0.55220000000000002</v>
      </c>
      <c r="F33" s="67">
        <v>0.55279999999999996</v>
      </c>
      <c r="G33" s="98">
        <v>0.49259999999999998</v>
      </c>
      <c r="H33" s="67">
        <v>0.51270000000000004</v>
      </c>
      <c r="I33" s="99">
        <v>0.51529999999999998</v>
      </c>
      <c r="J33" s="67">
        <v>0.54849999999999999</v>
      </c>
      <c r="K33" s="67">
        <v>0.54279999999999995</v>
      </c>
      <c r="L33" s="67">
        <v>0.55740000000000001</v>
      </c>
      <c r="M33" s="98">
        <v>0.63890000000000002</v>
      </c>
      <c r="N33" s="67">
        <v>0.63690000000000002</v>
      </c>
      <c r="O33" s="100">
        <v>0.60350000000000004</v>
      </c>
      <c r="P33" s="79"/>
      <c r="Q33" s="97">
        <v>4.3200000000000002E-2</v>
      </c>
      <c r="R33" s="67">
        <v>4.1300000000000003E-2</v>
      </c>
      <c r="S33" s="67">
        <v>4.1099999999999998E-2</v>
      </c>
      <c r="T33" s="98">
        <v>4.19E-2</v>
      </c>
      <c r="U33" s="67">
        <v>5.67E-2</v>
      </c>
      <c r="V33" s="99">
        <v>4.1399999999999999E-2</v>
      </c>
      <c r="W33" s="67">
        <v>4.2200000000000001E-2</v>
      </c>
      <c r="X33" s="67">
        <v>4.2000000000000003E-2</v>
      </c>
      <c r="Y33" s="67">
        <v>4.2099999999999999E-2</v>
      </c>
      <c r="Z33" s="98">
        <v>4.2799999999999998E-2</v>
      </c>
      <c r="AA33" s="67">
        <v>4.1500000000000002E-2</v>
      </c>
      <c r="AB33" s="100">
        <v>4.53E-2</v>
      </c>
    </row>
    <row r="34" spans="1:28" x14ac:dyDescent="0.25">
      <c r="B34" s="40"/>
      <c r="C34" s="40"/>
      <c r="D34" s="101">
        <v>0.4476</v>
      </c>
      <c r="E34" s="102">
        <v>0.43330000000000002</v>
      </c>
      <c r="F34" s="102">
        <v>0.45600000000000002</v>
      </c>
      <c r="G34" s="103">
        <v>0.16450000000000001</v>
      </c>
      <c r="H34" s="102">
        <v>0.2162</v>
      </c>
      <c r="I34" s="104">
        <v>0.23400000000000001</v>
      </c>
      <c r="J34" s="102">
        <v>0.60719999999999996</v>
      </c>
      <c r="K34" s="102">
        <v>0.59870000000000001</v>
      </c>
      <c r="L34" s="102">
        <v>0.58840000000000003</v>
      </c>
      <c r="M34" s="103">
        <v>0.58050000000000002</v>
      </c>
      <c r="N34" s="102">
        <v>0.59379999999999999</v>
      </c>
      <c r="O34" s="105">
        <v>0.55169999999999997</v>
      </c>
      <c r="P34" s="79"/>
      <c r="Q34" s="101">
        <v>4.2900000000000001E-2</v>
      </c>
      <c r="R34" s="102">
        <v>4.1599999999999998E-2</v>
      </c>
      <c r="S34" s="102">
        <v>4.1700000000000001E-2</v>
      </c>
      <c r="T34" s="103">
        <v>4.2599999999999999E-2</v>
      </c>
      <c r="U34" s="102">
        <v>4.1599999999999998E-2</v>
      </c>
      <c r="V34" s="104">
        <v>4.19E-2</v>
      </c>
      <c r="W34" s="102">
        <v>4.2200000000000001E-2</v>
      </c>
      <c r="X34" s="102">
        <v>4.3999999999999997E-2</v>
      </c>
      <c r="Y34" s="102">
        <v>4.2999999999999997E-2</v>
      </c>
      <c r="Z34" s="103">
        <v>4.2200000000000001E-2</v>
      </c>
      <c r="AA34" s="102">
        <v>4.2900000000000001E-2</v>
      </c>
      <c r="AB34" s="105">
        <v>4.36E-2</v>
      </c>
    </row>
    <row r="35" spans="1:28" x14ac:dyDescent="0.25">
      <c r="B35" s="40"/>
      <c r="C35" s="40"/>
      <c r="D35" s="97">
        <v>0.1663</v>
      </c>
      <c r="E35" s="67">
        <v>0.16439999999999999</v>
      </c>
      <c r="F35" s="67">
        <v>0.1618</v>
      </c>
      <c r="G35" s="98">
        <v>0.28949999999999998</v>
      </c>
      <c r="H35" s="67">
        <v>0.32190000000000002</v>
      </c>
      <c r="I35" s="99">
        <v>0.31280000000000002</v>
      </c>
      <c r="J35" s="67">
        <v>0.48920000000000002</v>
      </c>
      <c r="K35" s="67">
        <v>0.51829999999999998</v>
      </c>
      <c r="L35" s="67">
        <v>0.53510000000000002</v>
      </c>
      <c r="M35" s="98">
        <v>0.34300000000000003</v>
      </c>
      <c r="N35" s="67">
        <v>0.35699999999999998</v>
      </c>
      <c r="O35" s="100">
        <v>0.2888</v>
      </c>
      <c r="P35" s="79"/>
      <c r="Q35" s="97">
        <v>4.1700000000000001E-2</v>
      </c>
      <c r="R35" s="67">
        <v>4.1500000000000002E-2</v>
      </c>
      <c r="S35" s="67">
        <v>4.1200000000000001E-2</v>
      </c>
      <c r="T35" s="98">
        <v>4.1500000000000002E-2</v>
      </c>
      <c r="U35" s="67">
        <v>4.0500000000000001E-2</v>
      </c>
      <c r="V35" s="99">
        <v>4.0500000000000001E-2</v>
      </c>
      <c r="W35" s="67">
        <v>4.2999999999999997E-2</v>
      </c>
      <c r="X35" s="67">
        <v>4.19E-2</v>
      </c>
      <c r="Y35" s="67">
        <v>4.2599999999999999E-2</v>
      </c>
      <c r="Z35" s="98">
        <v>4.2900000000000001E-2</v>
      </c>
      <c r="AA35" s="67">
        <v>4.1000000000000002E-2</v>
      </c>
      <c r="AB35" s="100">
        <v>4.02E-2</v>
      </c>
    </row>
    <row r="36" spans="1:28" x14ac:dyDescent="0.25">
      <c r="B36" s="40"/>
      <c r="C36" s="40"/>
      <c r="D36" s="101">
        <v>4.9099999999999998E-2</v>
      </c>
      <c r="E36" s="102">
        <v>4.9200000000000001E-2</v>
      </c>
      <c r="F36" s="102">
        <v>4.9099999999999998E-2</v>
      </c>
      <c r="G36" s="103">
        <v>0.52190000000000003</v>
      </c>
      <c r="H36" s="102">
        <v>0.54569999999999996</v>
      </c>
      <c r="I36" s="104">
        <v>0.53879999999999995</v>
      </c>
      <c r="J36" s="102">
        <v>0.58799999999999997</v>
      </c>
      <c r="K36" s="102">
        <v>0.5675</v>
      </c>
      <c r="L36" s="102">
        <v>0.57340000000000002</v>
      </c>
      <c r="M36" s="103">
        <v>0.44829999999999998</v>
      </c>
      <c r="N36" s="102">
        <v>0.47089999999999999</v>
      </c>
      <c r="O36" s="105">
        <v>0.44719999999999999</v>
      </c>
      <c r="P36" s="79"/>
      <c r="Q36" s="101">
        <v>4.24E-2</v>
      </c>
      <c r="R36" s="102">
        <v>4.3099999999999999E-2</v>
      </c>
      <c r="S36" s="102">
        <v>4.3099999999999999E-2</v>
      </c>
      <c r="T36" s="103">
        <v>4.2099999999999999E-2</v>
      </c>
      <c r="U36" s="102">
        <v>4.2200000000000001E-2</v>
      </c>
      <c r="V36" s="104">
        <v>4.2700000000000002E-2</v>
      </c>
      <c r="W36" s="102">
        <v>4.2500000000000003E-2</v>
      </c>
      <c r="X36" s="102">
        <v>4.1799999999999997E-2</v>
      </c>
      <c r="Y36" s="102">
        <v>4.2599999999999999E-2</v>
      </c>
      <c r="Z36" s="103">
        <v>4.1399999999999999E-2</v>
      </c>
      <c r="AA36" s="102">
        <v>4.0899999999999999E-2</v>
      </c>
      <c r="AB36" s="105">
        <v>4.1200000000000001E-2</v>
      </c>
    </row>
    <row r="37" spans="1:28" ht="15.75" thickBot="1" x14ac:dyDescent="0.3">
      <c r="B37" s="40"/>
      <c r="C37" s="40"/>
      <c r="D37" s="108">
        <v>5.1700000000000003E-2</v>
      </c>
      <c r="E37" s="109">
        <v>5.0900000000000001E-2</v>
      </c>
      <c r="F37" s="109">
        <v>5.1200000000000002E-2</v>
      </c>
      <c r="G37" s="110">
        <v>0.51239999999999997</v>
      </c>
      <c r="H37" s="109">
        <v>0.54279999999999995</v>
      </c>
      <c r="I37" s="111">
        <v>0.54669999999999996</v>
      </c>
      <c r="J37" s="109">
        <v>0.58830000000000005</v>
      </c>
      <c r="K37" s="109">
        <v>0.57040000000000002</v>
      </c>
      <c r="L37" s="109">
        <v>0.57410000000000005</v>
      </c>
      <c r="M37" s="110">
        <v>0.56950000000000001</v>
      </c>
      <c r="N37" s="109">
        <v>0.57269999999999999</v>
      </c>
      <c r="O37" s="112">
        <v>0.56699999999999995</v>
      </c>
      <c r="P37" s="79"/>
      <c r="Q37" s="108">
        <v>4.3999999999999997E-2</v>
      </c>
      <c r="R37" s="109">
        <v>4.41E-2</v>
      </c>
      <c r="S37" s="109">
        <v>4.4299999999999999E-2</v>
      </c>
      <c r="T37" s="110">
        <v>4.2999999999999997E-2</v>
      </c>
      <c r="U37" s="109">
        <v>4.2299999999999997E-2</v>
      </c>
      <c r="V37" s="111">
        <v>4.3099999999999999E-2</v>
      </c>
      <c r="W37" s="109">
        <v>4.2700000000000002E-2</v>
      </c>
      <c r="X37" s="109">
        <v>4.2500000000000003E-2</v>
      </c>
      <c r="Y37" s="109">
        <v>4.24E-2</v>
      </c>
      <c r="Z37" s="110">
        <v>4.2999999999999997E-2</v>
      </c>
      <c r="AA37" s="109">
        <v>4.6399999999999997E-2</v>
      </c>
      <c r="AB37" s="112">
        <v>4.19E-2</v>
      </c>
    </row>
    <row r="38" spans="1:28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28" x14ac:dyDescent="0.25">
      <c r="A39" s="24" t="s">
        <v>18</v>
      </c>
      <c r="B39" s="230" t="s">
        <v>95</v>
      </c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40"/>
      <c r="O39" s="40"/>
      <c r="P39" s="40"/>
    </row>
    <row r="40" spans="1:28" x14ac:dyDescent="0.25">
      <c r="B40" s="78" t="s">
        <v>23</v>
      </c>
      <c r="C40" s="7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40"/>
      <c r="O40" s="40"/>
      <c r="P40" s="40"/>
    </row>
    <row r="41" spans="1:28" ht="15.75" thickBot="1" x14ac:dyDescent="0.3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28" ht="18.75" thickBot="1" x14ac:dyDescent="0.4">
      <c r="B42" s="114"/>
      <c r="C42" s="307" t="s">
        <v>106</v>
      </c>
      <c r="D42" s="308"/>
      <c r="E42" s="308"/>
      <c r="F42" s="308"/>
      <c r="G42" s="308"/>
      <c r="H42" s="308"/>
      <c r="I42" s="308"/>
      <c r="J42" s="308"/>
      <c r="K42" s="308"/>
      <c r="L42" s="308"/>
      <c r="M42" s="308"/>
      <c r="N42" s="309"/>
      <c r="O42" s="40"/>
      <c r="P42" s="40"/>
    </row>
    <row r="43" spans="1:28" ht="15.75" thickBot="1" x14ac:dyDescent="0.3">
      <c r="B43" s="115"/>
      <c r="C43" s="116">
        <v>1</v>
      </c>
      <c r="D43" s="65">
        <v>2</v>
      </c>
      <c r="E43" s="65">
        <v>3</v>
      </c>
      <c r="F43" s="51">
        <v>4</v>
      </c>
      <c r="G43" s="50">
        <v>5</v>
      </c>
      <c r="H43" s="52">
        <v>6</v>
      </c>
      <c r="I43" s="65">
        <v>7</v>
      </c>
      <c r="J43" s="65">
        <v>8</v>
      </c>
      <c r="K43" s="65">
        <v>9</v>
      </c>
      <c r="L43" s="51">
        <v>10</v>
      </c>
      <c r="M43" s="50">
        <v>11</v>
      </c>
      <c r="N43" s="117">
        <v>12</v>
      </c>
      <c r="O43" s="40"/>
      <c r="P43" s="40"/>
    </row>
    <row r="44" spans="1:28" x14ac:dyDescent="0.25">
      <c r="B44" s="119" t="s">
        <v>0</v>
      </c>
      <c r="C44" s="120">
        <f t="shared" ref="C44:N51" si="6">D30-Q30</f>
        <v>0.70860000000000001</v>
      </c>
      <c r="D44" s="121">
        <f t="shared" si="6"/>
        <v>0.6855</v>
      </c>
      <c r="E44" s="122">
        <f t="shared" si="6"/>
        <v>0.70630000000000004</v>
      </c>
      <c r="F44" s="120">
        <f t="shared" si="6"/>
        <v>0.34810000000000002</v>
      </c>
      <c r="G44" s="121">
        <f t="shared" si="6"/>
        <v>0.40200000000000002</v>
      </c>
      <c r="H44" s="122">
        <f t="shared" si="6"/>
        <v>0.37430000000000002</v>
      </c>
      <c r="I44" s="120">
        <f t="shared" si="6"/>
        <v>0.46840000000000004</v>
      </c>
      <c r="J44" s="121">
        <f t="shared" si="6"/>
        <v>0.44979999999999998</v>
      </c>
      <c r="K44" s="122">
        <f t="shared" si="6"/>
        <v>0.46699999999999997</v>
      </c>
      <c r="L44" s="120">
        <f t="shared" si="6"/>
        <v>0.56210000000000004</v>
      </c>
      <c r="M44" s="121">
        <f t="shared" si="6"/>
        <v>0.5643999999999999</v>
      </c>
      <c r="N44" s="122">
        <f t="shared" si="6"/>
        <v>0.50579999999999992</v>
      </c>
      <c r="O44" s="40"/>
      <c r="P44" s="40"/>
    </row>
    <row r="45" spans="1:28" x14ac:dyDescent="0.25">
      <c r="B45" s="119" t="s">
        <v>1</v>
      </c>
      <c r="C45" s="97">
        <f t="shared" si="6"/>
        <v>0.65749999999999997</v>
      </c>
      <c r="D45" s="67">
        <f t="shared" si="6"/>
        <v>0.59609999999999996</v>
      </c>
      <c r="E45" s="100">
        <f t="shared" si="6"/>
        <v>0.60719999999999996</v>
      </c>
      <c r="F45" s="97">
        <f t="shared" si="6"/>
        <v>0.34919999999999995</v>
      </c>
      <c r="G45" s="67">
        <f t="shared" si="6"/>
        <v>0.38619999999999999</v>
      </c>
      <c r="H45" s="100">
        <f t="shared" si="6"/>
        <v>0.38219999999999998</v>
      </c>
      <c r="I45" s="97">
        <f t="shared" si="6"/>
        <v>0.71019999999999994</v>
      </c>
      <c r="J45" s="67">
        <f t="shared" si="6"/>
        <v>0.70689999999999997</v>
      </c>
      <c r="K45" s="100">
        <f t="shared" si="6"/>
        <v>0.70140000000000002</v>
      </c>
      <c r="L45" s="97">
        <f t="shared" si="6"/>
        <v>0.55580000000000007</v>
      </c>
      <c r="M45" s="67">
        <f t="shared" si="6"/>
        <v>0.58020000000000005</v>
      </c>
      <c r="N45" s="100">
        <f t="shared" si="6"/>
        <v>0.57730000000000004</v>
      </c>
      <c r="O45" s="40"/>
      <c r="P45" s="40"/>
    </row>
    <row r="46" spans="1:28" x14ac:dyDescent="0.25">
      <c r="B46" s="119" t="s">
        <v>2</v>
      </c>
      <c r="C46" s="97">
        <f t="shared" si="6"/>
        <v>0.621</v>
      </c>
      <c r="D46" s="67">
        <f t="shared" si="6"/>
        <v>0.58940000000000003</v>
      </c>
      <c r="E46" s="100">
        <f t="shared" si="6"/>
        <v>0.59650000000000003</v>
      </c>
      <c r="F46" s="97">
        <f t="shared" si="6"/>
        <v>0.54269999999999996</v>
      </c>
      <c r="G46" s="67">
        <f t="shared" si="6"/>
        <v>0.5716</v>
      </c>
      <c r="H46" s="100">
        <f t="shared" si="6"/>
        <v>0.55869999999999997</v>
      </c>
      <c r="I46" s="97">
        <f t="shared" si="6"/>
        <v>0.47489999999999999</v>
      </c>
      <c r="J46" s="67">
        <f t="shared" si="6"/>
        <v>0.436</v>
      </c>
      <c r="K46" s="100">
        <f t="shared" si="6"/>
        <v>0.47</v>
      </c>
      <c r="L46" s="97">
        <f t="shared" si="6"/>
        <v>0.49170000000000003</v>
      </c>
      <c r="M46" s="67">
        <f t="shared" si="6"/>
        <v>0.51240000000000008</v>
      </c>
      <c r="N46" s="100">
        <f t="shared" si="6"/>
        <v>0.44839999999999997</v>
      </c>
      <c r="O46" s="40"/>
      <c r="P46" s="40"/>
    </row>
    <row r="47" spans="1:28" x14ac:dyDescent="0.25">
      <c r="B47" s="119" t="s">
        <v>3</v>
      </c>
      <c r="C47" s="97">
        <f t="shared" si="6"/>
        <v>0.55740000000000001</v>
      </c>
      <c r="D47" s="67">
        <f t="shared" si="6"/>
        <v>0.51090000000000002</v>
      </c>
      <c r="E47" s="100">
        <f t="shared" si="6"/>
        <v>0.51169999999999993</v>
      </c>
      <c r="F47" s="97">
        <f t="shared" si="6"/>
        <v>0.45069999999999999</v>
      </c>
      <c r="G47" s="67">
        <f t="shared" si="6"/>
        <v>0.45600000000000007</v>
      </c>
      <c r="H47" s="100">
        <f t="shared" si="6"/>
        <v>0.47389999999999999</v>
      </c>
      <c r="I47" s="97">
        <f t="shared" si="6"/>
        <v>0.50629999999999997</v>
      </c>
      <c r="J47" s="67">
        <f t="shared" si="6"/>
        <v>0.50079999999999991</v>
      </c>
      <c r="K47" s="100">
        <f t="shared" si="6"/>
        <v>0.51529999999999998</v>
      </c>
      <c r="L47" s="97">
        <f t="shared" si="6"/>
        <v>0.59610000000000007</v>
      </c>
      <c r="M47" s="67">
        <f t="shared" si="6"/>
        <v>0.59540000000000004</v>
      </c>
      <c r="N47" s="100">
        <f t="shared" si="6"/>
        <v>0.55820000000000003</v>
      </c>
      <c r="O47" s="40"/>
      <c r="P47" s="40"/>
    </row>
    <row r="48" spans="1:28" x14ac:dyDescent="0.25">
      <c r="B48" s="119" t="s">
        <v>4</v>
      </c>
      <c r="C48" s="97">
        <f t="shared" si="6"/>
        <v>0.4047</v>
      </c>
      <c r="D48" s="67">
        <f t="shared" si="6"/>
        <v>0.39170000000000005</v>
      </c>
      <c r="E48" s="100">
        <f t="shared" si="6"/>
        <v>0.4143</v>
      </c>
      <c r="F48" s="97"/>
      <c r="G48" s="67">
        <f t="shared" si="6"/>
        <v>0.17460000000000001</v>
      </c>
      <c r="H48" s="100">
        <f t="shared" si="6"/>
        <v>0.19210000000000002</v>
      </c>
      <c r="I48" s="97">
        <f t="shared" si="6"/>
        <v>0.56499999999999995</v>
      </c>
      <c r="J48" s="67">
        <f t="shared" si="6"/>
        <v>0.55469999999999997</v>
      </c>
      <c r="K48" s="100">
        <f t="shared" si="6"/>
        <v>0.5454</v>
      </c>
      <c r="L48" s="97">
        <f t="shared" si="6"/>
        <v>0.5383</v>
      </c>
      <c r="M48" s="67">
        <f t="shared" si="6"/>
        <v>0.55089999999999995</v>
      </c>
      <c r="N48" s="100">
        <f t="shared" si="6"/>
        <v>0.5081</v>
      </c>
      <c r="O48" s="40"/>
      <c r="P48" s="40"/>
    </row>
    <row r="49" spans="1:42" x14ac:dyDescent="0.25">
      <c r="B49" s="119" t="s">
        <v>5</v>
      </c>
      <c r="C49" s="97">
        <f t="shared" si="6"/>
        <v>0.1246</v>
      </c>
      <c r="D49" s="67">
        <f t="shared" si="6"/>
        <v>0.12289999999999998</v>
      </c>
      <c r="E49" s="100">
        <f t="shared" si="6"/>
        <v>0.1206</v>
      </c>
      <c r="F49" s="97">
        <f t="shared" si="6"/>
        <v>0.24799999999999997</v>
      </c>
      <c r="G49" s="67">
        <f t="shared" si="6"/>
        <v>0.28140000000000004</v>
      </c>
      <c r="H49" s="100">
        <f t="shared" si="6"/>
        <v>0.27230000000000004</v>
      </c>
      <c r="I49" s="97">
        <f t="shared" si="6"/>
        <v>0.44620000000000004</v>
      </c>
      <c r="J49" s="67">
        <f t="shared" si="6"/>
        <v>0.47639999999999999</v>
      </c>
      <c r="K49" s="100">
        <f t="shared" si="6"/>
        <v>0.49250000000000005</v>
      </c>
      <c r="L49" s="97">
        <f t="shared" si="6"/>
        <v>0.30010000000000003</v>
      </c>
      <c r="M49" s="67">
        <f t="shared" si="6"/>
        <v>0.316</v>
      </c>
      <c r="N49" s="100">
        <f t="shared" si="6"/>
        <v>0.24859999999999999</v>
      </c>
      <c r="O49" s="40"/>
      <c r="P49" s="40"/>
    </row>
    <row r="50" spans="1:42" x14ac:dyDescent="0.25">
      <c r="B50" s="119" t="s">
        <v>6</v>
      </c>
      <c r="C50" s="97">
        <f t="shared" si="6"/>
        <v>6.6999999999999976E-3</v>
      </c>
      <c r="D50" s="67">
        <f t="shared" si="6"/>
        <v>6.1000000000000013E-3</v>
      </c>
      <c r="E50" s="100">
        <f t="shared" si="6"/>
        <v>5.9999999999999984E-3</v>
      </c>
      <c r="F50" s="97">
        <f t="shared" si="6"/>
        <v>0.4798</v>
      </c>
      <c r="G50" s="67">
        <f t="shared" si="6"/>
        <v>0.50349999999999995</v>
      </c>
      <c r="H50" s="100">
        <f t="shared" si="6"/>
        <v>0.49609999999999993</v>
      </c>
      <c r="I50" s="97">
        <f t="shared" si="6"/>
        <v>0.54549999999999998</v>
      </c>
      <c r="J50" s="67">
        <f t="shared" si="6"/>
        <v>0.52570000000000006</v>
      </c>
      <c r="K50" s="100">
        <f t="shared" si="6"/>
        <v>0.53080000000000005</v>
      </c>
      <c r="L50" s="97">
        <f t="shared" si="6"/>
        <v>0.40689999999999998</v>
      </c>
      <c r="M50" s="67">
        <f t="shared" si="6"/>
        <v>0.43</v>
      </c>
      <c r="N50" s="100">
        <f t="shared" si="6"/>
        <v>0.40599999999999997</v>
      </c>
      <c r="O50" s="40"/>
      <c r="P50" s="40"/>
    </row>
    <row r="51" spans="1:42" ht="15.75" thickBot="1" x14ac:dyDescent="0.3">
      <c r="B51" s="132" t="s">
        <v>7</v>
      </c>
      <c r="C51" s="133">
        <f t="shared" si="6"/>
        <v>7.7000000000000055E-3</v>
      </c>
      <c r="D51" s="134">
        <f t="shared" si="6"/>
        <v>6.8000000000000005E-3</v>
      </c>
      <c r="E51" s="135">
        <f t="shared" si="6"/>
        <v>6.9000000000000034E-3</v>
      </c>
      <c r="F51" s="133">
        <f t="shared" si="6"/>
        <v>0.46939999999999998</v>
      </c>
      <c r="G51" s="134">
        <f t="shared" si="6"/>
        <v>0.50049999999999994</v>
      </c>
      <c r="H51" s="135">
        <f t="shared" si="6"/>
        <v>0.50359999999999994</v>
      </c>
      <c r="I51" s="133">
        <f t="shared" si="6"/>
        <v>0.54560000000000008</v>
      </c>
      <c r="J51" s="134">
        <f t="shared" si="6"/>
        <v>0.52790000000000004</v>
      </c>
      <c r="K51" s="135">
        <f t="shared" si="6"/>
        <v>0.53170000000000006</v>
      </c>
      <c r="L51" s="133">
        <f t="shared" si="6"/>
        <v>0.52649999999999997</v>
      </c>
      <c r="M51" s="134">
        <f t="shared" si="6"/>
        <v>0.52629999999999999</v>
      </c>
      <c r="N51" s="135">
        <f t="shared" si="6"/>
        <v>0.5250999999999999</v>
      </c>
      <c r="O51" s="40"/>
      <c r="P51" s="40"/>
    </row>
    <row r="52" spans="1:42" x14ac:dyDescent="0.25">
      <c r="B52" s="136"/>
      <c r="C52" s="40" t="s">
        <v>55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42" x14ac:dyDescent="0.25">
      <c r="A53" s="24"/>
      <c r="B53" s="32"/>
    </row>
    <row r="54" spans="1:42" x14ac:dyDescent="0.25">
      <c r="A54" s="24" t="s">
        <v>17</v>
      </c>
      <c r="B54" s="301" t="s">
        <v>38</v>
      </c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1:42" x14ac:dyDescent="0.25">
      <c r="A55" s="24"/>
      <c r="B55" s="232" t="s">
        <v>16</v>
      </c>
      <c r="C55" s="232"/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</row>
    <row r="56" spans="1:42" x14ac:dyDescent="0.25">
      <c r="B56" s="32"/>
      <c r="C56" s="32"/>
      <c r="D56" s="32"/>
      <c r="E56" s="32"/>
      <c r="F56" s="107"/>
      <c r="G56" s="32"/>
      <c r="H56" s="150"/>
      <c r="I56" s="32"/>
      <c r="J56" s="159"/>
      <c r="K56" s="32"/>
      <c r="L56" s="151"/>
      <c r="M56" s="32"/>
      <c r="N56" s="16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</row>
    <row r="57" spans="1:42" ht="15.75" customHeight="1" thickBot="1" x14ac:dyDescent="0.3">
      <c r="B57" s="41"/>
      <c r="C57" s="315" t="s">
        <v>29</v>
      </c>
      <c r="D57" s="316"/>
      <c r="E57" s="317"/>
      <c r="F57" s="315" t="s">
        <v>30</v>
      </c>
      <c r="G57" s="316"/>
      <c r="H57" s="317"/>
      <c r="I57" s="316" t="s">
        <v>32</v>
      </c>
      <c r="J57" s="316"/>
      <c r="K57" s="316"/>
      <c r="L57" s="315" t="s">
        <v>31</v>
      </c>
      <c r="M57" s="316"/>
      <c r="N57" s="317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</row>
    <row r="58" spans="1:42" ht="15.75" thickBot="1" x14ac:dyDescent="0.3">
      <c r="B58" s="41"/>
      <c r="C58" s="42" t="s">
        <v>39</v>
      </c>
      <c r="D58" s="43" t="s">
        <v>10</v>
      </c>
      <c r="E58" s="44" t="s">
        <v>11</v>
      </c>
      <c r="F58" s="45" t="s">
        <v>124</v>
      </c>
      <c r="G58" s="229" t="s">
        <v>10</v>
      </c>
      <c r="H58" s="44" t="s">
        <v>11</v>
      </c>
      <c r="I58" s="45" t="s">
        <v>124</v>
      </c>
      <c r="J58" s="229" t="s">
        <v>10</v>
      </c>
      <c r="K58" s="229" t="s">
        <v>11</v>
      </c>
      <c r="L58" s="45" t="s">
        <v>124</v>
      </c>
      <c r="M58" s="229" t="s">
        <v>10</v>
      </c>
      <c r="N58" s="44" t="s">
        <v>11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</row>
    <row r="59" spans="1:42" x14ac:dyDescent="0.25">
      <c r="B59" s="66"/>
      <c r="C59" s="62">
        <v>0</v>
      </c>
      <c r="D59" s="55">
        <f t="shared" ref="D59:D64" si="7">AVERAGE(C44:E44)</f>
        <v>0.70013333333333339</v>
      </c>
      <c r="E59" s="56">
        <f t="shared" ref="E59:E64" si="8">STDEV(C44:E44)</f>
        <v>1.2724909953839895E-2</v>
      </c>
      <c r="F59" s="189">
        <f t="shared" ref="F59:F66" si="9">F15</f>
        <v>25</v>
      </c>
      <c r="G59" s="55">
        <f t="shared" ref="G59:G66" si="10">AVERAGE(F44:H44)</f>
        <v>0.37480000000000002</v>
      </c>
      <c r="H59" s="56">
        <f t="shared" ref="H59:H66" si="11">STDEV(F44:H44)</f>
        <v>2.6953478439711638E-2</v>
      </c>
      <c r="I59" s="189">
        <f t="shared" ref="I59:I66" si="12">I15</f>
        <v>33</v>
      </c>
      <c r="J59" s="168">
        <f t="shared" ref="J59:J66" si="13">AVERAGE(I44:K44)</f>
        <v>0.46173333333333333</v>
      </c>
      <c r="K59" s="168">
        <f t="shared" ref="K59:K66" si="14">STDEV(I44:K44)</f>
        <v>1.0358249530366301E-2</v>
      </c>
      <c r="L59" s="189">
        <f t="shared" ref="L59:L66" si="15">L15</f>
        <v>41</v>
      </c>
      <c r="M59" s="55">
        <f t="shared" ref="M59:M66" si="16">AVERAGE(L44:N44)</f>
        <v>0.54409999999999992</v>
      </c>
      <c r="N59" s="56">
        <f t="shared" ref="N59:N66" si="17">STDEV(L44:N44)</f>
        <v>3.3188702897220944E-2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</row>
    <row r="60" spans="1:42" x14ac:dyDescent="0.25">
      <c r="B60" s="66"/>
      <c r="C60" s="62">
        <v>0.25</v>
      </c>
      <c r="D60" s="55">
        <f t="shared" si="7"/>
        <v>0.62026666666666663</v>
      </c>
      <c r="E60" s="56">
        <f t="shared" si="8"/>
        <v>3.2719158505886636E-2</v>
      </c>
      <c r="F60" s="57">
        <f t="shared" si="9"/>
        <v>26</v>
      </c>
      <c r="G60" s="55">
        <f t="shared" si="10"/>
        <v>0.37253333333333333</v>
      </c>
      <c r="H60" s="56">
        <f t="shared" si="11"/>
        <v>2.0305992547357394E-2</v>
      </c>
      <c r="I60" s="57">
        <f t="shared" si="12"/>
        <v>34</v>
      </c>
      <c r="J60" s="55">
        <f t="shared" si="13"/>
        <v>0.70616666666666672</v>
      </c>
      <c r="K60" s="55">
        <f t="shared" si="14"/>
        <v>4.4455970727600774E-3</v>
      </c>
      <c r="L60" s="57">
        <f t="shared" si="15"/>
        <v>42</v>
      </c>
      <c r="M60" s="55">
        <f t="shared" si="16"/>
        <v>0.57110000000000005</v>
      </c>
      <c r="N60" s="56">
        <f t="shared" si="17"/>
        <v>1.3329291053915792E-2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</row>
    <row r="61" spans="1:42" x14ac:dyDescent="0.25">
      <c r="B61" s="66"/>
      <c r="C61" s="62">
        <v>0.5</v>
      </c>
      <c r="D61" s="55">
        <f t="shared" si="7"/>
        <v>0.60229999999999995</v>
      </c>
      <c r="E61" s="56">
        <f t="shared" si="8"/>
        <v>1.6579203840956878E-2</v>
      </c>
      <c r="F61" s="57">
        <f t="shared" si="9"/>
        <v>27</v>
      </c>
      <c r="G61" s="55">
        <f t="shared" si="10"/>
        <v>0.55766666666666664</v>
      </c>
      <c r="H61" s="56">
        <f t="shared" si="11"/>
        <v>1.4477683976842909E-2</v>
      </c>
      <c r="I61" s="57">
        <f t="shared" si="12"/>
        <v>35</v>
      </c>
      <c r="J61" s="55">
        <f t="shared" si="13"/>
        <v>0.46029999999999999</v>
      </c>
      <c r="K61" s="55">
        <f t="shared" si="14"/>
        <v>2.1186552338688793E-2</v>
      </c>
      <c r="L61" s="57">
        <f t="shared" si="15"/>
        <v>43</v>
      </c>
      <c r="M61" s="55">
        <f t="shared" si="16"/>
        <v>0.48416666666666669</v>
      </c>
      <c r="N61" s="56">
        <f t="shared" si="17"/>
        <v>3.265828123666855E-2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</row>
    <row r="62" spans="1:42" x14ac:dyDescent="0.25">
      <c r="B62" s="66"/>
      <c r="C62" s="62">
        <v>1</v>
      </c>
      <c r="D62" s="55">
        <f t="shared" si="7"/>
        <v>0.52666666666666673</v>
      </c>
      <c r="E62" s="56">
        <f t="shared" si="8"/>
        <v>2.6618852968025016E-2</v>
      </c>
      <c r="F62" s="57">
        <f t="shared" si="9"/>
        <v>28</v>
      </c>
      <c r="G62" s="55">
        <f t="shared" si="10"/>
        <v>0.4602</v>
      </c>
      <c r="H62" s="56">
        <f t="shared" si="11"/>
        <v>1.2156891049935408E-2</v>
      </c>
      <c r="I62" s="57">
        <f t="shared" si="12"/>
        <v>36</v>
      </c>
      <c r="J62" s="55">
        <f t="shared" si="13"/>
        <v>0.50746666666666662</v>
      </c>
      <c r="K62" s="55">
        <f t="shared" si="14"/>
        <v>7.3200637519992813E-3</v>
      </c>
      <c r="L62" s="57">
        <f t="shared" si="15"/>
        <v>44</v>
      </c>
      <c r="M62" s="55">
        <f t="shared" si="16"/>
        <v>0.58323333333333338</v>
      </c>
      <c r="N62" s="56">
        <f t="shared" si="17"/>
        <v>2.168232767332267E-2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spans="1:42" x14ac:dyDescent="0.25">
      <c r="B63" s="66"/>
      <c r="C63" s="62">
        <v>1.5</v>
      </c>
      <c r="D63" s="55">
        <f t="shared" si="7"/>
        <v>0.40356666666666668</v>
      </c>
      <c r="E63" s="56">
        <f t="shared" si="8"/>
        <v>1.1342545275789415E-2</v>
      </c>
      <c r="F63" s="57">
        <f t="shared" si="9"/>
        <v>29</v>
      </c>
      <c r="G63" s="55">
        <f t="shared" si="10"/>
        <v>0.18335000000000001</v>
      </c>
      <c r="H63" s="56">
        <f t="shared" si="11"/>
        <v>1.2374368670764592E-2</v>
      </c>
      <c r="I63" s="57">
        <f t="shared" si="12"/>
        <v>37</v>
      </c>
      <c r="J63" s="55">
        <f t="shared" si="13"/>
        <v>0.55503333333333327</v>
      </c>
      <c r="K63" s="55">
        <f t="shared" si="14"/>
        <v>9.8042507787863553E-3</v>
      </c>
      <c r="L63" s="57">
        <f t="shared" si="15"/>
        <v>45</v>
      </c>
      <c r="M63" s="55">
        <f t="shared" si="16"/>
        <v>0.53243333333333331</v>
      </c>
      <c r="N63" s="56">
        <f t="shared" si="17"/>
        <v>2.1994847881568365E-2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1:42" x14ac:dyDescent="0.25">
      <c r="B64" s="66"/>
      <c r="C64" s="62">
        <v>3</v>
      </c>
      <c r="D64" s="55">
        <f t="shared" si="7"/>
        <v>0.12269999999999999</v>
      </c>
      <c r="E64" s="56">
        <f t="shared" si="8"/>
        <v>2.0074859899884738E-3</v>
      </c>
      <c r="F64" s="57">
        <f t="shared" si="9"/>
        <v>30</v>
      </c>
      <c r="G64" s="55">
        <f t="shared" si="10"/>
        <v>0.26723333333333338</v>
      </c>
      <c r="H64" s="56">
        <f t="shared" si="11"/>
        <v>1.7266827541078143E-2</v>
      </c>
      <c r="I64" s="57">
        <f t="shared" si="12"/>
        <v>38</v>
      </c>
      <c r="J64" s="55">
        <f t="shared" si="13"/>
        <v>0.47170000000000006</v>
      </c>
      <c r="K64" s="55">
        <f t="shared" si="14"/>
        <v>2.3505105828308878E-2</v>
      </c>
      <c r="L64" s="57">
        <f t="shared" si="15"/>
        <v>46</v>
      </c>
      <c r="M64" s="55">
        <f t="shared" si="16"/>
        <v>0.28823333333333334</v>
      </c>
      <c r="N64" s="56">
        <f t="shared" si="17"/>
        <v>3.5232134952814513E-2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spans="1:42" x14ac:dyDescent="0.25">
      <c r="B65" s="66"/>
      <c r="C65" s="62"/>
      <c r="D65" s="55"/>
      <c r="E65" s="56"/>
      <c r="F65" s="57">
        <f t="shared" si="9"/>
        <v>31</v>
      </c>
      <c r="G65" s="55">
        <f t="shared" si="10"/>
        <v>0.49313333333333326</v>
      </c>
      <c r="H65" s="56">
        <f t="shared" si="11"/>
        <v>1.2125317865249246E-2</v>
      </c>
      <c r="I65" s="57">
        <f t="shared" si="12"/>
        <v>39</v>
      </c>
      <c r="J65" s="55">
        <f t="shared" si="13"/>
        <v>0.53400000000000014</v>
      </c>
      <c r="K65" s="55">
        <f t="shared" si="14"/>
        <v>1.0280564186852742E-2</v>
      </c>
      <c r="L65" s="57">
        <f t="shared" si="15"/>
        <v>47</v>
      </c>
      <c r="M65" s="55">
        <f t="shared" si="16"/>
        <v>0.41429999999999995</v>
      </c>
      <c r="N65" s="56">
        <f t="shared" si="17"/>
        <v>1.3604043516543171E-2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spans="1:42" x14ac:dyDescent="0.25">
      <c r="B66" s="66"/>
      <c r="C66" s="178"/>
      <c r="D66" s="70"/>
      <c r="E66" s="71"/>
      <c r="F66" s="72">
        <f t="shared" si="9"/>
        <v>32</v>
      </c>
      <c r="G66" s="70">
        <f t="shared" si="10"/>
        <v>0.4911666666666667</v>
      </c>
      <c r="H66" s="71">
        <f t="shared" si="11"/>
        <v>1.8914104084870962E-2</v>
      </c>
      <c r="I66" s="72">
        <f t="shared" si="12"/>
        <v>40</v>
      </c>
      <c r="J66" s="70">
        <f t="shared" si="13"/>
        <v>0.53506666666666669</v>
      </c>
      <c r="K66" s="70">
        <f t="shared" si="14"/>
        <v>9.3179039130768977E-3</v>
      </c>
      <c r="L66" s="72">
        <f t="shared" si="15"/>
        <v>48</v>
      </c>
      <c r="M66" s="70">
        <f t="shared" si="16"/>
        <v>0.52596666666666658</v>
      </c>
      <c r="N66" s="71">
        <f t="shared" si="17"/>
        <v>7.5718777944008017E-4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spans="1:42" x14ac:dyDescent="0.25">
      <c r="B67" s="66"/>
      <c r="C67" s="66"/>
      <c r="D67" s="66"/>
      <c r="E67" s="66"/>
      <c r="F67" s="73"/>
      <c r="G67" s="66"/>
      <c r="H67" s="74"/>
      <c r="I67" s="66"/>
      <c r="J67" s="75"/>
      <c r="K67" s="66"/>
      <c r="L67" s="76"/>
      <c r="M67" s="66"/>
      <c r="N67" s="77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spans="1:42" x14ac:dyDescent="0.25">
      <c r="A68" s="78" t="s">
        <v>49</v>
      </c>
      <c r="B68" s="318" t="s">
        <v>82</v>
      </c>
      <c r="C68" s="318"/>
      <c r="D68" s="318"/>
      <c r="E68" s="318"/>
      <c r="F68" s="318"/>
      <c r="G68" s="318"/>
      <c r="H68" s="318"/>
      <c r="I68" s="318"/>
      <c r="J68" s="318"/>
      <c r="K68" s="318"/>
      <c r="L68" s="318"/>
      <c r="M68" s="318"/>
      <c r="N68" s="318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1:42" x14ac:dyDescent="0.25">
      <c r="B69" s="179"/>
      <c r="C69" s="124"/>
      <c r="D69" s="124"/>
      <c r="E69" s="124"/>
      <c r="F69" s="124"/>
      <c r="G69" s="180"/>
      <c r="H69" s="124"/>
      <c r="I69" s="66"/>
      <c r="J69" s="161"/>
      <c r="K69" s="66"/>
      <c r="L69" s="76"/>
      <c r="M69" s="66"/>
      <c r="N69" s="77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spans="1:42" x14ac:dyDescent="0.25">
      <c r="B70" s="181"/>
      <c r="C70" s="66"/>
      <c r="D70" s="66"/>
      <c r="E70" s="66"/>
      <c r="F70" s="66"/>
      <c r="G70" s="161"/>
      <c r="H70" s="182"/>
      <c r="I70" s="66"/>
      <c r="J70" s="161"/>
      <c r="K70" s="40"/>
      <c r="L70" s="80"/>
      <c r="M70" s="40"/>
      <c r="N70" s="81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spans="1:42" x14ac:dyDescent="0.25">
      <c r="B71" s="83"/>
      <c r="C71" s="66"/>
      <c r="D71" s="66"/>
      <c r="E71" s="66"/>
      <c r="F71" s="73"/>
      <c r="G71" s="66"/>
      <c r="H71" s="84"/>
      <c r="I71" s="78" t="s">
        <v>43</v>
      </c>
      <c r="J71" s="78" t="s">
        <v>59</v>
      </c>
      <c r="K71" s="31"/>
      <c r="L71" s="40"/>
      <c r="M71" s="81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spans="1:42" ht="15.75" thickBot="1" x14ac:dyDescent="0.3">
      <c r="B72" s="83"/>
      <c r="C72" s="66"/>
      <c r="D72" s="66"/>
      <c r="E72" s="66"/>
      <c r="F72" s="73"/>
      <c r="G72" s="66"/>
      <c r="H72" s="84"/>
      <c r="I72" s="75"/>
      <c r="J72" s="85"/>
      <c r="K72" s="78"/>
      <c r="L72" s="40"/>
      <c r="M72" s="81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spans="1:42" ht="15.75" thickBot="1" x14ac:dyDescent="0.3">
      <c r="B73" s="83"/>
      <c r="C73" s="66"/>
      <c r="D73" s="73"/>
      <c r="E73" s="66" t="s">
        <v>35</v>
      </c>
      <c r="F73" s="74"/>
      <c r="G73" s="32"/>
      <c r="H73" s="106"/>
      <c r="I73" s="66"/>
      <c r="J73" s="78" t="s">
        <v>56</v>
      </c>
      <c r="K73" s="90">
        <v>-0.1943</v>
      </c>
      <c r="L73" s="40"/>
      <c r="M73" s="81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spans="1:42" ht="15.75" thickBot="1" x14ac:dyDescent="0.3">
      <c r="B74" s="83"/>
      <c r="C74" s="66"/>
      <c r="D74" s="73"/>
      <c r="E74" s="66"/>
      <c r="F74" s="74"/>
      <c r="G74" s="32"/>
      <c r="H74" s="106"/>
      <c r="I74" s="66"/>
      <c r="J74" s="78" t="s">
        <v>58</v>
      </c>
      <c r="K74" s="90">
        <v>0.69010000000000005</v>
      </c>
      <c r="L74" s="25"/>
      <c r="M74" s="81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</row>
    <row r="75" spans="1:42" x14ac:dyDescent="0.25">
      <c r="B75" s="83"/>
      <c r="C75" s="66"/>
      <c r="D75" s="66" t="s">
        <v>33</v>
      </c>
      <c r="E75" s="66"/>
      <c r="F75" s="74"/>
      <c r="G75" s="32"/>
      <c r="H75" s="106"/>
      <c r="J75" s="66"/>
      <c r="N75" s="81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spans="1:42" x14ac:dyDescent="0.25">
      <c r="B76" s="83"/>
      <c r="C76" s="66"/>
      <c r="D76" s="66"/>
      <c r="E76" s="66"/>
      <c r="F76" s="73"/>
      <c r="G76" s="32"/>
      <c r="H76" s="182"/>
      <c r="I76" s="74"/>
      <c r="J76" s="41" t="s">
        <v>104</v>
      </c>
      <c r="K76" s="80"/>
      <c r="L76" s="40"/>
      <c r="M76" s="40"/>
      <c r="N76" s="81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</row>
    <row r="77" spans="1:42" x14ac:dyDescent="0.25">
      <c r="B77" s="83"/>
      <c r="C77" s="66"/>
      <c r="D77" s="66"/>
      <c r="E77" s="66"/>
      <c r="F77" s="73"/>
      <c r="G77" s="66"/>
      <c r="H77" s="84"/>
      <c r="I77" s="66"/>
      <c r="J77" s="41" t="s">
        <v>97</v>
      </c>
      <c r="K77" s="66"/>
      <c r="L77" s="80"/>
      <c r="M77" s="40"/>
      <c r="N77" s="81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</row>
    <row r="78" spans="1:42" x14ac:dyDescent="0.25">
      <c r="B78" s="83"/>
      <c r="C78" s="66"/>
      <c r="D78" s="66"/>
      <c r="E78" s="66"/>
      <c r="F78" s="73"/>
      <c r="G78" s="66"/>
      <c r="H78" s="84"/>
      <c r="I78" s="66"/>
      <c r="J78" s="41" t="s">
        <v>96</v>
      </c>
      <c r="K78" s="66"/>
      <c r="L78" s="80"/>
      <c r="M78" s="40"/>
      <c r="N78" s="81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</row>
    <row r="79" spans="1:42" x14ac:dyDescent="0.25">
      <c r="B79" s="83"/>
      <c r="C79" s="66"/>
      <c r="D79" s="66"/>
      <c r="E79" s="66"/>
      <c r="F79" s="66"/>
      <c r="G79" s="66"/>
      <c r="H79" s="84"/>
      <c r="I79" s="66"/>
      <c r="J79" s="75"/>
      <c r="K79" s="66"/>
      <c r="L79" s="80"/>
      <c r="M79" s="40"/>
      <c r="N79" s="81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</row>
    <row r="80" spans="1:42" x14ac:dyDescent="0.25">
      <c r="B80" s="83"/>
      <c r="C80" s="66"/>
      <c r="D80" s="66"/>
      <c r="E80" s="66"/>
      <c r="F80" s="73"/>
      <c r="G80" s="66"/>
      <c r="H80" s="84"/>
      <c r="I80" s="66"/>
      <c r="J80" s="75"/>
      <c r="K80" s="66"/>
      <c r="L80" s="80"/>
      <c r="M80" s="40"/>
      <c r="N80" s="81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</row>
    <row r="81" spans="1:42" x14ac:dyDescent="0.25">
      <c r="B81" s="83"/>
      <c r="C81" s="66"/>
      <c r="D81" s="66"/>
      <c r="E81" s="66"/>
      <c r="F81" s="73"/>
      <c r="G81" s="66"/>
      <c r="H81" s="84"/>
      <c r="I81" s="66"/>
      <c r="J81" s="75"/>
      <c r="K81" s="66"/>
      <c r="L81" s="80"/>
      <c r="M81" s="40"/>
      <c r="N81" s="81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2" x14ac:dyDescent="0.25">
      <c r="B82" s="83"/>
      <c r="C82" s="66"/>
      <c r="D82" s="66"/>
      <c r="E82" s="66"/>
      <c r="F82" s="73"/>
      <c r="G82" s="66"/>
      <c r="H82" s="84"/>
      <c r="I82" s="66"/>
      <c r="J82" s="75"/>
      <c r="K82" s="66"/>
      <c r="L82" s="80"/>
      <c r="M82" s="40"/>
      <c r="N82" s="81"/>
    </row>
    <row r="83" spans="1:42" x14ac:dyDescent="0.25">
      <c r="B83" s="83"/>
      <c r="C83" s="66"/>
      <c r="D83" s="66"/>
      <c r="E83" s="66"/>
      <c r="F83" s="73"/>
      <c r="G83" s="66"/>
      <c r="H83" s="84"/>
      <c r="I83" s="66"/>
      <c r="J83" s="75"/>
      <c r="K83" s="66"/>
      <c r="L83" s="80"/>
      <c r="M83" s="40"/>
      <c r="N83" s="81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42" x14ac:dyDescent="0.25">
      <c r="B84" s="83"/>
      <c r="C84" s="66"/>
      <c r="D84" s="66"/>
      <c r="E84" s="66"/>
      <c r="F84" s="73"/>
      <c r="G84" s="66"/>
      <c r="H84" s="84"/>
      <c r="I84" s="66"/>
      <c r="J84" s="75"/>
      <c r="K84" s="66"/>
      <c r="L84" s="80"/>
      <c r="M84" s="40"/>
      <c r="N84" s="81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42" x14ac:dyDescent="0.25">
      <c r="B85" s="83"/>
      <c r="C85" s="66"/>
      <c r="D85" s="66"/>
      <c r="E85" s="66"/>
      <c r="F85" s="73"/>
      <c r="G85" s="66"/>
      <c r="H85" s="84"/>
      <c r="I85" s="66"/>
      <c r="J85" s="75"/>
      <c r="K85" s="66"/>
      <c r="L85" s="80"/>
      <c r="M85" s="40"/>
      <c r="N85" s="81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42" x14ac:dyDescent="0.25">
      <c r="B86" s="83"/>
      <c r="C86" s="66"/>
      <c r="D86" s="66"/>
      <c r="E86" s="66"/>
      <c r="F86" s="73"/>
      <c r="G86" s="66"/>
      <c r="H86" s="84"/>
      <c r="I86" s="66"/>
      <c r="J86" s="75"/>
      <c r="K86" s="66"/>
      <c r="L86" s="80"/>
      <c r="M86" s="40"/>
      <c r="N86" s="81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42" x14ac:dyDescent="0.25">
      <c r="B87" s="123"/>
      <c r="C87" s="124"/>
      <c r="D87" s="124"/>
      <c r="E87" s="124"/>
      <c r="F87" s="125"/>
      <c r="G87" s="124"/>
      <c r="H87" s="126"/>
      <c r="I87" s="66"/>
      <c r="J87" s="75"/>
      <c r="K87" s="66"/>
      <c r="L87" s="80"/>
      <c r="M87" s="40"/>
      <c r="N87" s="81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42" x14ac:dyDescent="0.25">
      <c r="B88" s="40"/>
      <c r="C88" s="40"/>
      <c r="D88" s="40"/>
      <c r="E88" s="66"/>
      <c r="F88" s="73"/>
      <c r="G88" s="66"/>
      <c r="H88" s="74"/>
      <c r="I88" s="66"/>
      <c r="J88" s="75"/>
      <c r="K88" s="66"/>
      <c r="L88" s="80"/>
      <c r="M88" s="40"/>
      <c r="N88" s="81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42" x14ac:dyDescent="0.25">
      <c r="A89" s="24" t="s">
        <v>20</v>
      </c>
      <c r="B89" s="232" t="s">
        <v>78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42" x14ac:dyDescent="0.25">
      <c r="A90" s="24"/>
      <c r="B90" s="24" t="s">
        <v>83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42" x14ac:dyDescent="0.25">
      <c r="A91" s="24"/>
      <c r="B91" s="24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42" ht="15.75" thickBot="1" x14ac:dyDescent="0.3">
      <c r="B92" s="249" t="s">
        <v>27</v>
      </c>
      <c r="C92" s="249"/>
      <c r="D92" s="249"/>
      <c r="E92" s="232"/>
      <c r="F92" s="249"/>
      <c r="G92" s="249"/>
      <c r="H92" s="232"/>
      <c r="I92" s="249"/>
      <c r="J92" s="249"/>
      <c r="K92" s="232"/>
      <c r="L92" s="249"/>
      <c r="M92" s="249"/>
      <c r="N92" s="232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42" ht="15.75" thickBot="1" x14ac:dyDescent="0.3">
      <c r="B93" s="66"/>
      <c r="C93" s="46" t="s">
        <v>8</v>
      </c>
      <c r="D93" s="46" t="s">
        <v>39</v>
      </c>
      <c r="E93" s="65"/>
      <c r="F93" s="46" t="s">
        <v>124</v>
      </c>
      <c r="G93" s="46" t="s">
        <v>39</v>
      </c>
      <c r="H93" s="65"/>
      <c r="I93" s="46" t="s">
        <v>124</v>
      </c>
      <c r="J93" s="46" t="s">
        <v>39</v>
      </c>
      <c r="K93" s="66"/>
      <c r="L93" s="46" t="s">
        <v>124</v>
      </c>
      <c r="M93" s="46" t="s">
        <v>39</v>
      </c>
      <c r="N93" s="6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42" x14ac:dyDescent="0.25">
      <c r="B94" s="66"/>
      <c r="C94" s="118">
        <v>0</v>
      </c>
      <c r="D94" s="63">
        <f>(D59-$K$74)/$K$73</f>
        <v>-5.1638359924515383E-2</v>
      </c>
      <c r="E94" s="129"/>
      <c r="F94" s="34">
        <f>F59</f>
        <v>25</v>
      </c>
      <c r="G94" s="63">
        <f t="shared" ref="G94:G101" si="18">(G59-$K$74)/$K$73</f>
        <v>1.622748327328873</v>
      </c>
      <c r="H94" s="130"/>
      <c r="I94" s="34">
        <f>I59</f>
        <v>33</v>
      </c>
      <c r="J94" s="63">
        <f t="shared" ref="J94:J101" si="19">(J59-$K$74)/$K$73</f>
        <v>1.1753302453250989</v>
      </c>
      <c r="K94" s="66"/>
      <c r="L94" s="34">
        <f>L59</f>
        <v>41</v>
      </c>
      <c r="M94" s="63">
        <f t="shared" ref="M94:M101" si="20">(M59-$K$74)/$K$73</f>
        <v>0.75141533710756625</v>
      </c>
      <c r="N94" s="12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66"/>
    </row>
    <row r="95" spans="1:42" x14ac:dyDescent="0.25">
      <c r="B95" s="66"/>
      <c r="C95" s="118">
        <v>0.25</v>
      </c>
      <c r="D95" s="63">
        <f t="shared" ref="D95:D99" si="21">(D60-$K$74)/$K$73</f>
        <v>0.3594098473151488</v>
      </c>
      <c r="E95" s="129"/>
      <c r="F95" s="34">
        <f t="shared" ref="F95:F101" si="22">F60</f>
        <v>26</v>
      </c>
      <c r="G95" s="63">
        <f t="shared" si="18"/>
        <v>1.6344141362154747</v>
      </c>
      <c r="H95" s="130"/>
      <c r="I95" s="34">
        <f t="shared" ref="I95:I101" si="23">I60</f>
        <v>34</v>
      </c>
      <c r="J95" s="63">
        <f t="shared" si="19"/>
        <v>-8.2689998284439903E-2</v>
      </c>
      <c r="K95" s="66"/>
      <c r="L95" s="34">
        <f t="shared" ref="L95:L101" si="24">L60</f>
        <v>42</v>
      </c>
      <c r="M95" s="63">
        <f t="shared" si="20"/>
        <v>0.61245496654657738</v>
      </c>
      <c r="N95" s="12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66"/>
    </row>
    <row r="96" spans="1:42" x14ac:dyDescent="0.25">
      <c r="B96" s="66"/>
      <c r="C96" s="118">
        <v>0.5</v>
      </c>
      <c r="D96" s="63">
        <f t="shared" si="21"/>
        <v>0.45187853834276942</v>
      </c>
      <c r="E96" s="129"/>
      <c r="F96" s="34">
        <f t="shared" si="22"/>
        <v>27</v>
      </c>
      <c r="G96" s="63">
        <f t="shared" si="18"/>
        <v>0.68159203980099536</v>
      </c>
      <c r="H96" s="130"/>
      <c r="I96" s="34">
        <f t="shared" si="23"/>
        <v>35</v>
      </c>
      <c r="J96" s="63">
        <f t="shared" si="19"/>
        <v>1.1827071538857441</v>
      </c>
      <c r="K96" s="66"/>
      <c r="L96" s="34">
        <f t="shared" si="24"/>
        <v>43</v>
      </c>
      <c r="M96" s="63">
        <f t="shared" si="20"/>
        <v>1.0598730485503518</v>
      </c>
      <c r="N96" s="12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66"/>
    </row>
    <row r="97" spans="1:30" x14ac:dyDescent="0.25">
      <c r="B97" s="66"/>
      <c r="C97" s="118">
        <v>1</v>
      </c>
      <c r="D97" s="63">
        <f t="shared" si="21"/>
        <v>0.84113913192657397</v>
      </c>
      <c r="E97" s="129"/>
      <c r="F97" s="34">
        <f t="shared" si="22"/>
        <v>28</v>
      </c>
      <c r="G97" s="63">
        <f t="shared" si="18"/>
        <v>1.1832218219248587</v>
      </c>
      <c r="H97" s="130"/>
      <c r="I97" s="34">
        <f t="shared" si="23"/>
        <v>36</v>
      </c>
      <c r="J97" s="63">
        <f t="shared" si="19"/>
        <v>0.93995539543661055</v>
      </c>
      <c r="K97" s="66"/>
      <c r="L97" s="34">
        <f t="shared" si="24"/>
        <v>44</v>
      </c>
      <c r="M97" s="63">
        <f t="shared" si="20"/>
        <v>0.55000857780065193</v>
      </c>
      <c r="N97" s="12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66"/>
    </row>
    <row r="98" spans="1:30" x14ac:dyDescent="0.25">
      <c r="B98" s="66"/>
      <c r="C98" s="118">
        <v>1.5</v>
      </c>
      <c r="D98" s="63">
        <f t="shared" si="21"/>
        <v>1.4746954880768572</v>
      </c>
      <c r="E98" s="129"/>
      <c r="F98" s="34">
        <f t="shared" si="22"/>
        <v>29</v>
      </c>
      <c r="G98" s="63">
        <f t="shared" si="18"/>
        <v>2.6080802882141021</v>
      </c>
      <c r="H98" s="130"/>
      <c r="I98" s="34">
        <f t="shared" si="23"/>
        <v>37</v>
      </c>
      <c r="J98" s="63">
        <f t="shared" si="19"/>
        <v>0.69514496483101795</v>
      </c>
      <c r="K98" s="66"/>
      <c r="L98" s="34">
        <f t="shared" si="24"/>
        <v>45</v>
      </c>
      <c r="M98" s="63">
        <f t="shared" si="20"/>
        <v>0.81145994167095592</v>
      </c>
      <c r="N98" s="129"/>
      <c r="AD98" s="66"/>
    </row>
    <row r="99" spans="1:30" x14ac:dyDescent="0.25">
      <c r="B99" s="66"/>
      <c r="C99" s="118">
        <v>3</v>
      </c>
      <c r="D99" s="63">
        <f t="shared" si="21"/>
        <v>2.9202264539372105</v>
      </c>
      <c r="E99" s="129"/>
      <c r="F99" s="34">
        <f t="shared" si="22"/>
        <v>30</v>
      </c>
      <c r="G99" s="63">
        <f t="shared" si="18"/>
        <v>2.1763595814033283</v>
      </c>
      <c r="H99" s="130"/>
      <c r="I99" s="34">
        <f t="shared" si="23"/>
        <v>38</v>
      </c>
      <c r="J99" s="63">
        <f t="shared" si="19"/>
        <v>1.1240349974266597</v>
      </c>
      <c r="K99" s="66"/>
      <c r="L99" s="34">
        <f t="shared" si="24"/>
        <v>46</v>
      </c>
      <c r="M99" s="63">
        <f t="shared" si="20"/>
        <v>2.0682792931892267</v>
      </c>
      <c r="N99" s="129"/>
      <c r="AD99" s="66"/>
    </row>
    <row r="100" spans="1:30" x14ac:dyDescent="0.25">
      <c r="B100" s="66"/>
      <c r="C100" s="32"/>
      <c r="D100" s="63"/>
      <c r="E100" s="129"/>
      <c r="F100" s="34">
        <f t="shared" si="22"/>
        <v>31</v>
      </c>
      <c r="G100" s="63">
        <f t="shared" si="18"/>
        <v>1.0137244810430612</v>
      </c>
      <c r="H100" s="130"/>
      <c r="I100" s="34">
        <f t="shared" si="23"/>
        <v>39</v>
      </c>
      <c r="J100" s="63">
        <f t="shared" si="19"/>
        <v>0.80339680905815702</v>
      </c>
      <c r="K100" s="66"/>
      <c r="L100" s="34">
        <f t="shared" si="24"/>
        <v>47</v>
      </c>
      <c r="M100" s="63">
        <f t="shared" si="20"/>
        <v>1.4194544518785388</v>
      </c>
      <c r="N100" s="129"/>
      <c r="AD100" s="66"/>
    </row>
    <row r="101" spans="1:30" x14ac:dyDescent="0.25">
      <c r="B101" s="66"/>
      <c r="C101" s="32"/>
      <c r="D101" s="63"/>
      <c r="E101" s="129"/>
      <c r="F101" s="34">
        <f t="shared" si="22"/>
        <v>32</v>
      </c>
      <c r="G101" s="63">
        <f t="shared" si="18"/>
        <v>1.0238462858123178</v>
      </c>
      <c r="H101" s="130"/>
      <c r="I101" s="34">
        <f t="shared" si="23"/>
        <v>40</v>
      </c>
      <c r="J101" s="63">
        <f t="shared" si="19"/>
        <v>0.79790701664093333</v>
      </c>
      <c r="K101" s="66"/>
      <c r="L101" s="34">
        <f t="shared" si="24"/>
        <v>48</v>
      </c>
      <c r="M101" s="63">
        <f t="shared" si="20"/>
        <v>0.84474180820037814</v>
      </c>
      <c r="N101" s="129"/>
      <c r="AD101" s="66"/>
    </row>
    <row r="102" spans="1:30" x14ac:dyDescent="0.25">
      <c r="B102" s="40"/>
      <c r="C102" s="40"/>
      <c r="D102" s="40"/>
      <c r="E102" s="40"/>
      <c r="F102" s="137"/>
      <c r="G102" s="40"/>
      <c r="H102" s="138"/>
      <c r="I102" s="40"/>
      <c r="J102" s="139"/>
      <c r="K102" s="40"/>
      <c r="L102" s="80"/>
      <c r="M102" s="40"/>
      <c r="N102" s="81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30"/>
      <c r="AD102" s="66"/>
    </row>
    <row r="103" spans="1:30" x14ac:dyDescent="0.25"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65"/>
      <c r="AD103" s="66"/>
    </row>
    <row r="104" spans="1:30" x14ac:dyDescent="0.25">
      <c r="A104" s="24" t="s">
        <v>22</v>
      </c>
      <c r="B104" s="78" t="s">
        <v>26</v>
      </c>
      <c r="C104" s="40"/>
      <c r="D104" s="129"/>
      <c r="E104" s="40"/>
      <c r="F104" s="137"/>
      <c r="G104" s="40"/>
      <c r="H104" s="138"/>
      <c r="I104" s="40"/>
      <c r="J104" s="139"/>
      <c r="K104" s="40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66"/>
    </row>
    <row r="105" spans="1:30" x14ac:dyDescent="0.25">
      <c r="B105" s="78" t="s">
        <v>88</v>
      </c>
      <c r="C105" s="40"/>
      <c r="D105" s="129"/>
      <c r="E105" s="40"/>
      <c r="F105" s="137"/>
      <c r="G105" s="40"/>
      <c r="H105" s="138"/>
      <c r="I105" s="40"/>
      <c r="J105" s="139"/>
      <c r="K105" s="40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66"/>
    </row>
    <row r="106" spans="1:30" ht="15.75" thickBot="1" x14ac:dyDescent="0.3">
      <c r="B106" s="40"/>
      <c r="C106" s="40"/>
      <c r="D106" s="129"/>
      <c r="E106" s="40"/>
      <c r="F106" s="129"/>
      <c r="G106" s="140"/>
      <c r="H106" s="140"/>
      <c r="I106" s="141"/>
      <c r="J106" s="40"/>
      <c r="K106" s="140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0" ht="15.75" thickBot="1" x14ac:dyDescent="0.3">
      <c r="B107" s="312" t="s">
        <v>125</v>
      </c>
      <c r="C107" s="312"/>
      <c r="D107" s="312"/>
      <c r="E107" s="312"/>
      <c r="F107" s="313"/>
      <c r="G107" s="142">
        <v>61.4</v>
      </c>
      <c r="H107" s="138"/>
      <c r="I107" s="141"/>
      <c r="J107" s="40"/>
      <c r="K107" s="140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30" x14ac:dyDescent="0.25">
      <c r="B108" s="40"/>
      <c r="C108" s="143" t="s">
        <v>63</v>
      </c>
      <c r="D108" s="40"/>
      <c r="E108" s="40"/>
      <c r="F108" s="40"/>
      <c r="G108" s="129"/>
      <c r="H108" s="138"/>
      <c r="I108" s="141"/>
      <c r="J108" s="40"/>
      <c r="K108" s="140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30" ht="15.75" thickBot="1" x14ac:dyDescent="0.3">
      <c r="B109" s="40"/>
      <c r="C109" s="143" t="s">
        <v>64</v>
      </c>
      <c r="D109" s="40"/>
      <c r="E109" s="40"/>
      <c r="F109" s="40"/>
      <c r="G109" s="129"/>
      <c r="H109" s="138"/>
      <c r="I109" s="141"/>
      <c r="J109" s="40"/>
      <c r="K109" s="140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30" ht="15.75" thickBot="1" x14ac:dyDescent="0.3">
      <c r="B110" s="312" t="s">
        <v>87</v>
      </c>
      <c r="C110" s="312"/>
      <c r="D110" s="312"/>
      <c r="E110" s="312"/>
      <c r="F110" s="313"/>
      <c r="G110" s="144">
        <f>AVERAGE(G94:G95)</f>
        <v>1.628581231772174</v>
      </c>
      <c r="H110" s="138"/>
      <c r="I110" s="141"/>
      <c r="J110" s="40"/>
      <c r="K110" s="140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30" ht="15.75" thickBot="1" x14ac:dyDescent="0.3">
      <c r="B111" s="40"/>
      <c r="C111" s="40"/>
      <c r="D111" s="40"/>
      <c r="E111" s="40"/>
      <c r="F111" s="40"/>
      <c r="G111" s="145"/>
      <c r="H111" s="138"/>
      <c r="I111" s="141"/>
      <c r="J111" s="40"/>
      <c r="K111" s="140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30" ht="15.75" thickBot="1" x14ac:dyDescent="0.3">
      <c r="B112" s="312" t="s">
        <v>28</v>
      </c>
      <c r="C112" s="312"/>
      <c r="D112" s="312"/>
      <c r="E112" s="312"/>
      <c r="F112" s="313"/>
      <c r="G112" s="144">
        <f>G107/G110</f>
        <v>37.701527441272511</v>
      </c>
      <c r="H112" s="138"/>
      <c r="I112" s="141"/>
      <c r="J112" s="40"/>
      <c r="K112" s="140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x14ac:dyDescent="0.25"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x14ac:dyDescent="0.25">
      <c r="B114" s="40"/>
      <c r="C114" s="40"/>
      <c r="D114" s="40"/>
      <c r="E114" s="40"/>
      <c r="F114" s="137"/>
      <c r="G114" s="40"/>
      <c r="H114" s="138"/>
      <c r="I114" s="40"/>
      <c r="J114" s="139"/>
      <c r="K114" s="40"/>
      <c r="L114" s="80"/>
      <c r="M114" s="40"/>
      <c r="N114" s="81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x14ac:dyDescent="0.25">
      <c r="B115" s="40"/>
      <c r="C115" s="40"/>
      <c r="D115" s="40"/>
      <c r="E115" s="40"/>
      <c r="F115" s="137"/>
      <c r="G115" s="40"/>
      <c r="H115" s="138"/>
      <c r="I115" s="40"/>
      <c r="J115" s="139"/>
      <c r="K115" s="40"/>
      <c r="L115" s="80"/>
      <c r="M115" s="40"/>
      <c r="N115" s="81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x14ac:dyDescent="0.25">
      <c r="A116" s="24" t="s">
        <v>24</v>
      </c>
      <c r="B116" s="41" t="s">
        <v>89</v>
      </c>
      <c r="C116" s="66"/>
      <c r="D116" s="129"/>
      <c r="E116" s="130"/>
      <c r="F116" s="129"/>
      <c r="G116" s="130"/>
      <c r="H116" s="130"/>
      <c r="I116" s="129"/>
      <c r="J116" s="66"/>
      <c r="K116" s="130"/>
      <c r="L116" s="80"/>
      <c r="M116" s="40"/>
      <c r="N116" s="81"/>
      <c r="P116" s="146"/>
      <c r="Q116" s="140"/>
    </row>
    <row r="117" spans="1:29" x14ac:dyDescent="0.25">
      <c r="B117" s="306" t="s">
        <v>92</v>
      </c>
      <c r="C117" s="306"/>
      <c r="D117" s="306"/>
      <c r="E117" s="306"/>
      <c r="F117" s="306"/>
      <c r="G117" s="306"/>
      <c r="H117" s="306"/>
      <c r="I117" s="306"/>
      <c r="J117" s="306"/>
      <c r="K117" s="306"/>
      <c r="L117" s="80"/>
      <c r="M117" s="40"/>
      <c r="N117" s="81"/>
    </row>
    <row r="118" spans="1:29" ht="15.75" thickBot="1" x14ac:dyDescent="0.3">
      <c r="B118" s="46"/>
      <c r="C118" s="46"/>
      <c r="D118" s="34"/>
      <c r="E118" s="46"/>
      <c r="F118" s="46"/>
      <c r="G118" s="34"/>
      <c r="H118" s="34"/>
      <c r="I118" s="34"/>
      <c r="J118" s="34"/>
      <c r="K118" s="33"/>
      <c r="L118" s="141"/>
      <c r="M118" s="140"/>
      <c r="N118" s="141"/>
    </row>
    <row r="119" spans="1:29" ht="15.75" thickBot="1" x14ac:dyDescent="0.3">
      <c r="B119" s="46" t="s">
        <v>8</v>
      </c>
      <c r="C119" s="46" t="s">
        <v>9</v>
      </c>
      <c r="D119" s="66"/>
      <c r="E119" s="194" t="s">
        <v>118</v>
      </c>
      <c r="F119" s="46" t="s">
        <v>37</v>
      </c>
      <c r="G119" s="65"/>
      <c r="H119" s="34"/>
      <c r="I119" s="34"/>
      <c r="J119" s="34"/>
      <c r="K119" s="34"/>
      <c r="L119" s="129"/>
      <c r="N119" s="141"/>
    </row>
    <row r="120" spans="1:29" x14ac:dyDescent="0.25">
      <c r="B120" s="118">
        <v>0</v>
      </c>
      <c r="C120" s="147">
        <f>D94*$G$112</f>
        <v>-1.9468450437164233</v>
      </c>
      <c r="D120" s="66"/>
      <c r="E120" s="34">
        <f>F94</f>
        <v>25</v>
      </c>
      <c r="F120" s="147">
        <f t="shared" ref="F120:F127" si="25">G94*$G$112</f>
        <v>61.18009059306857</v>
      </c>
      <c r="G120" s="130"/>
      <c r="H120" s="196"/>
      <c r="I120" s="148"/>
      <c r="J120" s="148"/>
      <c r="K120" s="149"/>
      <c r="L120" s="129"/>
      <c r="N120" s="141"/>
    </row>
    <row r="121" spans="1:29" x14ac:dyDescent="0.25">
      <c r="B121" s="118">
        <v>0.25</v>
      </c>
      <c r="C121" s="147">
        <f t="shared" ref="C121:C125" si="26">D95*$G$112</f>
        <v>13.550300221215645</v>
      </c>
      <c r="D121" s="66"/>
      <c r="E121" s="34">
        <f t="shared" ref="E121:E127" si="27">F95</f>
        <v>26</v>
      </c>
      <c r="F121" s="147">
        <f t="shared" si="25"/>
        <v>61.619909406931427</v>
      </c>
      <c r="G121" s="130"/>
      <c r="H121" s="150"/>
      <c r="I121" s="148"/>
      <c r="J121" s="148"/>
      <c r="K121" s="149"/>
      <c r="L121" s="129"/>
      <c r="M121" s="140"/>
      <c r="N121" s="141"/>
    </row>
    <row r="122" spans="1:29" x14ac:dyDescent="0.25">
      <c r="B122" s="118">
        <v>0.5</v>
      </c>
      <c r="C122" s="147">
        <f t="shared" si="26"/>
        <v>17.036511113452033</v>
      </c>
      <c r="D122" s="66"/>
      <c r="E122" s="34">
        <f t="shared" si="27"/>
        <v>27</v>
      </c>
      <c r="F122" s="147">
        <f t="shared" si="25"/>
        <v>25.697060992310131</v>
      </c>
      <c r="G122" s="130"/>
      <c r="H122" s="150"/>
      <c r="I122" s="148"/>
      <c r="J122" s="148"/>
      <c r="K122" s="149"/>
      <c r="L122" s="129"/>
      <c r="M122" s="140"/>
      <c r="N122" s="141"/>
    </row>
    <row r="123" spans="1:29" x14ac:dyDescent="0.25">
      <c r="B123" s="118">
        <v>1</v>
      </c>
      <c r="C123" s="147">
        <f t="shared" si="26"/>
        <v>31.712230064257867</v>
      </c>
      <c r="D123" s="66"/>
      <c r="E123" s="34">
        <f t="shared" si="27"/>
        <v>28</v>
      </c>
      <c r="F123" s="147">
        <f t="shared" si="25"/>
        <v>44.609269988412514</v>
      </c>
      <c r="G123" s="130"/>
      <c r="H123" s="150"/>
      <c r="I123" s="148"/>
      <c r="J123" s="148"/>
      <c r="K123" s="149"/>
      <c r="L123" s="129"/>
      <c r="M123" s="140"/>
      <c r="N123" s="141"/>
    </row>
    <row r="124" spans="1:29" x14ac:dyDescent="0.25">
      <c r="B124" s="118">
        <v>1.5</v>
      </c>
      <c r="C124" s="147">
        <f t="shared" si="26"/>
        <v>55.598272411250392</v>
      </c>
      <c r="D124" s="66"/>
      <c r="E124" s="34">
        <f t="shared" si="27"/>
        <v>29</v>
      </c>
      <c r="F124" s="147">
        <f t="shared" si="25"/>
        <v>98.328610555145886</v>
      </c>
      <c r="G124" s="130"/>
      <c r="H124" s="150"/>
      <c r="I124" s="148"/>
      <c r="J124" s="148"/>
      <c r="K124" s="149"/>
      <c r="L124" s="129"/>
      <c r="M124" s="140"/>
      <c r="N124" s="141"/>
    </row>
    <row r="125" spans="1:29" x14ac:dyDescent="0.25">
      <c r="B125" s="118">
        <v>3</v>
      </c>
      <c r="C125" s="147">
        <f t="shared" si="26"/>
        <v>110.09699778784366</v>
      </c>
      <c r="D125" s="66"/>
      <c r="E125" s="34">
        <f t="shared" si="27"/>
        <v>30</v>
      </c>
      <c r="F125" s="147">
        <f t="shared" si="25"/>
        <v>82.052080480353936</v>
      </c>
      <c r="G125" s="130"/>
      <c r="H125" s="150"/>
      <c r="I125" s="148"/>
      <c r="J125" s="148"/>
      <c r="K125" s="149"/>
      <c r="L125" s="129"/>
      <c r="M125" s="140"/>
      <c r="N125" s="141"/>
    </row>
    <row r="126" spans="1:29" x14ac:dyDescent="0.25">
      <c r="D126" s="66"/>
      <c r="E126" s="34">
        <f t="shared" si="27"/>
        <v>31</v>
      </c>
      <c r="F126" s="147">
        <f t="shared" si="25"/>
        <v>38.218961339934708</v>
      </c>
      <c r="G126" s="130"/>
      <c r="H126" s="150"/>
      <c r="I126" s="148"/>
      <c r="J126" s="148"/>
      <c r="K126" s="149"/>
      <c r="L126" s="129"/>
      <c r="M126" s="140"/>
      <c r="N126" s="141"/>
    </row>
    <row r="127" spans="1:29" x14ac:dyDescent="0.25">
      <c r="D127" s="66"/>
      <c r="E127" s="34">
        <f t="shared" si="27"/>
        <v>32</v>
      </c>
      <c r="F127" s="147">
        <f t="shared" si="25"/>
        <v>38.600568840198036</v>
      </c>
      <c r="G127" s="130"/>
      <c r="H127" s="150"/>
      <c r="I127" s="148"/>
      <c r="J127" s="148"/>
      <c r="K127" s="149"/>
      <c r="L127" s="129"/>
      <c r="M127" s="140"/>
      <c r="N127" s="141"/>
    </row>
    <row r="128" spans="1:29" x14ac:dyDescent="0.25">
      <c r="A128" s="24"/>
      <c r="B128" s="32"/>
      <c r="C128" s="32"/>
      <c r="D128" s="32"/>
      <c r="E128" s="131">
        <f>I94</f>
        <v>33</v>
      </c>
      <c r="F128" s="147">
        <f t="shared" ref="F128:F135" si="28">J94*$G$112</f>
        <v>44.311745496681766</v>
      </c>
      <c r="G128" s="150"/>
      <c r="H128" s="150"/>
      <c r="I128" s="148"/>
      <c r="J128" s="148"/>
      <c r="K128" s="149"/>
      <c r="L128" s="129"/>
      <c r="M128" s="140"/>
      <c r="N128" s="141"/>
    </row>
    <row r="129" spans="1:42" x14ac:dyDescent="0.25">
      <c r="B129" s="32"/>
      <c r="C129" s="32"/>
      <c r="D129" s="32"/>
      <c r="E129" s="131">
        <f t="shared" ref="E129:E135" si="29">I95</f>
        <v>34</v>
      </c>
      <c r="F129" s="147">
        <f t="shared" si="28"/>
        <v>-3.117539239439588</v>
      </c>
      <c r="G129" s="150"/>
      <c r="H129" s="150"/>
      <c r="I129" s="148"/>
      <c r="J129" s="148"/>
      <c r="K129" s="149"/>
      <c r="L129" s="129"/>
      <c r="M129" s="130"/>
      <c r="N129" s="129"/>
    </row>
    <row r="130" spans="1:42" x14ac:dyDescent="0.25">
      <c r="B130" s="32"/>
      <c r="C130" s="32"/>
      <c r="D130" s="32"/>
      <c r="E130" s="131">
        <f t="shared" si="29"/>
        <v>35</v>
      </c>
      <c r="F130" s="147">
        <f t="shared" si="28"/>
        <v>44.589866217212688</v>
      </c>
      <c r="G130" s="150"/>
      <c r="H130" s="150"/>
      <c r="I130" s="148"/>
      <c r="J130" s="148"/>
      <c r="K130" s="149"/>
      <c r="L130" s="33"/>
      <c r="M130" s="33"/>
      <c r="N130" s="33"/>
    </row>
    <row r="131" spans="1:42" x14ac:dyDescent="0.25">
      <c r="B131" s="32"/>
      <c r="C131" s="32"/>
      <c r="D131" s="32"/>
      <c r="E131" s="131">
        <f t="shared" si="29"/>
        <v>36</v>
      </c>
      <c r="F131" s="147">
        <f t="shared" si="28"/>
        <v>35.437754134625528</v>
      </c>
      <c r="G131" s="150"/>
      <c r="H131" s="150"/>
      <c r="I131" s="148"/>
      <c r="J131" s="148"/>
      <c r="K131" s="149"/>
      <c r="L131" s="34"/>
      <c r="M131" s="34"/>
      <c r="N131" s="34"/>
    </row>
    <row r="132" spans="1:42" x14ac:dyDescent="0.25">
      <c r="B132" s="32"/>
      <c r="C132" s="32"/>
      <c r="D132" s="32"/>
      <c r="E132" s="131">
        <f t="shared" si="29"/>
        <v>37</v>
      </c>
      <c r="F132" s="147">
        <f t="shared" si="28"/>
        <v>26.208026967239039</v>
      </c>
      <c r="G132" s="150"/>
      <c r="H132" s="152"/>
      <c r="I132" s="159"/>
      <c r="J132" s="198"/>
      <c r="K132" s="32"/>
      <c r="L132" s="34"/>
      <c r="M132" s="34"/>
      <c r="N132" s="65"/>
    </row>
    <row r="133" spans="1:42" x14ac:dyDescent="0.25">
      <c r="B133" s="32"/>
      <c r="C133" s="32"/>
      <c r="D133" s="32"/>
      <c r="E133" s="131">
        <f t="shared" si="29"/>
        <v>38</v>
      </c>
      <c r="F133" s="147">
        <f t="shared" si="28"/>
        <v>42.377836300431888</v>
      </c>
      <c r="G133" s="150"/>
      <c r="H133" s="152"/>
      <c r="I133" s="159"/>
      <c r="J133" s="32"/>
      <c r="K133" s="32"/>
      <c r="L133" s="151"/>
      <c r="M133" s="32"/>
      <c r="N133" s="66"/>
    </row>
    <row r="134" spans="1:42" x14ac:dyDescent="0.25">
      <c r="B134" s="32"/>
      <c r="C134" s="32"/>
      <c r="D134" s="32"/>
      <c r="E134" s="131">
        <f t="shared" si="29"/>
        <v>39</v>
      </c>
      <c r="F134" s="147">
        <f t="shared" si="28"/>
        <v>30.289286842936878</v>
      </c>
      <c r="G134" s="150"/>
      <c r="H134" s="152"/>
      <c r="I134" s="28"/>
      <c r="J134" s="25"/>
      <c r="L134" s="151"/>
      <c r="M134" s="32"/>
      <c r="N134" s="66"/>
    </row>
    <row r="135" spans="1:42" x14ac:dyDescent="0.25">
      <c r="B135" s="32"/>
      <c r="C135" s="32"/>
      <c r="D135" s="32"/>
      <c r="E135" s="131">
        <f t="shared" si="29"/>
        <v>40</v>
      </c>
      <c r="F135" s="147">
        <f t="shared" si="28"/>
        <v>30.082313283472029</v>
      </c>
      <c r="G135" s="150"/>
      <c r="H135" s="152"/>
      <c r="I135" s="28"/>
      <c r="J135" s="25"/>
      <c r="L135" s="151"/>
      <c r="M135" s="32"/>
      <c r="N135" s="66"/>
    </row>
    <row r="136" spans="1:42" x14ac:dyDescent="0.25">
      <c r="B136" s="155"/>
      <c r="C136" s="155"/>
      <c r="D136" s="155"/>
      <c r="E136" s="131">
        <f>L94</f>
        <v>41</v>
      </c>
      <c r="F136" s="147">
        <f t="shared" ref="F136:F143" si="30">M94*$G$112</f>
        <v>28.329505951753944</v>
      </c>
      <c r="G136" s="153"/>
      <c r="H136" s="152"/>
      <c r="I136" s="24"/>
      <c r="J136" s="24"/>
      <c r="L136" s="151"/>
      <c r="M136" s="32"/>
      <c r="N136" s="66"/>
    </row>
    <row r="137" spans="1:42" x14ac:dyDescent="0.25">
      <c r="B137" s="32"/>
      <c r="C137" s="32"/>
      <c r="D137" s="32"/>
      <c r="E137" s="131">
        <f t="shared" ref="E137:E143" si="31">L95</f>
        <v>42</v>
      </c>
      <c r="F137" s="147">
        <f t="shared" si="30"/>
        <v>23.090487727799424</v>
      </c>
      <c r="G137" s="150"/>
      <c r="H137" s="152"/>
      <c r="I137" s="28"/>
      <c r="J137" s="25"/>
      <c r="L137" s="151"/>
      <c r="M137" s="32"/>
      <c r="N137" s="66"/>
    </row>
    <row r="138" spans="1:42" x14ac:dyDescent="0.25">
      <c r="B138" s="32"/>
      <c r="C138" s="32"/>
      <c r="D138" s="32"/>
      <c r="E138" s="131">
        <f t="shared" si="31"/>
        <v>43</v>
      </c>
      <c r="F138" s="147">
        <f t="shared" si="30"/>
        <v>39.958832824186238</v>
      </c>
      <c r="G138" s="150"/>
      <c r="H138" s="152"/>
      <c r="I138" s="28"/>
      <c r="J138" s="25"/>
      <c r="L138" s="151"/>
      <c r="M138" s="32"/>
      <c r="N138" s="66"/>
      <c r="P138" s="146"/>
      <c r="Q138" s="140"/>
      <c r="R138" s="141"/>
      <c r="S138" s="141"/>
    </row>
    <row r="139" spans="1:42" x14ac:dyDescent="0.25">
      <c r="B139" s="32"/>
      <c r="C139" s="32"/>
      <c r="D139" s="32"/>
      <c r="E139" s="131">
        <f t="shared" si="31"/>
        <v>44</v>
      </c>
      <c r="F139" s="147">
        <f t="shared" si="30"/>
        <v>20.736163488886547</v>
      </c>
      <c r="G139" s="150"/>
      <c r="H139" s="152"/>
      <c r="I139" s="28"/>
      <c r="J139" s="25"/>
      <c r="L139" s="151"/>
      <c r="M139" s="32"/>
      <c r="N139" s="66"/>
      <c r="P139" s="146"/>
      <c r="Q139" s="140"/>
      <c r="R139" s="141"/>
      <c r="S139" s="141"/>
    </row>
    <row r="140" spans="1:42" x14ac:dyDescent="0.25">
      <c r="B140" s="32"/>
      <c r="C140" s="32"/>
      <c r="D140" s="32"/>
      <c r="E140" s="131">
        <f t="shared" si="31"/>
        <v>45</v>
      </c>
      <c r="F140" s="147">
        <f t="shared" si="30"/>
        <v>30.593279258400937</v>
      </c>
      <c r="G140" s="150"/>
      <c r="H140" s="152"/>
      <c r="I140" s="28"/>
      <c r="J140" s="25"/>
      <c r="L140" s="151"/>
      <c r="M140" s="32"/>
      <c r="N140" s="66"/>
      <c r="P140" s="146"/>
      <c r="Q140" s="140"/>
      <c r="R140" s="141"/>
      <c r="S140" s="141"/>
    </row>
    <row r="141" spans="1:42" x14ac:dyDescent="0.25">
      <c r="B141" s="32"/>
      <c r="C141" s="32"/>
      <c r="D141" s="32"/>
      <c r="E141" s="131">
        <f t="shared" si="31"/>
        <v>46</v>
      </c>
      <c r="F141" s="147">
        <f t="shared" si="30"/>
        <v>77.977288528389337</v>
      </c>
      <c r="G141" s="150"/>
      <c r="H141" s="152"/>
      <c r="I141" s="28"/>
      <c r="J141" s="25"/>
      <c r="L141" s="76"/>
      <c r="M141" s="66"/>
      <c r="N141" s="77"/>
      <c r="P141" s="146"/>
      <c r="Q141" s="140"/>
      <c r="R141" s="141"/>
      <c r="S141" s="141"/>
    </row>
    <row r="142" spans="1:42" s="24" customFormat="1" x14ac:dyDescent="0.25">
      <c r="A142" s="25"/>
      <c r="B142" s="32"/>
      <c r="C142" s="32"/>
      <c r="D142" s="32"/>
      <c r="E142" s="131">
        <f t="shared" si="31"/>
        <v>47</v>
      </c>
      <c r="F142" s="147">
        <f t="shared" si="30"/>
        <v>53.515600969135164</v>
      </c>
      <c r="G142" s="150"/>
      <c r="H142" s="152"/>
      <c r="I142" s="28"/>
      <c r="J142" s="25"/>
      <c r="K142" s="25"/>
      <c r="L142" s="184"/>
      <c r="M142" s="41"/>
      <c r="N142" s="185"/>
      <c r="P142" s="156"/>
      <c r="Q142" s="157"/>
      <c r="R142" s="158"/>
      <c r="S142" s="15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</row>
    <row r="143" spans="1:42" x14ac:dyDescent="0.25">
      <c r="B143" s="32"/>
      <c r="C143" s="32"/>
      <c r="D143" s="32"/>
      <c r="E143" s="131">
        <f t="shared" si="31"/>
        <v>48</v>
      </c>
      <c r="F143" s="147">
        <f t="shared" si="30"/>
        <v>31.848056462656718</v>
      </c>
      <c r="G143" s="150"/>
      <c r="H143" s="152"/>
      <c r="I143" s="32"/>
      <c r="J143" s="66"/>
      <c r="L143" s="76"/>
      <c r="M143" s="66"/>
      <c r="N143" s="77"/>
      <c r="R143" s="141"/>
      <c r="S143" s="141"/>
    </row>
    <row r="144" spans="1:42" x14ac:dyDescent="0.25">
      <c r="L144" s="76"/>
      <c r="M144" s="66"/>
      <c r="N144" s="77"/>
      <c r="R144" s="141"/>
      <c r="S144" s="141"/>
    </row>
    <row r="145" spans="1:19" x14ac:dyDescent="0.25">
      <c r="A145" s="24" t="s">
        <v>25</v>
      </c>
      <c r="B145" s="24" t="s">
        <v>74</v>
      </c>
      <c r="L145" s="76"/>
      <c r="M145" s="66"/>
      <c r="N145" s="77"/>
      <c r="R145" s="141"/>
      <c r="S145" s="141"/>
    </row>
    <row r="146" spans="1:19" x14ac:dyDescent="0.25">
      <c r="A146" s="24"/>
      <c r="C146" s="25" t="s">
        <v>71</v>
      </c>
      <c r="L146" s="76"/>
      <c r="M146" s="66"/>
      <c r="N146" s="77"/>
      <c r="R146" s="141"/>
      <c r="S146" s="141"/>
    </row>
    <row r="147" spans="1:19" x14ac:dyDescent="0.25">
      <c r="A147" s="24"/>
      <c r="C147" s="25" t="s">
        <v>107</v>
      </c>
      <c r="L147" s="76"/>
      <c r="M147" s="66"/>
      <c r="N147" s="77"/>
    </row>
    <row r="148" spans="1:19" x14ac:dyDescent="0.25">
      <c r="A148" s="24"/>
      <c r="C148" s="25" t="s">
        <v>72</v>
      </c>
      <c r="L148" s="76"/>
      <c r="M148" s="66"/>
      <c r="N148" s="77"/>
    </row>
    <row r="149" spans="1:19" x14ac:dyDescent="0.25">
      <c r="A149" s="24"/>
      <c r="C149" s="25" t="s">
        <v>108</v>
      </c>
      <c r="L149" s="76"/>
      <c r="M149" s="66"/>
      <c r="N149" s="77"/>
    </row>
    <row r="150" spans="1:19" x14ac:dyDescent="0.25">
      <c r="L150" s="76"/>
      <c r="M150" s="66"/>
      <c r="N150" s="77"/>
    </row>
    <row r="151" spans="1:19" x14ac:dyDescent="0.25">
      <c r="L151" s="76"/>
      <c r="M151" s="66"/>
      <c r="N151" s="77"/>
    </row>
    <row r="152" spans="1:19" x14ac:dyDescent="0.25">
      <c r="L152" s="76"/>
      <c r="M152" s="66"/>
      <c r="N152" s="77"/>
    </row>
    <row r="153" spans="1:19" x14ac:dyDescent="0.25">
      <c r="L153" s="76"/>
      <c r="M153" s="66"/>
      <c r="N153" s="77"/>
    </row>
    <row r="154" spans="1:19" x14ac:dyDescent="0.25">
      <c r="L154" s="76"/>
      <c r="M154" s="66"/>
      <c r="N154" s="77"/>
    </row>
    <row r="155" spans="1:19" x14ac:dyDescent="0.25">
      <c r="L155" s="151"/>
      <c r="M155" s="32"/>
      <c r="N155" s="160"/>
    </row>
    <row r="156" spans="1:19" x14ac:dyDescent="0.25">
      <c r="B156" s="32"/>
      <c r="C156" s="32"/>
      <c r="D156" s="32"/>
      <c r="E156" s="32"/>
      <c r="F156" s="107"/>
      <c r="G156" s="32"/>
      <c r="H156" s="150"/>
      <c r="I156" s="152"/>
      <c r="J156" s="154"/>
      <c r="L156" s="151"/>
      <c r="M156" s="32"/>
      <c r="N156" s="160"/>
    </row>
    <row r="157" spans="1:19" x14ac:dyDescent="0.25">
      <c r="I157" s="152"/>
      <c r="J157" s="154"/>
    </row>
    <row r="158" spans="1:19" x14ac:dyDescent="0.25">
      <c r="I158" s="152"/>
      <c r="J158" s="154"/>
    </row>
    <row r="159" spans="1:19" x14ac:dyDescent="0.25">
      <c r="I159" s="152"/>
      <c r="J159" s="154"/>
    </row>
    <row r="160" spans="1:19" x14ac:dyDescent="0.25">
      <c r="I160" s="152"/>
      <c r="J160" s="154"/>
    </row>
    <row r="161" spans="9:10" x14ac:dyDescent="0.25">
      <c r="I161" s="152"/>
      <c r="J161" s="154"/>
    </row>
  </sheetData>
  <mergeCells count="19">
    <mergeCell ref="B25:AA25"/>
    <mergeCell ref="B11:N11"/>
    <mergeCell ref="C14:E14"/>
    <mergeCell ref="F14:H14"/>
    <mergeCell ref="I14:K14"/>
    <mergeCell ref="L14:N14"/>
    <mergeCell ref="D28:O28"/>
    <mergeCell ref="Q28:AB28"/>
    <mergeCell ref="C42:N42"/>
    <mergeCell ref="B54:N54"/>
    <mergeCell ref="C57:E57"/>
    <mergeCell ref="F57:H57"/>
    <mergeCell ref="I57:K57"/>
    <mergeCell ref="L57:N57"/>
    <mergeCell ref="B68:N68"/>
    <mergeCell ref="B107:F107"/>
    <mergeCell ref="B110:F110"/>
    <mergeCell ref="B112:F112"/>
    <mergeCell ref="B117:K11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277CDF-9DBF-45DC-9BDE-644F902985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AB648F-FAB4-4274-85C3-6E5B64B4A827}">
  <ds:schemaRefs>
    <ds:schemaRef ds:uri="http://schemas.microsoft.com/office/2006/documentManagement/types"/>
    <ds:schemaRef ds:uri="e9322675-4e6c-4dcb-b08b-f40420b0991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4D3BB73-0E5C-45A0-9219-8F66A54B57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Data</vt:lpstr>
      <vt:lpstr>DP, Plate 1</vt:lpstr>
      <vt:lpstr>DP, Plate 2</vt:lpstr>
      <vt:lpstr>DP, Plate 3</vt:lpstr>
      <vt:lpstr>DP, Re-run of Plate 2</vt:lpstr>
      <vt:lpstr>AA, Plate 1</vt:lpstr>
      <vt:lpstr>AA, Plate 2</vt:lpstr>
      <vt:lpstr>AA, Plate 3</vt:lpstr>
      <vt:lpstr>Mean</vt:lpstr>
      <vt:lpstr>Data!Print_Area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</dc:creator>
  <cp:lastModifiedBy>Walling Lab</cp:lastModifiedBy>
  <cp:lastPrinted>2011-12-16T21:24:31Z</cp:lastPrinted>
  <dcterms:created xsi:type="dcterms:W3CDTF">2010-05-06T15:48:26Z</dcterms:created>
  <dcterms:modified xsi:type="dcterms:W3CDTF">2022-02-03T19:36:39Z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109400</vt:r8>
  </property>
</Properties>
</file>