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DP, Plate 3" sheetId="22" r:id="rId4"/>
    <sheet name="AA, Plate 1" sheetId="11" r:id="rId5"/>
    <sheet name="AA, Plate 2" sheetId="21" r:id="rId6"/>
    <sheet name="AA, Plate 3" sheetId="24" r:id="rId7"/>
  </sheets>
  <definedNames>
    <definedName name="CV">Data!#REF!</definedName>
    <definedName name="Mean">Data!$G$21:$G$31</definedName>
    <definedName name="_xlnm.Print_Area" localSheetId="0">Data!$N$21:$V$57</definedName>
  </definedNames>
  <calcPr calcId="162913"/>
</workbook>
</file>

<file path=xl/calcChain.xml><?xml version="1.0" encoding="utf-8"?>
<calcChain xmlns="http://schemas.openxmlformats.org/spreadsheetml/2006/main">
  <c r="C53" i="20" l="1"/>
  <c r="M62" i="22" l="1"/>
  <c r="J62" i="22"/>
  <c r="G62" i="22"/>
  <c r="F47" i="22"/>
  <c r="F47" i="3"/>
  <c r="L69" i="3"/>
  <c r="I69" i="3"/>
  <c r="F69" i="3"/>
  <c r="L68" i="3"/>
  <c r="I68" i="3"/>
  <c r="F68" i="3"/>
  <c r="L67" i="3"/>
  <c r="I67" i="3"/>
  <c r="F67" i="3"/>
  <c r="L66" i="3"/>
  <c r="I66" i="3"/>
  <c r="F66" i="3"/>
  <c r="L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J54" i="3"/>
  <c r="I54" i="3"/>
  <c r="H54" i="3"/>
  <c r="G54" i="3"/>
  <c r="F54" i="3"/>
  <c r="H69" i="3" s="1"/>
  <c r="E54" i="3"/>
  <c r="D54" i="3"/>
  <c r="C54" i="3"/>
  <c r="E69" i="3" s="1"/>
  <c r="N53" i="3"/>
  <c r="M53" i="3"/>
  <c r="L53" i="3"/>
  <c r="N68" i="3" s="1"/>
  <c r="K53" i="3"/>
  <c r="J53" i="3"/>
  <c r="I53" i="3"/>
  <c r="H53" i="3"/>
  <c r="G53" i="3"/>
  <c r="F53" i="3"/>
  <c r="H68" i="3" s="1"/>
  <c r="E53" i="3"/>
  <c r="D53" i="3"/>
  <c r="C53" i="3"/>
  <c r="N52" i="3"/>
  <c r="M52" i="3"/>
  <c r="L52" i="3"/>
  <c r="N67" i="3" s="1"/>
  <c r="K52" i="3"/>
  <c r="J52" i="3"/>
  <c r="I52" i="3"/>
  <c r="H52" i="3"/>
  <c r="G52" i="3"/>
  <c r="F52" i="3"/>
  <c r="H67" i="3" s="1"/>
  <c r="D52" i="3"/>
  <c r="C52" i="3"/>
  <c r="N51" i="3"/>
  <c r="M51" i="3"/>
  <c r="L51" i="3"/>
  <c r="N66" i="3" s="1"/>
  <c r="K51" i="3"/>
  <c r="J51" i="3"/>
  <c r="K66" i="3" s="1"/>
  <c r="I51" i="3"/>
  <c r="H51" i="3"/>
  <c r="F51" i="3"/>
  <c r="H66" i="3" s="1"/>
  <c r="E51" i="3"/>
  <c r="D51" i="3"/>
  <c r="C51" i="3"/>
  <c r="N50" i="3"/>
  <c r="M50" i="3"/>
  <c r="M65" i="3"/>
  <c r="K50" i="3"/>
  <c r="J50" i="3"/>
  <c r="K65" i="3" s="1"/>
  <c r="I50" i="3"/>
  <c r="J65" i="3" s="1"/>
  <c r="H50" i="3"/>
  <c r="G50" i="3"/>
  <c r="F50" i="3"/>
  <c r="H65" i="3" s="1"/>
  <c r="E50" i="3"/>
  <c r="D50" i="3"/>
  <c r="C50" i="3"/>
  <c r="N49" i="3"/>
  <c r="M49" i="3"/>
  <c r="L49" i="3"/>
  <c r="N64" i="3" s="1"/>
  <c r="K49" i="3"/>
  <c r="J49" i="3"/>
  <c r="K64" i="3" s="1"/>
  <c r="I49" i="3"/>
  <c r="H49" i="3"/>
  <c r="G49" i="3"/>
  <c r="F49" i="3"/>
  <c r="H64" i="3" s="1"/>
  <c r="E49" i="3"/>
  <c r="D49" i="3"/>
  <c r="C49" i="3"/>
  <c r="N48" i="3"/>
  <c r="M48" i="3"/>
  <c r="N63" i="3"/>
  <c r="K48" i="3"/>
  <c r="J48" i="3"/>
  <c r="J63" i="3" s="1"/>
  <c r="H48" i="3"/>
  <c r="G48" i="3"/>
  <c r="F48" i="3"/>
  <c r="H63" i="3" s="1"/>
  <c r="E48" i="3"/>
  <c r="D48" i="3"/>
  <c r="C48" i="3"/>
  <c r="N47" i="3"/>
  <c r="M47" i="3"/>
  <c r="L47" i="3"/>
  <c r="N62" i="3" s="1"/>
  <c r="K47" i="3"/>
  <c r="J47" i="3"/>
  <c r="I47" i="3"/>
  <c r="H47" i="3"/>
  <c r="G47" i="3"/>
  <c r="G62" i="3" s="1"/>
  <c r="E47" i="3"/>
  <c r="D47" i="3"/>
  <c r="C47" i="3"/>
  <c r="D69" i="3" l="1"/>
  <c r="N65" i="3"/>
  <c r="M69" i="3"/>
  <c r="J64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D66" i="3"/>
  <c r="G69" i="3"/>
  <c r="H62" i="3"/>
  <c r="M62" i="3"/>
  <c r="D65" i="3"/>
  <c r="G68" i="3"/>
  <c r="D64" i="3"/>
  <c r="G67" i="3"/>
  <c r="D63" i="3"/>
  <c r="G66" i="3"/>
  <c r="J69" i="3"/>
  <c r="D62" i="3"/>
  <c r="G65" i="3"/>
  <c r="G64" i="3"/>
  <c r="J67" i="3"/>
  <c r="K68" i="3"/>
  <c r="G63" i="3"/>
  <c r="E143" i="24" l="1"/>
  <c r="L101" i="24"/>
  <c r="F101" i="24"/>
  <c r="E127" i="24" s="1"/>
  <c r="L99" i="24"/>
  <c r="E141" i="24" s="1"/>
  <c r="F99" i="24"/>
  <c r="E125" i="24" s="1"/>
  <c r="F98" i="24"/>
  <c r="E124" i="24" s="1"/>
  <c r="I97" i="24"/>
  <c r="E131" i="24" s="1"/>
  <c r="I96" i="24"/>
  <c r="E130" i="24" s="1"/>
  <c r="L95" i="24"/>
  <c r="E137" i="24" s="1"/>
  <c r="L94" i="24"/>
  <c r="E136" i="24" s="1"/>
  <c r="L66" i="24"/>
  <c r="I66" i="24"/>
  <c r="I101" i="24" s="1"/>
  <c r="E135" i="24" s="1"/>
  <c r="F66" i="24"/>
  <c r="L65" i="24"/>
  <c r="L100" i="24" s="1"/>
  <c r="E142" i="24" s="1"/>
  <c r="K65" i="24"/>
  <c r="I65" i="24"/>
  <c r="I100" i="24" s="1"/>
  <c r="E134" i="24" s="1"/>
  <c r="F65" i="24"/>
  <c r="F100" i="24" s="1"/>
  <c r="E126" i="24" s="1"/>
  <c r="L64" i="24"/>
  <c r="I64" i="24"/>
  <c r="I99" i="24" s="1"/>
  <c r="E133" i="24" s="1"/>
  <c r="F64" i="24"/>
  <c r="L63" i="24"/>
  <c r="L98" i="24" s="1"/>
  <c r="E140" i="24" s="1"/>
  <c r="I63" i="24"/>
  <c r="I98" i="24" s="1"/>
  <c r="E132" i="24" s="1"/>
  <c r="F63" i="24"/>
  <c r="L62" i="24"/>
  <c r="L97" i="24" s="1"/>
  <c r="E139" i="24" s="1"/>
  <c r="I62" i="24"/>
  <c r="F62" i="24"/>
  <c r="F97" i="24" s="1"/>
  <c r="E123" i="24" s="1"/>
  <c r="L61" i="24"/>
  <c r="L96" i="24" s="1"/>
  <c r="E138" i="24" s="1"/>
  <c r="K61" i="24"/>
  <c r="I61" i="24"/>
  <c r="F61" i="24"/>
  <c r="F96" i="24" s="1"/>
  <c r="E122" i="24" s="1"/>
  <c r="E61" i="24"/>
  <c r="L60" i="24"/>
  <c r="J60" i="24"/>
  <c r="J95" i="24" s="1"/>
  <c r="I60" i="24"/>
  <c r="I95" i="24" s="1"/>
  <c r="E129" i="24" s="1"/>
  <c r="F60" i="24"/>
  <c r="F95" i="24" s="1"/>
  <c r="E121" i="24" s="1"/>
  <c r="D60" i="24"/>
  <c r="D95" i="24" s="1"/>
  <c r="L59" i="24"/>
  <c r="I59" i="24"/>
  <c r="I94" i="24" s="1"/>
  <c r="E128" i="24" s="1"/>
  <c r="F59" i="24"/>
  <c r="F94" i="24" s="1"/>
  <c r="E120" i="24" s="1"/>
  <c r="N51" i="24"/>
  <c r="N66" i="24" s="1"/>
  <c r="M51" i="24"/>
  <c r="L51" i="24"/>
  <c r="M66" i="24" s="1"/>
  <c r="M101" i="24" s="1"/>
  <c r="K51" i="24"/>
  <c r="J51" i="24"/>
  <c r="I51" i="24"/>
  <c r="K66" i="24" s="1"/>
  <c r="H51" i="24"/>
  <c r="H66" i="24" s="1"/>
  <c r="G51" i="24"/>
  <c r="F51" i="24"/>
  <c r="G66" i="24" s="1"/>
  <c r="G101" i="24" s="1"/>
  <c r="E51" i="24"/>
  <c r="D51" i="24"/>
  <c r="C51" i="24"/>
  <c r="N50" i="24"/>
  <c r="N65" i="24" s="1"/>
  <c r="M50" i="24"/>
  <c r="L50" i="24"/>
  <c r="M65" i="24" s="1"/>
  <c r="M100" i="24" s="1"/>
  <c r="K50" i="24"/>
  <c r="J50" i="24"/>
  <c r="I50" i="24"/>
  <c r="J65" i="24" s="1"/>
  <c r="J100" i="24" s="1"/>
  <c r="H50" i="24"/>
  <c r="G50" i="24"/>
  <c r="F50" i="24"/>
  <c r="H65" i="24" s="1"/>
  <c r="E50" i="24"/>
  <c r="D50" i="24"/>
  <c r="C50" i="24"/>
  <c r="N49" i="24"/>
  <c r="N64" i="24" s="1"/>
  <c r="M49" i="24"/>
  <c r="L49" i="24"/>
  <c r="M64" i="24" s="1"/>
  <c r="M99" i="24" s="1"/>
  <c r="K49" i="24"/>
  <c r="J49" i="24"/>
  <c r="I49" i="24"/>
  <c r="J64" i="24" s="1"/>
  <c r="J99" i="24" s="1"/>
  <c r="H49" i="24"/>
  <c r="H64" i="24" s="1"/>
  <c r="G49" i="24"/>
  <c r="F49" i="24"/>
  <c r="G64" i="24" s="1"/>
  <c r="G99" i="24" s="1"/>
  <c r="E49" i="24"/>
  <c r="D49" i="24"/>
  <c r="C49" i="24"/>
  <c r="E64" i="24" s="1"/>
  <c r="N48" i="24"/>
  <c r="N63" i="24" s="1"/>
  <c r="M48" i="24"/>
  <c r="L48" i="24"/>
  <c r="K48" i="24"/>
  <c r="J48" i="24"/>
  <c r="I48" i="24"/>
  <c r="J63" i="24" s="1"/>
  <c r="J98" i="24" s="1"/>
  <c r="H48" i="24"/>
  <c r="H63" i="24" s="1"/>
  <c r="G48" i="24"/>
  <c r="F48" i="24"/>
  <c r="E48" i="24"/>
  <c r="D48" i="24"/>
  <c r="C48" i="24"/>
  <c r="E63" i="24" s="1"/>
  <c r="N47" i="24"/>
  <c r="M62" i="24" s="1"/>
  <c r="M97" i="24" s="1"/>
  <c r="M47" i="24"/>
  <c r="L47" i="24"/>
  <c r="N62" i="24" s="1"/>
  <c r="K47" i="24"/>
  <c r="J47" i="24"/>
  <c r="I47" i="24"/>
  <c r="K62" i="24" s="1"/>
  <c r="H47" i="24"/>
  <c r="G62" i="24" s="1"/>
  <c r="G97" i="24" s="1"/>
  <c r="G47" i="24"/>
  <c r="F47" i="24"/>
  <c r="H62" i="24" s="1"/>
  <c r="E47" i="24"/>
  <c r="D47" i="24"/>
  <c r="C47" i="24"/>
  <c r="E62" i="24" s="1"/>
  <c r="N46" i="24"/>
  <c r="M46" i="24"/>
  <c r="L46" i="24"/>
  <c r="N61" i="24" s="1"/>
  <c r="K46" i="24"/>
  <c r="J46" i="24"/>
  <c r="I46" i="24"/>
  <c r="J61" i="24" s="1"/>
  <c r="J96" i="24" s="1"/>
  <c r="H46" i="24"/>
  <c r="H61" i="24" s="1"/>
  <c r="G46" i="24"/>
  <c r="F46" i="24"/>
  <c r="G61" i="24" s="1"/>
  <c r="G96" i="24" s="1"/>
  <c r="E46" i="24"/>
  <c r="D46" i="24"/>
  <c r="C46" i="24"/>
  <c r="D61" i="24" s="1"/>
  <c r="D96" i="24" s="1"/>
  <c r="N45" i="24"/>
  <c r="M45" i="24"/>
  <c r="L45" i="24"/>
  <c r="N60" i="24" s="1"/>
  <c r="K45" i="24"/>
  <c r="J45" i="24"/>
  <c r="I45" i="24"/>
  <c r="K60" i="24" s="1"/>
  <c r="H45" i="24"/>
  <c r="G60" i="24" s="1"/>
  <c r="G95" i="24" s="1"/>
  <c r="G45" i="24"/>
  <c r="F45" i="24"/>
  <c r="H60" i="24" s="1"/>
  <c r="E45" i="24"/>
  <c r="D45" i="24"/>
  <c r="C45" i="24"/>
  <c r="E60" i="24" s="1"/>
  <c r="N44" i="24"/>
  <c r="M44" i="24"/>
  <c r="L44" i="24"/>
  <c r="N59" i="24" s="1"/>
  <c r="K44" i="24"/>
  <c r="J44" i="24"/>
  <c r="I44" i="24"/>
  <c r="J59" i="24" s="1"/>
  <c r="J94" i="24" s="1"/>
  <c r="H44" i="24"/>
  <c r="G44" i="24"/>
  <c r="F44" i="24"/>
  <c r="H59" i="24" s="1"/>
  <c r="E44" i="24"/>
  <c r="D44" i="24"/>
  <c r="C44" i="24"/>
  <c r="E59" i="24" s="1"/>
  <c r="N22" i="24"/>
  <c r="M22" i="24"/>
  <c r="K22" i="24"/>
  <c r="J22" i="24"/>
  <c r="H22" i="24"/>
  <c r="G22" i="24"/>
  <c r="N21" i="24"/>
  <c r="M21" i="24"/>
  <c r="K21" i="24"/>
  <c r="J21" i="24"/>
  <c r="H21" i="24"/>
  <c r="G21" i="24"/>
  <c r="N20" i="24"/>
  <c r="M20" i="24"/>
  <c r="K20" i="24"/>
  <c r="J20" i="24"/>
  <c r="H20" i="24"/>
  <c r="G20" i="24"/>
  <c r="N19" i="24"/>
  <c r="M19" i="24"/>
  <c r="K19" i="24"/>
  <c r="J19" i="24"/>
  <c r="H19" i="24"/>
  <c r="G19" i="24"/>
  <c r="N18" i="24"/>
  <c r="M18" i="24"/>
  <c r="K18" i="24"/>
  <c r="J18" i="24"/>
  <c r="H18" i="24"/>
  <c r="G18" i="24"/>
  <c r="N17" i="24"/>
  <c r="M17" i="24"/>
  <c r="K17" i="24"/>
  <c r="J17" i="24"/>
  <c r="H17" i="24"/>
  <c r="G17" i="24"/>
  <c r="N16" i="24"/>
  <c r="M16" i="24"/>
  <c r="K16" i="24"/>
  <c r="J16" i="24"/>
  <c r="H16" i="24"/>
  <c r="G16" i="24"/>
  <c r="N15" i="24"/>
  <c r="M15" i="24"/>
  <c r="K15" i="24"/>
  <c r="J15" i="24"/>
  <c r="H15" i="24"/>
  <c r="G15" i="24"/>
  <c r="G104" i="22"/>
  <c r="F104" i="22"/>
  <c r="I99" i="22"/>
  <c r="L69" i="22"/>
  <c r="L104" i="22" s="1"/>
  <c r="I69" i="22"/>
  <c r="I104" i="22" s="1"/>
  <c r="H69" i="22"/>
  <c r="G69" i="22"/>
  <c r="F69" i="22"/>
  <c r="E69" i="22"/>
  <c r="L68" i="22"/>
  <c r="L103" i="22" s="1"/>
  <c r="I68" i="22"/>
  <c r="I103" i="22" s="1"/>
  <c r="F68" i="22"/>
  <c r="F103" i="22" s="1"/>
  <c r="E68" i="22"/>
  <c r="D68" i="22"/>
  <c r="D103" i="22" s="1"/>
  <c r="L67" i="22"/>
  <c r="L102" i="22" s="1"/>
  <c r="I67" i="22"/>
  <c r="I102" i="22" s="1"/>
  <c r="H67" i="22"/>
  <c r="F67" i="22"/>
  <c r="F102" i="22" s="1"/>
  <c r="E67" i="22"/>
  <c r="D67" i="22"/>
  <c r="D102" i="22" s="1"/>
  <c r="N66" i="22"/>
  <c r="L66" i="22"/>
  <c r="L101" i="22" s="1"/>
  <c r="I66" i="22"/>
  <c r="I101" i="22" s="1"/>
  <c r="F66" i="22"/>
  <c r="F101" i="22" s="1"/>
  <c r="D66" i="22"/>
  <c r="D101" i="22" s="1"/>
  <c r="N65" i="22"/>
  <c r="M65" i="22"/>
  <c r="M100" i="22" s="1"/>
  <c r="L65" i="22"/>
  <c r="L100" i="22" s="1"/>
  <c r="I65" i="22"/>
  <c r="I100" i="22" s="1"/>
  <c r="F65" i="22"/>
  <c r="F100" i="22" s="1"/>
  <c r="N64" i="22"/>
  <c r="M64" i="22"/>
  <c r="M99" i="22" s="1"/>
  <c r="L64" i="22"/>
  <c r="L99" i="22" s="1"/>
  <c r="I64" i="22"/>
  <c r="H64" i="22"/>
  <c r="F64" i="22"/>
  <c r="F99" i="22" s="1"/>
  <c r="M63" i="22"/>
  <c r="M98" i="22" s="1"/>
  <c r="L63" i="22"/>
  <c r="L98" i="22" s="1"/>
  <c r="I63" i="22"/>
  <c r="I98" i="22" s="1"/>
  <c r="G63" i="22"/>
  <c r="G98" i="22" s="1"/>
  <c r="F63" i="22"/>
  <c r="F98" i="22" s="1"/>
  <c r="L62" i="22"/>
  <c r="L97" i="22" s="1"/>
  <c r="I62" i="22"/>
  <c r="I97" i="22" s="1"/>
  <c r="H62" i="22"/>
  <c r="F62" i="22"/>
  <c r="F97" i="22" s="1"/>
  <c r="N54" i="22"/>
  <c r="M54" i="22"/>
  <c r="L54" i="22"/>
  <c r="N69" i="22" s="1"/>
  <c r="K54" i="22"/>
  <c r="J54" i="22"/>
  <c r="I54" i="22"/>
  <c r="J69" i="22" s="1"/>
  <c r="J104" i="22" s="1"/>
  <c r="H54" i="22"/>
  <c r="G54" i="22"/>
  <c r="F54" i="22"/>
  <c r="E54" i="22"/>
  <c r="D54" i="22"/>
  <c r="C54" i="22"/>
  <c r="D69" i="22" s="1"/>
  <c r="D104" i="22" s="1"/>
  <c r="N53" i="22"/>
  <c r="M53" i="22"/>
  <c r="L53" i="22"/>
  <c r="N68" i="22" s="1"/>
  <c r="K53" i="22"/>
  <c r="J53" i="22"/>
  <c r="I53" i="22"/>
  <c r="K68" i="22" s="1"/>
  <c r="H53" i="22"/>
  <c r="G53" i="22"/>
  <c r="G68" i="22" s="1"/>
  <c r="G103" i="22" s="1"/>
  <c r="F53" i="22"/>
  <c r="H68" i="22" s="1"/>
  <c r="E53" i="22"/>
  <c r="D53" i="22"/>
  <c r="C53" i="22"/>
  <c r="N52" i="22"/>
  <c r="M52" i="22"/>
  <c r="L52" i="22"/>
  <c r="N67" i="22" s="1"/>
  <c r="K52" i="22"/>
  <c r="J52" i="22"/>
  <c r="I52" i="22"/>
  <c r="K67" i="22" s="1"/>
  <c r="H52" i="22"/>
  <c r="G52" i="22"/>
  <c r="F52" i="22"/>
  <c r="G67" i="22" s="1"/>
  <c r="G102" i="22" s="1"/>
  <c r="E52" i="22"/>
  <c r="D52" i="22"/>
  <c r="C52" i="22"/>
  <c r="N51" i="22"/>
  <c r="M51" i="22"/>
  <c r="L51" i="22"/>
  <c r="M66" i="22" s="1"/>
  <c r="M101" i="22" s="1"/>
  <c r="K51" i="22"/>
  <c r="J51" i="22"/>
  <c r="I51" i="22"/>
  <c r="K66" i="22" s="1"/>
  <c r="H51" i="22"/>
  <c r="G51" i="22"/>
  <c r="G66" i="22" s="1"/>
  <c r="G101" i="22" s="1"/>
  <c r="F51" i="22"/>
  <c r="H66" i="22" s="1"/>
  <c r="E51" i="22"/>
  <c r="E66" i="22" s="1"/>
  <c r="D51" i="22"/>
  <c r="C51" i="22"/>
  <c r="N50" i="22"/>
  <c r="M50" i="22"/>
  <c r="L50" i="22"/>
  <c r="K50" i="22"/>
  <c r="J50" i="22"/>
  <c r="I50" i="22"/>
  <c r="K65" i="22" s="1"/>
  <c r="H50" i="22"/>
  <c r="G50" i="22"/>
  <c r="F50" i="22"/>
  <c r="H65" i="22" s="1"/>
  <c r="E50" i="22"/>
  <c r="D65" i="22" s="1"/>
  <c r="D100" i="22" s="1"/>
  <c r="D50" i="22"/>
  <c r="C50" i="22"/>
  <c r="E65" i="22" s="1"/>
  <c r="N49" i="22"/>
  <c r="M49" i="22"/>
  <c r="L49" i="22"/>
  <c r="K49" i="22"/>
  <c r="J49" i="22"/>
  <c r="I49" i="22"/>
  <c r="K64" i="22" s="1"/>
  <c r="H49" i="22"/>
  <c r="G49" i="22"/>
  <c r="F49" i="22"/>
  <c r="G64" i="22" s="1"/>
  <c r="G99" i="22" s="1"/>
  <c r="E49" i="22"/>
  <c r="E64" i="22" s="1"/>
  <c r="D49" i="22"/>
  <c r="C49" i="22"/>
  <c r="D64" i="22" s="1"/>
  <c r="D99" i="22" s="1"/>
  <c r="N48" i="22"/>
  <c r="M48" i="22"/>
  <c r="L48" i="22"/>
  <c r="N63" i="22" s="1"/>
  <c r="K48" i="22"/>
  <c r="J48" i="22"/>
  <c r="I48" i="22"/>
  <c r="J63" i="22" s="1"/>
  <c r="J98" i="22" s="1"/>
  <c r="H48" i="22"/>
  <c r="G48" i="22"/>
  <c r="F48" i="22"/>
  <c r="H63" i="22" s="1"/>
  <c r="E48" i="22"/>
  <c r="D63" i="22" s="1"/>
  <c r="D98" i="22" s="1"/>
  <c r="D48" i="22"/>
  <c r="C48" i="22"/>
  <c r="E63" i="22" s="1"/>
  <c r="N47" i="22"/>
  <c r="M47" i="22"/>
  <c r="L47" i="22"/>
  <c r="M97" i="22" s="1"/>
  <c r="K47" i="22"/>
  <c r="J47" i="22"/>
  <c r="I47" i="22"/>
  <c r="K62" i="22" s="1"/>
  <c r="H47" i="22"/>
  <c r="G47" i="22"/>
  <c r="G97" i="22"/>
  <c r="E47" i="22"/>
  <c r="D47" i="22"/>
  <c r="C47" i="22"/>
  <c r="E62" i="22" s="1"/>
  <c r="O25" i="22"/>
  <c r="N25" i="22"/>
  <c r="L25" i="22"/>
  <c r="K25" i="22"/>
  <c r="I25" i="22"/>
  <c r="H25" i="22"/>
  <c r="O24" i="22"/>
  <c r="N24" i="22"/>
  <c r="L24" i="22"/>
  <c r="K24" i="22"/>
  <c r="I24" i="22"/>
  <c r="H24" i="22"/>
  <c r="O23" i="22"/>
  <c r="N23" i="22"/>
  <c r="L23" i="22"/>
  <c r="K23" i="22"/>
  <c r="I23" i="22"/>
  <c r="H23" i="22"/>
  <c r="O22" i="22"/>
  <c r="N22" i="22"/>
  <c r="L22" i="22"/>
  <c r="K22" i="22"/>
  <c r="I22" i="22"/>
  <c r="H22" i="22"/>
  <c r="O21" i="22"/>
  <c r="N21" i="22"/>
  <c r="L21" i="22"/>
  <c r="K21" i="22"/>
  <c r="I21" i="22"/>
  <c r="H21" i="22"/>
  <c r="O20" i="22"/>
  <c r="N20" i="22"/>
  <c r="L20" i="22"/>
  <c r="K20" i="22"/>
  <c r="I20" i="22"/>
  <c r="H20" i="22"/>
  <c r="O19" i="22"/>
  <c r="N19" i="22"/>
  <c r="L19" i="22"/>
  <c r="K19" i="22"/>
  <c r="I19" i="22"/>
  <c r="H19" i="22"/>
  <c r="O18" i="22"/>
  <c r="N18" i="22"/>
  <c r="L18" i="22"/>
  <c r="K18" i="22"/>
  <c r="I18" i="22"/>
  <c r="H18" i="22"/>
  <c r="G59" i="24" l="1"/>
  <c r="G94" i="24" s="1"/>
  <c r="J62" i="24"/>
  <c r="J97" i="24" s="1"/>
  <c r="K63" i="24"/>
  <c r="K64" i="24"/>
  <c r="M63" i="24"/>
  <c r="M98" i="24" s="1"/>
  <c r="K59" i="24"/>
  <c r="M61" i="24"/>
  <c r="M96" i="24" s="1"/>
  <c r="D64" i="24"/>
  <c r="D99" i="24" s="1"/>
  <c r="G65" i="24"/>
  <c r="G100" i="24" s="1"/>
  <c r="J66" i="24"/>
  <c r="J101" i="24" s="1"/>
  <c r="M60" i="24"/>
  <c r="M95" i="24" s="1"/>
  <c r="D63" i="24"/>
  <c r="D98" i="24" s="1"/>
  <c r="M59" i="24"/>
  <c r="M94" i="24" s="1"/>
  <c r="D62" i="24"/>
  <c r="D97" i="24" s="1"/>
  <c r="G63" i="24"/>
  <c r="G98" i="24" s="1"/>
  <c r="D59" i="24"/>
  <c r="D94" i="24" s="1"/>
  <c r="G113" i="22"/>
  <c r="G115" i="22" s="1"/>
  <c r="F140" i="22" s="1"/>
  <c r="F137" i="22"/>
  <c r="C128" i="22"/>
  <c r="F127" i="22"/>
  <c r="C129" i="22"/>
  <c r="N62" i="22"/>
  <c r="D62" i="22"/>
  <c r="D97" i="22" s="1"/>
  <c r="C122" i="22" s="1"/>
  <c r="G65" i="22"/>
  <c r="G100" i="22" s="1"/>
  <c r="J68" i="22"/>
  <c r="J103" i="22" s="1"/>
  <c r="K69" i="22"/>
  <c r="J67" i="22"/>
  <c r="J102" i="22" s="1"/>
  <c r="J97" i="22"/>
  <c r="J66" i="22"/>
  <c r="J101" i="22" s="1"/>
  <c r="M69" i="22"/>
  <c r="M104" i="22" s="1"/>
  <c r="J65" i="22"/>
  <c r="J100" i="22" s="1"/>
  <c r="M68" i="22"/>
  <c r="M103" i="22" s="1"/>
  <c r="K63" i="22"/>
  <c r="J64" i="22"/>
  <c r="J99" i="22" s="1"/>
  <c r="F132" i="22" s="1"/>
  <c r="M67" i="22"/>
  <c r="M102" i="22" s="1"/>
  <c r="F143" i="22" s="1"/>
  <c r="N22" i="2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G110" i="24" l="1"/>
  <c r="G112" i="24" s="1"/>
  <c r="F144" i="22"/>
  <c r="C124" i="22"/>
  <c r="F123" i="22"/>
  <c r="F133" i="22"/>
  <c r="F129" i="22"/>
  <c r="F128" i="22"/>
  <c r="F134" i="22"/>
  <c r="F142" i="22"/>
  <c r="F122" i="22"/>
  <c r="F145" i="22"/>
  <c r="C127" i="22"/>
  <c r="F130" i="22"/>
  <c r="F138" i="22"/>
  <c r="C123" i="22"/>
  <c r="F135" i="22"/>
  <c r="F124" i="22"/>
  <c r="F141" i="22"/>
  <c r="C125" i="22"/>
  <c r="F131" i="22"/>
  <c r="F136" i="22"/>
  <c r="C126" i="22"/>
  <c r="F126" i="22"/>
  <c r="F125" i="22"/>
  <c r="F139" i="22"/>
  <c r="C49" i="11"/>
  <c r="F132" i="24" l="1"/>
  <c r="F129" i="24"/>
  <c r="C122" i="24"/>
  <c r="F127" i="24"/>
  <c r="F121" i="24"/>
  <c r="F134" i="24"/>
  <c r="C121" i="24"/>
  <c r="F128" i="24"/>
  <c r="F122" i="24"/>
  <c r="F141" i="24"/>
  <c r="F143" i="24"/>
  <c r="F130" i="24"/>
  <c r="F125" i="24"/>
  <c r="F142" i="24"/>
  <c r="F139" i="24"/>
  <c r="F123" i="24"/>
  <c r="F133" i="24"/>
  <c r="F136" i="24"/>
  <c r="C123" i="24"/>
  <c r="F137" i="24"/>
  <c r="C120" i="24"/>
  <c r="C124" i="24"/>
  <c r="F124" i="24"/>
  <c r="F120" i="24"/>
  <c r="F131" i="24"/>
  <c r="F140" i="24"/>
  <c r="F126" i="24"/>
  <c r="F138" i="24"/>
  <c r="F135" i="24"/>
  <c r="C125" i="24"/>
  <c r="O25" i="3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L66" i="21" l="1"/>
  <c r="L101" i="21" s="1"/>
  <c r="E143" i="21" s="1"/>
  <c r="I66" i="21"/>
  <c r="I101" i="21" s="1"/>
  <c r="E135" i="21" s="1"/>
  <c r="F66" i="21"/>
  <c r="F101" i="21" s="1"/>
  <c r="E127" i="21" s="1"/>
  <c r="L65" i="21"/>
  <c r="L100" i="21" s="1"/>
  <c r="E142" i="21" s="1"/>
  <c r="I65" i="21"/>
  <c r="I100" i="21" s="1"/>
  <c r="E134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F63" i="21"/>
  <c r="F98" i="21" s="1"/>
  <c r="E124" i="21" s="1"/>
  <c r="L62" i="21"/>
  <c r="L97" i="21" s="1"/>
  <c r="E139" i="21" s="1"/>
  <c r="I62" i="21"/>
  <c r="I97" i="21" s="1"/>
  <c r="E131" i="21" s="1"/>
  <c r="F62" i="21"/>
  <c r="F97" i="21" s="1"/>
  <c r="E123" i="21" s="1"/>
  <c r="L61" i="21"/>
  <c r="L96" i="21" s="1"/>
  <c r="E138" i="21" s="1"/>
  <c r="I61" i="21"/>
  <c r="I96" i="21" s="1"/>
  <c r="E130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K51" i="21"/>
  <c r="J51" i="21"/>
  <c r="I51" i="21"/>
  <c r="H51" i="21"/>
  <c r="H66" i="21" s="1"/>
  <c r="G51" i="21"/>
  <c r="F51" i="21"/>
  <c r="E51" i="21"/>
  <c r="D51" i="21"/>
  <c r="C51" i="21"/>
  <c r="N50" i="21"/>
  <c r="M50" i="21"/>
  <c r="L50" i="21"/>
  <c r="K50" i="21"/>
  <c r="J50" i="21"/>
  <c r="I50" i="21"/>
  <c r="H50" i="21"/>
  <c r="G65" i="21" s="1"/>
  <c r="G100" i="21" s="1"/>
  <c r="G50" i="21"/>
  <c r="F50" i="21"/>
  <c r="E50" i="21"/>
  <c r="D50" i="21"/>
  <c r="C50" i="21"/>
  <c r="N49" i="21"/>
  <c r="M49" i="21"/>
  <c r="N64" i="21" s="1"/>
  <c r="L49" i="21"/>
  <c r="K49" i="21"/>
  <c r="J49" i="21"/>
  <c r="I49" i="21"/>
  <c r="H49" i="21"/>
  <c r="G64" i="21" s="1"/>
  <c r="G99" i="21" s="1"/>
  <c r="G49" i="21"/>
  <c r="F49" i="21"/>
  <c r="E49" i="21"/>
  <c r="D49" i="21"/>
  <c r="C49" i="21"/>
  <c r="E64" i="21" s="1"/>
  <c r="N48" i="21"/>
  <c r="M48" i="21"/>
  <c r="M63" i="21" s="1"/>
  <c r="M98" i="21" s="1"/>
  <c r="L48" i="21"/>
  <c r="K48" i="21"/>
  <c r="J48" i="21"/>
  <c r="I48" i="21"/>
  <c r="H48" i="21"/>
  <c r="H63" i="21" s="1"/>
  <c r="G48" i="21"/>
  <c r="F48" i="21"/>
  <c r="E48" i="21"/>
  <c r="D48" i="21"/>
  <c r="C48" i="21"/>
  <c r="E63" i="21" s="1"/>
  <c r="N47" i="21"/>
  <c r="M47" i="21"/>
  <c r="L47" i="21"/>
  <c r="K47" i="21"/>
  <c r="J47" i="21"/>
  <c r="I47" i="21"/>
  <c r="H47" i="21"/>
  <c r="G62" i="21" s="1"/>
  <c r="G97" i="21" s="1"/>
  <c r="G47" i="21"/>
  <c r="H62" i="21"/>
  <c r="E47" i="21"/>
  <c r="D47" i="21"/>
  <c r="C47" i="21"/>
  <c r="E62" i="21" s="1"/>
  <c r="N46" i="21"/>
  <c r="M46" i="21"/>
  <c r="M61" i="21" s="1"/>
  <c r="M96" i="21" s="1"/>
  <c r="L46" i="21"/>
  <c r="K46" i="21"/>
  <c r="J46" i="21"/>
  <c r="I46" i="21"/>
  <c r="G46" i="21"/>
  <c r="F46" i="21"/>
  <c r="E46" i="21"/>
  <c r="D46" i="21"/>
  <c r="C46" i="21"/>
  <c r="E61" i="21" s="1"/>
  <c r="N45" i="21"/>
  <c r="M45" i="21"/>
  <c r="L45" i="21"/>
  <c r="K45" i="21"/>
  <c r="J45" i="21"/>
  <c r="I45" i="21"/>
  <c r="H45" i="21"/>
  <c r="G45" i="21"/>
  <c r="F45" i="21"/>
  <c r="E45" i="21"/>
  <c r="D45" i="21"/>
  <c r="C45" i="21"/>
  <c r="E60" i="21" s="1"/>
  <c r="N44" i="21"/>
  <c r="M44" i="21"/>
  <c r="N59" i="21" s="1"/>
  <c r="L44" i="21"/>
  <c r="K44" i="21"/>
  <c r="J44" i="21"/>
  <c r="I44" i="21"/>
  <c r="H44" i="21"/>
  <c r="G44" i="21"/>
  <c r="F44" i="21"/>
  <c r="E44" i="21"/>
  <c r="D44" i="21"/>
  <c r="C44" i="21"/>
  <c r="E59" i="21" s="1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F68" i="20"/>
  <c r="F103" i="20" s="1"/>
  <c r="E128" i="20" s="1"/>
  <c r="L67" i="20"/>
  <c r="L102" i="20" s="1"/>
  <c r="E143" i="20" s="1"/>
  <c r="I67" i="20"/>
  <c r="I102" i="20" s="1"/>
  <c r="E135" i="20" s="1"/>
  <c r="F67" i="20"/>
  <c r="F102" i="20" s="1"/>
  <c r="E127" i="20" s="1"/>
  <c r="L66" i="20"/>
  <c r="L101" i="20" s="1"/>
  <c r="E142" i="20" s="1"/>
  <c r="I66" i="20"/>
  <c r="I101" i="20" s="1"/>
  <c r="E134" i="20" s="1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L64" i="20"/>
  <c r="L99" i="20" s="1"/>
  <c r="E140" i="20" s="1"/>
  <c r="I64" i="20"/>
  <c r="I99" i="20" s="1"/>
  <c r="E132" i="20" s="1"/>
  <c r="F64" i="20"/>
  <c r="F99" i="20" s="1"/>
  <c r="E124" i="20" s="1"/>
  <c r="L63" i="20"/>
  <c r="L98" i="20" s="1"/>
  <c r="E139" i="20" s="1"/>
  <c r="I63" i="20"/>
  <c r="I98" i="20" s="1"/>
  <c r="E131" i="20" s="1"/>
  <c r="F63" i="20"/>
  <c r="F98" i="20" s="1"/>
  <c r="E123" i="20" s="1"/>
  <c r="D63" i="20"/>
  <c r="D98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54" i="20"/>
  <c r="L54" i="20"/>
  <c r="N69" i="20" s="1"/>
  <c r="K54" i="20"/>
  <c r="J54" i="20"/>
  <c r="I54" i="20"/>
  <c r="G54" i="20"/>
  <c r="F54" i="20"/>
  <c r="H69" i="20" s="1"/>
  <c r="E54" i="20"/>
  <c r="D54" i="20"/>
  <c r="C54" i="20"/>
  <c r="N53" i="20"/>
  <c r="M53" i="20"/>
  <c r="L53" i="20"/>
  <c r="M68" i="20" s="1"/>
  <c r="M103" i="20" s="1"/>
  <c r="K53" i="20"/>
  <c r="J53" i="20"/>
  <c r="I53" i="20"/>
  <c r="H53" i="20"/>
  <c r="G53" i="20"/>
  <c r="F53" i="20"/>
  <c r="G68" i="20" s="1"/>
  <c r="G103" i="20" s="1"/>
  <c r="E53" i="20"/>
  <c r="D53" i="20"/>
  <c r="N52" i="20"/>
  <c r="M52" i="20"/>
  <c r="L52" i="20"/>
  <c r="N67" i="20" s="1"/>
  <c r="K52" i="20"/>
  <c r="J52" i="20"/>
  <c r="I52" i="20"/>
  <c r="H52" i="20"/>
  <c r="G52" i="20"/>
  <c r="F52" i="20"/>
  <c r="G67" i="20" s="1"/>
  <c r="G102" i="20" s="1"/>
  <c r="E52" i="20"/>
  <c r="D52" i="20"/>
  <c r="E67" i="20" s="1"/>
  <c r="C52" i="20"/>
  <c r="D67" i="20" s="1"/>
  <c r="D102" i="20" s="1"/>
  <c r="N51" i="20"/>
  <c r="M51" i="20"/>
  <c r="L51" i="20"/>
  <c r="N66" i="20" s="1"/>
  <c r="K51" i="20"/>
  <c r="J51" i="20"/>
  <c r="I51" i="20"/>
  <c r="K66" i="20" s="1"/>
  <c r="H51" i="20"/>
  <c r="G51" i="20"/>
  <c r="F51" i="20"/>
  <c r="G66" i="20" s="1"/>
  <c r="G101" i="20" s="1"/>
  <c r="E51" i="20"/>
  <c r="D51" i="20"/>
  <c r="D66" i="20" s="1"/>
  <c r="D101" i="20" s="1"/>
  <c r="C51" i="20"/>
  <c r="N50" i="20"/>
  <c r="M50" i="20"/>
  <c r="M65" i="20"/>
  <c r="M100" i="20" s="1"/>
  <c r="K50" i="20"/>
  <c r="J50" i="20"/>
  <c r="I50" i="20"/>
  <c r="J65" i="20" s="1"/>
  <c r="J100" i="20" s="1"/>
  <c r="H50" i="20"/>
  <c r="G50" i="20"/>
  <c r="F50" i="20"/>
  <c r="E50" i="20"/>
  <c r="D50" i="20"/>
  <c r="C50" i="20"/>
  <c r="N49" i="20"/>
  <c r="M49" i="20"/>
  <c r="K49" i="20"/>
  <c r="J49" i="20"/>
  <c r="I49" i="20"/>
  <c r="K64" i="20" s="1"/>
  <c r="H49" i="20"/>
  <c r="G49" i="20"/>
  <c r="F49" i="20"/>
  <c r="E49" i="20"/>
  <c r="D49" i="20"/>
  <c r="D64" i="20" s="1"/>
  <c r="D99" i="20" s="1"/>
  <c r="C49" i="20"/>
  <c r="E64" i="20" s="1"/>
  <c r="N48" i="20"/>
  <c r="M48" i="20"/>
  <c r="N63" i="20"/>
  <c r="K48" i="20"/>
  <c r="J48" i="20"/>
  <c r="I48" i="20"/>
  <c r="K63" i="20" s="1"/>
  <c r="H48" i="20"/>
  <c r="G48" i="20"/>
  <c r="F48" i="20"/>
  <c r="H63" i="20" s="1"/>
  <c r="E48" i="20"/>
  <c r="D48" i="20"/>
  <c r="C48" i="20"/>
  <c r="N47" i="20"/>
  <c r="M47" i="20"/>
  <c r="L47" i="20"/>
  <c r="K47" i="20"/>
  <c r="J47" i="20"/>
  <c r="I47" i="20"/>
  <c r="H47" i="20"/>
  <c r="G47" i="20"/>
  <c r="F47" i="20"/>
  <c r="E47" i="20"/>
  <c r="D47" i="20"/>
  <c r="E62" i="20" s="1"/>
  <c r="C47" i="20"/>
  <c r="M59" i="21" l="1"/>
  <c r="M94" i="21" s="1"/>
  <c r="N60" i="21"/>
  <c r="N61" i="21"/>
  <c r="M62" i="21"/>
  <c r="M97" i="21" s="1"/>
  <c r="N63" i="21"/>
  <c r="M64" i="21"/>
  <c r="M99" i="21" s="1"/>
  <c r="N65" i="21"/>
  <c r="N66" i="21"/>
  <c r="G59" i="21"/>
  <c r="G94" i="21" s="1"/>
  <c r="G60" i="21"/>
  <c r="G95" i="21" s="1"/>
  <c r="H61" i="21"/>
  <c r="G63" i="21"/>
  <c r="G98" i="21" s="1"/>
  <c r="H64" i="21"/>
  <c r="H65" i="21"/>
  <c r="G66" i="21"/>
  <c r="G101" i="21" s="1"/>
  <c r="N62" i="21"/>
  <c r="M65" i="21"/>
  <c r="M100" i="21" s="1"/>
  <c r="J59" i="21"/>
  <c r="J94" i="21" s="1"/>
  <c r="K60" i="21"/>
  <c r="J61" i="21"/>
  <c r="J96" i="21" s="1"/>
  <c r="K62" i="21"/>
  <c r="K65" i="21"/>
  <c r="K59" i="21"/>
  <c r="J60" i="21"/>
  <c r="J95" i="21" s="1"/>
  <c r="K61" i="21"/>
  <c r="J62" i="21"/>
  <c r="J97" i="21" s="1"/>
  <c r="K63" i="21"/>
  <c r="K64" i="21"/>
  <c r="J65" i="21"/>
  <c r="J100" i="21" s="1"/>
  <c r="K66" i="21"/>
  <c r="G61" i="21"/>
  <c r="G96" i="21" s="1"/>
  <c r="H62" i="20"/>
  <c r="J62" i="20"/>
  <c r="J97" i="20" s="1"/>
  <c r="K62" i="20"/>
  <c r="J64" i="20"/>
  <c r="J99" i="20" s="1"/>
  <c r="K65" i="20"/>
  <c r="J66" i="20"/>
  <c r="J101" i="20" s="1"/>
  <c r="K67" i="20"/>
  <c r="K68" i="20"/>
  <c r="K69" i="20"/>
  <c r="M63" i="20"/>
  <c r="M98" i="20" s="1"/>
  <c r="M69" i="20"/>
  <c r="M104" i="20" s="1"/>
  <c r="N62" i="20"/>
  <c r="N68" i="20"/>
  <c r="H67" i="20"/>
  <c r="D62" i="20"/>
  <c r="D97" i="20" s="1"/>
  <c r="E63" i="20"/>
  <c r="D65" i="20"/>
  <c r="D100" i="20" s="1"/>
  <c r="E66" i="20"/>
  <c r="D103" i="20"/>
  <c r="E69" i="20"/>
  <c r="E65" i="20"/>
  <c r="G97" i="20"/>
  <c r="G113" i="20" s="1"/>
  <c r="G115" i="20" s="1"/>
  <c r="F144" i="20" s="1"/>
  <c r="G56" i="12" s="1"/>
  <c r="G62" i="20"/>
  <c r="M62" i="20"/>
  <c r="M97" i="20" s="1"/>
  <c r="N64" i="20"/>
  <c r="N65" i="20"/>
  <c r="M67" i="20"/>
  <c r="M102" i="20" s="1"/>
  <c r="E68" i="20"/>
  <c r="H64" i="20"/>
  <c r="H66" i="20"/>
  <c r="H68" i="20"/>
  <c r="G63" i="20"/>
  <c r="G98" i="20" s="1"/>
  <c r="H65" i="20"/>
  <c r="G69" i="20"/>
  <c r="G104" i="20" s="1"/>
  <c r="H60" i="21"/>
  <c r="H59" i="21"/>
  <c r="D59" i="21"/>
  <c r="D94" i="21" s="1"/>
  <c r="D64" i="21"/>
  <c r="D99" i="21" s="1"/>
  <c r="J66" i="21"/>
  <c r="J101" i="21" s="1"/>
  <c r="M60" i="21"/>
  <c r="M95" i="21" s="1"/>
  <c r="D63" i="21"/>
  <c r="D98" i="21" s="1"/>
  <c r="D62" i="21"/>
  <c r="D97" i="21" s="1"/>
  <c r="D61" i="21"/>
  <c r="D96" i="21" s="1"/>
  <c r="D60" i="21"/>
  <c r="D95" i="21" s="1"/>
  <c r="J64" i="21"/>
  <c r="J99" i="21" s="1"/>
  <c r="J63" i="21"/>
  <c r="J98" i="21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G110" i="21" l="1"/>
  <c r="G112" i="21" s="1"/>
  <c r="F136" i="21" s="1"/>
  <c r="H50" i="12" s="1"/>
  <c r="C120" i="21"/>
  <c r="C124" i="21"/>
  <c r="C125" i="20"/>
  <c r="C126" i="20"/>
  <c r="C128" i="20"/>
  <c r="F140" i="20"/>
  <c r="G52" i="12" s="1"/>
  <c r="F145" i="20"/>
  <c r="G57" i="12" s="1"/>
  <c r="F125" i="20"/>
  <c r="G37" i="12" s="1"/>
  <c r="F124" i="20"/>
  <c r="G36" i="12" s="1"/>
  <c r="F136" i="20"/>
  <c r="G48" i="12" s="1"/>
  <c r="F123" i="20"/>
  <c r="G35" i="12" s="1"/>
  <c r="F139" i="20"/>
  <c r="G51" i="12" s="1"/>
  <c r="F132" i="20"/>
  <c r="G44" i="12" s="1"/>
  <c r="F141" i="20"/>
  <c r="G53" i="12" s="1"/>
  <c r="F138" i="20"/>
  <c r="G50" i="12" s="1"/>
  <c r="F137" i="20"/>
  <c r="G49" i="12" s="1"/>
  <c r="C127" i="20"/>
  <c r="C124" i="20"/>
  <c r="C123" i="20"/>
  <c r="F138" i="21"/>
  <c r="H52" i="12" s="1"/>
  <c r="F132" i="21"/>
  <c r="H46" i="12" s="1"/>
  <c r="F123" i="21"/>
  <c r="H37" i="12" s="1"/>
  <c r="F137" i="21"/>
  <c r="H51" i="12" s="1"/>
  <c r="F129" i="20"/>
  <c r="G41" i="12" s="1"/>
  <c r="F143" i="20"/>
  <c r="G55" i="12" s="1"/>
  <c r="F128" i="20"/>
  <c r="G40" i="12" s="1"/>
  <c r="C122" i="20"/>
  <c r="C129" i="20"/>
  <c r="F127" i="20"/>
  <c r="G39" i="12" s="1"/>
  <c r="F142" i="20"/>
  <c r="G54" i="12" s="1"/>
  <c r="F122" i="20"/>
  <c r="G34" i="12" s="1"/>
  <c r="F134" i="20"/>
  <c r="G46" i="12" s="1"/>
  <c r="F131" i="20"/>
  <c r="G43" i="12" s="1"/>
  <c r="F133" i="20"/>
  <c r="G45" i="12" s="1"/>
  <c r="F130" i="20"/>
  <c r="G42" i="12" s="1"/>
  <c r="F135" i="20"/>
  <c r="G47" i="12" s="1"/>
  <c r="F126" i="20"/>
  <c r="G38" i="12" s="1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F128" i="21" l="1"/>
  <c r="H42" i="12" s="1"/>
  <c r="F134" i="21"/>
  <c r="H48" i="12" s="1"/>
  <c r="F121" i="21"/>
  <c r="H35" i="12" s="1"/>
  <c r="F126" i="21"/>
  <c r="H40" i="12" s="1"/>
  <c r="F133" i="21"/>
  <c r="H47" i="12" s="1"/>
  <c r="F130" i="21"/>
  <c r="H44" i="12" s="1"/>
  <c r="F122" i="21"/>
  <c r="H36" i="12" s="1"/>
  <c r="F127" i="21"/>
  <c r="H41" i="12" s="1"/>
  <c r="C123" i="21"/>
  <c r="F120" i="21"/>
  <c r="H34" i="12" s="1"/>
  <c r="C125" i="21"/>
  <c r="F142" i="21"/>
  <c r="H56" i="12" s="1"/>
  <c r="F124" i="21"/>
  <c r="H38" i="12" s="1"/>
  <c r="F140" i="21"/>
  <c r="H54" i="12" s="1"/>
  <c r="F129" i="21"/>
  <c r="H43" i="12" s="1"/>
  <c r="F141" i="21"/>
  <c r="H55" i="12" s="1"/>
  <c r="C122" i="21"/>
  <c r="F135" i="21"/>
  <c r="H49" i="12" s="1"/>
  <c r="F139" i="21"/>
  <c r="H53" i="12" s="1"/>
  <c r="F143" i="21"/>
  <c r="H57" i="12" s="1"/>
  <c r="F131" i="21"/>
  <c r="H45" i="12" s="1"/>
  <c r="F125" i="21"/>
  <c r="H39" i="12" s="1"/>
  <c r="C121" i="21"/>
  <c r="G99" i="3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E44" i="11"/>
  <c r="F44" i="11"/>
  <c r="G44" i="11"/>
  <c r="H44" i="11"/>
  <c r="I44" i="11"/>
  <c r="J44" i="11"/>
  <c r="K44" i="11"/>
  <c r="L44" i="11"/>
  <c r="M44" i="11"/>
  <c r="N44" i="11"/>
  <c r="D45" i="11"/>
  <c r="E45" i="11"/>
  <c r="F45" i="11"/>
  <c r="G45" i="11"/>
  <c r="H45" i="11"/>
  <c r="I45" i="11"/>
  <c r="J45" i="11"/>
  <c r="K45" i="11"/>
  <c r="L45" i="11"/>
  <c r="M45" i="11"/>
  <c r="N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H47" i="11"/>
  <c r="J47" i="11"/>
  <c r="K47" i="11"/>
  <c r="L47" i="11"/>
  <c r="M47" i="11"/>
  <c r="N47" i="11"/>
  <c r="D48" i="11"/>
  <c r="E48" i="11"/>
  <c r="F48" i="11"/>
  <c r="G48" i="11"/>
  <c r="H48" i="11"/>
  <c r="I48" i="11"/>
  <c r="J48" i="11"/>
  <c r="K48" i="11"/>
  <c r="L48" i="11"/>
  <c r="M48" i="11"/>
  <c r="N48" i="11"/>
  <c r="D49" i="11"/>
  <c r="E49" i="11"/>
  <c r="F49" i="11"/>
  <c r="G49" i="11"/>
  <c r="H49" i="11"/>
  <c r="I49" i="11"/>
  <c r="J49" i="11"/>
  <c r="K49" i="11"/>
  <c r="M49" i="11"/>
  <c r="N49" i="11"/>
  <c r="D50" i="11"/>
  <c r="E50" i="11"/>
  <c r="F50" i="11"/>
  <c r="G50" i="11"/>
  <c r="H50" i="11"/>
  <c r="I50" i="11"/>
  <c r="J50" i="11"/>
  <c r="K50" i="11"/>
  <c r="L50" i="11"/>
  <c r="M50" i="11"/>
  <c r="N50" i="11"/>
  <c r="D51" i="11"/>
  <c r="E51" i="11"/>
  <c r="F51" i="11"/>
  <c r="G51" i="11"/>
  <c r="H51" i="11"/>
  <c r="I51" i="11"/>
  <c r="J51" i="11"/>
  <c r="K51" i="11"/>
  <c r="L51" i="11"/>
  <c r="M51" i="11"/>
  <c r="N51" i="11"/>
  <c r="C44" i="11"/>
  <c r="D64" i="11" l="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<sst xmlns="http://schemas.openxmlformats.org/spreadsheetml/2006/main" count="752" uniqueCount="137">
  <si>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</si>
  <si>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</si>
  <si>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</si>
  <si>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</si>
  <si>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</si>
  <si>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</si>
  <si>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</si>
  <si>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</si>
  <si>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</si>
  <si>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</si>
  <si>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</si>
  <si>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</si>
  <si>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</si>
  <si>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</si>
  <si>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</si>
  <si>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>Paste Here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</si>
  <si>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</si>
  <si>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</si>
  <si>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</si>
  <si>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</si>
  <si>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</si>
  <si>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</si>
  <si>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</si>
  <si>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</si>
  <si>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</si>
  <si>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</si>
  <si>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</si>
  <si>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</si>
  <si>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</si>
  <si>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</si>
  <si>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</si>
  <si>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</si>
  <si>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</si>
  <si>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</si>
  <si>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</si>
  <si>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</si>
  <si>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</si>
  <si>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</si>
  <si>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</si>
  <si>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</si>
  <si>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</si>
  <si>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</si>
  <si>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</si>
  <si>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</si>
  <si>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</si>
  <si>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</si>
  <si>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</si>
  <si>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</si>
  <si>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</si>
  <si>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</si>
  <si>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</si>
  <si>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</si>
  <si>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</si>
  <si>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</si>
  <si>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</si>
  <si>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</si>
  <si>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</si>
  <si>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</si>
  <si>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</si>
  <si>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</si>
  <si>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</si>
  <si>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</si>
  <si>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</si>
  <si>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</si>
  <si>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</si>
  <si>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</si>
  <si>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</si>
  <si>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</si>
  <si>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</si>
  <si>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</si>
  <si>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</si>
  <si>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</si>
  <si>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</si>
  <si>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</si>
  <si>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</si>
  <si>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</si>
  <si>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</si>
  <si>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</si>
  <si>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</si>
  <si>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</si>
  <si>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</si>
  <si>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</si>
  <si>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</si>
  <si>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</si>
  <si>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</si>
  <si>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</si>
  <si>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</si>
  <si>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</si>
  <si>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</si>
  <si>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</si>
  <si>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</si>
  <si>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</si>
  <si>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</si>
  <si>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</si>
  <si>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</si>
  <si>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</si>
  <si>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</si>
  <si>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</si>
  <si>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</si>
  <si>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</si>
  <si>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</si>
  <si>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</si>
  <si>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</si>
  <si>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</si>
  <si>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</si>
  <si>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</si>
  <si>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</si>
  <si>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</si>
  <si>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</si>
  <si>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</si>
  <si>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</si>
  <si>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</si>
  <si>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</si>
  <si>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</si>
  <si>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</si>
  <si>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</si>
  <si>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</si>
  <si>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</si>
  <si>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</si>
  <si>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</si>
  <si>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</si>
  <si>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</si>
  <si>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</si>
  <si>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</si>
  <si>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</si>
  <si>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</si>
  <si>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</si>
  <si>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</si>
  <si>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</si>
  <si>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Set 2</t>
  </si>
  <si>
    <t>21CY  Cornell Genetic Gain TB Malting</t>
  </si>
  <si>
    <t>Temperature(°C)</t>
  </si>
  <si>
    <t>Andy</t>
  </si>
  <si>
    <t>Rahr</t>
  </si>
  <si>
    <t>TMC</t>
  </si>
  <si>
    <t>WinterTP2-3</t>
  </si>
  <si>
    <t>WinterTP2-4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</si>
</sst>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7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310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2" fontId="15" fillId="0" borderId="11" xfId="0" applyNumberFormat="1" applyFont="1" applyFill="1" applyBorder="1" applyAlignment="1">
      <alignment horizontal="center"/>
    </xf>
    <xf numFmtId="16" fontId="15" fillId="0" borderId="0" xfId="0" applyNumberFormat="1" applyFont="1"/>
    <xf numFmtId="14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12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0" fontId="0" fillId="0" borderId="49" xfId="0" applyBorder="1"/>
    <xf numFmtId="0" fontId="0" fillId="0" borderId="48" xfId="0" applyBorder="1"/>
    <xf numFmtId="0" fontId="10" fillId="0" borderId="7" xfId="0" applyFont="1" applyBorder="1" applyAlignment="1">
      <alignment horizontal="center"/>
    </xf>
    <xf numFmtId="0" fontId="0" fillId="0" borderId="3" xfId="0" applyBorder="1"/>
    <xf numFmtId="0" fontId="0" fillId="0" borderId="50" xfId="0" applyBorder="1"/>
    <xf numFmtId="167" fontId="5" fillId="0" borderId="3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0" fontId="0" fillId="3" borderId="48" xfId="0" applyFill="1" applyBorder="1"/>
    <xf numFmtId="0" fontId="0" fillId="3" borderId="49" xfId="0" applyFill="1" applyBorder="1"/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0.66546666666666665</c:v>
                </c:pt>
                <c:pt idx="1">
                  <c:v>0.61903333333333332</c:v>
                </c:pt>
                <c:pt idx="2">
                  <c:v>0.6105666666666667</c:v>
                </c:pt>
                <c:pt idx="3">
                  <c:v>0.58066666666666655</c:v>
                </c:pt>
                <c:pt idx="4">
                  <c:v>0.56203333333333338</c:v>
                </c:pt>
                <c:pt idx="5">
                  <c:v>0.47114999999999996</c:v>
                </c:pt>
                <c:pt idx="7">
                  <c:v>0.18723333333333336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0.59459999999999991</c:v>
                </c:pt>
                <c:pt idx="1">
                  <c:v>0.57956666666666667</c:v>
                </c:pt>
                <c:pt idx="2">
                  <c:v>0.56746666666666667</c:v>
                </c:pt>
                <c:pt idx="3">
                  <c:v>0.55243333333333344</c:v>
                </c:pt>
                <c:pt idx="4">
                  <c:v>0.51006666666666678</c:v>
                </c:pt>
                <c:pt idx="5">
                  <c:v>0.40916666666666668</c:v>
                </c:pt>
                <c:pt idx="7">
                  <c:v>0.1444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3'!$C$62:$C$69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3'!$D$62:$D$69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649-8878-0B6C74EB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0.5998</c:v>
                </c:pt>
                <c:pt idx="1">
                  <c:v>0.54260000000000008</c:v>
                </c:pt>
                <c:pt idx="2">
                  <c:v>0.50789999999999991</c:v>
                </c:pt>
                <c:pt idx="3">
                  <c:v>0.41036666666666671</c:v>
                </c:pt>
                <c:pt idx="4">
                  <c:v>0.30826666666666669</c:v>
                </c:pt>
                <c:pt idx="5">
                  <c:v>4.0766666666666673E-2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0.59480000000000011</c:v>
                </c:pt>
                <c:pt idx="1">
                  <c:v>0.55523333333333325</c:v>
                </c:pt>
                <c:pt idx="2">
                  <c:v>0.51026666666666665</c:v>
                </c:pt>
                <c:pt idx="3">
                  <c:v>0.40450000000000003</c:v>
                </c:pt>
                <c:pt idx="4">
                  <c:v>0.30170000000000002</c:v>
                </c:pt>
                <c:pt idx="5">
                  <c:v>3.2899999999999999E-2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0.59480000000000011</c:v>
                </c:pt>
                <c:pt idx="1">
                  <c:v>0.55523333333333325</c:v>
                </c:pt>
                <c:pt idx="2">
                  <c:v>0.51026666666666665</c:v>
                </c:pt>
                <c:pt idx="3">
                  <c:v>0.40450000000000003</c:v>
                </c:pt>
                <c:pt idx="4">
                  <c:v>0.30170000000000002</c:v>
                </c:pt>
                <c:pt idx="5">
                  <c:v>3.2899999999999999E-2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0-40B4-96B0-804D2443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Normal="100" workbookViewId="0">
      <selection activeCell="D52" sqref="D52:H57"/>
    </sheetView>
  </sheetViews>
  <sheetFormatPr defaultRowHeight="12.75" x14ac:dyDescent="0.2"/>
  <cols>
    <col min="2" max="3" width="9.85546875" customWidth="1"/>
    <col min="4" max="4" width="11.42578125" customWidth="1"/>
    <col min="5" max="5" width="10.71093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54" t="s">
        <v>130</v>
      </c>
      <c r="B1" s="255"/>
      <c r="D1" s="255"/>
      <c r="E1" s="256"/>
      <c r="F1" s="256"/>
    </row>
    <row r="2" spans="1:13" ht="12.75" customHeight="1" x14ac:dyDescent="0.2">
      <c r="A2" s="194"/>
      <c r="B2" s="194"/>
      <c r="D2" s="194"/>
    </row>
    <row r="3" spans="1:13" ht="15.75" x14ac:dyDescent="0.25">
      <c r="A3" s="1" t="s">
        <v>70</v>
      </c>
      <c r="B3" s="1"/>
      <c r="D3" s="1"/>
      <c r="F3" s="6"/>
    </row>
    <row r="4" spans="1:13" ht="15" x14ac:dyDescent="0.25">
      <c r="A4" s="2" t="s">
        <v>71</v>
      </c>
      <c r="B4" s="2"/>
      <c r="D4" s="2"/>
      <c r="F4" s="6"/>
    </row>
    <row r="5" spans="1:13" ht="15" x14ac:dyDescent="0.25">
      <c r="A5" s="2"/>
      <c r="B5" s="2"/>
      <c r="D5" s="2"/>
      <c r="F5" s="6"/>
    </row>
    <row r="6" spans="1:13" s="3" customFormat="1" x14ac:dyDescent="0.2">
      <c r="A6" s="223" t="s">
        <v>121</v>
      </c>
      <c r="B6" s="223" t="s">
        <v>122</v>
      </c>
      <c r="F6" s="2"/>
    </row>
    <row r="7" spans="1:13" x14ac:dyDescent="0.2">
      <c r="E7" s="2"/>
      <c r="F7" s="3"/>
      <c r="G7" s="17"/>
      <c r="H7" s="17"/>
      <c r="K7" s="4"/>
      <c r="L7" s="4"/>
    </row>
    <row r="8" spans="1:13" s="3" customFormat="1" x14ac:dyDescent="0.2">
      <c r="G8" s="282" t="s">
        <v>62</v>
      </c>
      <c r="H8" s="282"/>
      <c r="I8" s="13"/>
      <c r="J8" s="13"/>
      <c r="K8" s="283"/>
      <c r="L8" s="283"/>
    </row>
    <row r="9" spans="1:13" s="2" customFormat="1" ht="24.75" thickBot="1" x14ac:dyDescent="0.25">
      <c r="A9" s="257" t="s">
        <v>127</v>
      </c>
      <c r="B9" s="211" t="s">
        <v>120</v>
      </c>
      <c r="C9" s="211" t="s">
        <v>124</v>
      </c>
      <c r="D9" s="225" t="s">
        <v>123</v>
      </c>
      <c r="E9" s="11" t="s">
        <v>119</v>
      </c>
      <c r="F9" s="11" t="s">
        <v>118</v>
      </c>
      <c r="G9" s="18" t="s">
        <v>77</v>
      </c>
      <c r="H9" s="18" t="s">
        <v>78</v>
      </c>
      <c r="J9" s="22"/>
      <c r="K9" s="23"/>
      <c r="L9" s="23"/>
      <c r="M9" s="12"/>
    </row>
    <row r="10" spans="1:13" s="2" customFormat="1" x14ac:dyDescent="0.2">
      <c r="A10" s="284" t="s">
        <v>128</v>
      </c>
      <c r="B10" s="210">
        <v>1</v>
      </c>
      <c r="C10" s="210"/>
      <c r="D10" s="210"/>
      <c r="E10" s="22" t="s">
        <v>133</v>
      </c>
      <c r="F10" s="209">
        <v>44620</v>
      </c>
      <c r="G10" s="224">
        <f>'DP, Plate 1'!F122</f>
        <v>138.57227138643066</v>
      </c>
      <c r="H10" s="224">
        <f>'AA, Plate 1'!F120</f>
        <v>62.874721170306586</v>
      </c>
      <c r="J10" s="22"/>
      <c r="K10" s="23"/>
      <c r="L10" s="23"/>
      <c r="M10" s="12"/>
    </row>
    <row r="11" spans="1:13" s="2" customFormat="1" x14ac:dyDescent="0.2">
      <c r="A11" s="285"/>
      <c r="B11" s="210">
        <v>2</v>
      </c>
      <c r="C11" s="210"/>
      <c r="D11" s="210"/>
      <c r="E11" s="22" t="s">
        <v>133</v>
      </c>
      <c r="F11" s="209">
        <v>44620</v>
      </c>
      <c r="G11" s="224">
        <f>'DP, Plate 1'!F123</f>
        <v>133.42772861356931</v>
      </c>
      <c r="H11" s="224">
        <f>'AA, Plate 1'!F121</f>
        <v>59.925278829693411</v>
      </c>
      <c r="J11" s="22"/>
      <c r="K11" s="5" t="s">
        <v>52</v>
      </c>
      <c r="L11" s="23"/>
      <c r="M11" s="12"/>
    </row>
    <row r="12" spans="1:13" s="2" customFormat="1" x14ac:dyDescent="0.2">
      <c r="A12" s="285"/>
      <c r="B12" s="210">
        <v>3</v>
      </c>
      <c r="C12"/>
      <c r="D12" s="273" t="s">
        <v>135</v>
      </c>
      <c r="E12">
        <v>7099</v>
      </c>
      <c r="F12" s="209">
        <v>44620</v>
      </c>
      <c r="G12" s="224">
        <f>'DP, Plate 1'!F124</f>
        <v>132.4837758112094</v>
      </c>
      <c r="H12" s="224">
        <f>'AA, Plate 1'!F122</f>
        <v>60.269274264667729</v>
      </c>
      <c r="J12" s="22"/>
      <c r="K12" s="3" t="s">
        <v>53</v>
      </c>
      <c r="L12" s="23"/>
      <c r="M12" s="12"/>
    </row>
    <row r="13" spans="1:13" s="2" customFormat="1" x14ac:dyDescent="0.2">
      <c r="A13" s="285"/>
      <c r="B13" s="210">
        <v>4</v>
      </c>
      <c r="C13"/>
      <c r="D13" s="273" t="s">
        <v>135</v>
      </c>
      <c r="E13">
        <v>7106</v>
      </c>
      <c r="F13" s="209">
        <v>44620</v>
      </c>
      <c r="G13" s="224">
        <f>'DP, Plate 1'!F125</f>
        <v>134.54867256637169</v>
      </c>
      <c r="H13" s="224">
        <f>'AA, Plate 1'!F123</f>
        <v>65.12343206930538</v>
      </c>
      <c r="J13" s="22"/>
      <c r="K13" s="3" t="s">
        <v>51</v>
      </c>
      <c r="L13" s="23"/>
      <c r="M13" s="12"/>
    </row>
    <row r="14" spans="1:13" s="2" customFormat="1" x14ac:dyDescent="0.2">
      <c r="A14" s="285"/>
      <c r="B14" s="210">
        <v>5</v>
      </c>
      <c r="C14"/>
      <c r="D14" s="273" t="s">
        <v>135</v>
      </c>
      <c r="E14">
        <v>7107</v>
      </c>
      <c r="F14" s="209">
        <v>44620</v>
      </c>
      <c r="G14" s="224">
        <f>'DP, Plate 1'!F126</f>
        <v>79.132743362831846</v>
      </c>
      <c r="H14" s="224">
        <f>'AA, Plate 1'!F124</f>
        <v>48.84735176635369</v>
      </c>
      <c r="J14" s="22"/>
      <c r="K14" s="3" t="s">
        <v>54</v>
      </c>
      <c r="L14" s="23"/>
      <c r="M14" s="12"/>
    </row>
    <row r="15" spans="1:13" s="2" customFormat="1" x14ac:dyDescent="0.2">
      <c r="A15" s="285"/>
      <c r="B15" s="210">
        <v>6</v>
      </c>
      <c r="C15"/>
      <c r="D15" s="273" t="s">
        <v>135</v>
      </c>
      <c r="E15">
        <v>7114</v>
      </c>
      <c r="F15" s="209">
        <v>44620</v>
      </c>
      <c r="G15" s="224">
        <f>'DP, Plate 1'!F127</f>
        <v>102.70206489675513</v>
      </c>
      <c r="H15" s="224">
        <f>'AA, Plate 1'!F125</f>
        <v>46.980858017326355</v>
      </c>
      <c r="J15" s="22"/>
      <c r="K15" s="3" t="s">
        <v>61</v>
      </c>
      <c r="L15" s="23"/>
      <c r="M15" s="12"/>
    </row>
    <row r="16" spans="1:13" s="2" customFormat="1" x14ac:dyDescent="0.2">
      <c r="A16" s="285"/>
      <c r="B16" s="210">
        <v>7</v>
      </c>
      <c r="C16"/>
      <c r="D16" s="273" t="s">
        <v>135</v>
      </c>
      <c r="E16">
        <v>7119</v>
      </c>
      <c r="F16" s="209">
        <v>44620</v>
      </c>
      <c r="G16" s="224">
        <f>'DP, Plate 1'!F128</f>
        <v>122.80825958702064</v>
      </c>
      <c r="H16" s="224">
        <f>'AA, Plate 1'!F126</f>
        <v>46.993598588992064</v>
      </c>
      <c r="J16" s="22"/>
      <c r="K16" s="3" t="s">
        <v>63</v>
      </c>
      <c r="L16" s="23"/>
      <c r="M16" s="12"/>
    </row>
    <row r="17" spans="1:22" s="2" customFormat="1" x14ac:dyDescent="0.2">
      <c r="A17" s="285"/>
      <c r="B17" s="210">
        <v>8</v>
      </c>
      <c r="C17"/>
      <c r="D17" s="273" t="s">
        <v>135</v>
      </c>
      <c r="E17">
        <v>7121</v>
      </c>
      <c r="F17" s="209">
        <v>44620</v>
      </c>
      <c r="G17" s="224">
        <f>'DP, Plate 1'!F129</f>
        <v>120.56637168141593</v>
      </c>
      <c r="H17" s="224">
        <f>'AA, Plate 1'!F127</f>
        <v>41.183897909425752</v>
      </c>
      <c r="J17" s="22"/>
      <c r="K17" s="23"/>
      <c r="L17" s="23"/>
      <c r="M17" s="12"/>
    </row>
    <row r="18" spans="1:22" s="2" customFormat="1" x14ac:dyDescent="0.2">
      <c r="A18" s="285"/>
      <c r="B18" s="210">
        <v>9</v>
      </c>
      <c r="C18"/>
      <c r="D18" s="273" t="s">
        <v>135</v>
      </c>
      <c r="E18">
        <v>7123</v>
      </c>
      <c r="F18" s="209">
        <v>44620</v>
      </c>
      <c r="G18" s="224">
        <f>'DP, Plate 1'!F130</f>
        <v>108.36578171091446</v>
      </c>
      <c r="H18" s="224">
        <f>'AA, Plate 1'!F128</f>
        <v>47.095523162317789</v>
      </c>
      <c r="J18" s="22"/>
      <c r="K18" s="23"/>
      <c r="L18" s="23"/>
      <c r="M18" s="12"/>
    </row>
    <row r="19" spans="1:22" s="2" customFormat="1" x14ac:dyDescent="0.2">
      <c r="A19" s="285"/>
      <c r="B19" s="210">
        <v>10</v>
      </c>
      <c r="C19"/>
      <c r="D19" s="273" t="s">
        <v>135</v>
      </c>
      <c r="E19" t="s">
        <v>134</v>
      </c>
      <c r="F19" s="209">
        <v>44620</v>
      </c>
      <c r="G19" s="224">
        <f>'DP, Plate 1'!F131</f>
        <v>175.84070796460173</v>
      </c>
      <c r="H19" s="224">
        <f>'AA, Plate 1'!F129</f>
        <v>88.228458785080647</v>
      </c>
      <c r="J19" s="22"/>
      <c r="K19" s="23"/>
      <c r="L19" s="23"/>
      <c r="M19" s="12"/>
    </row>
    <row r="20" spans="1:22" s="2" customFormat="1" x14ac:dyDescent="0.2">
      <c r="A20" s="285"/>
      <c r="B20" s="210">
        <v>11</v>
      </c>
      <c r="C20"/>
      <c r="D20" s="273" t="s">
        <v>135</v>
      </c>
      <c r="E20">
        <v>7129</v>
      </c>
      <c r="F20" s="209">
        <v>44620</v>
      </c>
      <c r="G20" s="224">
        <f>'DP, Plate 1'!F132</f>
        <v>121.66371681415929</v>
      </c>
      <c r="H20" s="224">
        <f>'AA, Plate 1'!F130</f>
        <v>62.607169165326553</v>
      </c>
      <c r="J20" s="22"/>
      <c r="K20" s="23"/>
      <c r="L20" s="23"/>
      <c r="M20" s="12"/>
    </row>
    <row r="21" spans="1:22" x14ac:dyDescent="0.2">
      <c r="A21" s="285"/>
      <c r="B21" s="210">
        <v>12</v>
      </c>
      <c r="D21" s="273" t="s">
        <v>135</v>
      </c>
      <c r="E21">
        <v>7149</v>
      </c>
      <c r="F21" s="209">
        <v>44620</v>
      </c>
      <c r="G21" s="224">
        <f>'DP, Plate 1'!F133</f>
        <v>150.76106194690263</v>
      </c>
      <c r="H21" s="224">
        <f>'AA, Plate 1'!F131</f>
        <v>67.289329252477046</v>
      </c>
      <c r="J21" s="4"/>
      <c r="K21" s="21"/>
      <c r="L21" s="21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285"/>
      <c r="B22" s="210">
        <v>13</v>
      </c>
      <c r="D22" s="273" t="s">
        <v>135</v>
      </c>
      <c r="E22">
        <v>7151</v>
      </c>
      <c r="F22" s="209">
        <v>44620</v>
      </c>
      <c r="G22" s="224">
        <f>'DP, Plate 1'!F134</f>
        <v>110.61946902654866</v>
      </c>
      <c r="H22" s="224">
        <f>'AA, Plate 1'!F132</f>
        <v>33.195559475022051</v>
      </c>
      <c r="J22" s="4"/>
      <c r="K22" s="15"/>
      <c r="L22" s="24"/>
      <c r="N22" s="16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285"/>
      <c r="B23" s="210">
        <v>14</v>
      </c>
      <c r="D23" s="273" t="s">
        <v>135</v>
      </c>
      <c r="E23">
        <v>7152</v>
      </c>
      <c r="F23" s="209">
        <v>44620</v>
      </c>
      <c r="G23" s="224">
        <f>'DP, Plate 1'!F135</f>
        <v>136.46017699115043</v>
      </c>
      <c r="H23" s="224">
        <f>'AA, Plate 1'!F133</f>
        <v>53.924469575141359</v>
      </c>
      <c r="J23" s="4"/>
      <c r="K23" s="15"/>
      <c r="L23" s="24"/>
      <c r="N23" s="13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285"/>
      <c r="B24" s="210">
        <v>15</v>
      </c>
      <c r="D24" s="273" t="s">
        <v>135</v>
      </c>
      <c r="E24">
        <v>7157</v>
      </c>
      <c r="F24" s="209">
        <v>44620</v>
      </c>
      <c r="G24" s="224">
        <f>'DP, Plate 1'!F136</f>
        <v>115.20943952802358</v>
      </c>
      <c r="H24" s="224">
        <f>'AA, Plate 1'!F134</f>
        <v>53.204627276028425</v>
      </c>
      <c r="J24" s="4"/>
      <c r="K24" s="15"/>
      <c r="L24" s="2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285"/>
      <c r="B25" s="210">
        <v>16</v>
      </c>
      <c r="D25" s="273" t="s">
        <v>135</v>
      </c>
      <c r="E25">
        <v>7159</v>
      </c>
      <c r="F25" s="209">
        <v>44620</v>
      </c>
      <c r="G25" s="224">
        <f>'DP, Plate 1'!F137</f>
        <v>58.106194690265482</v>
      </c>
      <c r="H25" s="224">
        <f>'AA, Plate 1'!F135</f>
        <v>33.673330912486378</v>
      </c>
      <c r="J25" s="4"/>
      <c r="K25" s="15"/>
      <c r="L25" s="24"/>
      <c r="N25" s="4"/>
      <c r="O25" s="19"/>
      <c r="P25" s="20"/>
      <c r="Q25" s="20"/>
      <c r="R25" s="20"/>
      <c r="S25" s="20"/>
      <c r="T25" s="4"/>
      <c r="U25" s="4"/>
      <c r="V25" s="4"/>
    </row>
    <row r="26" spans="1:22" x14ac:dyDescent="0.2">
      <c r="A26" s="285"/>
      <c r="B26" s="210">
        <v>17</v>
      </c>
      <c r="D26" s="273" t="s">
        <v>135</v>
      </c>
      <c r="E26">
        <v>7161</v>
      </c>
      <c r="F26" s="209">
        <v>44620</v>
      </c>
      <c r="G26" s="224">
        <f>'DP, Plate 1'!F138</f>
        <v>111.90560471976399</v>
      </c>
      <c r="H26" s="224">
        <f>'AA, Plate 1'!F136</f>
        <v>36.367961819785229</v>
      </c>
      <c r="J26" s="4"/>
      <c r="K26" s="15"/>
      <c r="L26" s="2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285"/>
      <c r="B27" s="210">
        <v>18</v>
      </c>
      <c r="D27" s="273" t="s">
        <v>135</v>
      </c>
      <c r="E27">
        <v>7164</v>
      </c>
      <c r="F27" s="209">
        <v>44620</v>
      </c>
      <c r="G27" s="224">
        <f>'DP, Plate 1'!F139</f>
        <v>106.33628318584068</v>
      </c>
      <c r="H27" s="224">
        <f>'AA, Plate 1'!F137</f>
        <v>50.9431758053639</v>
      </c>
      <c r="J27" s="4"/>
      <c r="K27" s="15"/>
      <c r="L27" s="2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285"/>
      <c r="B28" s="210">
        <v>19</v>
      </c>
      <c r="D28" s="273" t="s">
        <v>135</v>
      </c>
      <c r="E28">
        <v>7169</v>
      </c>
      <c r="F28" s="209">
        <v>44620</v>
      </c>
      <c r="G28" s="224">
        <f>'DP, Plate 1'!F140</f>
        <v>99.539823008849567</v>
      </c>
      <c r="H28" s="224">
        <f>'AA, Plate 1'!F138</f>
        <v>47.006339160657781</v>
      </c>
      <c r="J28" s="4"/>
      <c r="K28" s="15"/>
      <c r="L28" s="24"/>
      <c r="N28" s="4"/>
      <c r="O28" s="4"/>
      <c r="P28" s="8"/>
      <c r="Q28" s="10"/>
      <c r="R28" s="9"/>
      <c r="S28" s="7"/>
      <c r="T28" s="4"/>
      <c r="U28" s="4"/>
      <c r="V28" s="4"/>
    </row>
    <row r="29" spans="1:22" x14ac:dyDescent="0.2">
      <c r="A29" s="285"/>
      <c r="B29" s="210">
        <v>20</v>
      </c>
      <c r="D29" s="273" t="s">
        <v>135</v>
      </c>
      <c r="E29">
        <v>7174</v>
      </c>
      <c r="F29" s="209">
        <v>44620</v>
      </c>
      <c r="G29" s="224">
        <f>'DP, Plate 1'!F141</f>
        <v>74.035398230088504</v>
      </c>
      <c r="H29" s="224">
        <f>'AA, Plate 1'!F139</f>
        <v>36.208704673963801</v>
      </c>
      <c r="J29" s="4"/>
      <c r="K29" s="15"/>
      <c r="L29" s="24"/>
      <c r="N29" s="4"/>
      <c r="O29" s="4"/>
      <c r="P29" s="8"/>
      <c r="Q29" s="7"/>
      <c r="R29" s="9"/>
      <c r="S29" s="7"/>
      <c r="T29" s="4"/>
      <c r="U29" s="4"/>
      <c r="V29" s="4"/>
    </row>
    <row r="30" spans="1:22" x14ac:dyDescent="0.2">
      <c r="A30" s="285"/>
      <c r="B30" s="210">
        <v>21</v>
      </c>
      <c r="D30" s="273" t="s">
        <v>135</v>
      </c>
      <c r="E30">
        <v>7176</v>
      </c>
      <c r="F30" s="209">
        <v>44620</v>
      </c>
      <c r="G30" s="224">
        <f>'DP, Plate 1'!F142</f>
        <v>111.26843657817111</v>
      </c>
      <c r="H30" s="224">
        <f>'AA, Plate 1'!F140</f>
        <v>39.69325102453702</v>
      </c>
      <c r="J30" s="4"/>
      <c r="K30" s="15"/>
      <c r="L30" s="24"/>
      <c r="N30" s="4"/>
      <c r="O30" s="4"/>
      <c r="P30" s="10"/>
      <c r="Q30" s="7"/>
      <c r="R30" s="9"/>
      <c r="S30" s="7"/>
      <c r="T30" s="4"/>
      <c r="U30" s="4"/>
      <c r="V30" s="4"/>
    </row>
    <row r="31" spans="1:22" x14ac:dyDescent="0.2">
      <c r="A31" s="285"/>
      <c r="B31" s="210">
        <v>22</v>
      </c>
      <c r="D31" s="273" t="s">
        <v>135</v>
      </c>
      <c r="E31">
        <v>7180</v>
      </c>
      <c r="F31" s="209">
        <v>44620</v>
      </c>
      <c r="G31" s="224">
        <f>'DP, Plate 1'!F143</f>
        <v>117.68731563421825</v>
      </c>
      <c r="H31" s="224">
        <f>'AA, Plate 1'!F141</f>
        <v>39.282367588317676</v>
      </c>
      <c r="J31" s="4"/>
      <c r="K31" s="15"/>
      <c r="L31" s="2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285"/>
      <c r="B32" s="210">
        <v>23</v>
      </c>
      <c r="D32" s="273" t="s">
        <v>135</v>
      </c>
      <c r="E32">
        <v>7183</v>
      </c>
      <c r="F32" s="209">
        <v>44620</v>
      </c>
      <c r="G32" s="224">
        <f>'DP, Plate 1'!F144</f>
        <v>55.551622418879035</v>
      </c>
      <c r="H32" s="224">
        <f>'AA, Plate 1'!F142</f>
        <v>29.704642838615968</v>
      </c>
      <c r="J32" s="4"/>
      <c r="K32" s="15"/>
      <c r="L32" s="2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286"/>
      <c r="B33" s="210">
        <v>24</v>
      </c>
      <c r="D33" s="273" t="s">
        <v>135</v>
      </c>
      <c r="E33">
        <v>7184</v>
      </c>
      <c r="F33" s="209">
        <v>44620</v>
      </c>
      <c r="G33" s="224">
        <f>'DP, Plate 1'!F145</f>
        <v>106</v>
      </c>
      <c r="H33" s="224">
        <f>'AA, Plate 1'!F143</f>
        <v>37.731202988016811</v>
      </c>
      <c r="J33" s="4"/>
      <c r="K33" s="15"/>
      <c r="L33" s="2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284" t="s">
        <v>129</v>
      </c>
      <c r="B34" s="210">
        <v>25</v>
      </c>
      <c r="E34" t="s">
        <v>133</v>
      </c>
      <c r="F34" s="209">
        <v>44620</v>
      </c>
      <c r="G34" s="224">
        <f>'DP, Plate 2'!F122</f>
        <v>137.6930403542485</v>
      </c>
      <c r="H34" s="224">
        <f>'AA, Plate 2'!F120</f>
        <v>62.78109519623559</v>
      </c>
      <c r="I34" s="15"/>
      <c r="J34" s="15"/>
      <c r="K34" s="15"/>
      <c r="L34" s="2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285"/>
      <c r="B35" s="210">
        <v>26</v>
      </c>
      <c r="E35" t="s">
        <v>133</v>
      </c>
      <c r="F35" s="209">
        <v>44620</v>
      </c>
      <c r="G35" s="224">
        <f>'DP, Plate 2'!F123</f>
        <v>134.30695964575153</v>
      </c>
      <c r="H35" s="224">
        <f>'AA, Plate 2'!F121</f>
        <v>60.018904803764414</v>
      </c>
      <c r="I35" s="14"/>
      <c r="J35" s="15"/>
      <c r="K35" s="15"/>
      <c r="L35" s="2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285"/>
      <c r="B36" s="210">
        <v>27</v>
      </c>
      <c r="D36" s="273" t="s">
        <v>135</v>
      </c>
      <c r="E36">
        <v>7186</v>
      </c>
      <c r="F36" s="209">
        <v>44620</v>
      </c>
      <c r="G36" s="224">
        <f>'DP, Plate 2'!F124</f>
        <v>118.72871584927732</v>
      </c>
      <c r="H36" s="224">
        <f>'AA, Plate 2'!F122</f>
        <v>58.091721392005795</v>
      </c>
      <c r="I36" s="14"/>
      <c r="J36" s="15"/>
      <c r="K36" s="15"/>
      <c r="L36" s="2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285"/>
      <c r="B37" s="210">
        <v>28</v>
      </c>
      <c r="D37" s="273" t="s">
        <v>135</v>
      </c>
      <c r="E37" t="s">
        <v>134</v>
      </c>
      <c r="F37" s="209">
        <v>44620</v>
      </c>
      <c r="G37" s="224">
        <f>'DP, Plate 2'!F125</f>
        <v>189.24555100676747</v>
      </c>
      <c r="H37" s="224">
        <f>'AA, Plate 2'!F123</f>
        <v>96.657614147577434</v>
      </c>
      <c r="I37" s="14"/>
      <c r="J37" s="15"/>
      <c r="K37" s="15"/>
      <c r="L37" s="2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285"/>
      <c r="B38" s="210">
        <v>29</v>
      </c>
      <c r="D38" s="274" t="s">
        <v>135</v>
      </c>
      <c r="E38">
        <v>7190</v>
      </c>
      <c r="F38" s="209">
        <v>44620</v>
      </c>
      <c r="G38" s="224">
        <f>'DP, Plate 2'!F126</f>
        <v>99.923468961483849</v>
      </c>
      <c r="H38" s="224">
        <f>'AA, Plate 2'!F124</f>
        <v>40.861368219659752</v>
      </c>
      <c r="I38" s="14"/>
      <c r="J38" s="15"/>
      <c r="K38" s="15"/>
      <c r="L38" s="2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285"/>
      <c r="B39" s="210">
        <v>30</v>
      </c>
      <c r="D39" s="273" t="s">
        <v>135</v>
      </c>
      <c r="E39">
        <v>7195</v>
      </c>
      <c r="F39" s="209">
        <v>44620</v>
      </c>
      <c r="G39" s="224">
        <f>'DP, Plate 2'!F127</f>
        <v>133.77291335951205</v>
      </c>
      <c r="H39" s="224">
        <f>'AA, Plate 2'!F125</f>
        <v>39.223103573090654</v>
      </c>
      <c r="J39" s="4"/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285"/>
      <c r="B40" s="210">
        <v>31</v>
      </c>
      <c r="D40" s="273" t="s">
        <v>135</v>
      </c>
      <c r="E40">
        <v>7198</v>
      </c>
      <c r="F40" s="209">
        <v>44620</v>
      </c>
      <c r="G40" s="224">
        <f>'DP, Plate 2'!F128</f>
        <v>135.67048207870334</v>
      </c>
      <c r="H40" s="224">
        <f>'AA, Plate 2'!F126</f>
        <v>57.764703448989088</v>
      </c>
      <c r="J40" s="4"/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285"/>
      <c r="B41" s="210">
        <v>32</v>
      </c>
      <c r="D41" s="273" t="s">
        <v>135</v>
      </c>
      <c r="E41">
        <v>7203</v>
      </c>
      <c r="F41" s="209">
        <v>44620</v>
      </c>
      <c r="G41" s="224">
        <f>'DP, Plate 2'!F129</f>
        <v>82.459019132759636</v>
      </c>
      <c r="H41" s="224">
        <f>'AA, Plate 2'!F127</f>
        <v>38.645266042711611</v>
      </c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285"/>
      <c r="B42" s="210">
        <v>33</v>
      </c>
      <c r="D42" s="273" t="s">
        <v>135</v>
      </c>
      <c r="E42">
        <v>7206</v>
      </c>
      <c r="F42" s="209">
        <v>44620</v>
      </c>
      <c r="G42" s="224">
        <f>'DP, Plate 2'!F130</f>
        <v>102.6505138273874</v>
      </c>
      <c r="H42" s="224">
        <f>'AA, Plate 2'!F128</f>
        <v>45.13482599927606</v>
      </c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A43" s="285"/>
      <c r="B43" s="210">
        <v>34</v>
      </c>
      <c r="D43" s="273" t="s">
        <v>135</v>
      </c>
      <c r="E43">
        <v>7209</v>
      </c>
      <c r="F43" s="209">
        <v>44620</v>
      </c>
      <c r="G43" s="224">
        <f>'DP, Plate 2'!F131</f>
        <v>82.845350488762648</v>
      </c>
      <c r="H43" s="224">
        <f>'AA, Plate 2'!F129</f>
        <v>39.419949325197777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">
      <c r="A44" s="285"/>
      <c r="B44" s="210">
        <v>35</v>
      </c>
      <c r="D44" s="273" t="s">
        <v>135</v>
      </c>
      <c r="E44">
        <v>7211</v>
      </c>
      <c r="F44" s="209">
        <v>44620</v>
      </c>
      <c r="G44" s="224">
        <f>'DP, Plate 2'!F132</f>
        <v>135.64775670482081</v>
      </c>
      <c r="H44" s="224">
        <f>'AA, Plate 2'!F130</f>
        <v>68.070531051243591</v>
      </c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">
      <c r="A45" s="285"/>
      <c r="B45" s="210">
        <v>36</v>
      </c>
      <c r="D45" s="273" t="s">
        <v>135</v>
      </c>
      <c r="E45">
        <v>7219</v>
      </c>
      <c r="F45" s="209">
        <v>44620</v>
      </c>
      <c r="G45" s="224">
        <f>'DP, Plate 2'!F133</f>
        <v>76.982204027069926</v>
      </c>
      <c r="H45" s="224">
        <f>'AA, Plate 2'!F131</f>
        <v>29.742758157091878</v>
      </c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">
      <c r="A46" s="285"/>
      <c r="B46" s="210">
        <v>37</v>
      </c>
      <c r="D46" s="273" t="s">
        <v>135</v>
      </c>
      <c r="E46">
        <v>7220</v>
      </c>
      <c r="F46" s="209">
        <v>44620</v>
      </c>
      <c r="G46" s="224">
        <f>'DP, Plate 2'!F134</f>
        <v>112.78603057899575</v>
      </c>
      <c r="H46" s="224">
        <f>'AA, Plate 2'!F132</f>
        <v>48.620900770463827</v>
      </c>
      <c r="N46" s="4"/>
      <c r="O46" s="19"/>
      <c r="P46" s="4"/>
      <c r="Q46" s="4"/>
      <c r="R46" s="4"/>
      <c r="S46" s="4"/>
      <c r="T46" s="4"/>
      <c r="U46" s="4"/>
      <c r="V46" s="4"/>
    </row>
    <row r="47" spans="1:22" x14ac:dyDescent="0.2">
      <c r="A47" s="285"/>
      <c r="B47" s="210">
        <v>38</v>
      </c>
      <c r="D47" s="273" t="s">
        <v>135</v>
      </c>
      <c r="E47">
        <v>7222</v>
      </c>
      <c r="F47" s="209">
        <v>44620</v>
      </c>
      <c r="G47" s="224">
        <f>'DP, Plate 2'!F135</f>
        <v>123.56922048625619</v>
      </c>
      <c r="H47" s="224">
        <f>'AA, Plate 2'!F133</f>
        <v>62.222307254770172</v>
      </c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285"/>
      <c r="B48" s="210">
        <v>39</v>
      </c>
      <c r="D48" s="273" t="s">
        <v>135</v>
      </c>
      <c r="E48">
        <v>7224</v>
      </c>
      <c r="F48" s="209">
        <v>44620</v>
      </c>
      <c r="G48" s="224">
        <f>'DP, Plate 2'!F136</f>
        <v>156.45283649427688</v>
      </c>
      <c r="H48" s="224">
        <f>'AA, Plate 2'!F134</f>
        <v>54.596121826361248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285"/>
      <c r="B49" s="210">
        <v>40</v>
      </c>
      <c r="D49" s="273" t="s">
        <v>135</v>
      </c>
      <c r="E49">
        <v>7229</v>
      </c>
      <c r="F49" s="209">
        <v>44620</v>
      </c>
      <c r="G49" s="224">
        <f>'DP, Plate 2'!F137</f>
        <v>100.43478987384077</v>
      </c>
      <c r="H49" s="224">
        <f>'AA, Plate 2'!F135</f>
        <v>55.593050312839338</v>
      </c>
      <c r="N49" s="4"/>
      <c r="O49" s="4"/>
      <c r="P49" s="8"/>
      <c r="Q49" s="10"/>
      <c r="R49" s="9"/>
      <c r="S49" s="7"/>
      <c r="T49" s="4"/>
      <c r="U49" s="4"/>
      <c r="V49" s="4"/>
    </row>
    <row r="50" spans="1:22" x14ac:dyDescent="0.2">
      <c r="A50" s="285"/>
      <c r="B50" s="210">
        <v>41</v>
      </c>
      <c r="D50" s="273" t="s">
        <v>135</v>
      </c>
      <c r="E50">
        <v>7234</v>
      </c>
      <c r="F50" s="209">
        <v>44620</v>
      </c>
      <c r="G50" s="224">
        <f>'DP, Plate 2'!F138</f>
        <v>115.44489932325175</v>
      </c>
      <c r="H50" s="224">
        <f>'AA, Plate 2'!F136</f>
        <v>55.427953875588194</v>
      </c>
      <c r="N50" s="4"/>
      <c r="O50" s="4"/>
      <c r="P50" s="8"/>
      <c r="Q50" s="7"/>
      <c r="R50" s="9"/>
      <c r="S50" s="7"/>
      <c r="T50" s="4"/>
      <c r="U50" s="4"/>
      <c r="V50" s="4"/>
    </row>
    <row r="51" spans="1:22" ht="13.5" thickBot="1" x14ac:dyDescent="0.25">
      <c r="A51" s="285"/>
      <c r="B51" s="275">
        <v>42</v>
      </c>
      <c r="C51" s="276"/>
      <c r="D51" s="277" t="s">
        <v>135</v>
      </c>
      <c r="E51" s="276">
        <v>7241</v>
      </c>
      <c r="F51" s="278">
        <v>44620</v>
      </c>
      <c r="G51" s="279">
        <f>'DP, Plate 2'!F139</f>
        <v>106.93424680424428</v>
      </c>
      <c r="H51" s="279">
        <f>'AA, Plate 2'!F137</f>
        <v>49.103490356274882</v>
      </c>
      <c r="N51" s="4"/>
      <c r="O51" s="4"/>
      <c r="P51" s="10"/>
      <c r="Q51" s="7"/>
      <c r="R51" s="9"/>
      <c r="S51" s="7"/>
      <c r="T51" s="4"/>
      <c r="U51" s="4"/>
      <c r="V51" s="4"/>
    </row>
    <row r="52" spans="1:22" x14ac:dyDescent="0.2">
      <c r="A52" s="285"/>
      <c r="B52" s="210">
        <v>43</v>
      </c>
      <c r="D52" s="280" t="s">
        <v>136</v>
      </c>
      <c r="E52" t="s">
        <v>134</v>
      </c>
      <c r="F52" s="209">
        <v>44620</v>
      </c>
      <c r="G52" s="224">
        <f>'DP, Plate 2'!F140</f>
        <v>156.02105439050879</v>
      </c>
      <c r="H52" s="224">
        <f>'AA, Plate 2'!F138</f>
        <v>90.047406794560231</v>
      </c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A53" s="285"/>
      <c r="B53" s="210">
        <v>44</v>
      </c>
      <c r="D53" s="280" t="s">
        <v>136</v>
      </c>
      <c r="E53">
        <v>7247</v>
      </c>
      <c r="F53" s="209">
        <v>44620</v>
      </c>
      <c r="G53" s="224">
        <f>'DP, Plate 2'!F141</f>
        <v>116.32550756119977</v>
      </c>
      <c r="H53" s="224">
        <f>'AA, Plate 2'!F139</f>
        <v>49.795625420135487</v>
      </c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A54" s="285"/>
      <c r="B54" s="210">
        <v>45</v>
      </c>
      <c r="D54" s="281" t="s">
        <v>136</v>
      </c>
      <c r="E54">
        <v>7250</v>
      </c>
      <c r="F54" s="209">
        <v>44620</v>
      </c>
      <c r="G54" s="224">
        <f>'DP, Plate 2'!F142</f>
        <v>107.00242292589191</v>
      </c>
      <c r="H54" s="224">
        <f>'AA, Plate 2'!F140</f>
        <v>47.039784890635502</v>
      </c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A55" s="285"/>
      <c r="B55" s="210">
        <v>46</v>
      </c>
      <c r="D55" s="281" t="s">
        <v>136</v>
      </c>
      <c r="E55">
        <v>7256</v>
      </c>
      <c r="F55" s="209">
        <v>44620</v>
      </c>
      <c r="G55" s="224">
        <f>'DP, Plate 2'!F143</f>
        <v>94.48074191661793</v>
      </c>
      <c r="H55" s="224">
        <f>'AA, Plate 2'!F141</f>
        <v>67.00375407208233</v>
      </c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285"/>
      <c r="B56" s="210">
        <v>47</v>
      </c>
      <c r="D56" s="281" t="s">
        <v>136</v>
      </c>
      <c r="E56">
        <v>7262</v>
      </c>
      <c r="F56" s="209">
        <v>44620</v>
      </c>
      <c r="G56" s="224">
        <f>'DP, Plate 2'!F144</f>
        <v>115.38808588854539</v>
      </c>
      <c r="H56" s="224">
        <f>'AA, Plate 2'!F142</f>
        <v>41.216960546046856</v>
      </c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286"/>
      <c r="B57" s="210">
        <v>48</v>
      </c>
      <c r="D57" s="281" t="s">
        <v>136</v>
      </c>
      <c r="E57">
        <v>7274</v>
      </c>
      <c r="F57" s="209">
        <v>44620</v>
      </c>
      <c r="G57" s="224">
        <f>'DP, Plate 2'!F145</f>
        <v>72.403041189740165</v>
      </c>
      <c r="H57" s="224">
        <f>'AA, Plate 2'!F143</f>
        <v>32.73989347949739</v>
      </c>
      <c r="N57" s="4"/>
      <c r="O57" s="4"/>
      <c r="P57" s="4"/>
      <c r="Q57" s="4"/>
      <c r="R57" s="4"/>
      <c r="S57" s="4"/>
      <c r="T57" s="4"/>
      <c r="U57" s="4"/>
      <c r="V57" s="4"/>
    </row>
  </sheetData>
  <mergeCells count="4">
    <mergeCell ref="G8:H8"/>
    <mergeCell ref="K8:L8"/>
    <mergeCell ref="A10:A33"/>
    <mergeCell ref="A34:A57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25" zoomScale="98" zoomScaleNormal="98" workbookViewId="0">
      <selection activeCell="E131" sqref="E131"/>
    </sheetView>
  </sheetViews>
  <sheetFormatPr defaultRowHeight="15" x14ac:dyDescent="0.25"/>
  <cols>
    <col min="1" max="1" width="11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1.570312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85</v>
      </c>
      <c r="F1" s="27"/>
      <c r="H1" s="28"/>
      <c r="J1" s="29"/>
      <c r="L1" s="25" t="s">
        <v>47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48</v>
      </c>
      <c r="F2" s="27"/>
      <c r="H2" s="28"/>
      <c r="J2" s="29"/>
      <c r="L2" s="25" t="s">
        <v>100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101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45</v>
      </c>
      <c r="B4" s="237">
        <v>1</v>
      </c>
      <c r="D4" s="25"/>
      <c r="F4" s="27"/>
      <c r="H4" s="28"/>
      <c r="J4" s="29"/>
      <c r="L4" s="25" t="s">
        <v>94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16</v>
      </c>
      <c r="B5" s="31">
        <v>44620</v>
      </c>
      <c r="F5" s="27"/>
      <c r="H5" s="28"/>
      <c r="J5" s="29"/>
      <c r="L5" s="25" t="s">
        <v>68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132</v>
      </c>
      <c r="F6" s="27"/>
      <c r="H6" s="28"/>
      <c r="J6" s="29"/>
      <c r="L6" s="25" t="s">
        <v>102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46</v>
      </c>
      <c r="B7" s="25" t="s">
        <v>103</v>
      </c>
      <c r="F7" s="27"/>
      <c r="H7" s="28"/>
      <c r="J7" s="29"/>
      <c r="L7" s="25" t="s">
        <v>104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42</v>
      </c>
      <c r="F8" s="27"/>
      <c r="H8" s="28"/>
      <c r="J8" s="29"/>
      <c r="L8" s="25" t="s">
        <v>66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22</v>
      </c>
      <c r="B14" s="299" t="s">
        <v>41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AN14" s="26"/>
      <c r="AP14" s="26"/>
      <c r="AR14" s="26"/>
      <c r="AT14" s="26"/>
      <c r="AV14" s="26"/>
    </row>
    <row r="15" spans="1:78" x14ac:dyDescent="0.25">
      <c r="A15" s="25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38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38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43"/>
      <c r="D17" s="291" t="s">
        <v>37</v>
      </c>
      <c r="E17" s="292"/>
      <c r="F17" s="292"/>
      <c r="G17" s="292" t="s">
        <v>120</v>
      </c>
      <c r="H17" s="292"/>
      <c r="I17" s="292"/>
      <c r="J17" s="292" t="s">
        <v>120</v>
      </c>
      <c r="K17" s="292"/>
      <c r="L17" s="292"/>
      <c r="M17" s="292" t="s">
        <v>120</v>
      </c>
      <c r="N17" s="292"/>
      <c r="O17" s="295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44">
        <v>0</v>
      </c>
      <c r="E18" s="49">
        <v>0</v>
      </c>
      <c r="F18" s="50">
        <v>0</v>
      </c>
      <c r="G18" s="212">
        <v>1</v>
      </c>
      <c r="H18" s="213">
        <f t="shared" ref="H18:H25" si="0">G18</f>
        <v>1</v>
      </c>
      <c r="I18" s="213">
        <f t="shared" ref="I18:I25" si="1">G18</f>
        <v>1</v>
      </c>
      <c r="J18" s="212">
        <v>9</v>
      </c>
      <c r="K18" s="213">
        <f t="shared" ref="K18:K25" si="2">J18</f>
        <v>9</v>
      </c>
      <c r="L18" s="214">
        <f t="shared" ref="L18:L25" si="3">J18</f>
        <v>9</v>
      </c>
      <c r="M18" s="212">
        <v>17</v>
      </c>
      <c r="N18" s="51">
        <f t="shared" ref="N18:N25" si="4">M18</f>
        <v>17</v>
      </c>
      <c r="O18" s="118">
        <f t="shared" ref="O18:O25" si="5">M18</f>
        <v>17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46">
        <v>0.25</v>
      </c>
      <c r="E19" s="60">
        <v>0.25</v>
      </c>
      <c r="F19" s="61">
        <v>0.25</v>
      </c>
      <c r="G19" s="215">
        <v>2</v>
      </c>
      <c r="H19" s="216">
        <f t="shared" si="0"/>
        <v>2</v>
      </c>
      <c r="I19" s="216">
        <f t="shared" si="1"/>
        <v>2</v>
      </c>
      <c r="J19" s="215">
        <v>10</v>
      </c>
      <c r="K19" s="216">
        <f t="shared" si="2"/>
        <v>10</v>
      </c>
      <c r="L19" s="217">
        <f t="shared" si="3"/>
        <v>10</v>
      </c>
      <c r="M19" s="215">
        <v>18</v>
      </c>
      <c r="N19" s="62">
        <f t="shared" si="4"/>
        <v>18</v>
      </c>
      <c r="O19" s="171">
        <f t="shared" si="5"/>
        <v>18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48">
        <v>0.5</v>
      </c>
      <c r="E20" s="64">
        <v>0.5</v>
      </c>
      <c r="F20" s="65">
        <v>0.5</v>
      </c>
      <c r="G20" s="218">
        <v>3</v>
      </c>
      <c r="H20" s="148">
        <f t="shared" si="0"/>
        <v>3</v>
      </c>
      <c r="I20" s="148">
        <f t="shared" si="1"/>
        <v>3</v>
      </c>
      <c r="J20" s="218">
        <v>11</v>
      </c>
      <c r="K20" s="148">
        <f t="shared" si="2"/>
        <v>11</v>
      </c>
      <c r="L20" s="219">
        <f t="shared" si="3"/>
        <v>11</v>
      </c>
      <c r="M20" s="218">
        <v>19</v>
      </c>
      <c r="N20" s="66">
        <f t="shared" si="4"/>
        <v>19</v>
      </c>
      <c r="O20" s="129">
        <f t="shared" si="5"/>
        <v>19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50">
        <v>1</v>
      </c>
      <c r="E21" s="60">
        <v>1</v>
      </c>
      <c r="F21" s="61">
        <v>1</v>
      </c>
      <c r="G21" s="215">
        <v>4</v>
      </c>
      <c r="H21" s="216">
        <f t="shared" si="0"/>
        <v>4</v>
      </c>
      <c r="I21" s="216">
        <f t="shared" si="1"/>
        <v>4</v>
      </c>
      <c r="J21" s="215">
        <v>12</v>
      </c>
      <c r="K21" s="216">
        <f t="shared" si="2"/>
        <v>12</v>
      </c>
      <c r="L21" s="217">
        <f t="shared" si="3"/>
        <v>12</v>
      </c>
      <c r="M21" s="215">
        <v>20</v>
      </c>
      <c r="N21" s="62">
        <f t="shared" si="4"/>
        <v>20</v>
      </c>
      <c r="O21" s="171">
        <f t="shared" si="5"/>
        <v>20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48">
        <v>1.5</v>
      </c>
      <c r="E22" s="64">
        <v>1.5</v>
      </c>
      <c r="F22" s="65">
        <v>1.5</v>
      </c>
      <c r="G22" s="218">
        <v>5</v>
      </c>
      <c r="H22" s="148">
        <f t="shared" si="0"/>
        <v>5</v>
      </c>
      <c r="I22" s="148">
        <f t="shared" si="1"/>
        <v>5</v>
      </c>
      <c r="J22" s="218">
        <v>13</v>
      </c>
      <c r="K22" s="148">
        <f t="shared" si="2"/>
        <v>13</v>
      </c>
      <c r="L22" s="219">
        <f t="shared" si="3"/>
        <v>13</v>
      </c>
      <c r="M22" s="218">
        <v>21</v>
      </c>
      <c r="N22" s="66">
        <f t="shared" si="4"/>
        <v>21</v>
      </c>
      <c r="O22" s="129">
        <f t="shared" si="5"/>
        <v>21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50">
        <v>3</v>
      </c>
      <c r="E23" s="60">
        <v>3</v>
      </c>
      <c r="F23" s="61">
        <v>3</v>
      </c>
      <c r="G23" s="215">
        <v>6</v>
      </c>
      <c r="H23" s="216">
        <f t="shared" si="0"/>
        <v>6</v>
      </c>
      <c r="I23" s="216">
        <f t="shared" si="1"/>
        <v>6</v>
      </c>
      <c r="J23" s="215">
        <v>14</v>
      </c>
      <c r="K23" s="216">
        <f t="shared" si="2"/>
        <v>14</v>
      </c>
      <c r="L23" s="217">
        <f t="shared" si="3"/>
        <v>14</v>
      </c>
      <c r="M23" s="215">
        <v>22</v>
      </c>
      <c r="N23" s="62">
        <f t="shared" si="4"/>
        <v>22</v>
      </c>
      <c r="O23" s="171">
        <f t="shared" si="5"/>
        <v>22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48">
        <v>5</v>
      </c>
      <c r="E24" s="64">
        <v>5</v>
      </c>
      <c r="F24" s="65">
        <v>5</v>
      </c>
      <c r="G24" s="218">
        <v>7</v>
      </c>
      <c r="H24" s="148">
        <f t="shared" si="0"/>
        <v>7</v>
      </c>
      <c r="I24" s="148">
        <f t="shared" si="1"/>
        <v>7</v>
      </c>
      <c r="J24" s="218">
        <v>15</v>
      </c>
      <c r="K24" s="148">
        <f t="shared" si="2"/>
        <v>15</v>
      </c>
      <c r="L24" s="219">
        <f t="shared" si="3"/>
        <v>15</v>
      </c>
      <c r="M24" s="218">
        <v>23</v>
      </c>
      <c r="N24" s="66">
        <f t="shared" si="4"/>
        <v>23</v>
      </c>
      <c r="O24" s="129">
        <f t="shared" si="5"/>
        <v>23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51">
        <v>7</v>
      </c>
      <c r="E25" s="176">
        <v>7</v>
      </c>
      <c r="F25" s="177">
        <v>7</v>
      </c>
      <c r="G25" s="220">
        <v>8</v>
      </c>
      <c r="H25" s="221">
        <f t="shared" si="0"/>
        <v>8</v>
      </c>
      <c r="I25" s="221">
        <f t="shared" si="1"/>
        <v>8</v>
      </c>
      <c r="J25" s="220">
        <v>16</v>
      </c>
      <c r="K25" s="221">
        <f t="shared" si="2"/>
        <v>16</v>
      </c>
      <c r="L25" s="222">
        <f t="shared" si="3"/>
        <v>16</v>
      </c>
      <c r="M25" s="220">
        <v>24</v>
      </c>
      <c r="N25" s="226">
        <f t="shared" si="4"/>
        <v>24</v>
      </c>
      <c r="O25" s="178">
        <f t="shared" si="5"/>
        <v>24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20</v>
      </c>
      <c r="B28" s="304" t="s">
        <v>43</v>
      </c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301" t="s">
        <v>80</v>
      </c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3"/>
      <c r="P31" s="41"/>
      <c r="Q31" s="301" t="s">
        <v>81</v>
      </c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3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131</v>
      </c>
      <c r="D32" s="265">
        <v>1</v>
      </c>
      <c r="E32" s="88">
        <v>2</v>
      </c>
      <c r="F32" s="88">
        <v>3</v>
      </c>
      <c r="G32" s="89">
        <v>4</v>
      </c>
      <c r="H32" s="266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66">
        <v>11</v>
      </c>
      <c r="O32" s="267">
        <v>12</v>
      </c>
      <c r="P32" s="41"/>
      <c r="Q32" s="265">
        <v>1</v>
      </c>
      <c r="R32" s="266">
        <v>2</v>
      </c>
      <c r="S32" s="266">
        <v>3</v>
      </c>
      <c r="T32" s="89">
        <v>4</v>
      </c>
      <c r="U32" s="266">
        <v>5</v>
      </c>
      <c r="V32" s="90">
        <v>6</v>
      </c>
      <c r="W32" s="266">
        <v>7</v>
      </c>
      <c r="X32" s="266">
        <v>8</v>
      </c>
      <c r="Y32" s="266">
        <v>9</v>
      </c>
      <c r="Z32" s="89">
        <v>10</v>
      </c>
      <c r="AA32" s="266">
        <v>11</v>
      </c>
      <c r="AB32" s="267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22.2</v>
      </c>
      <c r="D33" s="92">
        <v>0.69410000000000005</v>
      </c>
      <c r="E33" s="93">
        <v>0.69899999999999995</v>
      </c>
      <c r="F33" s="93">
        <v>0.72619999999999996</v>
      </c>
      <c r="G33" s="94">
        <v>0.27489999999999998</v>
      </c>
      <c r="H33" s="93">
        <v>0.32450000000000001</v>
      </c>
      <c r="I33" s="95">
        <v>0.31080000000000002</v>
      </c>
      <c r="J33" s="93">
        <v>0.37419999999999998</v>
      </c>
      <c r="K33" s="93">
        <v>0.39279999999999998</v>
      </c>
      <c r="L33" s="93">
        <v>0.3967</v>
      </c>
      <c r="M33" s="94">
        <v>0.36749999999999999</v>
      </c>
      <c r="N33" s="93">
        <v>0.40810000000000002</v>
      </c>
      <c r="O33" s="96">
        <v>0.35930000000000001</v>
      </c>
      <c r="P33" s="41"/>
      <c r="Q33" s="92">
        <v>4.0599999999999997E-2</v>
      </c>
      <c r="R33" s="93">
        <v>4.1399999999999999E-2</v>
      </c>
      <c r="S33" s="93">
        <v>4.0899999999999999E-2</v>
      </c>
      <c r="T33" s="94">
        <v>4.2700000000000002E-2</v>
      </c>
      <c r="U33" s="93">
        <v>4.3200000000000002E-2</v>
      </c>
      <c r="V33" s="95">
        <v>4.2999999999999997E-2</v>
      </c>
      <c r="W33" s="93">
        <v>4.2200000000000001E-2</v>
      </c>
      <c r="X33" s="93">
        <v>4.2000000000000003E-2</v>
      </c>
      <c r="Y33" s="93">
        <v>4.2200000000000001E-2</v>
      </c>
      <c r="Z33" s="94">
        <v>4.19E-2</v>
      </c>
      <c r="AA33" s="93">
        <v>4.2500000000000003E-2</v>
      </c>
      <c r="AB33" s="96">
        <v>4.3200000000000002E-2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0.63139999999999996</v>
      </c>
      <c r="E34" s="68">
        <v>0.66800000000000004</v>
      </c>
      <c r="F34" s="68">
        <v>0.68110000000000004</v>
      </c>
      <c r="G34" s="99">
        <v>0.31230000000000002</v>
      </c>
      <c r="H34" s="68">
        <v>0.33069999999999999</v>
      </c>
      <c r="I34" s="100">
        <v>0.31169999999999998</v>
      </c>
      <c r="J34" s="68">
        <v>0.1072</v>
      </c>
      <c r="K34" s="68">
        <v>0.19170000000000001</v>
      </c>
      <c r="L34" s="68">
        <v>0.20399999999999999</v>
      </c>
      <c r="M34" s="99">
        <v>0.32919999999999999</v>
      </c>
      <c r="N34" s="68">
        <v>0.39739999999999998</v>
      </c>
      <c r="O34" s="101">
        <v>0.3911</v>
      </c>
      <c r="P34" s="80"/>
      <c r="Q34" s="98">
        <v>4.1399999999999999E-2</v>
      </c>
      <c r="R34" s="68">
        <v>4.1000000000000002E-2</v>
      </c>
      <c r="S34" s="68">
        <v>4.1000000000000002E-2</v>
      </c>
      <c r="T34" s="99">
        <v>4.1799999999999997E-2</v>
      </c>
      <c r="U34" s="68">
        <v>4.53E-2</v>
      </c>
      <c r="V34" s="100">
        <v>4.2700000000000002E-2</v>
      </c>
      <c r="W34" s="68">
        <v>4.2200000000000001E-2</v>
      </c>
      <c r="X34" s="68">
        <v>4.2700000000000002E-2</v>
      </c>
      <c r="Y34" s="68">
        <v>4.2700000000000002E-2</v>
      </c>
      <c r="Z34" s="99">
        <v>4.2799999999999998E-2</v>
      </c>
      <c r="AA34" s="68">
        <v>4.3499999999999997E-2</v>
      </c>
      <c r="AB34" s="101">
        <v>4.2000000000000003E-2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0.66339999999999999</v>
      </c>
      <c r="E35" s="103">
        <v>0.64610000000000001</v>
      </c>
      <c r="F35" s="103">
        <v>0.64590000000000003</v>
      </c>
      <c r="G35" s="104">
        <v>0.2979</v>
      </c>
      <c r="H35" s="103">
        <v>0.33210000000000001</v>
      </c>
      <c r="I35" s="105">
        <v>0.3327</v>
      </c>
      <c r="J35" s="103">
        <v>0.31719999999999998</v>
      </c>
      <c r="K35" s="103">
        <v>0.3634</v>
      </c>
      <c r="L35" s="103">
        <v>0.372</v>
      </c>
      <c r="M35" s="104">
        <v>0.40699999999999997</v>
      </c>
      <c r="N35" s="103">
        <v>0.40389999999999998</v>
      </c>
      <c r="O35" s="106">
        <v>0.43190000000000001</v>
      </c>
      <c r="P35" s="80"/>
      <c r="Q35" s="102">
        <v>3.8899999999999997E-2</v>
      </c>
      <c r="R35" s="103">
        <v>4.2099999999999999E-2</v>
      </c>
      <c r="S35" s="103">
        <v>4.2700000000000002E-2</v>
      </c>
      <c r="T35" s="104">
        <v>4.3999999999999997E-2</v>
      </c>
      <c r="U35" s="103">
        <v>4.2700000000000002E-2</v>
      </c>
      <c r="V35" s="105">
        <v>4.3099999999999999E-2</v>
      </c>
      <c r="W35" s="103">
        <v>4.2799999999999998E-2</v>
      </c>
      <c r="X35" s="103">
        <v>4.2500000000000003E-2</v>
      </c>
      <c r="Y35" s="103">
        <v>4.2700000000000002E-2</v>
      </c>
      <c r="Z35" s="104">
        <v>4.3999999999999997E-2</v>
      </c>
      <c r="AA35" s="103">
        <v>4.4699999999999997E-2</v>
      </c>
      <c r="AB35" s="106">
        <v>4.2000000000000003E-2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0.65059999999999996</v>
      </c>
      <c r="E36" s="68">
        <v>0.53539999999999999</v>
      </c>
      <c r="F36" s="68">
        <v>0.67769999999999997</v>
      </c>
      <c r="G36" s="99">
        <v>0.28749999999999998</v>
      </c>
      <c r="H36" s="68">
        <v>0.32179999999999997</v>
      </c>
      <c r="I36" s="100">
        <v>0.33389999999999997</v>
      </c>
      <c r="J36" s="68">
        <v>0.2752</v>
      </c>
      <c r="K36" s="68">
        <v>0.28549999999999998</v>
      </c>
      <c r="L36" s="68">
        <v>0.2482</v>
      </c>
      <c r="M36" s="99">
        <v>0.40329999999999999</v>
      </c>
      <c r="N36" s="68">
        <v>0.4889</v>
      </c>
      <c r="O36" s="101">
        <v>0.47889999999999999</v>
      </c>
      <c r="P36" s="80"/>
      <c r="Q36" s="98">
        <v>3.95E-2</v>
      </c>
      <c r="R36" s="68">
        <v>4.2200000000000001E-2</v>
      </c>
      <c r="S36" s="68">
        <v>0.04</v>
      </c>
      <c r="T36" s="99">
        <v>4.2200000000000001E-2</v>
      </c>
      <c r="U36" s="68">
        <v>4.2799999999999998E-2</v>
      </c>
      <c r="V36" s="100">
        <v>4.2799999999999998E-2</v>
      </c>
      <c r="W36" s="68">
        <v>4.3299999999999998E-2</v>
      </c>
      <c r="X36" s="68">
        <v>4.2999999999999997E-2</v>
      </c>
      <c r="Y36" s="68">
        <v>4.4600000000000001E-2</v>
      </c>
      <c r="Z36" s="99">
        <v>4.1300000000000003E-2</v>
      </c>
      <c r="AA36" s="68">
        <v>4.1500000000000002E-2</v>
      </c>
      <c r="AB36" s="101">
        <v>4.0800000000000003E-2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0.59130000000000005</v>
      </c>
      <c r="E37" s="103">
        <v>0.59130000000000005</v>
      </c>
      <c r="F37" s="103">
        <v>0.62560000000000004</v>
      </c>
      <c r="G37" s="104">
        <v>0.4798</v>
      </c>
      <c r="H37" s="103">
        <v>0.52259999999999995</v>
      </c>
      <c r="I37" s="105">
        <v>0.46439999999999998</v>
      </c>
      <c r="J37" s="103">
        <v>0.36580000000000001</v>
      </c>
      <c r="K37" s="103">
        <v>0.39119999999999999</v>
      </c>
      <c r="L37" s="103">
        <v>0.3891</v>
      </c>
      <c r="M37" s="104">
        <v>0.3775</v>
      </c>
      <c r="N37" s="103">
        <v>0.40749999999999997</v>
      </c>
      <c r="O37" s="106">
        <v>0.37140000000000001</v>
      </c>
      <c r="P37" s="80"/>
      <c r="Q37" s="102">
        <v>3.95E-2</v>
      </c>
      <c r="R37" s="103">
        <v>4.1300000000000003E-2</v>
      </c>
      <c r="S37" s="103">
        <v>4.1300000000000003E-2</v>
      </c>
      <c r="T37" s="104">
        <v>4.2299999999999997E-2</v>
      </c>
      <c r="U37" s="103">
        <v>4.3799999999999999E-2</v>
      </c>
      <c r="V37" s="105">
        <v>4.5199999999999997E-2</v>
      </c>
      <c r="W37" s="103">
        <v>4.2599999999999999E-2</v>
      </c>
      <c r="X37" s="103">
        <v>4.2799999999999998E-2</v>
      </c>
      <c r="Y37" s="103">
        <v>4.2500000000000003E-2</v>
      </c>
      <c r="Z37" s="104">
        <v>5.4699999999999999E-2</v>
      </c>
      <c r="AA37" s="103">
        <v>4.4400000000000002E-2</v>
      </c>
      <c r="AB37" s="106">
        <v>4.4600000000000001E-2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0.51190000000000002</v>
      </c>
      <c r="E38" s="68">
        <v>0.51259999999999994</v>
      </c>
      <c r="F38" s="68">
        <v>0.5554</v>
      </c>
      <c r="G38" s="99">
        <v>0.41020000000000001</v>
      </c>
      <c r="H38" s="68">
        <v>0.4294</v>
      </c>
      <c r="I38" s="100">
        <v>0.37519999999999998</v>
      </c>
      <c r="J38" s="68">
        <v>0.29780000000000001</v>
      </c>
      <c r="K38" s="68">
        <v>0.30830000000000002</v>
      </c>
      <c r="L38" s="68">
        <v>0.32629999999999998</v>
      </c>
      <c r="M38" s="99">
        <v>0.33710000000000001</v>
      </c>
      <c r="N38" s="68">
        <v>0.38579999999999998</v>
      </c>
      <c r="O38" s="101">
        <v>0.3634</v>
      </c>
      <c r="P38" s="80"/>
      <c r="Q38" s="98">
        <v>3.9800000000000002E-2</v>
      </c>
      <c r="R38" s="68">
        <v>4.24E-2</v>
      </c>
      <c r="S38" s="68">
        <v>4.1000000000000002E-2</v>
      </c>
      <c r="T38" s="99">
        <v>4.2999999999999997E-2</v>
      </c>
      <c r="U38" s="68">
        <v>4.3499999999999997E-2</v>
      </c>
      <c r="V38" s="100">
        <v>4.2999999999999997E-2</v>
      </c>
      <c r="W38" s="68">
        <v>4.36E-2</v>
      </c>
      <c r="X38" s="68">
        <v>4.6300000000000001E-2</v>
      </c>
      <c r="Y38" s="68">
        <v>4.3299999999999998E-2</v>
      </c>
      <c r="Z38" s="99">
        <v>4.3499999999999997E-2</v>
      </c>
      <c r="AA38" s="68">
        <v>4.3099999999999999E-2</v>
      </c>
      <c r="AB38" s="101">
        <v>4.1399999999999999E-2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0.40620000000000001</v>
      </c>
      <c r="E39" s="103">
        <v>0.40239999999999998</v>
      </c>
      <c r="F39" s="103">
        <v>0.40629999999999999</v>
      </c>
      <c r="G39" s="104">
        <v>0.33550000000000002</v>
      </c>
      <c r="H39" s="103">
        <v>0.37240000000000001</v>
      </c>
      <c r="I39" s="105">
        <v>0.33860000000000001</v>
      </c>
      <c r="J39" s="103">
        <v>0.35549999999999998</v>
      </c>
      <c r="K39" s="103">
        <v>0.35420000000000001</v>
      </c>
      <c r="L39" s="103">
        <v>0.40100000000000002</v>
      </c>
      <c r="M39" s="104">
        <v>0.55359999999999998</v>
      </c>
      <c r="N39" s="103">
        <v>0.54459999999999997</v>
      </c>
      <c r="O39" s="106">
        <v>0.51219999999999999</v>
      </c>
      <c r="P39" s="80"/>
      <c r="Q39" s="102">
        <v>3.9199999999999999E-2</v>
      </c>
      <c r="R39" s="103">
        <v>4.1000000000000002E-2</v>
      </c>
      <c r="S39" s="103">
        <v>4.07E-2</v>
      </c>
      <c r="T39" s="104">
        <v>4.5999999999999999E-2</v>
      </c>
      <c r="U39" s="103">
        <v>4.3299999999999998E-2</v>
      </c>
      <c r="V39" s="105">
        <v>4.2299999999999997E-2</v>
      </c>
      <c r="W39" s="103">
        <v>4.3099999999999999E-2</v>
      </c>
      <c r="X39" s="103">
        <v>4.2999999999999997E-2</v>
      </c>
      <c r="Y39" s="103">
        <v>4.53E-2</v>
      </c>
      <c r="Z39" s="104">
        <v>4.2900000000000001E-2</v>
      </c>
      <c r="AA39" s="103">
        <v>4.1599999999999998E-2</v>
      </c>
      <c r="AB39" s="106">
        <v>4.1000000000000002E-2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0.2487</v>
      </c>
      <c r="E40" s="110">
        <v>0.20300000000000001</v>
      </c>
      <c r="F40" s="110">
        <v>0.22969999999999999</v>
      </c>
      <c r="G40" s="111">
        <v>0.35699999999999998</v>
      </c>
      <c r="H40" s="110">
        <v>0.37480000000000002</v>
      </c>
      <c r="I40" s="112">
        <v>0.32869999999999999</v>
      </c>
      <c r="J40" s="110">
        <v>0.52439999999999998</v>
      </c>
      <c r="K40" s="110">
        <v>0.53620000000000001</v>
      </c>
      <c r="L40" s="110">
        <v>0.46150000000000002</v>
      </c>
      <c r="M40" s="111">
        <v>0.33529999999999999</v>
      </c>
      <c r="N40" s="110">
        <v>0.40089999999999998</v>
      </c>
      <c r="O40" s="113">
        <v>0.38619999999999999</v>
      </c>
      <c r="P40" s="80"/>
      <c r="Q40" s="109">
        <v>3.9199999999999999E-2</v>
      </c>
      <c r="R40" s="110">
        <v>4.0300000000000002E-2</v>
      </c>
      <c r="S40" s="110">
        <v>4.02E-2</v>
      </c>
      <c r="T40" s="111">
        <v>4.19E-2</v>
      </c>
      <c r="U40" s="110">
        <v>4.2599999999999999E-2</v>
      </c>
      <c r="V40" s="112">
        <v>4.2099999999999999E-2</v>
      </c>
      <c r="W40" s="110">
        <v>4.36E-2</v>
      </c>
      <c r="X40" s="110">
        <v>4.1500000000000002E-2</v>
      </c>
      <c r="Y40" s="110">
        <v>4.2700000000000002E-2</v>
      </c>
      <c r="Z40" s="111">
        <v>4.2900000000000001E-2</v>
      </c>
      <c r="AA40" s="110">
        <v>4.1200000000000001E-2</v>
      </c>
      <c r="AB40" s="113">
        <v>4.1000000000000002E-2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19</v>
      </c>
      <c r="B42" s="192" t="s">
        <v>106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110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88" t="s">
        <v>107</v>
      </c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90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262">
        <v>5</v>
      </c>
      <c r="H46" s="90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0.65350000000000008</v>
      </c>
      <c r="D47" s="122">
        <f t="shared" si="6"/>
        <v>0.65759999999999996</v>
      </c>
      <c r="E47" s="123">
        <f t="shared" si="6"/>
        <v>0.68529999999999991</v>
      </c>
      <c r="F47" s="98">
        <f>G33-T33</f>
        <v>0.23219999999999996</v>
      </c>
      <c r="G47" s="122">
        <f t="shared" si="6"/>
        <v>0.28129999999999999</v>
      </c>
      <c r="H47" s="123">
        <f t="shared" si="6"/>
        <v>0.26780000000000004</v>
      </c>
      <c r="I47" s="121">
        <f t="shared" si="6"/>
        <v>0.33199999999999996</v>
      </c>
      <c r="J47" s="122">
        <f t="shared" si="6"/>
        <v>0.3508</v>
      </c>
      <c r="K47" s="123">
        <f t="shared" si="6"/>
        <v>0.35449999999999998</v>
      </c>
      <c r="L47" s="121">
        <f t="shared" si="6"/>
        <v>0.3256</v>
      </c>
      <c r="M47" s="122">
        <f t="shared" si="6"/>
        <v>0.36560000000000004</v>
      </c>
      <c r="N47" s="123">
        <f t="shared" si="6"/>
        <v>0.31609999999999999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0.59</v>
      </c>
      <c r="D48" s="68">
        <f t="shared" si="6"/>
        <v>0.627</v>
      </c>
      <c r="E48" s="68">
        <f t="shared" si="6"/>
        <v>0.6401</v>
      </c>
      <c r="F48" s="98">
        <f t="shared" si="6"/>
        <v>0.27050000000000002</v>
      </c>
      <c r="G48" s="68">
        <f t="shared" si="6"/>
        <v>0.28539999999999999</v>
      </c>
      <c r="H48" s="101">
        <f t="shared" si="6"/>
        <v>0.26899999999999996</v>
      </c>
      <c r="I48" s="268"/>
      <c r="J48" s="68">
        <f t="shared" si="6"/>
        <v>0.14900000000000002</v>
      </c>
      <c r="K48" s="101">
        <f t="shared" si="6"/>
        <v>0.1613</v>
      </c>
      <c r="L48" s="268"/>
      <c r="M48" s="68">
        <f t="shared" si="6"/>
        <v>0.35389999999999999</v>
      </c>
      <c r="N48" s="101">
        <f t="shared" si="6"/>
        <v>0.34910000000000002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0.62449999999999994</v>
      </c>
      <c r="D49" s="68">
        <f t="shared" si="6"/>
        <v>0.60399999999999998</v>
      </c>
      <c r="E49" s="101">
        <f t="shared" si="6"/>
        <v>0.60320000000000007</v>
      </c>
      <c r="F49" s="98">
        <f t="shared" si="6"/>
        <v>0.25390000000000001</v>
      </c>
      <c r="G49" s="68">
        <f t="shared" si="6"/>
        <v>0.28939999999999999</v>
      </c>
      <c r="H49" s="101">
        <f t="shared" si="6"/>
        <v>0.28959999999999997</v>
      </c>
      <c r="I49" s="98">
        <f t="shared" si="6"/>
        <v>0.27439999999999998</v>
      </c>
      <c r="J49" s="68">
        <f t="shared" si="6"/>
        <v>0.32090000000000002</v>
      </c>
      <c r="K49" s="101">
        <f t="shared" si="6"/>
        <v>0.32929999999999998</v>
      </c>
      <c r="L49" s="98">
        <f t="shared" si="6"/>
        <v>0.36299999999999999</v>
      </c>
      <c r="M49" s="68">
        <f t="shared" si="6"/>
        <v>0.35919999999999996</v>
      </c>
      <c r="N49" s="101">
        <f t="shared" si="6"/>
        <v>0.38990000000000002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0.61109999999999998</v>
      </c>
      <c r="D50" s="68">
        <f t="shared" si="6"/>
        <v>0.49319999999999997</v>
      </c>
      <c r="E50" s="101">
        <f t="shared" si="6"/>
        <v>0.63769999999999993</v>
      </c>
      <c r="F50" s="98">
        <f t="shared" si="6"/>
        <v>0.24529999999999996</v>
      </c>
      <c r="G50" s="68">
        <f t="shared" si="6"/>
        <v>0.27899999999999997</v>
      </c>
      <c r="H50" s="101">
        <f t="shared" si="6"/>
        <v>0.29109999999999997</v>
      </c>
      <c r="I50" s="98">
        <f t="shared" si="6"/>
        <v>0.2319</v>
      </c>
      <c r="J50" s="68">
        <f t="shared" si="6"/>
        <v>0.24249999999999999</v>
      </c>
      <c r="K50" s="101">
        <f t="shared" si="6"/>
        <v>0.2036</v>
      </c>
      <c r="L50" s="268"/>
      <c r="M50" s="68">
        <f t="shared" si="6"/>
        <v>0.44740000000000002</v>
      </c>
      <c r="N50" s="101">
        <f t="shared" si="6"/>
        <v>0.43809999999999999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0.55180000000000007</v>
      </c>
      <c r="D51" s="68">
        <f t="shared" si="6"/>
        <v>0.55000000000000004</v>
      </c>
      <c r="E51" s="101">
        <f t="shared" si="6"/>
        <v>0.58430000000000004</v>
      </c>
      <c r="F51" s="98">
        <f t="shared" si="6"/>
        <v>0.4375</v>
      </c>
      <c r="G51" s="270"/>
      <c r="H51" s="101">
        <f t="shared" si="6"/>
        <v>0.41919999999999996</v>
      </c>
      <c r="I51" s="98">
        <f t="shared" si="6"/>
        <v>0.32320000000000004</v>
      </c>
      <c r="J51" s="68">
        <f t="shared" si="6"/>
        <v>0.34839999999999999</v>
      </c>
      <c r="K51" s="101">
        <f t="shared" si="6"/>
        <v>0.34660000000000002</v>
      </c>
      <c r="L51" s="98">
        <f t="shared" si="6"/>
        <v>0.32279999999999998</v>
      </c>
      <c r="M51" s="68">
        <f t="shared" si="6"/>
        <v>0.36309999999999998</v>
      </c>
      <c r="N51" s="101">
        <f t="shared" si="6"/>
        <v>0.32679999999999998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0.47210000000000002</v>
      </c>
      <c r="D52" s="68">
        <f t="shared" si="6"/>
        <v>0.47019999999999995</v>
      </c>
      <c r="E52" s="271"/>
      <c r="F52" s="98">
        <f t="shared" si="6"/>
        <v>0.36720000000000003</v>
      </c>
      <c r="G52" s="68">
        <f t="shared" si="6"/>
        <v>0.38590000000000002</v>
      </c>
      <c r="H52" s="101">
        <f t="shared" si="6"/>
        <v>0.3322</v>
      </c>
      <c r="I52" s="98">
        <f t="shared" si="6"/>
        <v>0.25419999999999998</v>
      </c>
      <c r="J52" s="68">
        <f t="shared" si="6"/>
        <v>0.26200000000000001</v>
      </c>
      <c r="K52" s="101">
        <f t="shared" si="6"/>
        <v>0.28299999999999997</v>
      </c>
      <c r="L52" s="98">
        <f t="shared" si="6"/>
        <v>0.29360000000000003</v>
      </c>
      <c r="M52" s="68">
        <f t="shared" si="6"/>
        <v>0.3427</v>
      </c>
      <c r="N52" s="101">
        <f t="shared" si="6"/>
        <v>0.32200000000000001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0.36699999999999999</v>
      </c>
      <c r="D53" s="68">
        <f t="shared" si="6"/>
        <v>0.3614</v>
      </c>
      <c r="E53" s="101">
        <f t="shared" si="6"/>
        <v>0.36559999999999998</v>
      </c>
      <c r="F53" s="98">
        <f t="shared" si="6"/>
        <v>0.28950000000000004</v>
      </c>
      <c r="G53" s="68">
        <f t="shared" si="6"/>
        <v>0.3291</v>
      </c>
      <c r="H53" s="101">
        <f t="shared" si="6"/>
        <v>0.29630000000000001</v>
      </c>
      <c r="I53" s="98">
        <f t="shared" si="6"/>
        <v>0.31240000000000001</v>
      </c>
      <c r="J53" s="68">
        <f t="shared" si="6"/>
        <v>0.31120000000000003</v>
      </c>
      <c r="K53" s="101">
        <f t="shared" si="6"/>
        <v>0.35570000000000002</v>
      </c>
      <c r="L53" s="98">
        <f t="shared" si="6"/>
        <v>0.51069999999999993</v>
      </c>
      <c r="M53" s="68">
        <f t="shared" si="6"/>
        <v>0.503</v>
      </c>
      <c r="N53" s="101">
        <f t="shared" si="6"/>
        <v>0.47120000000000001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0.20950000000000002</v>
      </c>
      <c r="D54" s="135">
        <f t="shared" si="6"/>
        <v>0.16270000000000001</v>
      </c>
      <c r="E54" s="136">
        <f t="shared" si="6"/>
        <v>0.1895</v>
      </c>
      <c r="F54" s="134">
        <f t="shared" si="6"/>
        <v>0.31509999999999999</v>
      </c>
      <c r="G54" s="135">
        <f t="shared" si="6"/>
        <v>0.33220000000000005</v>
      </c>
      <c r="H54" s="136">
        <f t="shared" si="6"/>
        <v>0.28659999999999997</v>
      </c>
      <c r="I54" s="134">
        <f t="shared" si="6"/>
        <v>0.48080000000000001</v>
      </c>
      <c r="J54" s="135">
        <f t="shared" si="6"/>
        <v>0.49470000000000003</v>
      </c>
      <c r="K54" s="269"/>
      <c r="L54" s="272"/>
      <c r="M54" s="135">
        <f t="shared" si="6"/>
        <v>0.35969999999999996</v>
      </c>
      <c r="N54" s="136">
        <f t="shared" si="6"/>
        <v>0.34520000000000001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55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18</v>
      </c>
      <c r="B57" s="299" t="s">
        <v>49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99</v>
      </c>
      <c r="C58" s="263"/>
      <c r="D58" s="263"/>
      <c r="E58" s="263"/>
      <c r="F58" s="263"/>
      <c r="G58" s="263"/>
      <c r="H58" s="263"/>
      <c r="I58" s="263"/>
      <c r="J58" s="263"/>
      <c r="K58" s="263"/>
      <c r="L58" s="263"/>
      <c r="M58" s="263"/>
      <c r="N58" s="263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96" t="s">
        <v>30</v>
      </c>
      <c r="D60" s="297"/>
      <c r="E60" s="298"/>
      <c r="F60" s="296" t="s">
        <v>31</v>
      </c>
      <c r="G60" s="297"/>
      <c r="H60" s="298"/>
      <c r="I60" s="296" t="s">
        <v>33</v>
      </c>
      <c r="J60" s="297"/>
      <c r="K60" s="298"/>
      <c r="L60" s="296" t="s">
        <v>32</v>
      </c>
      <c r="M60" s="297"/>
      <c r="N60" s="298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40</v>
      </c>
      <c r="D61" s="44" t="s">
        <v>10</v>
      </c>
      <c r="E61" s="264" t="s">
        <v>11</v>
      </c>
      <c r="F61" s="46" t="s">
        <v>125</v>
      </c>
      <c r="G61" s="47" t="s">
        <v>10</v>
      </c>
      <c r="H61" s="48" t="s">
        <v>11</v>
      </c>
      <c r="I61" s="46" t="s">
        <v>125</v>
      </c>
      <c r="J61" s="47" t="s">
        <v>10</v>
      </c>
      <c r="K61" s="47" t="s">
        <v>11</v>
      </c>
      <c r="L61" s="46" t="s">
        <v>125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0.66546666666666665</v>
      </c>
      <c r="E62" s="56">
        <f t="shared" ref="E62:E69" si="8">STDEV(C47:E47)</f>
        <v>1.7298073110416978E-2</v>
      </c>
      <c r="F62" s="58">
        <f t="shared" ref="F62:F69" si="9">G18</f>
        <v>1</v>
      </c>
      <c r="G62" s="56">
        <f>AVERAGE(F47:H47)</f>
        <v>0.26043333333333335</v>
      </c>
      <c r="H62" s="57">
        <f t="shared" ref="H62:H69" si="10">STDEV(F47:H47)</f>
        <v>2.536539637642855E-2</v>
      </c>
      <c r="I62" s="58">
        <f t="shared" ref="I62:I69" si="11">J18</f>
        <v>9</v>
      </c>
      <c r="J62" s="56">
        <f t="shared" ref="J62:J69" si="12">AVERAGE(I47:K47)</f>
        <v>0.34576666666666661</v>
      </c>
      <c r="K62" s="56">
        <f t="shared" ref="K62:K69" si="13">STDEV(I47:K47)</f>
        <v>1.206496304732566E-2</v>
      </c>
      <c r="L62" s="58">
        <f t="shared" ref="L62:L69" si="14">M18</f>
        <v>17</v>
      </c>
      <c r="M62" s="56">
        <f t="shared" ref="M62:M69" si="15">AVERAGE(L47:N47)</f>
        <v>0.33576666666666671</v>
      </c>
      <c r="N62" s="57">
        <f t="shared" ref="N62:N69" si="16">STDEV(L47:N47)</f>
        <v>2.6269437248127997E-2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0.61903333333333332</v>
      </c>
      <c r="E63" s="56">
        <f t="shared" si="8"/>
        <v>2.5982750688357349E-2</v>
      </c>
      <c r="F63" s="58">
        <f t="shared" si="9"/>
        <v>2</v>
      </c>
      <c r="G63" s="56">
        <f t="shared" ref="G63:G69" si="17">AVERAGE(F48:H48)</f>
        <v>0.27496666666666664</v>
      </c>
      <c r="H63" s="57">
        <f t="shared" si="10"/>
        <v>9.0666053919498096E-3</v>
      </c>
      <c r="I63" s="58">
        <f t="shared" si="11"/>
        <v>10</v>
      </c>
      <c r="J63" s="56">
        <f t="shared" si="12"/>
        <v>0.15515000000000001</v>
      </c>
      <c r="K63" s="56">
        <f t="shared" si="13"/>
        <v>8.6974134085945187E-3</v>
      </c>
      <c r="L63" s="58">
        <f t="shared" si="14"/>
        <v>18</v>
      </c>
      <c r="M63" s="56">
        <f t="shared" si="15"/>
        <v>0.35150000000000003</v>
      </c>
      <c r="N63" s="57">
        <f t="shared" si="16"/>
        <v>3.3941125496954076E-3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0.6105666666666667</v>
      </c>
      <c r="E64" s="56">
        <f t="shared" si="8"/>
        <v>1.2073248665265376E-2</v>
      </c>
      <c r="F64" s="58">
        <f t="shared" si="9"/>
        <v>3</v>
      </c>
      <c r="G64" s="56">
        <f t="shared" si="17"/>
        <v>0.27763333333333334</v>
      </c>
      <c r="H64" s="57">
        <f t="shared" si="10"/>
        <v>2.0553912847273936E-2</v>
      </c>
      <c r="I64" s="58">
        <f t="shared" si="11"/>
        <v>11</v>
      </c>
      <c r="J64" s="56">
        <f t="shared" si="12"/>
        <v>0.30819999999999997</v>
      </c>
      <c r="K64" s="56">
        <f t="shared" si="13"/>
        <v>2.9571438923393645E-2</v>
      </c>
      <c r="L64" s="58">
        <f t="shared" si="14"/>
        <v>19</v>
      </c>
      <c r="M64" s="56">
        <f t="shared" si="15"/>
        <v>0.37069999999999997</v>
      </c>
      <c r="N64" s="57">
        <f t="shared" si="16"/>
        <v>1.6735889578985665E-2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0.58066666666666655</v>
      </c>
      <c r="E65" s="56">
        <f t="shared" si="8"/>
        <v>7.6907108470761251E-2</v>
      </c>
      <c r="F65" s="58">
        <f t="shared" si="9"/>
        <v>4</v>
      </c>
      <c r="G65" s="56">
        <f t="shared" si="17"/>
        <v>0.27179999999999999</v>
      </c>
      <c r="H65" s="57">
        <f t="shared" si="10"/>
        <v>2.3733731270072143E-2</v>
      </c>
      <c r="I65" s="58">
        <f t="shared" si="11"/>
        <v>12</v>
      </c>
      <c r="J65" s="56">
        <f t="shared" si="12"/>
        <v>0.22599999999999998</v>
      </c>
      <c r="K65" s="56">
        <f t="shared" si="13"/>
        <v>2.0109947787102775E-2</v>
      </c>
      <c r="L65" s="58">
        <f t="shared" si="14"/>
        <v>20</v>
      </c>
      <c r="M65" s="56">
        <f t="shared" si="15"/>
        <v>0.44274999999999998</v>
      </c>
      <c r="N65" s="57">
        <f t="shared" si="16"/>
        <v>6.5760930650349131E-3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0.56203333333333338</v>
      </c>
      <c r="E66" s="56">
        <f t="shared" si="8"/>
        <v>1.9304489978586147E-2</v>
      </c>
      <c r="F66" s="58">
        <f t="shared" si="9"/>
        <v>5</v>
      </c>
      <c r="G66" s="56">
        <f t="shared" si="17"/>
        <v>0.42835000000000001</v>
      </c>
      <c r="H66" s="57">
        <f t="shared" si="10"/>
        <v>1.2940054095713848E-2</v>
      </c>
      <c r="I66" s="58">
        <f t="shared" si="11"/>
        <v>13</v>
      </c>
      <c r="J66" s="56">
        <f t="shared" si="12"/>
        <v>0.33939999999999998</v>
      </c>
      <c r="K66" s="56">
        <f t="shared" si="13"/>
        <v>1.4058449416631954E-2</v>
      </c>
      <c r="L66" s="58">
        <f t="shared" si="14"/>
        <v>21</v>
      </c>
      <c r="M66" s="56">
        <f t="shared" si="15"/>
        <v>0.33756666666666663</v>
      </c>
      <c r="N66" s="57">
        <f t="shared" si="16"/>
        <v>2.2202777604014623E-2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0.47114999999999996</v>
      </c>
      <c r="E67" s="56">
        <f t="shared" si="8"/>
        <v>1.3435028842544885E-3</v>
      </c>
      <c r="F67" s="58">
        <f t="shared" si="9"/>
        <v>6</v>
      </c>
      <c r="G67" s="56">
        <f t="shared" si="17"/>
        <v>0.36176666666666674</v>
      </c>
      <c r="H67" s="57">
        <f t="shared" si="10"/>
        <v>2.7259188053449689E-2</v>
      </c>
      <c r="I67" s="58">
        <f t="shared" si="11"/>
        <v>14</v>
      </c>
      <c r="J67" s="56">
        <f t="shared" si="12"/>
        <v>0.26639999999999997</v>
      </c>
      <c r="K67" s="56">
        <f t="shared" si="13"/>
        <v>1.4895636945092336E-2</v>
      </c>
      <c r="L67" s="58">
        <f t="shared" si="14"/>
        <v>22</v>
      </c>
      <c r="M67" s="56">
        <f t="shared" si="15"/>
        <v>0.3194333333333334</v>
      </c>
      <c r="N67" s="57">
        <f t="shared" si="16"/>
        <v>2.4650422579204048E-2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/>
      <c r="E68" s="56">
        <f t="shared" si="8"/>
        <v>2.9143323992525802E-3</v>
      </c>
      <c r="F68" s="58">
        <f t="shared" si="9"/>
        <v>7</v>
      </c>
      <c r="G68" s="56">
        <f t="shared" si="17"/>
        <v>0.30496666666666666</v>
      </c>
      <c r="H68" s="57">
        <f t="shared" si="10"/>
        <v>2.117482782299145E-2</v>
      </c>
      <c r="I68" s="58">
        <f t="shared" si="11"/>
        <v>15</v>
      </c>
      <c r="J68" s="56">
        <f t="shared" si="12"/>
        <v>0.32643333333333335</v>
      </c>
      <c r="K68" s="56">
        <f t="shared" si="13"/>
        <v>2.5352777625604124E-2</v>
      </c>
      <c r="L68" s="58">
        <f t="shared" si="14"/>
        <v>23</v>
      </c>
      <c r="M68" s="56">
        <f t="shared" si="15"/>
        <v>0.49496666666666672</v>
      </c>
      <c r="N68" s="57">
        <f t="shared" si="16"/>
        <v>2.0939516072090398E-2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0.18723333333333336</v>
      </c>
      <c r="E69" s="71">
        <f t="shared" si="8"/>
        <v>2.3482191834096746E-2</v>
      </c>
      <c r="F69" s="73">
        <f t="shared" si="9"/>
        <v>8</v>
      </c>
      <c r="G69" s="71">
        <f t="shared" si="17"/>
        <v>0.31129999999999997</v>
      </c>
      <c r="H69" s="72">
        <f t="shared" si="10"/>
        <v>2.3036275740666107E-2</v>
      </c>
      <c r="I69" s="73">
        <f t="shared" si="11"/>
        <v>16</v>
      </c>
      <c r="J69" s="71">
        <f t="shared" si="12"/>
        <v>0.48775000000000002</v>
      </c>
      <c r="K69" s="71">
        <f t="shared" si="13"/>
        <v>9.8287842584930275E-3</v>
      </c>
      <c r="L69" s="73">
        <f t="shared" si="14"/>
        <v>24</v>
      </c>
      <c r="M69" s="71">
        <f t="shared" si="15"/>
        <v>0.35244999999999999</v>
      </c>
      <c r="N69" s="72">
        <f t="shared" si="16"/>
        <v>1.025304832720491E-2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50</v>
      </c>
      <c r="B71" s="300" t="s">
        <v>82</v>
      </c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44</v>
      </c>
      <c r="L74" s="79" t="s">
        <v>60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57</v>
      </c>
      <c r="M76" s="91">
        <v>-6.5500000000000003E-2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58</v>
      </c>
      <c r="M77" s="97">
        <v>0.65190000000000003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36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105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34</v>
      </c>
      <c r="E80" s="67"/>
      <c r="F80" s="75"/>
      <c r="G80" s="33"/>
      <c r="H80" s="151"/>
      <c r="I80" s="33"/>
      <c r="J80" s="206"/>
      <c r="L80" s="42" t="s">
        <v>98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97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21</v>
      </c>
      <c r="B92" s="204" t="s">
        <v>79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84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111</v>
      </c>
      <c r="C95" s="253"/>
      <c r="D95" s="253"/>
      <c r="E95" s="227"/>
      <c r="F95" s="253"/>
      <c r="G95" s="253"/>
      <c r="H95" s="227"/>
      <c r="I95" s="253"/>
      <c r="J95" s="253"/>
      <c r="K95" s="227"/>
      <c r="L95" s="253"/>
      <c r="M95" s="253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40</v>
      </c>
      <c r="E96" s="66"/>
      <c r="F96" s="47" t="s">
        <v>125</v>
      </c>
      <c r="G96" s="47" t="s">
        <v>40</v>
      </c>
      <c r="H96" s="66"/>
      <c r="I96" s="47" t="s">
        <v>125</v>
      </c>
      <c r="J96" s="47" t="s">
        <v>40</v>
      </c>
      <c r="K96" s="67"/>
      <c r="L96" s="47" t="s">
        <v>125</v>
      </c>
      <c r="M96" s="47" t="s">
        <v>40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>(D62-$M$77)/$M$76</f>
        <v>-0.20712468193384145</v>
      </c>
      <c r="E97" s="130"/>
      <c r="F97" s="35">
        <f>F62</f>
        <v>1</v>
      </c>
      <c r="G97" s="64">
        <f t="shared" ref="G97:G104" si="18">(G62-$M$77)/$M$76</f>
        <v>5.9765903307888042</v>
      </c>
      <c r="H97" s="131"/>
      <c r="I97" s="35">
        <f>I62</f>
        <v>9</v>
      </c>
      <c r="J97" s="64">
        <f t="shared" ref="J97:J104" si="19">(J62-$M$77)/$M$76</f>
        <v>4.6737913486005098</v>
      </c>
      <c r="K97" s="67"/>
      <c r="L97" s="35">
        <f>L62</f>
        <v>17</v>
      </c>
      <c r="M97" s="64">
        <f t="shared" ref="M97:M104" si="20">(M62-$M$77)/$M$76</f>
        <v>4.8264631043256996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ref="D98:D104" si="21">(D63-$M$77)/$M$76</f>
        <v>0.50178117048346116</v>
      </c>
      <c r="E98" s="130"/>
      <c r="F98" s="35">
        <f t="shared" ref="F98:F104" si="22">F63</f>
        <v>2</v>
      </c>
      <c r="G98" s="64">
        <f t="shared" si="18"/>
        <v>5.7547073791348611</v>
      </c>
      <c r="H98" s="131"/>
      <c r="I98" s="35">
        <f t="shared" ref="I98:I104" si="23">I63</f>
        <v>10</v>
      </c>
      <c r="J98" s="64">
        <f t="shared" si="19"/>
        <v>7.5839694656488552</v>
      </c>
      <c r="K98" s="67"/>
      <c r="L98" s="35">
        <f t="shared" ref="L98:L104" si="24">L63</f>
        <v>18</v>
      </c>
      <c r="M98" s="64">
        <f t="shared" si="20"/>
        <v>4.5862595419847327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21"/>
        <v>0.63104325699745545</v>
      </c>
      <c r="E99" s="130"/>
      <c r="F99" s="35">
        <f t="shared" si="22"/>
        <v>3</v>
      </c>
      <c r="G99" s="64">
        <f t="shared" si="18"/>
        <v>5.7139949109414756</v>
      </c>
      <c r="H99" s="131"/>
      <c r="I99" s="35">
        <f t="shared" si="23"/>
        <v>11</v>
      </c>
      <c r="J99" s="64">
        <f t="shared" si="19"/>
        <v>5.2473282442748097</v>
      </c>
      <c r="K99" s="67"/>
      <c r="L99" s="35">
        <f t="shared" si="24"/>
        <v>19</v>
      </c>
      <c r="M99" s="64">
        <f t="shared" si="20"/>
        <v>4.2931297709923673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21"/>
        <v>1.0875318066157782</v>
      </c>
      <c r="E100" s="130"/>
      <c r="F100" s="35">
        <f t="shared" si="22"/>
        <v>4</v>
      </c>
      <c r="G100" s="64">
        <f t="shared" si="18"/>
        <v>5.8030534351145047</v>
      </c>
      <c r="H100" s="131"/>
      <c r="I100" s="35">
        <f t="shared" si="23"/>
        <v>12</v>
      </c>
      <c r="J100" s="64">
        <f t="shared" si="19"/>
        <v>6.5022900763358784</v>
      </c>
      <c r="K100" s="67"/>
      <c r="L100" s="35">
        <f t="shared" si="24"/>
        <v>20</v>
      </c>
      <c r="M100" s="64">
        <f t="shared" si="20"/>
        <v>3.1931297709923672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21"/>
        <v>1.372010178117048</v>
      </c>
      <c r="E101" s="130"/>
      <c r="F101" s="35">
        <f t="shared" si="22"/>
        <v>5</v>
      </c>
      <c r="G101" s="64">
        <f t="shared" si="18"/>
        <v>3.4129770992366413</v>
      </c>
      <c r="H101" s="131"/>
      <c r="I101" s="35">
        <f t="shared" si="23"/>
        <v>13</v>
      </c>
      <c r="J101" s="64">
        <f t="shared" si="19"/>
        <v>4.770992366412214</v>
      </c>
      <c r="K101" s="67"/>
      <c r="L101" s="35">
        <f t="shared" si="24"/>
        <v>21</v>
      </c>
      <c r="M101" s="64">
        <f t="shared" si="20"/>
        <v>4.7989821882951667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21"/>
        <v>2.7595419847328255</v>
      </c>
      <c r="E102" s="130"/>
      <c r="F102" s="35">
        <f t="shared" si="22"/>
        <v>6</v>
      </c>
      <c r="G102" s="64">
        <f t="shared" si="18"/>
        <v>4.4295165394402032</v>
      </c>
      <c r="H102" s="131"/>
      <c r="I102" s="35">
        <f t="shared" si="23"/>
        <v>14</v>
      </c>
      <c r="J102" s="64">
        <f t="shared" si="19"/>
        <v>5.8854961832061079</v>
      </c>
      <c r="K102" s="67"/>
      <c r="L102" s="35">
        <f t="shared" si="24"/>
        <v>22</v>
      </c>
      <c r="M102" s="64">
        <f t="shared" si="20"/>
        <v>5.0758269720101774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21"/>
        <v>9.9526717557251914</v>
      </c>
      <c r="E103" s="130"/>
      <c r="F103" s="35">
        <f t="shared" si="22"/>
        <v>7</v>
      </c>
      <c r="G103" s="64">
        <f t="shared" si="18"/>
        <v>5.2966921119592882</v>
      </c>
      <c r="H103" s="131"/>
      <c r="I103" s="35">
        <f t="shared" si="23"/>
        <v>15</v>
      </c>
      <c r="J103" s="64">
        <f t="shared" si="19"/>
        <v>4.9689567430025443</v>
      </c>
      <c r="K103" s="67"/>
      <c r="L103" s="35">
        <f t="shared" si="24"/>
        <v>23</v>
      </c>
      <c r="M103" s="64">
        <f t="shared" si="20"/>
        <v>2.395928753180661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21"/>
        <v>7.0941475826972011</v>
      </c>
      <c r="E104" s="130"/>
      <c r="F104" s="35">
        <f t="shared" si="22"/>
        <v>8</v>
      </c>
      <c r="G104" s="64">
        <f t="shared" si="18"/>
        <v>5.2000000000000011</v>
      </c>
      <c r="H104" s="131"/>
      <c r="I104" s="35">
        <f t="shared" si="23"/>
        <v>16</v>
      </c>
      <c r="J104" s="64">
        <f t="shared" si="19"/>
        <v>2.5061068702290079</v>
      </c>
      <c r="K104" s="67"/>
      <c r="L104" s="35">
        <f t="shared" si="24"/>
        <v>24</v>
      </c>
      <c r="M104" s="64">
        <f t="shared" si="20"/>
        <v>4.5717557251908403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23</v>
      </c>
      <c r="B107" s="79" t="s">
        <v>27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89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93" t="s">
        <v>126</v>
      </c>
      <c r="C110" s="293"/>
      <c r="D110" s="293"/>
      <c r="E110" s="293"/>
      <c r="F110" s="294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64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65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93" t="s">
        <v>87</v>
      </c>
      <c r="D113" s="293"/>
      <c r="E113" s="293"/>
      <c r="F113" s="294"/>
      <c r="G113" s="145">
        <f>AVERAGE(G97:G98)</f>
        <v>5.8656488549618331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93" t="s">
        <v>29</v>
      </c>
      <c r="D115" s="293"/>
      <c r="E115" s="293"/>
      <c r="F115" s="294"/>
      <c r="G115" s="145">
        <f>G110/G113</f>
        <v>23.185840707964598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25</v>
      </c>
      <c r="B118" s="42" t="s">
        <v>91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87" t="s">
        <v>92</v>
      </c>
      <c r="C119" s="287"/>
      <c r="D119" s="287"/>
      <c r="E119" s="287"/>
      <c r="F119" s="287"/>
      <c r="G119" s="287"/>
      <c r="H119" s="287"/>
      <c r="I119" s="287"/>
      <c r="J119" s="287"/>
      <c r="K119" s="287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35</v>
      </c>
      <c r="D121" s="67"/>
      <c r="E121" s="47" t="s">
        <v>125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-4.8023598820058808</v>
      </c>
      <c r="D122" s="67"/>
      <c r="E122" s="35">
        <v>1</v>
      </c>
      <c r="F122" s="148">
        <f t="shared" ref="F122:F129" si="26">G97*$G$115</f>
        <v>138.57227138643066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11.634218289085558</v>
      </c>
      <c r="D123" s="67"/>
      <c r="E123" s="35">
        <v>2</v>
      </c>
      <c r="F123" s="148">
        <f t="shared" si="26"/>
        <v>133.42772861356931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14.631268436578168</v>
      </c>
      <c r="D124" s="67"/>
      <c r="E124" s="35">
        <v>3</v>
      </c>
      <c r="F124" s="148">
        <f t="shared" si="26"/>
        <v>132.4837758112094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25.215339233038392</v>
      </c>
      <c r="D125" s="67"/>
      <c r="E125" s="35">
        <v>4</v>
      </c>
      <c r="F125" s="148">
        <f t="shared" si="26"/>
        <v>134.54867256637169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31.81120943952801</v>
      </c>
      <c r="D126" s="67"/>
      <c r="E126" s="35">
        <v>5</v>
      </c>
      <c r="F126" s="148">
        <f t="shared" si="26"/>
        <v>79.132743362831846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63.98230088495577</v>
      </c>
      <c r="D127" s="67"/>
      <c r="E127" s="35">
        <v>6</v>
      </c>
      <c r="F127" s="148">
        <f t="shared" si="26"/>
        <v>102.70206489675513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230.76106194690263</v>
      </c>
      <c r="D128" s="67"/>
      <c r="E128" s="35">
        <v>7</v>
      </c>
      <c r="F128" s="148">
        <f t="shared" si="26"/>
        <v>122.80825958702064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164.48377581120943</v>
      </c>
      <c r="D129" s="67"/>
      <c r="E129" s="35">
        <v>8</v>
      </c>
      <c r="F129" s="148">
        <f t="shared" si="26"/>
        <v>120.56637168141593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35">
        <v>9</v>
      </c>
      <c r="F130" s="148">
        <f t="shared" ref="F130:F137" si="27">J97*$G$115</f>
        <v>108.36578171091446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35">
        <v>10</v>
      </c>
      <c r="F131" s="148">
        <f t="shared" si="27"/>
        <v>175.84070796460173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35">
        <v>11</v>
      </c>
      <c r="F132" s="148">
        <f t="shared" si="27"/>
        <v>121.66371681415929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35">
        <v>12</v>
      </c>
      <c r="F133" s="148">
        <f t="shared" si="27"/>
        <v>150.76106194690263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35">
        <v>13</v>
      </c>
      <c r="F134" s="148">
        <f t="shared" si="27"/>
        <v>110.61946902654866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35">
        <v>14</v>
      </c>
      <c r="F135" s="148">
        <f t="shared" si="27"/>
        <v>136.46017699115043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35">
        <v>15</v>
      </c>
      <c r="F136" s="148">
        <f t="shared" si="27"/>
        <v>115.20943952802358</v>
      </c>
      <c r="G136" s="151"/>
      <c r="H136" s="28"/>
      <c r="I136" s="29"/>
      <c r="L136" s="152"/>
      <c r="M136" s="33"/>
      <c r="N136" s="67"/>
    </row>
    <row r="137" spans="1:48" x14ac:dyDescent="0.25">
      <c r="E137" s="35">
        <v>16</v>
      </c>
      <c r="F137" s="148">
        <f t="shared" si="27"/>
        <v>58.106194690265482</v>
      </c>
      <c r="G137" s="151"/>
      <c r="H137" s="153"/>
      <c r="I137" s="29"/>
      <c r="L137" s="152"/>
      <c r="M137" s="33"/>
      <c r="N137" s="67"/>
    </row>
    <row r="138" spans="1:48" x14ac:dyDescent="0.25">
      <c r="E138" s="35">
        <v>17</v>
      </c>
      <c r="F138" s="148">
        <f t="shared" ref="F138:F145" si="28">M97*$G$115</f>
        <v>111.90560471976399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35">
        <v>18</v>
      </c>
      <c r="F139" s="148">
        <f t="shared" si="28"/>
        <v>106.33628318584068</v>
      </c>
      <c r="G139" s="151"/>
      <c r="H139" s="153"/>
      <c r="I139" s="29"/>
      <c r="L139" s="152"/>
      <c r="M139" s="33"/>
      <c r="N139" s="67"/>
    </row>
    <row r="140" spans="1:48" x14ac:dyDescent="0.25">
      <c r="E140" s="35">
        <v>19</v>
      </c>
      <c r="F140" s="148">
        <f t="shared" si="28"/>
        <v>99.539823008849567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35">
        <v>20</v>
      </c>
      <c r="F141" s="148">
        <f t="shared" si="28"/>
        <v>74.035398230088504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35">
        <v>21</v>
      </c>
      <c r="F142" s="148">
        <f t="shared" si="28"/>
        <v>111.26843657817111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35">
        <v>22</v>
      </c>
      <c r="F143" s="148">
        <f t="shared" si="28"/>
        <v>117.68731563421825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35">
        <v>23</v>
      </c>
      <c r="F144" s="148">
        <f t="shared" si="28"/>
        <v>55.551622418879035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35">
        <v>24</v>
      </c>
      <c r="F145" s="148">
        <f t="shared" si="28"/>
        <v>106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26</v>
      </c>
      <c r="B147" s="25" t="s">
        <v>74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72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108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76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109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4:O14"/>
    <mergeCell ref="D31:O31"/>
    <mergeCell ref="B28:AB28"/>
    <mergeCell ref="Q31:AB31"/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  <mergeCell ref="B71:N71"/>
    <mergeCell ref="L60:N60"/>
    <mergeCell ref="B110:F110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workbookViewId="0">
      <selection activeCell="B7" sqref="B7"/>
    </sheetView>
  </sheetViews>
  <sheetFormatPr defaultRowHeight="15" x14ac:dyDescent="0.25"/>
  <cols>
    <col min="1" max="1" width="11.28515625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0.8554687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85</v>
      </c>
      <c r="F1" s="27"/>
      <c r="H1" s="28"/>
      <c r="J1" s="29"/>
      <c r="L1" s="25" t="s">
        <v>47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48</v>
      </c>
      <c r="F2" s="27"/>
      <c r="H2" s="28"/>
      <c r="J2" s="29"/>
      <c r="L2" s="25" t="s">
        <v>100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101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45</v>
      </c>
      <c r="B4" s="237">
        <v>2</v>
      </c>
      <c r="D4" s="25"/>
      <c r="F4" s="27"/>
      <c r="H4" s="28"/>
      <c r="J4" s="29"/>
      <c r="L4" s="25" t="s">
        <v>94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16</v>
      </c>
      <c r="B5" s="31">
        <v>44620</v>
      </c>
      <c r="F5" s="27"/>
      <c r="H5" s="28"/>
      <c r="J5" s="29"/>
      <c r="L5" s="25" t="s">
        <v>68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132</v>
      </c>
      <c r="F6" s="27"/>
      <c r="H6" s="28"/>
      <c r="J6" s="29"/>
      <c r="L6" s="25" t="s">
        <v>102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46</v>
      </c>
      <c r="B7" s="25" t="s">
        <v>103</v>
      </c>
      <c r="F7" s="27"/>
      <c r="H7" s="28"/>
      <c r="J7" s="29"/>
      <c r="L7" s="25" t="s">
        <v>104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42</v>
      </c>
      <c r="F8" s="27"/>
      <c r="H8" s="28"/>
      <c r="J8" s="29"/>
      <c r="L8" s="25" t="s">
        <v>66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22</v>
      </c>
      <c r="B14" s="299" t="s">
        <v>41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AN14" s="26"/>
      <c r="AP14" s="26"/>
      <c r="AR14" s="26"/>
      <c r="AT14" s="26"/>
      <c r="AV14" s="26"/>
    </row>
    <row r="15" spans="1:78" x14ac:dyDescent="0.25">
      <c r="A15" s="25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38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38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43"/>
      <c r="D17" s="307" t="s">
        <v>37</v>
      </c>
      <c r="E17" s="305"/>
      <c r="F17" s="306"/>
      <c r="G17" s="307" t="s">
        <v>120</v>
      </c>
      <c r="H17" s="305"/>
      <c r="I17" s="305"/>
      <c r="J17" s="305" t="s">
        <v>120</v>
      </c>
      <c r="K17" s="305"/>
      <c r="L17" s="305"/>
      <c r="M17" s="305" t="s">
        <v>120</v>
      </c>
      <c r="N17" s="305"/>
      <c r="O17" s="306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44">
        <v>0</v>
      </c>
      <c r="E18" s="49">
        <v>0</v>
      </c>
      <c r="F18" s="245">
        <v>0</v>
      </c>
      <c r="G18" s="239">
        <v>25</v>
      </c>
      <c r="H18" s="213">
        <f t="shared" ref="H18:H25" si="0">G18</f>
        <v>25</v>
      </c>
      <c r="I18" s="213">
        <f t="shared" ref="I18:I25" si="1">G18</f>
        <v>25</v>
      </c>
      <c r="J18" s="212">
        <v>33</v>
      </c>
      <c r="K18" s="213">
        <f t="shared" ref="K18:K25" si="2">J18</f>
        <v>33</v>
      </c>
      <c r="L18" s="214">
        <f t="shared" ref="L18:L25" si="3">J18</f>
        <v>33</v>
      </c>
      <c r="M18" s="212">
        <v>41</v>
      </c>
      <c r="N18" s="51">
        <f t="shared" ref="N18:N25" si="4">M18</f>
        <v>41</v>
      </c>
      <c r="O18" s="118">
        <f t="shared" ref="O18:O25" si="5">M18</f>
        <v>41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46">
        <v>0.25</v>
      </c>
      <c r="E19" s="60">
        <v>0.25</v>
      </c>
      <c r="F19" s="247">
        <v>0.25</v>
      </c>
      <c r="G19" s="240">
        <v>26</v>
      </c>
      <c r="H19" s="216">
        <f t="shared" si="0"/>
        <v>26</v>
      </c>
      <c r="I19" s="216">
        <f t="shared" si="1"/>
        <v>26</v>
      </c>
      <c r="J19" s="215">
        <v>34</v>
      </c>
      <c r="K19" s="216">
        <f t="shared" si="2"/>
        <v>34</v>
      </c>
      <c r="L19" s="217">
        <f t="shared" si="3"/>
        <v>34</v>
      </c>
      <c r="M19" s="215">
        <v>42</v>
      </c>
      <c r="N19" s="62">
        <f t="shared" si="4"/>
        <v>42</v>
      </c>
      <c r="O19" s="171">
        <f t="shared" si="5"/>
        <v>42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48">
        <v>0.5</v>
      </c>
      <c r="E20" s="64">
        <v>0.5</v>
      </c>
      <c r="F20" s="249">
        <v>0.5</v>
      </c>
      <c r="G20" s="241">
        <v>27</v>
      </c>
      <c r="H20" s="148">
        <f t="shared" si="0"/>
        <v>27</v>
      </c>
      <c r="I20" s="148">
        <f t="shared" si="1"/>
        <v>27</v>
      </c>
      <c r="J20" s="218">
        <v>35</v>
      </c>
      <c r="K20" s="148">
        <f t="shared" si="2"/>
        <v>35</v>
      </c>
      <c r="L20" s="219">
        <f t="shared" si="3"/>
        <v>35</v>
      </c>
      <c r="M20" s="218">
        <v>43</v>
      </c>
      <c r="N20" s="66">
        <f t="shared" si="4"/>
        <v>43</v>
      </c>
      <c r="O20" s="129">
        <f t="shared" si="5"/>
        <v>43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50">
        <v>1</v>
      </c>
      <c r="E21" s="60">
        <v>1</v>
      </c>
      <c r="F21" s="247">
        <v>1</v>
      </c>
      <c r="G21" s="240">
        <v>28</v>
      </c>
      <c r="H21" s="216">
        <f t="shared" si="0"/>
        <v>28</v>
      </c>
      <c r="I21" s="216">
        <f t="shared" si="1"/>
        <v>28</v>
      </c>
      <c r="J21" s="215">
        <v>36</v>
      </c>
      <c r="K21" s="216">
        <f t="shared" si="2"/>
        <v>36</v>
      </c>
      <c r="L21" s="217">
        <f t="shared" si="3"/>
        <v>36</v>
      </c>
      <c r="M21" s="215">
        <v>44</v>
      </c>
      <c r="N21" s="62">
        <f t="shared" si="4"/>
        <v>44</v>
      </c>
      <c r="O21" s="171">
        <f t="shared" si="5"/>
        <v>44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48">
        <v>1.5</v>
      </c>
      <c r="E22" s="64">
        <v>1.5</v>
      </c>
      <c r="F22" s="249">
        <v>1.5</v>
      </c>
      <c r="G22" s="241">
        <v>29</v>
      </c>
      <c r="H22" s="148">
        <f t="shared" si="0"/>
        <v>29</v>
      </c>
      <c r="I22" s="148">
        <f t="shared" si="1"/>
        <v>29</v>
      </c>
      <c r="J22" s="218">
        <v>37</v>
      </c>
      <c r="K22" s="148">
        <f t="shared" si="2"/>
        <v>37</v>
      </c>
      <c r="L22" s="219">
        <f t="shared" si="3"/>
        <v>37</v>
      </c>
      <c r="M22" s="218">
        <v>45</v>
      </c>
      <c r="N22" s="66">
        <f t="shared" si="4"/>
        <v>45</v>
      </c>
      <c r="O22" s="129">
        <f t="shared" si="5"/>
        <v>45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50">
        <v>3</v>
      </c>
      <c r="E23" s="60">
        <v>3</v>
      </c>
      <c r="F23" s="247">
        <v>3</v>
      </c>
      <c r="G23" s="240">
        <v>30</v>
      </c>
      <c r="H23" s="216">
        <f t="shared" si="0"/>
        <v>30</v>
      </c>
      <c r="I23" s="216">
        <f t="shared" si="1"/>
        <v>30</v>
      </c>
      <c r="J23" s="215">
        <v>38</v>
      </c>
      <c r="K23" s="216">
        <f t="shared" si="2"/>
        <v>38</v>
      </c>
      <c r="L23" s="217">
        <f t="shared" si="3"/>
        <v>38</v>
      </c>
      <c r="M23" s="215">
        <v>46</v>
      </c>
      <c r="N23" s="62">
        <f t="shared" si="4"/>
        <v>46</v>
      </c>
      <c r="O23" s="171">
        <f t="shared" si="5"/>
        <v>46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48">
        <v>5</v>
      </c>
      <c r="E24" s="64">
        <v>5</v>
      </c>
      <c r="F24" s="249">
        <v>5</v>
      </c>
      <c r="G24" s="241">
        <v>31</v>
      </c>
      <c r="H24" s="148">
        <f t="shared" si="0"/>
        <v>31</v>
      </c>
      <c r="I24" s="148">
        <f t="shared" si="1"/>
        <v>31</v>
      </c>
      <c r="J24" s="218">
        <v>39</v>
      </c>
      <c r="K24" s="148">
        <f t="shared" si="2"/>
        <v>39</v>
      </c>
      <c r="L24" s="219">
        <f t="shared" si="3"/>
        <v>39</v>
      </c>
      <c r="M24" s="218">
        <v>47</v>
      </c>
      <c r="N24" s="66">
        <f t="shared" si="4"/>
        <v>47</v>
      </c>
      <c r="O24" s="129">
        <f t="shared" si="5"/>
        <v>47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51">
        <v>7</v>
      </c>
      <c r="E25" s="176">
        <v>7</v>
      </c>
      <c r="F25" s="252">
        <v>7</v>
      </c>
      <c r="G25" s="242">
        <v>32</v>
      </c>
      <c r="H25" s="221">
        <f t="shared" si="0"/>
        <v>32</v>
      </c>
      <c r="I25" s="221">
        <f t="shared" si="1"/>
        <v>32</v>
      </c>
      <c r="J25" s="220">
        <v>40</v>
      </c>
      <c r="K25" s="221">
        <f t="shared" si="2"/>
        <v>40</v>
      </c>
      <c r="L25" s="222">
        <f t="shared" si="3"/>
        <v>40</v>
      </c>
      <c r="M25" s="220">
        <v>48</v>
      </c>
      <c r="N25" s="226">
        <f t="shared" si="4"/>
        <v>48</v>
      </c>
      <c r="O25" s="178">
        <f t="shared" si="5"/>
        <v>48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20</v>
      </c>
      <c r="B28" s="304" t="s">
        <v>43</v>
      </c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301" t="s">
        <v>80</v>
      </c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3"/>
      <c r="P31" s="41"/>
      <c r="Q31" s="301" t="s">
        <v>81</v>
      </c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3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131</v>
      </c>
      <c r="D32" s="265">
        <v>1</v>
      </c>
      <c r="E32" s="88">
        <v>2</v>
      </c>
      <c r="F32" s="88">
        <v>3</v>
      </c>
      <c r="G32" s="89">
        <v>4</v>
      </c>
      <c r="H32" s="266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66">
        <v>11</v>
      </c>
      <c r="O32" s="267">
        <v>12</v>
      </c>
      <c r="P32" s="41"/>
      <c r="Q32" s="265">
        <v>1</v>
      </c>
      <c r="R32" s="266">
        <v>2</v>
      </c>
      <c r="S32" s="266">
        <v>3</v>
      </c>
      <c r="T32" s="89">
        <v>4</v>
      </c>
      <c r="U32" s="266">
        <v>5</v>
      </c>
      <c r="V32" s="90">
        <v>6</v>
      </c>
      <c r="W32" s="266">
        <v>7</v>
      </c>
      <c r="X32" s="266">
        <v>8</v>
      </c>
      <c r="Y32" s="266">
        <v>9</v>
      </c>
      <c r="Z32" s="89">
        <v>10</v>
      </c>
      <c r="AA32" s="266">
        <v>11</v>
      </c>
      <c r="AB32" s="267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22.4</v>
      </c>
      <c r="D33" s="92">
        <v>0.63680000000000003</v>
      </c>
      <c r="E33" s="93">
        <v>0.63300000000000001</v>
      </c>
      <c r="F33" s="93">
        <v>0.63619999999999999</v>
      </c>
      <c r="G33" s="94">
        <v>0.23499999999999999</v>
      </c>
      <c r="H33" s="93">
        <v>0.25940000000000002</v>
      </c>
      <c r="I33" s="95">
        <v>0.2261</v>
      </c>
      <c r="J33" s="93">
        <v>0.3221</v>
      </c>
      <c r="K33" s="93">
        <v>0.36659999999999998</v>
      </c>
      <c r="L33" s="93">
        <v>0.33989999999999998</v>
      </c>
      <c r="M33" s="94">
        <v>0.2908</v>
      </c>
      <c r="N33" s="93">
        <v>0.32750000000000001</v>
      </c>
      <c r="O33" s="96">
        <v>0.29730000000000001</v>
      </c>
      <c r="P33" s="41"/>
      <c r="Q33" s="92">
        <v>4.0899999999999999E-2</v>
      </c>
      <c r="R33" s="93">
        <v>4.0899999999999999E-2</v>
      </c>
      <c r="S33" s="93">
        <v>4.0399999999999998E-2</v>
      </c>
      <c r="T33" s="94">
        <v>4.1300000000000003E-2</v>
      </c>
      <c r="U33" s="93">
        <v>4.1099999999999998E-2</v>
      </c>
      <c r="V33" s="95">
        <v>4.1799999999999997E-2</v>
      </c>
      <c r="W33" s="93">
        <v>4.1099999999999998E-2</v>
      </c>
      <c r="X33" s="93">
        <v>4.1399999999999999E-2</v>
      </c>
      <c r="Y33" s="93">
        <v>4.1399999999999999E-2</v>
      </c>
      <c r="Z33" s="94">
        <v>4.1200000000000001E-2</v>
      </c>
      <c r="AA33" s="93">
        <v>4.1399999999999999E-2</v>
      </c>
      <c r="AB33" s="96">
        <v>4.0899999999999999E-2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0.59379999999999999</v>
      </c>
      <c r="E34" s="68">
        <v>0.63719999999999999</v>
      </c>
      <c r="F34" s="68">
        <v>0.62629999999999997</v>
      </c>
      <c r="G34" s="99">
        <v>0.2404</v>
      </c>
      <c r="H34" s="68">
        <v>0.27650000000000002</v>
      </c>
      <c r="I34" s="100">
        <v>0.23180000000000001</v>
      </c>
      <c r="J34" s="68">
        <v>0.39489999999999997</v>
      </c>
      <c r="K34" s="68">
        <v>0.39829999999999999</v>
      </c>
      <c r="L34" s="68">
        <v>0.40910000000000002</v>
      </c>
      <c r="M34" s="99">
        <v>0.26889999999999997</v>
      </c>
      <c r="N34" s="68">
        <v>0.32879999999999998</v>
      </c>
      <c r="O34" s="101">
        <v>0.33100000000000002</v>
      </c>
      <c r="P34" s="80"/>
      <c r="Q34" s="98">
        <v>3.9100000000000003E-2</v>
      </c>
      <c r="R34" s="68">
        <v>3.9800000000000002E-2</v>
      </c>
      <c r="S34" s="68">
        <v>3.9699999999999999E-2</v>
      </c>
      <c r="T34" s="99">
        <v>4.0800000000000003E-2</v>
      </c>
      <c r="U34" s="68">
        <v>4.0399999999999998E-2</v>
      </c>
      <c r="V34" s="100">
        <v>4.1399999999999999E-2</v>
      </c>
      <c r="W34" s="68">
        <v>4.02E-2</v>
      </c>
      <c r="X34" s="68">
        <v>4.2700000000000002E-2</v>
      </c>
      <c r="Y34" s="68">
        <v>4.0399999999999998E-2</v>
      </c>
      <c r="Z34" s="99">
        <v>4.0500000000000001E-2</v>
      </c>
      <c r="AA34" s="68">
        <v>4.0500000000000001E-2</v>
      </c>
      <c r="AB34" s="101">
        <v>4.1300000000000003E-2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0.60089999999999999</v>
      </c>
      <c r="E35" s="103">
        <v>0.60680000000000001</v>
      </c>
      <c r="F35" s="103">
        <v>0.61450000000000005</v>
      </c>
      <c r="G35" s="104">
        <v>0.29649999999999999</v>
      </c>
      <c r="H35" s="103">
        <v>0.31979999999999997</v>
      </c>
      <c r="I35" s="105">
        <v>0.27760000000000001</v>
      </c>
      <c r="J35" s="103">
        <v>0.22470000000000001</v>
      </c>
      <c r="K35" s="103">
        <v>0.2361</v>
      </c>
      <c r="L35" s="103">
        <v>0.27750000000000002</v>
      </c>
      <c r="M35" s="104">
        <v>0.1195</v>
      </c>
      <c r="N35" s="103">
        <v>0.18260000000000001</v>
      </c>
      <c r="O35" s="106">
        <v>0.19120000000000001</v>
      </c>
      <c r="P35" s="80"/>
      <c r="Q35" s="102">
        <v>3.9399999999999998E-2</v>
      </c>
      <c r="R35" s="103">
        <v>4.0300000000000002E-2</v>
      </c>
      <c r="S35" s="103">
        <v>4.0099999999999997E-2</v>
      </c>
      <c r="T35" s="104">
        <v>4.8899999999999999E-2</v>
      </c>
      <c r="U35" s="103">
        <v>4.0500000000000001E-2</v>
      </c>
      <c r="V35" s="105">
        <v>4.1300000000000003E-2</v>
      </c>
      <c r="W35" s="103">
        <v>4.0800000000000003E-2</v>
      </c>
      <c r="X35" s="103">
        <v>4.1500000000000002E-2</v>
      </c>
      <c r="Y35" s="103">
        <v>4.1700000000000001E-2</v>
      </c>
      <c r="Z35" s="104">
        <v>4.0899999999999999E-2</v>
      </c>
      <c r="AA35" s="103">
        <v>4.2099999999999999E-2</v>
      </c>
      <c r="AB35" s="106">
        <v>4.1700000000000001E-2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0.60440000000000005</v>
      </c>
      <c r="E36" s="68">
        <v>0.57920000000000005</v>
      </c>
      <c r="F36" s="68">
        <v>0.59399999999999997</v>
      </c>
      <c r="G36" s="99">
        <v>8.2199999999999995E-2</v>
      </c>
      <c r="H36" s="68">
        <v>0.1133</v>
      </c>
      <c r="I36" s="100">
        <v>6.8500000000000005E-2</v>
      </c>
      <c r="J36" s="68">
        <v>0.43070000000000003</v>
      </c>
      <c r="K36" s="68">
        <v>0.41439999999999999</v>
      </c>
      <c r="L36" s="68">
        <v>0.40689999999999998</v>
      </c>
      <c r="M36" s="99">
        <v>0.23830000000000001</v>
      </c>
      <c r="N36" s="68">
        <v>0.2994</v>
      </c>
      <c r="O36" s="101">
        <v>0.30499999999999999</v>
      </c>
      <c r="P36" s="80"/>
      <c r="Q36" s="98">
        <v>4.0300000000000002E-2</v>
      </c>
      <c r="R36" s="68">
        <v>4.0099999999999997E-2</v>
      </c>
      <c r="S36" s="68">
        <v>3.9899999999999998E-2</v>
      </c>
      <c r="T36" s="99">
        <v>4.0599999999999997E-2</v>
      </c>
      <c r="U36" s="68">
        <v>4.0099999999999997E-2</v>
      </c>
      <c r="V36" s="100">
        <v>4.07E-2</v>
      </c>
      <c r="W36" s="68">
        <v>4.0500000000000001E-2</v>
      </c>
      <c r="X36" s="68">
        <v>4.0500000000000001E-2</v>
      </c>
      <c r="Y36" s="68">
        <v>4.0399999999999998E-2</v>
      </c>
      <c r="Z36" s="99">
        <v>4.02E-2</v>
      </c>
      <c r="AA36" s="68">
        <v>4.0599999999999997E-2</v>
      </c>
      <c r="AB36" s="101">
        <v>4.0899999999999999E-2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0.55169999999999997</v>
      </c>
      <c r="E37" s="103">
        <v>0.55659999999999998</v>
      </c>
      <c r="F37" s="103">
        <v>0.54300000000000004</v>
      </c>
      <c r="G37" s="104">
        <v>0.35249999999999998</v>
      </c>
      <c r="H37" s="103">
        <v>0.3594</v>
      </c>
      <c r="I37" s="105">
        <v>0.3412</v>
      </c>
      <c r="J37" s="103">
        <v>0.30309999999999998</v>
      </c>
      <c r="K37" s="103">
        <v>0.29499999999999998</v>
      </c>
      <c r="L37" s="103">
        <v>0.34160000000000001</v>
      </c>
      <c r="M37" s="104">
        <v>0.30549999999999999</v>
      </c>
      <c r="N37" s="103">
        <v>0.3448</v>
      </c>
      <c r="O37" s="106">
        <v>0.33950000000000002</v>
      </c>
      <c r="P37" s="80"/>
      <c r="Q37" s="102">
        <v>3.9899999999999998E-2</v>
      </c>
      <c r="R37" s="103">
        <v>4.0800000000000003E-2</v>
      </c>
      <c r="S37" s="103">
        <v>4.0399999999999998E-2</v>
      </c>
      <c r="T37" s="104">
        <v>4.1200000000000001E-2</v>
      </c>
      <c r="U37" s="103">
        <v>4.1399999999999999E-2</v>
      </c>
      <c r="V37" s="105">
        <v>4.1799999999999997E-2</v>
      </c>
      <c r="W37" s="103">
        <v>4.1300000000000003E-2</v>
      </c>
      <c r="X37" s="103">
        <v>4.1200000000000001E-2</v>
      </c>
      <c r="Y37" s="103">
        <v>4.1700000000000001E-2</v>
      </c>
      <c r="Z37" s="104">
        <v>4.1099999999999998E-2</v>
      </c>
      <c r="AA37" s="103">
        <v>4.1099999999999998E-2</v>
      </c>
      <c r="AB37" s="106">
        <v>4.1200000000000001E-2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0.49980000000000002</v>
      </c>
      <c r="E38" s="68">
        <v>0.43209999999999998</v>
      </c>
      <c r="F38" s="68">
        <v>0.41560000000000002</v>
      </c>
      <c r="G38" s="99">
        <v>0.24279999999999999</v>
      </c>
      <c r="H38" s="68">
        <v>0.26269999999999999</v>
      </c>
      <c r="I38" s="100">
        <v>0.2477</v>
      </c>
      <c r="J38" s="68">
        <v>0.27310000000000001</v>
      </c>
      <c r="K38" s="68">
        <v>0.27739999999999998</v>
      </c>
      <c r="L38" s="68">
        <v>0.29339999999999999</v>
      </c>
      <c r="M38" s="99">
        <v>0.33610000000000001</v>
      </c>
      <c r="N38" s="68">
        <v>0.37130000000000002</v>
      </c>
      <c r="O38" s="101">
        <v>0.39140000000000003</v>
      </c>
      <c r="P38" s="80"/>
      <c r="Q38" s="98">
        <v>4.02E-2</v>
      </c>
      <c r="R38" s="68">
        <v>4.02E-2</v>
      </c>
      <c r="S38" s="68">
        <v>3.9600000000000003E-2</v>
      </c>
      <c r="T38" s="99">
        <v>4.0800000000000003E-2</v>
      </c>
      <c r="U38" s="68">
        <v>4.0399999999999998E-2</v>
      </c>
      <c r="V38" s="100">
        <v>4.1200000000000001E-2</v>
      </c>
      <c r="W38" s="68">
        <v>4.0800000000000003E-2</v>
      </c>
      <c r="X38" s="68">
        <v>4.1099999999999998E-2</v>
      </c>
      <c r="Y38" s="68">
        <v>4.1399999999999999E-2</v>
      </c>
      <c r="Z38" s="99">
        <v>4.0800000000000003E-2</v>
      </c>
      <c r="AA38" s="68">
        <v>4.07E-2</v>
      </c>
      <c r="AB38" s="101">
        <v>4.07E-2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0.37680000000000002</v>
      </c>
      <c r="E39" s="103">
        <v>0.32729999999999998</v>
      </c>
      <c r="F39" s="103">
        <v>0.36320000000000002</v>
      </c>
      <c r="G39" s="104">
        <v>0.22639999999999999</v>
      </c>
      <c r="H39" s="103">
        <v>0.27210000000000001</v>
      </c>
      <c r="I39" s="105">
        <v>0.23930000000000001</v>
      </c>
      <c r="J39" s="103">
        <v>0.16689999999999999</v>
      </c>
      <c r="K39" s="103">
        <v>0.1762</v>
      </c>
      <c r="L39" s="103">
        <v>0.21229999999999999</v>
      </c>
      <c r="M39" s="104">
        <v>0.29770000000000002</v>
      </c>
      <c r="N39" s="103">
        <v>0.32829999999999998</v>
      </c>
      <c r="O39" s="106">
        <v>0.28970000000000001</v>
      </c>
      <c r="P39" s="80"/>
      <c r="Q39" s="102">
        <v>4.0300000000000002E-2</v>
      </c>
      <c r="R39" s="103">
        <v>4.07E-2</v>
      </c>
      <c r="S39" s="103">
        <v>4.0500000000000001E-2</v>
      </c>
      <c r="T39" s="104">
        <v>4.1000000000000002E-2</v>
      </c>
      <c r="U39" s="103">
        <v>4.1200000000000001E-2</v>
      </c>
      <c r="V39" s="105">
        <v>4.1500000000000002E-2</v>
      </c>
      <c r="W39" s="103">
        <v>4.1500000000000002E-2</v>
      </c>
      <c r="X39" s="103">
        <v>4.0899999999999999E-2</v>
      </c>
      <c r="Y39" s="103">
        <v>4.1799999999999997E-2</v>
      </c>
      <c r="Z39" s="104">
        <v>4.1099999999999998E-2</v>
      </c>
      <c r="AA39" s="103">
        <v>4.0899999999999999E-2</v>
      </c>
      <c r="AB39" s="106">
        <v>4.1099999999999998E-2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0.19800000000000001</v>
      </c>
      <c r="E40" s="110">
        <v>0.16159999999999999</v>
      </c>
      <c r="F40" s="110">
        <v>0.1948</v>
      </c>
      <c r="G40" s="111">
        <v>0.38290000000000002</v>
      </c>
      <c r="H40" s="110">
        <v>0.4214</v>
      </c>
      <c r="I40" s="112">
        <v>0.31440000000000001</v>
      </c>
      <c r="J40" s="110">
        <v>0.35699999999999998</v>
      </c>
      <c r="K40" s="110">
        <v>0.34179999999999999</v>
      </c>
      <c r="L40" s="110">
        <v>0.34839999999999999</v>
      </c>
      <c r="M40" s="111">
        <v>0.42530000000000001</v>
      </c>
      <c r="N40" s="110">
        <v>0.4365</v>
      </c>
      <c r="O40" s="113">
        <v>0.43049999999999999</v>
      </c>
      <c r="P40" s="80"/>
      <c r="Q40" s="109">
        <v>4.02E-2</v>
      </c>
      <c r="R40" s="110">
        <v>4.0599999999999997E-2</v>
      </c>
      <c r="S40" s="110">
        <v>4.0399999999999998E-2</v>
      </c>
      <c r="T40" s="111">
        <v>4.1399999999999999E-2</v>
      </c>
      <c r="U40" s="110">
        <v>4.1300000000000003E-2</v>
      </c>
      <c r="V40" s="112">
        <v>4.0500000000000001E-2</v>
      </c>
      <c r="W40" s="110">
        <v>4.1300000000000003E-2</v>
      </c>
      <c r="X40" s="110">
        <v>4.1000000000000002E-2</v>
      </c>
      <c r="Y40" s="110">
        <v>4.07E-2</v>
      </c>
      <c r="Z40" s="111">
        <v>4.0800000000000003E-2</v>
      </c>
      <c r="AA40" s="110">
        <v>4.0500000000000001E-2</v>
      </c>
      <c r="AB40" s="113">
        <v>4.0099999999999997E-2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19</v>
      </c>
      <c r="B42" s="203" t="s">
        <v>106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110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88" t="s">
        <v>107</v>
      </c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90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51">
        <v>5</v>
      </c>
      <c r="H46" s="53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0.59589999999999999</v>
      </c>
      <c r="D47" s="122">
        <f t="shared" si="6"/>
        <v>0.59209999999999996</v>
      </c>
      <c r="E47" s="123">
        <f t="shared" si="6"/>
        <v>0.5958</v>
      </c>
      <c r="F47" s="98">
        <f t="shared" si="6"/>
        <v>0.19369999999999998</v>
      </c>
      <c r="G47" s="122">
        <f t="shared" si="6"/>
        <v>0.21830000000000002</v>
      </c>
      <c r="H47" s="123">
        <f t="shared" si="6"/>
        <v>0.18429999999999999</v>
      </c>
      <c r="I47" s="121">
        <f t="shared" si="6"/>
        <v>0.28100000000000003</v>
      </c>
      <c r="J47" s="122">
        <f t="shared" si="6"/>
        <v>0.32519999999999999</v>
      </c>
      <c r="K47" s="123">
        <f t="shared" si="6"/>
        <v>0.29849999999999999</v>
      </c>
      <c r="L47" s="121">
        <f t="shared" si="6"/>
        <v>0.24959999999999999</v>
      </c>
      <c r="M47" s="122">
        <f t="shared" si="6"/>
        <v>0.28610000000000002</v>
      </c>
      <c r="N47" s="123">
        <f t="shared" si="6"/>
        <v>0.25640000000000002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0.55469999999999997</v>
      </c>
      <c r="D48" s="68">
        <f t="shared" si="6"/>
        <v>0.59739999999999993</v>
      </c>
      <c r="E48" s="68">
        <f t="shared" si="6"/>
        <v>0.58660000000000001</v>
      </c>
      <c r="F48" s="98">
        <f t="shared" si="6"/>
        <v>0.1996</v>
      </c>
      <c r="G48" s="68">
        <f t="shared" si="6"/>
        <v>0.23610000000000003</v>
      </c>
      <c r="H48" s="101">
        <f t="shared" si="6"/>
        <v>0.19040000000000001</v>
      </c>
      <c r="I48" s="98">
        <f t="shared" si="6"/>
        <v>0.35469999999999996</v>
      </c>
      <c r="J48" s="68">
        <f t="shared" si="6"/>
        <v>0.35559999999999997</v>
      </c>
      <c r="K48" s="101">
        <f t="shared" si="6"/>
        <v>0.36870000000000003</v>
      </c>
      <c r="L48" s="268"/>
      <c r="M48" s="68">
        <f t="shared" si="6"/>
        <v>0.2883</v>
      </c>
      <c r="N48" s="101">
        <f t="shared" si="6"/>
        <v>0.28970000000000001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0.5615</v>
      </c>
      <c r="D49" s="68">
        <f t="shared" si="6"/>
        <v>0.5665</v>
      </c>
      <c r="E49" s="101">
        <f t="shared" si="6"/>
        <v>0.57440000000000002</v>
      </c>
      <c r="F49" s="98">
        <f t="shared" si="6"/>
        <v>0.24759999999999999</v>
      </c>
      <c r="G49" s="68">
        <f t="shared" si="6"/>
        <v>0.27929999999999999</v>
      </c>
      <c r="H49" s="101">
        <f t="shared" si="6"/>
        <v>0.23630000000000001</v>
      </c>
      <c r="I49" s="98">
        <f t="shared" si="6"/>
        <v>0.18390000000000001</v>
      </c>
      <c r="J49" s="68">
        <f t="shared" si="6"/>
        <v>0.1946</v>
      </c>
      <c r="K49" s="101">
        <f t="shared" si="6"/>
        <v>0.23580000000000001</v>
      </c>
      <c r="L49" s="268"/>
      <c r="M49" s="68">
        <f t="shared" si="6"/>
        <v>0.14050000000000001</v>
      </c>
      <c r="N49" s="101">
        <f t="shared" si="6"/>
        <v>0.14950000000000002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0.56410000000000005</v>
      </c>
      <c r="D50" s="68">
        <f t="shared" si="6"/>
        <v>0.53910000000000002</v>
      </c>
      <c r="E50" s="101">
        <f t="shared" si="6"/>
        <v>0.55409999999999993</v>
      </c>
      <c r="F50" s="98">
        <f t="shared" si="6"/>
        <v>4.1599999999999998E-2</v>
      </c>
      <c r="G50" s="68">
        <f t="shared" si="6"/>
        <v>7.3200000000000001E-2</v>
      </c>
      <c r="H50" s="101">
        <f t="shared" si="6"/>
        <v>2.7800000000000005E-2</v>
      </c>
      <c r="I50" s="98">
        <f t="shared" si="6"/>
        <v>0.39020000000000005</v>
      </c>
      <c r="J50" s="68">
        <f t="shared" si="6"/>
        <v>0.37390000000000001</v>
      </c>
      <c r="K50" s="101">
        <f t="shared" si="6"/>
        <v>0.36649999999999999</v>
      </c>
      <c r="L50" s="268"/>
      <c r="M50" s="68">
        <f t="shared" si="6"/>
        <v>0.25880000000000003</v>
      </c>
      <c r="N50" s="101">
        <f t="shared" si="6"/>
        <v>0.2641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0.51179999999999992</v>
      </c>
      <c r="D51" s="68">
        <f t="shared" si="6"/>
        <v>0.51580000000000004</v>
      </c>
      <c r="E51" s="101">
        <f t="shared" si="6"/>
        <v>0.50260000000000005</v>
      </c>
      <c r="F51" s="98">
        <f t="shared" si="6"/>
        <v>0.31129999999999997</v>
      </c>
      <c r="G51" s="68">
        <f t="shared" si="6"/>
        <v>0.318</v>
      </c>
      <c r="H51" s="101">
        <f t="shared" si="6"/>
        <v>0.2994</v>
      </c>
      <c r="I51" s="98">
        <f t="shared" si="6"/>
        <v>0.26179999999999998</v>
      </c>
      <c r="J51" s="68">
        <f t="shared" si="6"/>
        <v>0.25379999999999997</v>
      </c>
      <c r="K51" s="101">
        <f t="shared" si="6"/>
        <v>0.2999</v>
      </c>
      <c r="L51" s="98">
        <f t="shared" si="6"/>
        <v>0.26439999999999997</v>
      </c>
      <c r="M51" s="68">
        <f t="shared" si="6"/>
        <v>0.30369999999999997</v>
      </c>
      <c r="N51" s="101">
        <f t="shared" si="6"/>
        <v>0.29830000000000001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0.45960000000000001</v>
      </c>
      <c r="D52" s="68">
        <f t="shared" si="6"/>
        <v>0.39189999999999997</v>
      </c>
      <c r="E52" s="101">
        <f t="shared" si="6"/>
        <v>0.376</v>
      </c>
      <c r="F52" s="98">
        <f t="shared" si="6"/>
        <v>0.20199999999999999</v>
      </c>
      <c r="G52" s="68">
        <f t="shared" si="6"/>
        <v>0.2223</v>
      </c>
      <c r="H52" s="101">
        <f t="shared" si="6"/>
        <v>0.20650000000000002</v>
      </c>
      <c r="I52" s="98">
        <f t="shared" si="6"/>
        <v>0.23230000000000001</v>
      </c>
      <c r="J52" s="68">
        <f t="shared" si="6"/>
        <v>0.23629999999999998</v>
      </c>
      <c r="K52" s="101">
        <f t="shared" si="6"/>
        <v>0.252</v>
      </c>
      <c r="L52" s="98">
        <f t="shared" si="6"/>
        <v>0.29530000000000001</v>
      </c>
      <c r="M52" s="68">
        <f t="shared" si="6"/>
        <v>0.3306</v>
      </c>
      <c r="N52" s="101">
        <f t="shared" si="6"/>
        <v>0.35070000000000001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0.33650000000000002</v>
      </c>
      <c r="D53" s="68">
        <f t="shared" si="6"/>
        <v>0.28659999999999997</v>
      </c>
      <c r="E53" s="101">
        <f t="shared" si="6"/>
        <v>0.32270000000000004</v>
      </c>
      <c r="F53" s="98">
        <f t="shared" si="6"/>
        <v>0.18539999999999998</v>
      </c>
      <c r="G53" s="68">
        <f t="shared" si="6"/>
        <v>0.23089999999999999</v>
      </c>
      <c r="H53" s="101">
        <f t="shared" si="6"/>
        <v>0.1978</v>
      </c>
      <c r="I53" s="98">
        <f t="shared" si="6"/>
        <v>0.12539999999999998</v>
      </c>
      <c r="J53" s="68">
        <f t="shared" si="6"/>
        <v>0.1353</v>
      </c>
      <c r="K53" s="101">
        <f t="shared" si="6"/>
        <v>0.17049999999999998</v>
      </c>
      <c r="L53" s="98">
        <f t="shared" si="6"/>
        <v>0.25660000000000005</v>
      </c>
      <c r="M53" s="68">
        <f t="shared" si="6"/>
        <v>0.28739999999999999</v>
      </c>
      <c r="N53" s="101">
        <f t="shared" si="6"/>
        <v>0.24860000000000002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0.1578</v>
      </c>
      <c r="D54" s="135">
        <f t="shared" si="6"/>
        <v>0.121</v>
      </c>
      <c r="E54" s="136">
        <f t="shared" si="6"/>
        <v>0.15440000000000001</v>
      </c>
      <c r="F54" s="134">
        <f t="shared" si="6"/>
        <v>0.34150000000000003</v>
      </c>
      <c r="G54" s="135">
        <f t="shared" si="6"/>
        <v>0.38009999999999999</v>
      </c>
      <c r="H54" s="269"/>
      <c r="I54" s="134">
        <f t="shared" si="6"/>
        <v>0.31569999999999998</v>
      </c>
      <c r="J54" s="135">
        <f t="shared" si="6"/>
        <v>0.30080000000000001</v>
      </c>
      <c r="K54" s="136">
        <f t="shared" si="6"/>
        <v>0.30769999999999997</v>
      </c>
      <c r="L54" s="134">
        <f t="shared" si="6"/>
        <v>0.38450000000000001</v>
      </c>
      <c r="M54" s="135">
        <f t="shared" si="6"/>
        <v>0.39600000000000002</v>
      </c>
      <c r="N54" s="136">
        <f t="shared" si="6"/>
        <v>0.39039999999999997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55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18</v>
      </c>
      <c r="B57" s="299" t="s">
        <v>49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99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96" t="s">
        <v>30</v>
      </c>
      <c r="D60" s="297"/>
      <c r="E60" s="298"/>
      <c r="F60" s="296" t="s">
        <v>31</v>
      </c>
      <c r="G60" s="297"/>
      <c r="H60" s="298"/>
      <c r="I60" s="296" t="s">
        <v>33</v>
      </c>
      <c r="J60" s="297"/>
      <c r="K60" s="298"/>
      <c r="L60" s="296" t="s">
        <v>32</v>
      </c>
      <c r="M60" s="297"/>
      <c r="N60" s="298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40</v>
      </c>
      <c r="D61" s="44" t="s">
        <v>10</v>
      </c>
      <c r="E61" s="202" t="s">
        <v>11</v>
      </c>
      <c r="F61" s="46" t="s">
        <v>125</v>
      </c>
      <c r="G61" s="47" t="s">
        <v>10</v>
      </c>
      <c r="H61" s="48" t="s">
        <v>11</v>
      </c>
      <c r="I61" s="46" t="s">
        <v>125</v>
      </c>
      <c r="J61" s="47" t="s">
        <v>10</v>
      </c>
      <c r="K61" s="47" t="s">
        <v>11</v>
      </c>
      <c r="L61" s="46" t="s">
        <v>125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0.59459999999999991</v>
      </c>
      <c r="E62" s="56">
        <f t="shared" ref="E62:E69" si="8">STDEV(C47:E47)</f>
        <v>2.1656407827707895E-3</v>
      </c>
      <c r="F62" s="58">
        <f t="shared" ref="F62:F69" si="9">G18</f>
        <v>25</v>
      </c>
      <c r="G62" s="56">
        <f>AVERAGE(F47:H47)</f>
        <v>0.19876666666666667</v>
      </c>
      <c r="H62" s="57">
        <f t="shared" ref="H62:H69" si="10">STDEV(F47:H47)</f>
        <v>1.755714479445146E-2</v>
      </c>
      <c r="I62" s="58">
        <f t="shared" ref="I62:I69" si="11">J18</f>
        <v>33</v>
      </c>
      <c r="J62" s="56">
        <f>AVERAGE(I47:K47)</f>
        <v>0.30156666666666671</v>
      </c>
      <c r="K62" s="56">
        <f t="shared" ref="K62:K69" si="12">STDEV(I47:K47)</f>
        <v>2.2259005668118524E-2</v>
      </c>
      <c r="L62" s="58">
        <f t="shared" ref="L62:L69" si="13">M18</f>
        <v>41</v>
      </c>
      <c r="M62" s="56">
        <f>AVERAGE(L47:N47)</f>
        <v>0.26403333333333334</v>
      </c>
      <c r="N62" s="57">
        <f t="shared" ref="N62:N69" si="14">STDEV(L47:N47)</f>
        <v>1.9410392405444406E-2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0.57956666666666667</v>
      </c>
      <c r="E63" s="56">
        <f t="shared" si="8"/>
        <v>2.2201876797544231E-2</v>
      </c>
      <c r="F63" s="58">
        <f t="shared" si="9"/>
        <v>26</v>
      </c>
      <c r="G63" s="56">
        <f t="shared" ref="G63:G69" si="15">AVERAGE(F48:H48)</f>
        <v>0.20870000000000002</v>
      </c>
      <c r="H63" s="57">
        <f t="shared" si="10"/>
        <v>2.4170850212601139E-2</v>
      </c>
      <c r="I63" s="58">
        <f t="shared" si="11"/>
        <v>34</v>
      </c>
      <c r="J63" s="56">
        <f t="shared" ref="J63:J69" si="16">AVERAGE(I48:K48)</f>
        <v>0.35966666666666663</v>
      </c>
      <c r="K63" s="56">
        <f t="shared" si="12"/>
        <v>7.8360279053442568E-3</v>
      </c>
      <c r="L63" s="58">
        <f t="shared" si="13"/>
        <v>42</v>
      </c>
      <c r="M63" s="56">
        <f t="shared" ref="M63:M69" si="17">AVERAGE(L48:N48)</f>
        <v>0.28900000000000003</v>
      </c>
      <c r="N63" s="57">
        <f t="shared" si="14"/>
        <v>9.8994949366117526E-4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0.56746666666666667</v>
      </c>
      <c r="E64" s="56">
        <f t="shared" si="8"/>
        <v>6.5041012702243108E-3</v>
      </c>
      <c r="F64" s="58">
        <f t="shared" si="9"/>
        <v>27</v>
      </c>
      <c r="G64" s="56">
        <f t="shared" si="15"/>
        <v>0.25439999999999996</v>
      </c>
      <c r="H64" s="57">
        <f t="shared" si="10"/>
        <v>2.2291926789759553E-2</v>
      </c>
      <c r="I64" s="58">
        <f t="shared" si="11"/>
        <v>35</v>
      </c>
      <c r="J64" s="56">
        <f t="shared" si="16"/>
        <v>0.20476666666666668</v>
      </c>
      <c r="K64" s="56">
        <f t="shared" si="12"/>
        <v>2.7402980373187873E-2</v>
      </c>
      <c r="L64" s="58">
        <f t="shared" si="13"/>
        <v>43</v>
      </c>
      <c r="M64" s="56">
        <f t="shared" si="17"/>
        <v>0.14500000000000002</v>
      </c>
      <c r="N64" s="57">
        <f t="shared" si="14"/>
        <v>6.3639610306789329E-3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0.55243333333333344</v>
      </c>
      <c r="E65" s="56">
        <f t="shared" si="8"/>
        <v>1.258305739211792E-2</v>
      </c>
      <c r="F65" s="58">
        <f t="shared" si="9"/>
        <v>28</v>
      </c>
      <c r="G65" s="56">
        <f t="shared" si="15"/>
        <v>4.7533333333333337E-2</v>
      </c>
      <c r="H65" s="57">
        <f t="shared" si="10"/>
        <v>2.3274306291129986E-2</v>
      </c>
      <c r="I65" s="58">
        <f t="shared" si="11"/>
        <v>36</v>
      </c>
      <c r="J65" s="56">
        <f t="shared" si="16"/>
        <v>0.37686666666666668</v>
      </c>
      <c r="K65" s="56">
        <f t="shared" si="12"/>
        <v>1.2125317865249306E-2</v>
      </c>
      <c r="L65" s="58">
        <f t="shared" si="13"/>
        <v>44</v>
      </c>
      <c r="M65" s="56">
        <f t="shared" si="17"/>
        <v>0.26145000000000002</v>
      </c>
      <c r="N65" s="57">
        <f t="shared" si="14"/>
        <v>3.7476659402886814E-3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0.51006666666666678</v>
      </c>
      <c r="E66" s="56">
        <f t="shared" si="8"/>
        <v>6.7685547447984091E-3</v>
      </c>
      <c r="F66" s="58">
        <f t="shared" si="9"/>
        <v>29</v>
      </c>
      <c r="G66" s="56">
        <f t="shared" si="15"/>
        <v>0.30956666666666666</v>
      </c>
      <c r="H66" s="57">
        <f t="shared" si="10"/>
        <v>9.4203680041351524E-3</v>
      </c>
      <c r="I66" s="58">
        <f t="shared" si="11"/>
        <v>37</v>
      </c>
      <c r="J66" s="56">
        <f t="shared" si="16"/>
        <v>0.27183333333333332</v>
      </c>
      <c r="K66" s="56">
        <f t="shared" si="12"/>
        <v>2.463337843929115E-2</v>
      </c>
      <c r="L66" s="58">
        <f t="shared" si="13"/>
        <v>45</v>
      </c>
      <c r="M66" s="56">
        <f t="shared" si="17"/>
        <v>0.2888</v>
      </c>
      <c r="N66" s="57">
        <f t="shared" si="14"/>
        <v>2.1302816715167042E-2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0.40916666666666668</v>
      </c>
      <c r="E67" s="56">
        <f t="shared" si="8"/>
        <v>4.4394181300406184E-2</v>
      </c>
      <c r="F67" s="58">
        <f t="shared" si="9"/>
        <v>30</v>
      </c>
      <c r="G67" s="56">
        <f t="shared" si="15"/>
        <v>0.21026666666666669</v>
      </c>
      <c r="H67" s="57">
        <f t="shared" si="10"/>
        <v>1.0661300733650344E-2</v>
      </c>
      <c r="I67" s="58">
        <f t="shared" si="11"/>
        <v>38</v>
      </c>
      <c r="J67" s="56">
        <f t="shared" si="16"/>
        <v>0.2402</v>
      </c>
      <c r="K67" s="56">
        <f t="shared" si="12"/>
        <v>1.0412972678346949E-2</v>
      </c>
      <c r="L67" s="58">
        <f t="shared" si="13"/>
        <v>46</v>
      </c>
      <c r="M67" s="56">
        <f t="shared" si="17"/>
        <v>0.32553333333333334</v>
      </c>
      <c r="N67" s="57">
        <f t="shared" si="14"/>
        <v>2.8045379892833212E-2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/>
      <c r="E68" s="56">
        <f t="shared" si="8"/>
        <v>2.5767097883411999E-2</v>
      </c>
      <c r="F68" s="58">
        <f t="shared" si="9"/>
        <v>31</v>
      </c>
      <c r="G68" s="56">
        <f t="shared" si="15"/>
        <v>0.20469999999999999</v>
      </c>
      <c r="H68" s="57">
        <f t="shared" si="10"/>
        <v>2.3521692116002201E-2</v>
      </c>
      <c r="I68" s="58">
        <f t="shared" si="11"/>
        <v>39</v>
      </c>
      <c r="J68" s="56">
        <f t="shared" si="16"/>
        <v>0.14373333333333332</v>
      </c>
      <c r="K68" s="56">
        <f t="shared" si="12"/>
        <v>2.3703234659711161E-2</v>
      </c>
      <c r="L68" s="58">
        <f t="shared" si="13"/>
        <v>47</v>
      </c>
      <c r="M68" s="56">
        <f t="shared" si="17"/>
        <v>0.26420000000000005</v>
      </c>
      <c r="N68" s="57">
        <f t="shared" si="14"/>
        <v>2.0486092843682982E-2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0.1444</v>
      </c>
      <c r="E69" s="71">
        <f t="shared" si="8"/>
        <v>2.0336174664867368E-2</v>
      </c>
      <c r="F69" s="73">
        <f t="shared" si="9"/>
        <v>32</v>
      </c>
      <c r="G69" s="71">
        <f t="shared" si="15"/>
        <v>0.36080000000000001</v>
      </c>
      <c r="H69" s="72">
        <f t="shared" si="10"/>
        <v>2.7294321753800709E-2</v>
      </c>
      <c r="I69" s="73">
        <f t="shared" si="11"/>
        <v>40</v>
      </c>
      <c r="J69" s="71">
        <f t="shared" si="16"/>
        <v>0.30806666666666666</v>
      </c>
      <c r="K69" s="71">
        <f t="shared" si="12"/>
        <v>7.4567642669815647E-3</v>
      </c>
      <c r="L69" s="73">
        <f t="shared" si="13"/>
        <v>48</v>
      </c>
      <c r="M69" s="71">
        <f t="shared" si="17"/>
        <v>0.39030000000000004</v>
      </c>
      <c r="N69" s="72">
        <f t="shared" si="14"/>
        <v>5.7506521369319547E-3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50</v>
      </c>
      <c r="B71" s="300" t="s">
        <v>82</v>
      </c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44</v>
      </c>
      <c r="L74" s="79" t="s">
        <v>60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57</v>
      </c>
      <c r="M76" s="91">
        <v>-6.5000000000000002E-2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58</v>
      </c>
      <c r="M77" s="97">
        <v>0.60270000000000001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36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105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34</v>
      </c>
      <c r="E80" s="67"/>
      <c r="F80" s="75"/>
      <c r="G80" s="33"/>
      <c r="H80" s="151"/>
      <c r="I80" s="33"/>
      <c r="J80" s="206"/>
      <c r="L80" s="42" t="s">
        <v>98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97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21</v>
      </c>
      <c r="B92" s="204" t="s">
        <v>79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84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111</v>
      </c>
      <c r="C95" s="253"/>
      <c r="D95" s="253"/>
      <c r="E95" s="227"/>
      <c r="F95" s="253"/>
      <c r="G95" s="253"/>
      <c r="H95" s="227"/>
      <c r="I95" s="253"/>
      <c r="J95" s="253"/>
      <c r="K95" s="227"/>
      <c r="L95" s="253"/>
      <c r="M95" s="253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40</v>
      </c>
      <c r="E96" s="66"/>
      <c r="F96" s="47" t="s">
        <v>125</v>
      </c>
      <c r="G96" s="47" t="s">
        <v>40</v>
      </c>
      <c r="H96" s="66"/>
      <c r="I96" s="47" t="s">
        <v>125</v>
      </c>
      <c r="J96" s="47" t="s">
        <v>40</v>
      </c>
      <c r="K96" s="67"/>
      <c r="L96" s="47" t="s">
        <v>125</v>
      </c>
      <c r="M96" s="47" t="s">
        <v>40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 t="shared" ref="D97:D104" si="18">(D62-$M$77)/$M$76</f>
        <v>0.12461538461538627</v>
      </c>
      <c r="E97" s="130"/>
      <c r="F97" s="35">
        <f>F62</f>
        <v>25</v>
      </c>
      <c r="G97" s="64">
        <f t="shared" ref="G97:G104" si="19">(G62-$M$77)/$M$76</f>
        <v>6.2143589743589747</v>
      </c>
      <c r="H97" s="131"/>
      <c r="I97" s="35">
        <f>I62</f>
        <v>33</v>
      </c>
      <c r="J97" s="64">
        <f t="shared" ref="J97:J104" si="20">(J62-$M$77)/$M$76</f>
        <v>4.632820512820512</v>
      </c>
      <c r="K97" s="67"/>
      <c r="L97" s="35">
        <f>L62</f>
        <v>41</v>
      </c>
      <c r="M97" s="64">
        <f t="shared" ref="M97:M104" si="21">(M62-$M$77)/$M$76</f>
        <v>5.2102564102564104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si="18"/>
        <v>0.355897435897436</v>
      </c>
      <c r="E98" s="130"/>
      <c r="F98" s="35">
        <f t="shared" ref="F98:F104" si="22">F63</f>
        <v>26</v>
      </c>
      <c r="G98" s="64">
        <f t="shared" si="19"/>
        <v>6.0615384615384613</v>
      </c>
      <c r="H98" s="131"/>
      <c r="I98" s="35">
        <f t="shared" ref="I98:I104" si="23">I63</f>
        <v>34</v>
      </c>
      <c r="J98" s="64">
        <f t="shared" si="20"/>
        <v>3.7389743589743594</v>
      </c>
      <c r="K98" s="67"/>
      <c r="L98" s="35">
        <f t="shared" ref="L98:L104" si="24">L63</f>
        <v>42</v>
      </c>
      <c r="M98" s="64">
        <f t="shared" si="21"/>
        <v>4.8261538461538454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18"/>
        <v>0.54205128205128217</v>
      </c>
      <c r="E99" s="130"/>
      <c r="F99" s="35">
        <f t="shared" si="22"/>
        <v>27</v>
      </c>
      <c r="G99" s="64">
        <f t="shared" si="19"/>
        <v>5.3584615384615395</v>
      </c>
      <c r="H99" s="131"/>
      <c r="I99" s="35">
        <f t="shared" si="23"/>
        <v>35</v>
      </c>
      <c r="J99" s="64">
        <f t="shared" si="20"/>
        <v>6.1220512820512827</v>
      </c>
      <c r="K99" s="67"/>
      <c r="L99" s="35">
        <f t="shared" si="24"/>
        <v>43</v>
      </c>
      <c r="M99" s="64">
        <f t="shared" si="21"/>
        <v>7.0415384615384609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18"/>
        <v>0.77333333333333187</v>
      </c>
      <c r="E100" s="130"/>
      <c r="F100" s="35">
        <f t="shared" si="22"/>
        <v>28</v>
      </c>
      <c r="G100" s="64">
        <f t="shared" si="19"/>
        <v>8.5410256410256409</v>
      </c>
      <c r="H100" s="131"/>
      <c r="I100" s="35">
        <f t="shared" si="23"/>
        <v>36</v>
      </c>
      <c r="J100" s="64">
        <f t="shared" si="20"/>
        <v>3.474358974358974</v>
      </c>
      <c r="K100" s="67"/>
      <c r="L100" s="35">
        <f t="shared" si="24"/>
        <v>44</v>
      </c>
      <c r="M100" s="64">
        <f t="shared" si="21"/>
        <v>5.25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18"/>
        <v>1.4251282051282035</v>
      </c>
      <c r="E101" s="130"/>
      <c r="F101" s="35">
        <f t="shared" si="22"/>
        <v>29</v>
      </c>
      <c r="G101" s="64">
        <f t="shared" si="19"/>
        <v>4.5097435897435902</v>
      </c>
      <c r="H101" s="131"/>
      <c r="I101" s="35">
        <f t="shared" si="23"/>
        <v>37</v>
      </c>
      <c r="J101" s="64">
        <f t="shared" si="20"/>
        <v>5.0902564102564103</v>
      </c>
      <c r="K101" s="67"/>
      <c r="L101" s="35">
        <f t="shared" si="24"/>
        <v>45</v>
      </c>
      <c r="M101" s="64">
        <f t="shared" si="21"/>
        <v>4.8292307692307697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18"/>
        <v>2.9774358974358974</v>
      </c>
      <c r="E102" s="130"/>
      <c r="F102" s="35">
        <f t="shared" si="22"/>
        <v>30</v>
      </c>
      <c r="G102" s="64">
        <f t="shared" si="19"/>
        <v>6.0374358974358966</v>
      </c>
      <c r="H102" s="131"/>
      <c r="I102" s="35">
        <f t="shared" si="23"/>
        <v>38</v>
      </c>
      <c r="J102" s="64">
        <f t="shared" si="20"/>
        <v>5.5769230769230775</v>
      </c>
      <c r="K102" s="67"/>
      <c r="L102" s="35">
        <f t="shared" si="24"/>
        <v>46</v>
      </c>
      <c r="M102" s="64">
        <f t="shared" si="21"/>
        <v>4.2641025641025641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18"/>
        <v>9.2723076923076917</v>
      </c>
      <c r="E103" s="130"/>
      <c r="F103" s="35">
        <f t="shared" si="22"/>
        <v>31</v>
      </c>
      <c r="G103" s="64">
        <f t="shared" si="19"/>
        <v>6.1230769230769235</v>
      </c>
      <c r="H103" s="131"/>
      <c r="I103" s="35">
        <f t="shared" si="23"/>
        <v>39</v>
      </c>
      <c r="J103" s="64">
        <f t="shared" si="20"/>
        <v>7.0610256410256413</v>
      </c>
      <c r="K103" s="67"/>
      <c r="L103" s="35">
        <f t="shared" si="24"/>
        <v>47</v>
      </c>
      <c r="M103" s="64">
        <f t="shared" si="21"/>
        <v>5.207692307692307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18"/>
        <v>7.0507692307692311</v>
      </c>
      <c r="E104" s="130"/>
      <c r="F104" s="35">
        <f t="shared" si="22"/>
        <v>32</v>
      </c>
      <c r="G104" s="64">
        <f t="shared" si="19"/>
        <v>3.7215384615384615</v>
      </c>
      <c r="H104" s="131"/>
      <c r="I104" s="35">
        <f t="shared" si="23"/>
        <v>40</v>
      </c>
      <c r="J104" s="64">
        <f t="shared" si="20"/>
        <v>4.5328205128205132</v>
      </c>
      <c r="K104" s="67"/>
      <c r="L104" s="35">
        <f t="shared" si="24"/>
        <v>48</v>
      </c>
      <c r="M104" s="64">
        <f t="shared" si="21"/>
        <v>3.2676923076923075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23</v>
      </c>
      <c r="B107" s="79" t="s">
        <v>27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89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93" t="s">
        <v>126</v>
      </c>
      <c r="C110" s="293"/>
      <c r="D110" s="293"/>
      <c r="E110" s="293"/>
      <c r="F110" s="294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64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65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93" t="s">
        <v>87</v>
      </c>
      <c r="D113" s="293"/>
      <c r="E113" s="293"/>
      <c r="F113" s="294"/>
      <c r="G113" s="145">
        <f>AVERAGE(G97:G98)</f>
        <v>6.137948717948718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93" t="s">
        <v>29</v>
      </c>
      <c r="D115" s="293"/>
      <c r="E115" s="293"/>
      <c r="F115" s="294"/>
      <c r="G115" s="145">
        <f>G110/G113</f>
        <v>22.157239535466623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25</v>
      </c>
      <c r="B118" s="42" t="s">
        <v>91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87" t="s">
        <v>92</v>
      </c>
      <c r="C119" s="287"/>
      <c r="D119" s="287"/>
      <c r="E119" s="287"/>
      <c r="F119" s="287"/>
      <c r="G119" s="287"/>
      <c r="H119" s="287"/>
      <c r="I119" s="287"/>
      <c r="J119" s="287"/>
      <c r="K119" s="287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35</v>
      </c>
      <c r="D121" s="67"/>
      <c r="E121" s="46" t="s">
        <v>125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2.7611329267274156</v>
      </c>
      <c r="D122" s="67"/>
      <c r="E122" s="35">
        <f>F97</f>
        <v>25</v>
      </c>
      <c r="F122" s="148">
        <f t="shared" ref="F122:F129" si="26">G97*$G$115</f>
        <v>137.6930403542485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7.8857047372378668</v>
      </c>
      <c r="D123" s="67"/>
      <c r="E123" s="35">
        <f t="shared" ref="E123:E127" si="27">F98</f>
        <v>26</v>
      </c>
      <c r="F123" s="148">
        <f t="shared" si="26"/>
        <v>134.30695964575153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12.010360096917038</v>
      </c>
      <c r="D124" s="67"/>
      <c r="E124" s="35">
        <f t="shared" si="27"/>
        <v>27</v>
      </c>
      <c r="F124" s="148">
        <f t="shared" si="26"/>
        <v>118.72871584927732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17.13493190742749</v>
      </c>
      <c r="D125" s="67"/>
      <c r="E125" s="35">
        <f t="shared" si="27"/>
        <v>28</v>
      </c>
      <c r="F125" s="148">
        <f t="shared" si="26"/>
        <v>189.24555100676747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31.576907009775216</v>
      </c>
      <c r="D126" s="67"/>
      <c r="E126" s="35">
        <f t="shared" si="27"/>
        <v>29</v>
      </c>
      <c r="F126" s="148">
        <f t="shared" si="26"/>
        <v>99.923468961483849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65.971760380984207</v>
      </c>
      <c r="D127" s="67"/>
      <c r="E127" s="35">
        <f t="shared" si="27"/>
        <v>30</v>
      </c>
      <c r="F127" s="148">
        <f t="shared" si="26"/>
        <v>133.77291335951205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205.44874258501127</v>
      </c>
      <c r="D128" s="67"/>
      <c r="E128" s="35">
        <f>F103</f>
        <v>31</v>
      </c>
      <c r="F128" s="148">
        <f t="shared" si="26"/>
        <v>135.67048207870334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156.2255827554516</v>
      </c>
      <c r="D129" s="67"/>
      <c r="E129" s="35">
        <f>F104</f>
        <v>32</v>
      </c>
      <c r="F129" s="148">
        <f t="shared" si="26"/>
        <v>82.459019132759636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132">
        <f>I97</f>
        <v>33</v>
      </c>
      <c r="F130" s="148">
        <f t="shared" ref="F130:F137" si="28">J97*$G$115</f>
        <v>102.6505138273874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132">
        <f t="shared" ref="E131:E137" si="29">I98</f>
        <v>34</v>
      </c>
      <c r="F131" s="148">
        <f t="shared" si="28"/>
        <v>82.845350488762648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132">
        <f t="shared" si="29"/>
        <v>35</v>
      </c>
      <c r="F132" s="148">
        <f t="shared" si="28"/>
        <v>135.64775670482081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132">
        <f t="shared" si="29"/>
        <v>36</v>
      </c>
      <c r="F133" s="148">
        <f t="shared" si="28"/>
        <v>76.982204027069926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132">
        <f t="shared" si="29"/>
        <v>37</v>
      </c>
      <c r="F134" s="148">
        <f t="shared" si="28"/>
        <v>112.78603057899575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132">
        <f t="shared" si="29"/>
        <v>38</v>
      </c>
      <c r="F135" s="148">
        <f t="shared" si="28"/>
        <v>123.56922048625619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132">
        <f t="shared" si="29"/>
        <v>39</v>
      </c>
      <c r="F136" s="148">
        <f t="shared" si="28"/>
        <v>156.45283649427688</v>
      </c>
      <c r="G136" s="151"/>
      <c r="H136" s="28"/>
      <c r="I136" s="29"/>
      <c r="L136" s="152"/>
      <c r="M136" s="33"/>
      <c r="N136" s="67"/>
    </row>
    <row r="137" spans="1:48" x14ac:dyDescent="0.25">
      <c r="E137" s="132">
        <f t="shared" si="29"/>
        <v>40</v>
      </c>
      <c r="F137" s="148">
        <f t="shared" si="28"/>
        <v>100.43478987384077</v>
      </c>
      <c r="G137" s="151"/>
      <c r="H137" s="153"/>
      <c r="I137" s="29"/>
      <c r="L137" s="152"/>
      <c r="M137" s="33"/>
      <c r="N137" s="67"/>
    </row>
    <row r="138" spans="1:48" x14ac:dyDescent="0.25">
      <c r="E138" s="132">
        <f>L97</f>
        <v>41</v>
      </c>
      <c r="F138" s="148">
        <f t="shared" ref="F138:F145" si="30">M97*$G$115</f>
        <v>115.44489932325175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132">
        <f t="shared" ref="E139:E145" si="31">L98</f>
        <v>42</v>
      </c>
      <c r="F139" s="148">
        <f t="shared" si="30"/>
        <v>106.93424680424428</v>
      </c>
      <c r="G139" s="151"/>
      <c r="H139" s="153"/>
      <c r="I139" s="29"/>
      <c r="L139" s="152"/>
      <c r="M139" s="33"/>
      <c r="N139" s="67"/>
    </row>
    <row r="140" spans="1:48" x14ac:dyDescent="0.25">
      <c r="E140" s="132">
        <f t="shared" si="31"/>
        <v>43</v>
      </c>
      <c r="F140" s="148">
        <f t="shared" si="30"/>
        <v>156.02105439050879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132">
        <f t="shared" si="31"/>
        <v>44</v>
      </c>
      <c r="F141" s="148">
        <f t="shared" si="30"/>
        <v>116.32550756119977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132">
        <f t="shared" si="31"/>
        <v>45</v>
      </c>
      <c r="F142" s="148">
        <f t="shared" si="30"/>
        <v>107.00242292589191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132">
        <f t="shared" si="31"/>
        <v>46</v>
      </c>
      <c r="F143" s="148">
        <f t="shared" si="30"/>
        <v>94.48074191661793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132">
        <f t="shared" si="31"/>
        <v>47</v>
      </c>
      <c r="F144" s="148">
        <f t="shared" si="30"/>
        <v>115.38808588854539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132">
        <f t="shared" si="31"/>
        <v>48</v>
      </c>
      <c r="F145" s="148">
        <f t="shared" si="30"/>
        <v>72.403041189740165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26</v>
      </c>
      <c r="B147" s="25" t="s">
        <v>74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72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108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76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109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  <mergeCell ref="Q31:AB31"/>
    <mergeCell ref="C45:N45"/>
    <mergeCell ref="B57:N57"/>
    <mergeCell ref="M17:O17"/>
    <mergeCell ref="D17:F17"/>
    <mergeCell ref="G17:I17"/>
    <mergeCell ref="J17:L17"/>
    <mergeCell ref="B28:AB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workbookViewId="0">
      <selection activeCell="B5" sqref="B5"/>
    </sheetView>
  </sheetViews>
  <sheetFormatPr defaultRowHeight="15" x14ac:dyDescent="0.25"/>
  <cols>
    <col min="1" max="1" width="11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1.570312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85</v>
      </c>
      <c r="F1" s="27"/>
      <c r="H1" s="28"/>
      <c r="J1" s="29"/>
      <c r="L1" s="25" t="s">
        <v>47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48</v>
      </c>
      <c r="F2" s="27"/>
      <c r="H2" s="28"/>
      <c r="J2" s="29"/>
      <c r="L2" s="25" t="s">
        <v>100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101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45</v>
      </c>
      <c r="B4" s="237">
        <v>3</v>
      </c>
      <c r="D4" s="25"/>
      <c r="F4" s="27"/>
      <c r="H4" s="28"/>
      <c r="J4" s="29"/>
      <c r="L4" s="25" t="s">
        <v>94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16</v>
      </c>
      <c r="B5" s="31"/>
      <c r="F5" s="27"/>
      <c r="H5" s="28"/>
      <c r="J5" s="29"/>
      <c r="L5" s="25" t="s">
        <v>68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F6" s="27"/>
      <c r="H6" s="28"/>
      <c r="J6" s="29"/>
      <c r="L6" s="25" t="s">
        <v>102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46</v>
      </c>
      <c r="B7" s="25" t="s">
        <v>103</v>
      </c>
      <c r="F7" s="27"/>
      <c r="H7" s="28"/>
      <c r="J7" s="29"/>
      <c r="L7" s="25" t="s">
        <v>104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42</v>
      </c>
      <c r="F8" s="27"/>
      <c r="H8" s="28"/>
      <c r="J8" s="29"/>
      <c r="L8" s="25" t="s">
        <v>66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22</v>
      </c>
      <c r="B14" s="299" t="s">
        <v>41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AN14" s="26"/>
      <c r="AP14" s="26"/>
      <c r="AR14" s="26"/>
      <c r="AT14" s="26"/>
      <c r="AV14" s="26"/>
    </row>
    <row r="15" spans="1:78" x14ac:dyDescent="0.25">
      <c r="A15" s="25"/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38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38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43"/>
      <c r="D17" s="291" t="s">
        <v>37</v>
      </c>
      <c r="E17" s="292"/>
      <c r="F17" s="292"/>
      <c r="G17" s="292" t="s">
        <v>120</v>
      </c>
      <c r="H17" s="292"/>
      <c r="I17" s="292"/>
      <c r="J17" s="292" t="s">
        <v>120</v>
      </c>
      <c r="K17" s="292"/>
      <c r="L17" s="292"/>
      <c r="M17" s="292" t="s">
        <v>120</v>
      </c>
      <c r="N17" s="292"/>
      <c r="O17" s="295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44">
        <v>0</v>
      </c>
      <c r="E18" s="49">
        <v>0</v>
      </c>
      <c r="F18" s="50">
        <v>0</v>
      </c>
      <c r="G18" s="212">
        <v>49</v>
      </c>
      <c r="H18" s="213">
        <f t="shared" ref="H18:H25" si="0">G18</f>
        <v>49</v>
      </c>
      <c r="I18" s="213">
        <f t="shared" ref="I18:I25" si="1">G18</f>
        <v>49</v>
      </c>
      <c r="J18" s="212">
        <v>57</v>
      </c>
      <c r="K18" s="213">
        <f t="shared" ref="K18:K25" si="2">J18</f>
        <v>57</v>
      </c>
      <c r="L18" s="214">
        <f t="shared" ref="L18:L25" si="3">J18</f>
        <v>57</v>
      </c>
      <c r="M18" s="212">
        <v>65</v>
      </c>
      <c r="N18" s="51">
        <f t="shared" ref="N18:N25" si="4">M18</f>
        <v>65</v>
      </c>
      <c r="O18" s="118">
        <f t="shared" ref="O18:O25" si="5">M18</f>
        <v>65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46">
        <v>0.25</v>
      </c>
      <c r="E19" s="60">
        <v>0.25</v>
      </c>
      <c r="F19" s="61">
        <v>0.25</v>
      </c>
      <c r="G19" s="215">
        <v>50</v>
      </c>
      <c r="H19" s="216">
        <f t="shared" si="0"/>
        <v>50</v>
      </c>
      <c r="I19" s="216">
        <f t="shared" si="1"/>
        <v>50</v>
      </c>
      <c r="J19" s="215">
        <v>58</v>
      </c>
      <c r="K19" s="216">
        <f t="shared" si="2"/>
        <v>58</v>
      </c>
      <c r="L19" s="217">
        <f t="shared" si="3"/>
        <v>58</v>
      </c>
      <c r="M19" s="215">
        <v>66</v>
      </c>
      <c r="N19" s="62">
        <f t="shared" si="4"/>
        <v>66</v>
      </c>
      <c r="O19" s="171">
        <f t="shared" si="5"/>
        <v>66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58">
        <v>0.5</v>
      </c>
      <c r="E20" s="64">
        <v>0.5</v>
      </c>
      <c r="F20" s="65">
        <v>0.5</v>
      </c>
      <c r="G20" s="218">
        <v>51</v>
      </c>
      <c r="H20" s="148">
        <f t="shared" si="0"/>
        <v>51</v>
      </c>
      <c r="I20" s="148">
        <f t="shared" si="1"/>
        <v>51</v>
      </c>
      <c r="J20" s="218">
        <v>59</v>
      </c>
      <c r="K20" s="148">
        <f t="shared" si="2"/>
        <v>59</v>
      </c>
      <c r="L20" s="219">
        <f t="shared" si="3"/>
        <v>59</v>
      </c>
      <c r="M20" s="218">
        <v>67</v>
      </c>
      <c r="N20" s="66">
        <f t="shared" si="4"/>
        <v>67</v>
      </c>
      <c r="O20" s="129">
        <f t="shared" si="5"/>
        <v>67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50">
        <v>1</v>
      </c>
      <c r="E21" s="60">
        <v>1</v>
      </c>
      <c r="F21" s="61">
        <v>1</v>
      </c>
      <c r="G21" s="215">
        <v>52</v>
      </c>
      <c r="H21" s="216">
        <f t="shared" si="0"/>
        <v>52</v>
      </c>
      <c r="I21" s="216">
        <f t="shared" si="1"/>
        <v>52</v>
      </c>
      <c r="J21" s="215">
        <v>60</v>
      </c>
      <c r="K21" s="216">
        <f t="shared" si="2"/>
        <v>60</v>
      </c>
      <c r="L21" s="217">
        <f t="shared" si="3"/>
        <v>60</v>
      </c>
      <c r="M21" s="215">
        <v>68</v>
      </c>
      <c r="N21" s="62">
        <f t="shared" si="4"/>
        <v>68</v>
      </c>
      <c r="O21" s="171">
        <f t="shared" si="5"/>
        <v>68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48">
        <v>1.5</v>
      </c>
      <c r="E22" s="64">
        <v>1.5</v>
      </c>
      <c r="F22" s="65">
        <v>1.5</v>
      </c>
      <c r="G22" s="218">
        <v>53</v>
      </c>
      <c r="H22" s="148">
        <f t="shared" si="0"/>
        <v>53</v>
      </c>
      <c r="I22" s="148">
        <f t="shared" si="1"/>
        <v>53</v>
      </c>
      <c r="J22" s="218">
        <v>61</v>
      </c>
      <c r="K22" s="148">
        <f t="shared" si="2"/>
        <v>61</v>
      </c>
      <c r="L22" s="219">
        <f t="shared" si="3"/>
        <v>61</v>
      </c>
      <c r="M22" s="218">
        <v>69</v>
      </c>
      <c r="N22" s="66">
        <f t="shared" si="4"/>
        <v>69</v>
      </c>
      <c r="O22" s="129">
        <f t="shared" si="5"/>
        <v>69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50">
        <v>3</v>
      </c>
      <c r="E23" s="60">
        <v>3</v>
      </c>
      <c r="F23" s="61">
        <v>3</v>
      </c>
      <c r="G23" s="215">
        <v>54</v>
      </c>
      <c r="H23" s="216">
        <f t="shared" si="0"/>
        <v>54</v>
      </c>
      <c r="I23" s="216">
        <f t="shared" si="1"/>
        <v>54</v>
      </c>
      <c r="J23" s="215">
        <v>62</v>
      </c>
      <c r="K23" s="216">
        <f t="shared" si="2"/>
        <v>62</v>
      </c>
      <c r="L23" s="217">
        <f t="shared" si="3"/>
        <v>62</v>
      </c>
      <c r="M23" s="215">
        <v>70</v>
      </c>
      <c r="N23" s="62">
        <f t="shared" si="4"/>
        <v>70</v>
      </c>
      <c r="O23" s="171">
        <f t="shared" si="5"/>
        <v>70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48">
        <v>5</v>
      </c>
      <c r="E24" s="64">
        <v>5</v>
      </c>
      <c r="F24" s="65">
        <v>5</v>
      </c>
      <c r="G24" s="218">
        <v>55</v>
      </c>
      <c r="H24" s="148">
        <f t="shared" si="0"/>
        <v>55</v>
      </c>
      <c r="I24" s="148">
        <f t="shared" si="1"/>
        <v>55</v>
      </c>
      <c r="J24" s="218">
        <v>63</v>
      </c>
      <c r="K24" s="148">
        <f t="shared" si="2"/>
        <v>63</v>
      </c>
      <c r="L24" s="219">
        <f t="shared" si="3"/>
        <v>63</v>
      </c>
      <c r="M24" s="218">
        <v>71</v>
      </c>
      <c r="N24" s="66">
        <f t="shared" si="4"/>
        <v>71</v>
      </c>
      <c r="O24" s="129">
        <f t="shared" si="5"/>
        <v>71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51">
        <v>7</v>
      </c>
      <c r="E25" s="176">
        <v>7</v>
      </c>
      <c r="F25" s="177">
        <v>7</v>
      </c>
      <c r="G25" s="220">
        <v>56</v>
      </c>
      <c r="H25" s="221">
        <f t="shared" si="0"/>
        <v>56</v>
      </c>
      <c r="I25" s="221">
        <f t="shared" si="1"/>
        <v>56</v>
      </c>
      <c r="J25" s="220">
        <v>64</v>
      </c>
      <c r="K25" s="221">
        <f t="shared" si="2"/>
        <v>64</v>
      </c>
      <c r="L25" s="222">
        <f t="shared" si="3"/>
        <v>64</v>
      </c>
      <c r="M25" s="220">
        <v>72</v>
      </c>
      <c r="N25" s="235">
        <f t="shared" si="4"/>
        <v>72</v>
      </c>
      <c r="O25" s="178">
        <f t="shared" si="5"/>
        <v>72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20</v>
      </c>
      <c r="B28" s="304" t="s">
        <v>43</v>
      </c>
      <c r="C28" s="304"/>
      <c r="D28" s="304"/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301" t="s">
        <v>80</v>
      </c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3"/>
      <c r="P31" s="41"/>
      <c r="Q31" s="301" t="s">
        <v>81</v>
      </c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3"/>
      <c r="AN31" s="26"/>
      <c r="AP31" s="26"/>
      <c r="AR31" s="26"/>
      <c r="AT31" s="26"/>
      <c r="AV31" s="26"/>
      <c r="BZ31" s="41"/>
    </row>
    <row r="32" spans="1:78" ht="15.75" thickBot="1" x14ac:dyDescent="0.3">
      <c r="B32" s="87" t="s">
        <v>15</v>
      </c>
      <c r="C32" s="79"/>
      <c r="D32" s="232">
        <v>1</v>
      </c>
      <c r="E32" s="88">
        <v>2</v>
      </c>
      <c r="F32" s="88">
        <v>3</v>
      </c>
      <c r="G32" s="89">
        <v>4</v>
      </c>
      <c r="H32" s="233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33">
        <v>11</v>
      </c>
      <c r="O32" s="234">
        <v>12</v>
      </c>
      <c r="P32" s="41"/>
      <c r="Q32" s="232">
        <v>1</v>
      </c>
      <c r="R32" s="233">
        <v>2</v>
      </c>
      <c r="S32" s="233">
        <v>3</v>
      </c>
      <c r="T32" s="89">
        <v>4</v>
      </c>
      <c r="U32" s="233">
        <v>5</v>
      </c>
      <c r="V32" s="90">
        <v>6</v>
      </c>
      <c r="W32" s="233">
        <v>7</v>
      </c>
      <c r="X32" s="233">
        <v>8</v>
      </c>
      <c r="Y32" s="233">
        <v>9</v>
      </c>
      <c r="Z32" s="89">
        <v>10</v>
      </c>
      <c r="AA32" s="233">
        <v>11</v>
      </c>
      <c r="AB32" s="234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/>
      <c r="D33" s="92"/>
      <c r="E33" s="93"/>
      <c r="F33" s="93"/>
      <c r="G33" s="94"/>
      <c r="H33" s="93"/>
      <c r="I33" s="95"/>
      <c r="J33" s="93"/>
      <c r="K33" s="93"/>
      <c r="L33" s="93"/>
      <c r="M33" s="94"/>
      <c r="N33" s="93"/>
      <c r="O33" s="96"/>
      <c r="P33" s="41"/>
      <c r="Q33" s="92"/>
      <c r="R33" s="93"/>
      <c r="S33" s="93"/>
      <c r="T33" s="94"/>
      <c r="U33" s="93"/>
      <c r="V33" s="95"/>
      <c r="W33" s="93"/>
      <c r="X33" s="93"/>
      <c r="Y33" s="93"/>
      <c r="Z33" s="94"/>
      <c r="AA33" s="93"/>
      <c r="AB33" s="96"/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/>
      <c r="E34" s="68"/>
      <c r="F34" s="68"/>
      <c r="G34" s="99"/>
      <c r="H34" s="68"/>
      <c r="I34" s="100"/>
      <c r="J34" s="68"/>
      <c r="K34" s="68"/>
      <c r="L34" s="68"/>
      <c r="M34" s="99"/>
      <c r="N34" s="68"/>
      <c r="O34" s="101"/>
      <c r="P34" s="80"/>
      <c r="Q34" s="98"/>
      <c r="R34" s="68"/>
      <c r="S34" s="68"/>
      <c r="T34" s="99"/>
      <c r="U34" s="68"/>
      <c r="V34" s="100"/>
      <c r="W34" s="68"/>
      <c r="X34" s="68"/>
      <c r="Y34" s="68"/>
      <c r="Z34" s="99"/>
      <c r="AA34" s="68"/>
      <c r="AB34" s="101"/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/>
      <c r="E35" s="103"/>
      <c r="F35" s="103"/>
      <c r="G35" s="104"/>
      <c r="H35" s="103"/>
      <c r="I35" s="105"/>
      <c r="J35" s="103"/>
      <c r="K35" s="103"/>
      <c r="L35" s="103"/>
      <c r="M35" s="104"/>
      <c r="N35" s="103"/>
      <c r="O35" s="106"/>
      <c r="P35" s="80"/>
      <c r="Q35" s="102"/>
      <c r="R35" s="103"/>
      <c r="S35" s="103"/>
      <c r="T35" s="104"/>
      <c r="U35" s="103"/>
      <c r="V35" s="105"/>
      <c r="W35" s="103"/>
      <c r="X35" s="103"/>
      <c r="Y35" s="103"/>
      <c r="Z35" s="104"/>
      <c r="AA35" s="103"/>
      <c r="AB35" s="106"/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/>
      <c r="E36" s="68"/>
      <c r="F36" s="68"/>
      <c r="G36" s="99"/>
      <c r="H36" s="68"/>
      <c r="I36" s="100"/>
      <c r="J36" s="68"/>
      <c r="K36" s="68"/>
      <c r="L36" s="68"/>
      <c r="M36" s="99"/>
      <c r="N36" s="68"/>
      <c r="O36" s="101"/>
      <c r="P36" s="80"/>
      <c r="Q36" s="98"/>
      <c r="R36" s="68"/>
      <c r="S36" s="68"/>
      <c r="T36" s="99"/>
      <c r="U36" s="68"/>
      <c r="V36" s="100"/>
      <c r="W36" s="68"/>
      <c r="X36" s="68"/>
      <c r="Y36" s="68"/>
      <c r="Z36" s="99"/>
      <c r="AA36" s="68"/>
      <c r="AB36" s="101"/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/>
      <c r="E37" s="103"/>
      <c r="F37" s="103"/>
      <c r="G37" s="104"/>
      <c r="H37" s="103"/>
      <c r="I37" s="105"/>
      <c r="J37" s="103"/>
      <c r="K37" s="103"/>
      <c r="L37" s="103"/>
      <c r="M37" s="104"/>
      <c r="N37" s="103"/>
      <c r="O37" s="106"/>
      <c r="P37" s="80"/>
      <c r="Q37" s="102"/>
      <c r="R37" s="103"/>
      <c r="S37" s="103"/>
      <c r="T37" s="104"/>
      <c r="U37" s="103"/>
      <c r="V37" s="105"/>
      <c r="W37" s="103"/>
      <c r="X37" s="103"/>
      <c r="Y37" s="103"/>
      <c r="Z37" s="104"/>
      <c r="AA37" s="103"/>
      <c r="AB37" s="106"/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/>
      <c r="E38" s="68"/>
      <c r="F38" s="68"/>
      <c r="G38" s="99"/>
      <c r="H38" s="68"/>
      <c r="I38" s="100"/>
      <c r="J38" s="68"/>
      <c r="K38" s="68"/>
      <c r="L38" s="68"/>
      <c r="M38" s="99"/>
      <c r="N38" s="68"/>
      <c r="O38" s="101"/>
      <c r="P38" s="80"/>
      <c r="Q38" s="98"/>
      <c r="R38" s="68"/>
      <c r="S38" s="68"/>
      <c r="T38" s="99"/>
      <c r="U38" s="68"/>
      <c r="V38" s="100"/>
      <c r="W38" s="68"/>
      <c r="X38" s="68"/>
      <c r="Y38" s="68"/>
      <c r="Z38" s="99"/>
      <c r="AA38" s="68"/>
      <c r="AB38" s="101"/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/>
      <c r="E39" s="103"/>
      <c r="F39" s="103"/>
      <c r="G39" s="104"/>
      <c r="H39" s="103"/>
      <c r="I39" s="105"/>
      <c r="J39" s="103"/>
      <c r="K39" s="103"/>
      <c r="L39" s="103"/>
      <c r="M39" s="104"/>
      <c r="N39" s="103"/>
      <c r="O39" s="106"/>
      <c r="P39" s="80"/>
      <c r="Q39" s="102"/>
      <c r="R39" s="103"/>
      <c r="S39" s="103"/>
      <c r="T39" s="104"/>
      <c r="U39" s="103"/>
      <c r="V39" s="105"/>
      <c r="W39" s="103"/>
      <c r="X39" s="103"/>
      <c r="Y39" s="103"/>
      <c r="Z39" s="104"/>
      <c r="AA39" s="103"/>
      <c r="AB39" s="106"/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/>
      <c r="E40" s="110"/>
      <c r="F40" s="110"/>
      <c r="G40" s="111"/>
      <c r="H40" s="110"/>
      <c r="I40" s="112"/>
      <c r="J40" s="110"/>
      <c r="K40" s="110"/>
      <c r="L40" s="110"/>
      <c r="M40" s="111"/>
      <c r="N40" s="110"/>
      <c r="O40" s="113"/>
      <c r="P40" s="80"/>
      <c r="Q40" s="109"/>
      <c r="R40" s="110"/>
      <c r="S40" s="110"/>
      <c r="T40" s="111"/>
      <c r="U40" s="110"/>
      <c r="V40" s="112"/>
      <c r="W40" s="110"/>
      <c r="X40" s="110"/>
      <c r="Y40" s="110"/>
      <c r="Z40" s="111"/>
      <c r="AA40" s="110"/>
      <c r="AB40" s="113"/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19</v>
      </c>
      <c r="B42" s="231" t="s">
        <v>106</v>
      </c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110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88" t="s">
        <v>107</v>
      </c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90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51">
        <v>5</v>
      </c>
      <c r="H46" s="53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</v>
      </c>
      <c r="D47" s="122">
        <f t="shared" si="6"/>
        <v>0</v>
      </c>
      <c r="E47" s="123">
        <f t="shared" si="6"/>
        <v>0</v>
      </c>
      <c r="F47" s="98">
        <f>G33-T33</f>
        <v>0</v>
      </c>
      <c r="G47" s="122">
        <f t="shared" si="6"/>
        <v>0</v>
      </c>
      <c r="H47" s="123">
        <f t="shared" si="6"/>
        <v>0</v>
      </c>
      <c r="I47" s="121">
        <f t="shared" si="6"/>
        <v>0</v>
      </c>
      <c r="J47" s="122">
        <f t="shared" si="6"/>
        <v>0</v>
      </c>
      <c r="K47" s="123">
        <f t="shared" si="6"/>
        <v>0</v>
      </c>
      <c r="L47" s="121">
        <f t="shared" si="6"/>
        <v>0</v>
      </c>
      <c r="M47" s="122">
        <f t="shared" si="6"/>
        <v>0</v>
      </c>
      <c r="N47" s="123">
        <f t="shared" si="6"/>
        <v>0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</v>
      </c>
      <c r="D48" s="68">
        <f t="shared" si="6"/>
        <v>0</v>
      </c>
      <c r="E48" s="68">
        <f t="shared" si="6"/>
        <v>0</v>
      </c>
      <c r="F48" s="98">
        <f t="shared" si="6"/>
        <v>0</v>
      </c>
      <c r="G48" s="68">
        <f t="shared" si="6"/>
        <v>0</v>
      </c>
      <c r="H48" s="101">
        <f t="shared" si="6"/>
        <v>0</v>
      </c>
      <c r="I48" s="98">
        <f t="shared" si="6"/>
        <v>0</v>
      </c>
      <c r="J48" s="68">
        <f t="shared" si="6"/>
        <v>0</v>
      </c>
      <c r="K48" s="101">
        <f t="shared" si="6"/>
        <v>0</v>
      </c>
      <c r="L48" s="98">
        <f t="shared" si="6"/>
        <v>0</v>
      </c>
      <c r="M48" s="68">
        <f t="shared" si="6"/>
        <v>0</v>
      </c>
      <c r="N48" s="101">
        <f t="shared" si="6"/>
        <v>0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</v>
      </c>
      <c r="D49" s="68">
        <f t="shared" si="6"/>
        <v>0</v>
      </c>
      <c r="E49" s="101">
        <f t="shared" si="6"/>
        <v>0</v>
      </c>
      <c r="F49" s="98">
        <f t="shared" si="6"/>
        <v>0</v>
      </c>
      <c r="G49" s="68">
        <f t="shared" si="6"/>
        <v>0</v>
      </c>
      <c r="H49" s="101">
        <f t="shared" si="6"/>
        <v>0</v>
      </c>
      <c r="I49" s="98">
        <f t="shared" si="6"/>
        <v>0</v>
      </c>
      <c r="J49" s="68">
        <f t="shared" si="6"/>
        <v>0</v>
      </c>
      <c r="K49" s="101">
        <f t="shared" si="6"/>
        <v>0</v>
      </c>
      <c r="L49" s="98">
        <f t="shared" si="6"/>
        <v>0</v>
      </c>
      <c r="M49" s="68">
        <f t="shared" si="6"/>
        <v>0</v>
      </c>
      <c r="N49" s="101">
        <f t="shared" si="6"/>
        <v>0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</v>
      </c>
      <c r="D50" s="68">
        <f t="shared" si="6"/>
        <v>0</v>
      </c>
      <c r="E50" s="101">
        <f t="shared" si="6"/>
        <v>0</v>
      </c>
      <c r="F50" s="98">
        <f t="shared" si="6"/>
        <v>0</v>
      </c>
      <c r="G50" s="68">
        <f t="shared" si="6"/>
        <v>0</v>
      </c>
      <c r="H50" s="101">
        <f t="shared" si="6"/>
        <v>0</v>
      </c>
      <c r="I50" s="98">
        <f t="shared" si="6"/>
        <v>0</v>
      </c>
      <c r="J50" s="68">
        <f t="shared" si="6"/>
        <v>0</v>
      </c>
      <c r="K50" s="101">
        <f t="shared" si="6"/>
        <v>0</v>
      </c>
      <c r="L50" s="98">
        <f t="shared" si="6"/>
        <v>0</v>
      </c>
      <c r="M50" s="68">
        <f t="shared" si="6"/>
        <v>0</v>
      </c>
      <c r="N50" s="101">
        <f t="shared" si="6"/>
        <v>0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</v>
      </c>
      <c r="D51" s="68">
        <f t="shared" si="6"/>
        <v>0</v>
      </c>
      <c r="E51" s="101">
        <f t="shared" si="6"/>
        <v>0</v>
      </c>
      <c r="F51" s="98">
        <f t="shared" si="6"/>
        <v>0</v>
      </c>
      <c r="G51" s="68">
        <f t="shared" si="6"/>
        <v>0</v>
      </c>
      <c r="H51" s="101">
        <f t="shared" si="6"/>
        <v>0</v>
      </c>
      <c r="I51" s="98">
        <f t="shared" si="6"/>
        <v>0</v>
      </c>
      <c r="J51" s="68">
        <f t="shared" si="6"/>
        <v>0</v>
      </c>
      <c r="K51" s="101">
        <f t="shared" si="6"/>
        <v>0</v>
      </c>
      <c r="L51" s="98">
        <f t="shared" si="6"/>
        <v>0</v>
      </c>
      <c r="M51" s="68">
        <f t="shared" si="6"/>
        <v>0</v>
      </c>
      <c r="N51" s="101">
        <f t="shared" si="6"/>
        <v>0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</v>
      </c>
      <c r="D52" s="68">
        <f t="shared" si="6"/>
        <v>0</v>
      </c>
      <c r="E52" s="101">
        <f t="shared" si="6"/>
        <v>0</v>
      </c>
      <c r="F52" s="98">
        <f t="shared" si="6"/>
        <v>0</v>
      </c>
      <c r="G52" s="68">
        <f t="shared" si="6"/>
        <v>0</v>
      </c>
      <c r="H52" s="101">
        <f t="shared" si="6"/>
        <v>0</v>
      </c>
      <c r="I52" s="98">
        <f t="shared" si="6"/>
        <v>0</v>
      </c>
      <c r="J52" s="68">
        <f t="shared" si="6"/>
        <v>0</v>
      </c>
      <c r="K52" s="101">
        <f t="shared" si="6"/>
        <v>0</v>
      </c>
      <c r="L52" s="98">
        <f t="shared" si="6"/>
        <v>0</v>
      </c>
      <c r="M52" s="68">
        <f t="shared" si="6"/>
        <v>0</v>
      </c>
      <c r="N52" s="101">
        <f t="shared" si="6"/>
        <v>0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</v>
      </c>
      <c r="D53" s="68">
        <f t="shared" si="6"/>
        <v>0</v>
      </c>
      <c r="E53" s="101">
        <f t="shared" si="6"/>
        <v>0</v>
      </c>
      <c r="F53" s="98">
        <f t="shared" si="6"/>
        <v>0</v>
      </c>
      <c r="G53" s="68">
        <f t="shared" si="6"/>
        <v>0</v>
      </c>
      <c r="H53" s="101">
        <f t="shared" si="6"/>
        <v>0</v>
      </c>
      <c r="I53" s="98">
        <f t="shared" si="6"/>
        <v>0</v>
      </c>
      <c r="J53" s="68">
        <f t="shared" si="6"/>
        <v>0</v>
      </c>
      <c r="K53" s="101">
        <f t="shared" si="6"/>
        <v>0</v>
      </c>
      <c r="L53" s="98">
        <f t="shared" si="6"/>
        <v>0</v>
      </c>
      <c r="M53" s="68">
        <f t="shared" si="6"/>
        <v>0</v>
      </c>
      <c r="N53" s="101">
        <f t="shared" si="6"/>
        <v>0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</v>
      </c>
      <c r="D54" s="135">
        <f t="shared" si="6"/>
        <v>0</v>
      </c>
      <c r="E54" s="136">
        <f t="shared" si="6"/>
        <v>0</v>
      </c>
      <c r="F54" s="134">
        <f t="shared" si="6"/>
        <v>0</v>
      </c>
      <c r="G54" s="135">
        <f t="shared" si="6"/>
        <v>0</v>
      </c>
      <c r="H54" s="136">
        <f t="shared" si="6"/>
        <v>0</v>
      </c>
      <c r="I54" s="134">
        <f t="shared" si="6"/>
        <v>0</v>
      </c>
      <c r="J54" s="135">
        <f t="shared" si="6"/>
        <v>0</v>
      </c>
      <c r="K54" s="136">
        <f t="shared" si="6"/>
        <v>0</v>
      </c>
      <c r="L54" s="134">
        <f t="shared" si="6"/>
        <v>0</v>
      </c>
      <c r="M54" s="135">
        <f t="shared" si="6"/>
        <v>0</v>
      </c>
      <c r="N54" s="136">
        <f t="shared" si="6"/>
        <v>0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55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18</v>
      </c>
      <c r="B57" s="299" t="s">
        <v>49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99</v>
      </c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96" t="s">
        <v>30</v>
      </c>
      <c r="D60" s="297"/>
      <c r="E60" s="298"/>
      <c r="F60" s="296" t="s">
        <v>31</v>
      </c>
      <c r="G60" s="297"/>
      <c r="H60" s="298"/>
      <c r="I60" s="296" t="s">
        <v>33</v>
      </c>
      <c r="J60" s="297"/>
      <c r="K60" s="298"/>
      <c r="L60" s="296" t="s">
        <v>32</v>
      </c>
      <c r="M60" s="297"/>
      <c r="N60" s="298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40</v>
      </c>
      <c r="D61" s="44" t="s">
        <v>10</v>
      </c>
      <c r="E61" s="230" t="s">
        <v>11</v>
      </c>
      <c r="F61" s="46" t="s">
        <v>125</v>
      </c>
      <c r="G61" s="47" t="s">
        <v>10</v>
      </c>
      <c r="H61" s="48" t="s">
        <v>11</v>
      </c>
      <c r="I61" s="46" t="s">
        <v>125</v>
      </c>
      <c r="J61" s="47" t="s">
        <v>10</v>
      </c>
      <c r="K61" s="47" t="s">
        <v>11</v>
      </c>
      <c r="L61" s="46" t="s">
        <v>125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</v>
      </c>
      <c r="E62" s="56">
        <f t="shared" ref="E62:E69" si="8">STDEV(C47:E47)</f>
        <v>0</v>
      </c>
      <c r="F62" s="58">
        <f t="shared" ref="F62:F69" si="9">G18</f>
        <v>49</v>
      </c>
      <c r="G62" s="56">
        <f>AVERAGE(F47:H47)</f>
        <v>0</v>
      </c>
      <c r="H62" s="57">
        <f t="shared" ref="H62:H69" si="10">STDEV(F47:H47)</f>
        <v>0</v>
      </c>
      <c r="I62" s="58">
        <f t="shared" ref="I62:I69" si="11">J18</f>
        <v>57</v>
      </c>
      <c r="J62" s="56">
        <f>AVERAGE(I47:K47)</f>
        <v>0</v>
      </c>
      <c r="K62" s="56">
        <f t="shared" ref="K62:K69" si="12">STDEV(I47:K47)</f>
        <v>0</v>
      </c>
      <c r="L62" s="58">
        <f t="shared" ref="L62:L69" si="13">M18</f>
        <v>65</v>
      </c>
      <c r="M62" s="56">
        <f>AVERAGE(L47:N47)</f>
        <v>0</v>
      </c>
      <c r="N62" s="57">
        <f t="shared" ref="N62:N69" si="14">STDEV(L47:N47)</f>
        <v>0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</v>
      </c>
      <c r="E63" s="56">
        <f t="shared" si="8"/>
        <v>0</v>
      </c>
      <c r="F63" s="58">
        <f t="shared" si="9"/>
        <v>50</v>
      </c>
      <c r="G63" s="56">
        <f t="shared" ref="G63:G69" si="15">AVERAGE(F48:H48)</f>
        <v>0</v>
      </c>
      <c r="H63" s="57">
        <f t="shared" si="10"/>
        <v>0</v>
      </c>
      <c r="I63" s="58">
        <f t="shared" si="11"/>
        <v>58</v>
      </c>
      <c r="J63" s="56">
        <f t="shared" ref="J63:J69" si="16">AVERAGE(I48:K48)</f>
        <v>0</v>
      </c>
      <c r="K63" s="56">
        <f t="shared" si="12"/>
        <v>0</v>
      </c>
      <c r="L63" s="58">
        <f t="shared" si="13"/>
        <v>66</v>
      </c>
      <c r="M63" s="56">
        <f t="shared" ref="M63:M69" si="17">AVERAGE(L48:N48)</f>
        <v>0</v>
      </c>
      <c r="N63" s="57">
        <f t="shared" si="14"/>
        <v>0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7"/>
        <v>0</v>
      </c>
      <c r="E64" s="56">
        <f t="shared" si="8"/>
        <v>0</v>
      </c>
      <c r="F64" s="58">
        <f t="shared" si="9"/>
        <v>51</v>
      </c>
      <c r="G64" s="56">
        <f t="shared" si="15"/>
        <v>0</v>
      </c>
      <c r="H64" s="57">
        <f t="shared" si="10"/>
        <v>0</v>
      </c>
      <c r="I64" s="58">
        <f t="shared" si="11"/>
        <v>59</v>
      </c>
      <c r="J64" s="56">
        <f t="shared" si="16"/>
        <v>0</v>
      </c>
      <c r="K64" s="56">
        <f t="shared" si="12"/>
        <v>0</v>
      </c>
      <c r="L64" s="58">
        <f t="shared" si="13"/>
        <v>67</v>
      </c>
      <c r="M64" s="56">
        <f t="shared" si="17"/>
        <v>0</v>
      </c>
      <c r="N64" s="57">
        <f t="shared" si="14"/>
        <v>0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</v>
      </c>
      <c r="E65" s="56">
        <f t="shared" si="8"/>
        <v>0</v>
      </c>
      <c r="F65" s="58">
        <f t="shared" si="9"/>
        <v>52</v>
      </c>
      <c r="G65" s="56">
        <f t="shared" si="15"/>
        <v>0</v>
      </c>
      <c r="H65" s="57">
        <f t="shared" si="10"/>
        <v>0</v>
      </c>
      <c r="I65" s="58">
        <f t="shared" si="11"/>
        <v>60</v>
      </c>
      <c r="J65" s="56">
        <f t="shared" si="16"/>
        <v>0</v>
      </c>
      <c r="K65" s="56">
        <f t="shared" si="12"/>
        <v>0</v>
      </c>
      <c r="L65" s="58">
        <f t="shared" si="13"/>
        <v>68</v>
      </c>
      <c r="M65" s="56">
        <f t="shared" si="17"/>
        <v>0</v>
      </c>
      <c r="N65" s="57">
        <f t="shared" si="14"/>
        <v>0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</v>
      </c>
      <c r="E66" s="56">
        <f t="shared" si="8"/>
        <v>0</v>
      </c>
      <c r="F66" s="58">
        <f t="shared" si="9"/>
        <v>53</v>
      </c>
      <c r="G66" s="56">
        <f t="shared" si="15"/>
        <v>0</v>
      </c>
      <c r="H66" s="57">
        <f t="shared" si="10"/>
        <v>0</v>
      </c>
      <c r="I66" s="58">
        <f t="shared" si="11"/>
        <v>61</v>
      </c>
      <c r="J66" s="56">
        <f t="shared" si="16"/>
        <v>0</v>
      </c>
      <c r="K66" s="56">
        <f t="shared" si="12"/>
        <v>0</v>
      </c>
      <c r="L66" s="58">
        <f t="shared" si="13"/>
        <v>69</v>
      </c>
      <c r="M66" s="56">
        <f t="shared" si="17"/>
        <v>0</v>
      </c>
      <c r="N66" s="57">
        <f t="shared" si="14"/>
        <v>0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</v>
      </c>
      <c r="E67" s="56">
        <f t="shared" si="8"/>
        <v>0</v>
      </c>
      <c r="F67" s="58">
        <f t="shared" si="9"/>
        <v>54</v>
      </c>
      <c r="G67" s="56">
        <f t="shared" si="15"/>
        <v>0</v>
      </c>
      <c r="H67" s="57">
        <f t="shared" si="10"/>
        <v>0</v>
      </c>
      <c r="I67" s="58">
        <f t="shared" si="11"/>
        <v>62</v>
      </c>
      <c r="J67" s="56">
        <f t="shared" si="16"/>
        <v>0</v>
      </c>
      <c r="K67" s="56">
        <f t="shared" si="12"/>
        <v>0</v>
      </c>
      <c r="L67" s="58">
        <f t="shared" si="13"/>
        <v>70</v>
      </c>
      <c r="M67" s="56">
        <f t="shared" si="17"/>
        <v>0</v>
      </c>
      <c r="N67" s="57">
        <f t="shared" si="14"/>
        <v>0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</v>
      </c>
      <c r="E68" s="56">
        <f t="shared" si="8"/>
        <v>0</v>
      </c>
      <c r="F68" s="58">
        <f t="shared" si="9"/>
        <v>55</v>
      </c>
      <c r="G68" s="56">
        <f t="shared" si="15"/>
        <v>0</v>
      </c>
      <c r="H68" s="57">
        <f t="shared" si="10"/>
        <v>0</v>
      </c>
      <c r="I68" s="58">
        <f t="shared" si="11"/>
        <v>63</v>
      </c>
      <c r="J68" s="56">
        <f t="shared" si="16"/>
        <v>0</v>
      </c>
      <c r="K68" s="56">
        <f t="shared" si="12"/>
        <v>0</v>
      </c>
      <c r="L68" s="58">
        <f t="shared" si="13"/>
        <v>71</v>
      </c>
      <c r="M68" s="56">
        <f t="shared" si="17"/>
        <v>0</v>
      </c>
      <c r="N68" s="57">
        <f t="shared" si="14"/>
        <v>0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</v>
      </c>
      <c r="E69" s="71">
        <f t="shared" si="8"/>
        <v>0</v>
      </c>
      <c r="F69" s="73">
        <f t="shared" si="9"/>
        <v>56</v>
      </c>
      <c r="G69" s="71">
        <f t="shared" si="15"/>
        <v>0</v>
      </c>
      <c r="H69" s="72">
        <f t="shared" si="10"/>
        <v>0</v>
      </c>
      <c r="I69" s="73">
        <f t="shared" si="11"/>
        <v>64</v>
      </c>
      <c r="J69" s="71">
        <f t="shared" si="16"/>
        <v>0</v>
      </c>
      <c r="K69" s="71">
        <f t="shared" si="12"/>
        <v>0</v>
      </c>
      <c r="L69" s="73">
        <f t="shared" si="13"/>
        <v>72</v>
      </c>
      <c r="M69" s="71">
        <f t="shared" si="17"/>
        <v>0</v>
      </c>
      <c r="N69" s="72">
        <f t="shared" si="14"/>
        <v>0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50</v>
      </c>
      <c r="B71" s="300" t="s">
        <v>82</v>
      </c>
      <c r="C71" s="300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36"/>
      <c r="L72" s="236"/>
      <c r="M72" s="236"/>
      <c r="N72" s="236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44</v>
      </c>
      <c r="L74" s="79" t="s">
        <v>60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57</v>
      </c>
      <c r="M76" s="91"/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58</v>
      </c>
      <c r="M77" s="97"/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36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105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34</v>
      </c>
      <c r="E80" s="67"/>
      <c r="F80" s="75"/>
      <c r="G80" s="33"/>
      <c r="H80" s="151"/>
      <c r="I80" s="33"/>
      <c r="J80" s="206"/>
      <c r="L80" s="42" t="s">
        <v>98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97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21</v>
      </c>
      <c r="B92" s="236" t="s">
        <v>79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84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111</v>
      </c>
      <c r="C95" s="253"/>
      <c r="D95" s="253"/>
      <c r="E95" s="236"/>
      <c r="F95" s="253"/>
      <c r="G95" s="253"/>
      <c r="H95" s="236"/>
      <c r="I95" s="253"/>
      <c r="J95" s="253"/>
      <c r="K95" s="236"/>
      <c r="L95" s="253"/>
      <c r="M95" s="253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40</v>
      </c>
      <c r="E96" s="66"/>
      <c r="F96" s="47" t="s">
        <v>125</v>
      </c>
      <c r="G96" s="47" t="s">
        <v>40</v>
      </c>
      <c r="H96" s="66"/>
      <c r="I96" s="47" t="s">
        <v>125</v>
      </c>
      <c r="J96" s="47" t="s">
        <v>40</v>
      </c>
      <c r="K96" s="67"/>
      <c r="L96" s="47" t="s">
        <v>125</v>
      </c>
      <c r="M96" s="47" t="s">
        <v>40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 t="e">
        <f>(D62-$M$77)/$M$76</f>
        <v>#DIV/0!</v>
      </c>
      <c r="E97" s="130"/>
      <c r="F97" s="35">
        <f>F62</f>
        <v>49</v>
      </c>
      <c r="G97" s="64" t="e">
        <f t="shared" ref="G97:G104" si="18">(G62-$M$77)/$M$76</f>
        <v>#DIV/0!</v>
      </c>
      <c r="H97" s="131"/>
      <c r="I97" s="35">
        <f>I62</f>
        <v>57</v>
      </c>
      <c r="J97" s="64" t="e">
        <f t="shared" ref="J97:J104" si="19">(J62-$M$77)/$M$76</f>
        <v>#DIV/0!</v>
      </c>
      <c r="K97" s="67"/>
      <c r="L97" s="35">
        <f>L62</f>
        <v>65</v>
      </c>
      <c r="M97" s="64" t="e">
        <f t="shared" ref="M97:M104" si="20">(M62-$M$77)/$M$76</f>
        <v>#DIV/0!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 t="e">
        <f t="shared" ref="D98:D104" si="21">(D63-$M$77)/$M$76</f>
        <v>#DIV/0!</v>
      </c>
      <c r="E98" s="130"/>
      <c r="F98" s="35">
        <f t="shared" ref="F98:F104" si="22">F63</f>
        <v>50</v>
      </c>
      <c r="G98" s="64" t="e">
        <f t="shared" si="18"/>
        <v>#DIV/0!</v>
      </c>
      <c r="H98" s="131"/>
      <c r="I98" s="35">
        <f t="shared" ref="I98:I104" si="23">I63</f>
        <v>58</v>
      </c>
      <c r="J98" s="64" t="e">
        <f t="shared" si="19"/>
        <v>#DIV/0!</v>
      </c>
      <c r="K98" s="67"/>
      <c r="L98" s="35">
        <f t="shared" ref="L98:L104" si="24">L63</f>
        <v>66</v>
      </c>
      <c r="M98" s="64" t="e">
        <f t="shared" si="20"/>
        <v>#DIV/0!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 t="e">
        <f t="shared" si="21"/>
        <v>#DIV/0!</v>
      </c>
      <c r="E99" s="130"/>
      <c r="F99" s="35">
        <f t="shared" si="22"/>
        <v>51</v>
      </c>
      <c r="G99" s="64" t="e">
        <f t="shared" si="18"/>
        <v>#DIV/0!</v>
      </c>
      <c r="H99" s="131"/>
      <c r="I99" s="35">
        <f t="shared" si="23"/>
        <v>59</v>
      </c>
      <c r="J99" s="64" t="e">
        <f t="shared" si="19"/>
        <v>#DIV/0!</v>
      </c>
      <c r="K99" s="67"/>
      <c r="L99" s="35">
        <f t="shared" si="24"/>
        <v>67</v>
      </c>
      <c r="M99" s="64" t="e">
        <f t="shared" si="20"/>
        <v>#DIV/0!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 t="e">
        <f t="shared" si="21"/>
        <v>#DIV/0!</v>
      </c>
      <c r="E100" s="130"/>
      <c r="F100" s="35">
        <f t="shared" si="22"/>
        <v>52</v>
      </c>
      <c r="G100" s="64" t="e">
        <f t="shared" si="18"/>
        <v>#DIV/0!</v>
      </c>
      <c r="H100" s="131"/>
      <c r="I100" s="35">
        <f t="shared" si="23"/>
        <v>60</v>
      </c>
      <c r="J100" s="64" t="e">
        <f t="shared" si="19"/>
        <v>#DIV/0!</v>
      </c>
      <c r="K100" s="67"/>
      <c r="L100" s="35">
        <f t="shared" si="24"/>
        <v>68</v>
      </c>
      <c r="M100" s="64" t="e">
        <f t="shared" si="20"/>
        <v>#DIV/0!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 t="e">
        <f t="shared" si="21"/>
        <v>#DIV/0!</v>
      </c>
      <c r="E101" s="130"/>
      <c r="F101" s="35">
        <f t="shared" si="22"/>
        <v>53</v>
      </c>
      <c r="G101" s="64" t="e">
        <f t="shared" si="18"/>
        <v>#DIV/0!</v>
      </c>
      <c r="H101" s="131"/>
      <c r="I101" s="35">
        <f t="shared" si="23"/>
        <v>61</v>
      </c>
      <c r="J101" s="64" t="e">
        <f t="shared" si="19"/>
        <v>#DIV/0!</v>
      </c>
      <c r="K101" s="67"/>
      <c r="L101" s="35">
        <f t="shared" si="24"/>
        <v>69</v>
      </c>
      <c r="M101" s="64" t="e">
        <f t="shared" si="20"/>
        <v>#DIV/0!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 t="e">
        <f t="shared" si="21"/>
        <v>#DIV/0!</v>
      </c>
      <c r="E102" s="130"/>
      <c r="F102" s="35">
        <f t="shared" si="22"/>
        <v>54</v>
      </c>
      <c r="G102" s="64" t="e">
        <f t="shared" si="18"/>
        <v>#DIV/0!</v>
      </c>
      <c r="H102" s="131"/>
      <c r="I102" s="35">
        <f t="shared" si="23"/>
        <v>62</v>
      </c>
      <c r="J102" s="64" t="e">
        <f t="shared" si="19"/>
        <v>#DIV/0!</v>
      </c>
      <c r="K102" s="67"/>
      <c r="L102" s="35">
        <f t="shared" si="24"/>
        <v>70</v>
      </c>
      <c r="M102" s="64" t="e">
        <f t="shared" si="20"/>
        <v>#DIV/0!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 t="e">
        <f t="shared" si="21"/>
        <v>#DIV/0!</v>
      </c>
      <c r="E103" s="130"/>
      <c r="F103" s="35">
        <f t="shared" si="22"/>
        <v>55</v>
      </c>
      <c r="G103" s="64" t="e">
        <f t="shared" si="18"/>
        <v>#DIV/0!</v>
      </c>
      <c r="H103" s="131"/>
      <c r="I103" s="35">
        <f t="shared" si="23"/>
        <v>63</v>
      </c>
      <c r="J103" s="64" t="e">
        <f t="shared" si="19"/>
        <v>#DIV/0!</v>
      </c>
      <c r="K103" s="67"/>
      <c r="L103" s="35">
        <f t="shared" si="24"/>
        <v>71</v>
      </c>
      <c r="M103" s="64" t="e">
        <f t="shared" si="20"/>
        <v>#DIV/0!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 t="e">
        <f t="shared" si="21"/>
        <v>#DIV/0!</v>
      </c>
      <c r="E104" s="130"/>
      <c r="F104" s="35">
        <f t="shared" si="22"/>
        <v>56</v>
      </c>
      <c r="G104" s="64" t="e">
        <f t="shared" si="18"/>
        <v>#DIV/0!</v>
      </c>
      <c r="H104" s="131"/>
      <c r="I104" s="35">
        <f t="shared" si="23"/>
        <v>64</v>
      </c>
      <c r="J104" s="64" t="e">
        <f t="shared" si="19"/>
        <v>#DIV/0!</v>
      </c>
      <c r="K104" s="67"/>
      <c r="L104" s="35">
        <f t="shared" si="24"/>
        <v>72</v>
      </c>
      <c r="M104" s="64" t="e">
        <f t="shared" si="20"/>
        <v>#DIV/0!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23</v>
      </c>
      <c r="B107" s="79" t="s">
        <v>27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89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93" t="s">
        <v>126</v>
      </c>
      <c r="C110" s="293"/>
      <c r="D110" s="293"/>
      <c r="E110" s="293"/>
      <c r="F110" s="294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64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65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93" t="s">
        <v>87</v>
      </c>
      <c r="D113" s="293"/>
      <c r="E113" s="293"/>
      <c r="F113" s="294"/>
      <c r="G113" s="145" t="e">
        <f>AVERAGE(G97:G98)</f>
        <v>#DIV/0!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93" t="s">
        <v>29</v>
      </c>
      <c r="D115" s="293"/>
      <c r="E115" s="293"/>
      <c r="F115" s="294"/>
      <c r="G115" s="145" t="e">
        <f>G110/G113</f>
        <v>#DIV/0!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25</v>
      </c>
      <c r="B118" s="42" t="s">
        <v>91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87" t="s">
        <v>92</v>
      </c>
      <c r="C119" s="287"/>
      <c r="D119" s="287"/>
      <c r="E119" s="287"/>
      <c r="F119" s="287"/>
      <c r="G119" s="287"/>
      <c r="H119" s="287"/>
      <c r="I119" s="287"/>
      <c r="J119" s="287"/>
      <c r="K119" s="287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35</v>
      </c>
      <c r="D121" s="67"/>
      <c r="E121" s="47" t="s">
        <v>125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 t="e">
        <f t="shared" ref="C122:C129" si="25">D97*$G$115</f>
        <v>#DIV/0!</v>
      </c>
      <c r="D122" s="67"/>
      <c r="E122" s="35">
        <v>49</v>
      </c>
      <c r="F122" s="148" t="e">
        <f t="shared" ref="F122:F129" si="26">G97*$G$115</f>
        <v>#DIV/0!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 t="e">
        <f t="shared" si="25"/>
        <v>#DIV/0!</v>
      </c>
      <c r="D123" s="67"/>
      <c r="E123" s="35">
        <v>50</v>
      </c>
      <c r="F123" s="148" t="e">
        <f t="shared" si="26"/>
        <v>#DIV/0!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 t="e">
        <f t="shared" si="25"/>
        <v>#DIV/0!</v>
      </c>
      <c r="D124" s="67"/>
      <c r="E124" s="35">
        <v>51</v>
      </c>
      <c r="F124" s="148" t="e">
        <f t="shared" si="26"/>
        <v>#DIV/0!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 t="e">
        <f t="shared" si="25"/>
        <v>#DIV/0!</v>
      </c>
      <c r="D125" s="67"/>
      <c r="E125" s="35">
        <v>52</v>
      </c>
      <c r="F125" s="148" t="e">
        <f t="shared" si="26"/>
        <v>#DIV/0!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 t="e">
        <f t="shared" si="25"/>
        <v>#DIV/0!</v>
      </c>
      <c r="D126" s="67"/>
      <c r="E126" s="35">
        <v>53</v>
      </c>
      <c r="F126" s="148" t="e">
        <f t="shared" si="26"/>
        <v>#DIV/0!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 t="e">
        <f t="shared" si="25"/>
        <v>#DIV/0!</v>
      </c>
      <c r="D127" s="67"/>
      <c r="E127" s="35">
        <v>54</v>
      </c>
      <c r="F127" s="148" t="e">
        <f t="shared" si="26"/>
        <v>#DIV/0!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 t="e">
        <f t="shared" si="25"/>
        <v>#DIV/0!</v>
      </c>
      <c r="D128" s="67"/>
      <c r="E128" s="35">
        <v>55</v>
      </c>
      <c r="F128" s="148" t="e">
        <f t="shared" si="26"/>
        <v>#DIV/0!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 t="e">
        <f t="shared" si="25"/>
        <v>#DIV/0!</v>
      </c>
      <c r="D129" s="67"/>
      <c r="E129" s="35">
        <v>56</v>
      </c>
      <c r="F129" s="148" t="e">
        <f t="shared" si="26"/>
        <v>#DIV/0!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35">
        <v>57</v>
      </c>
      <c r="F130" s="148" t="e">
        <f t="shared" ref="F130:F137" si="27">J97*$G$115</f>
        <v>#DIV/0!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35">
        <v>58</v>
      </c>
      <c r="F131" s="148" t="e">
        <f t="shared" si="27"/>
        <v>#DIV/0!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35">
        <v>59</v>
      </c>
      <c r="F132" s="148" t="e">
        <f t="shared" si="27"/>
        <v>#DIV/0!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35">
        <v>60</v>
      </c>
      <c r="F133" s="148" t="e">
        <f t="shared" si="27"/>
        <v>#DIV/0!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35">
        <v>61</v>
      </c>
      <c r="F134" s="148" t="e">
        <f t="shared" si="27"/>
        <v>#DIV/0!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35">
        <v>62</v>
      </c>
      <c r="F135" s="148" t="e">
        <f t="shared" si="27"/>
        <v>#DIV/0!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35">
        <v>63</v>
      </c>
      <c r="F136" s="148" t="e">
        <f t="shared" si="27"/>
        <v>#DIV/0!</v>
      </c>
      <c r="G136" s="151"/>
      <c r="H136" s="28"/>
      <c r="I136" s="29"/>
      <c r="L136" s="152"/>
      <c r="M136" s="33"/>
      <c r="N136" s="67"/>
    </row>
    <row r="137" spans="1:48" x14ac:dyDescent="0.25">
      <c r="E137" s="35">
        <v>64</v>
      </c>
      <c r="F137" s="148" t="e">
        <f t="shared" si="27"/>
        <v>#DIV/0!</v>
      </c>
      <c r="G137" s="151"/>
      <c r="H137" s="153"/>
      <c r="I137" s="29"/>
      <c r="L137" s="152"/>
      <c r="M137" s="33"/>
      <c r="N137" s="67"/>
    </row>
    <row r="138" spans="1:48" x14ac:dyDescent="0.25">
      <c r="E138" s="35">
        <v>65</v>
      </c>
      <c r="F138" s="148" t="e">
        <f t="shared" ref="F138:F145" si="28">M97*$G$115</f>
        <v>#DIV/0!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35">
        <v>66</v>
      </c>
      <c r="F139" s="148" t="e">
        <f t="shared" si="28"/>
        <v>#DIV/0!</v>
      </c>
      <c r="G139" s="151"/>
      <c r="H139" s="153"/>
      <c r="I139" s="29"/>
      <c r="L139" s="152"/>
      <c r="M139" s="33"/>
      <c r="N139" s="67"/>
    </row>
    <row r="140" spans="1:48" x14ac:dyDescent="0.25">
      <c r="E140" s="35">
        <v>67</v>
      </c>
      <c r="F140" s="148" t="e">
        <f t="shared" si="28"/>
        <v>#DIV/0!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35">
        <v>68</v>
      </c>
      <c r="F141" s="148" t="e">
        <f t="shared" si="28"/>
        <v>#DIV/0!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35">
        <v>69</v>
      </c>
      <c r="F142" s="148" t="e">
        <f t="shared" si="28"/>
        <v>#DIV/0!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35">
        <v>70</v>
      </c>
      <c r="F143" s="148" t="e">
        <f t="shared" si="28"/>
        <v>#DIV/0!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35">
        <v>71</v>
      </c>
      <c r="F144" s="148" t="e">
        <f t="shared" si="28"/>
        <v>#DIV/0!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35">
        <v>72</v>
      </c>
      <c r="F145" s="148" t="e">
        <f t="shared" si="28"/>
        <v>#DIV/0!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26</v>
      </c>
      <c r="B147" s="25" t="s">
        <v>74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72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108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76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109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28:AB28"/>
    <mergeCell ref="B14:O14"/>
    <mergeCell ref="D17:F17"/>
    <mergeCell ref="G17:I17"/>
    <mergeCell ref="J17:L17"/>
    <mergeCell ref="M17:O17"/>
    <mergeCell ref="D31:O31"/>
    <mergeCell ref="Q31:AB31"/>
    <mergeCell ref="C45:N45"/>
    <mergeCell ref="B57:N57"/>
    <mergeCell ref="C60:E60"/>
    <mergeCell ref="F60:H60"/>
    <mergeCell ref="I60:K60"/>
    <mergeCell ref="L60:N60"/>
    <mergeCell ref="B71:N71"/>
    <mergeCell ref="B110:F110"/>
    <mergeCell ref="C113:F113"/>
    <mergeCell ref="C115:F115"/>
    <mergeCell ref="B119:K1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zoomScaleNormal="100" workbookViewId="0">
      <selection activeCell="B7" sqref="B7"/>
    </sheetView>
  </sheetViews>
  <sheetFormatPr defaultRowHeight="15" x14ac:dyDescent="0.25"/>
  <cols>
    <col min="1" max="1" width="12" style="26" customWidth="1"/>
    <col min="2" max="2" width="10.710937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86</v>
      </c>
      <c r="K1" s="25" t="s">
        <v>47</v>
      </c>
      <c r="L1" s="26"/>
    </row>
    <row r="2" spans="1:28" x14ac:dyDescent="0.25">
      <c r="A2" s="25" t="s">
        <v>48</v>
      </c>
      <c r="K2" s="25" t="s">
        <v>112</v>
      </c>
      <c r="L2" s="26"/>
    </row>
    <row r="3" spans="1:28" x14ac:dyDescent="0.25">
      <c r="A3" s="25"/>
      <c r="K3" s="25" t="s">
        <v>113</v>
      </c>
      <c r="L3" s="26"/>
    </row>
    <row r="4" spans="1:28" x14ac:dyDescent="0.25">
      <c r="A4" s="25" t="s">
        <v>45</v>
      </c>
      <c r="B4" s="26">
        <v>1</v>
      </c>
      <c r="D4" s="25"/>
      <c r="K4" s="25" t="s">
        <v>114</v>
      </c>
      <c r="L4" s="26"/>
    </row>
    <row r="5" spans="1:28" ht="13.5" customHeight="1" x14ac:dyDescent="0.25">
      <c r="A5" s="25" t="s">
        <v>16</v>
      </c>
      <c r="B5" s="31">
        <v>44620</v>
      </c>
      <c r="K5" s="25" t="s">
        <v>95</v>
      </c>
      <c r="L5" s="26"/>
    </row>
    <row r="6" spans="1:28" x14ac:dyDescent="0.25">
      <c r="A6" s="25" t="s">
        <v>13</v>
      </c>
      <c r="B6" s="26" t="s">
        <v>132</v>
      </c>
      <c r="K6" s="25" t="s">
        <v>67</v>
      </c>
      <c r="L6" s="26"/>
    </row>
    <row r="7" spans="1:28" ht="17.25" x14ac:dyDescent="0.25">
      <c r="A7" s="25" t="s">
        <v>46</v>
      </c>
      <c r="B7" s="25" t="s">
        <v>103</v>
      </c>
      <c r="K7" s="25" t="s">
        <v>115</v>
      </c>
      <c r="L7" s="26"/>
    </row>
    <row r="8" spans="1:28" x14ac:dyDescent="0.25">
      <c r="B8" s="25" t="s">
        <v>42</v>
      </c>
      <c r="K8" s="25" t="s">
        <v>116</v>
      </c>
      <c r="L8" s="26"/>
    </row>
    <row r="9" spans="1:28" x14ac:dyDescent="0.25">
      <c r="A9" s="25"/>
      <c r="B9" s="25"/>
      <c r="K9" s="25" t="s">
        <v>69</v>
      </c>
    </row>
    <row r="10" spans="1:28" x14ac:dyDescent="0.25">
      <c r="A10" s="25"/>
      <c r="B10" s="33"/>
    </row>
    <row r="11" spans="1:28" x14ac:dyDescent="0.25">
      <c r="A11" s="25" t="s">
        <v>22</v>
      </c>
      <c r="B11" s="300" t="s">
        <v>41</v>
      </c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41"/>
      <c r="P11" s="41"/>
      <c r="AB11" s="26"/>
    </row>
    <row r="12" spans="1:28" x14ac:dyDescent="0.25">
      <c r="A12" s="25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38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166"/>
      <c r="C14" s="308" t="s">
        <v>37</v>
      </c>
      <c r="D14" s="305"/>
      <c r="E14" s="309"/>
      <c r="F14" s="291" t="s">
        <v>120</v>
      </c>
      <c r="G14" s="292"/>
      <c r="H14" s="292"/>
      <c r="I14" s="292" t="s">
        <v>120</v>
      </c>
      <c r="J14" s="292"/>
      <c r="K14" s="292"/>
      <c r="L14" s="292" t="s">
        <v>120</v>
      </c>
      <c r="M14" s="292"/>
      <c r="N14" s="295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9">
        <v>1</v>
      </c>
      <c r="G15" s="213">
        <f t="shared" ref="G15:G22" si="0">F15</f>
        <v>1</v>
      </c>
      <c r="H15" s="213">
        <f t="shared" ref="H15:H22" si="1">F15</f>
        <v>1</v>
      </c>
      <c r="I15" s="212">
        <v>9</v>
      </c>
      <c r="J15" s="213">
        <f t="shared" ref="J15:J22" si="2">I15</f>
        <v>9</v>
      </c>
      <c r="K15" s="214">
        <f t="shared" ref="K15:K22" si="3">I15</f>
        <v>9</v>
      </c>
      <c r="L15" s="212">
        <v>17</v>
      </c>
      <c r="M15" s="51">
        <f t="shared" ref="M15:M22" si="4">L15</f>
        <v>17</v>
      </c>
      <c r="N15" s="118">
        <f t="shared" ref="N15:N22" si="5">L15</f>
        <v>17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40">
        <v>2</v>
      </c>
      <c r="G16" s="216">
        <f t="shared" si="0"/>
        <v>2</v>
      </c>
      <c r="H16" s="216">
        <f t="shared" si="1"/>
        <v>2</v>
      </c>
      <c r="I16" s="215">
        <v>10</v>
      </c>
      <c r="J16" s="216">
        <f t="shared" si="2"/>
        <v>10</v>
      </c>
      <c r="K16" s="217">
        <f t="shared" si="3"/>
        <v>10</v>
      </c>
      <c r="L16" s="215">
        <v>18</v>
      </c>
      <c r="M16" s="62">
        <f t="shared" si="4"/>
        <v>18</v>
      </c>
      <c r="N16" s="171">
        <f t="shared" si="5"/>
        <v>18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41">
        <v>3</v>
      </c>
      <c r="G17" s="148">
        <f t="shared" si="0"/>
        <v>3</v>
      </c>
      <c r="H17" s="148">
        <f t="shared" si="1"/>
        <v>3</v>
      </c>
      <c r="I17" s="218">
        <v>11</v>
      </c>
      <c r="J17" s="148">
        <f t="shared" si="2"/>
        <v>11</v>
      </c>
      <c r="K17" s="219">
        <f t="shared" si="3"/>
        <v>11</v>
      </c>
      <c r="L17" s="218">
        <v>19</v>
      </c>
      <c r="M17" s="66">
        <f t="shared" si="4"/>
        <v>19</v>
      </c>
      <c r="N17" s="129">
        <f t="shared" si="5"/>
        <v>19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40">
        <v>4</v>
      </c>
      <c r="G18" s="216">
        <f t="shared" si="0"/>
        <v>4</v>
      </c>
      <c r="H18" s="216">
        <f t="shared" si="1"/>
        <v>4</v>
      </c>
      <c r="I18" s="215">
        <v>12</v>
      </c>
      <c r="J18" s="216">
        <f t="shared" si="2"/>
        <v>12</v>
      </c>
      <c r="K18" s="217">
        <f t="shared" si="3"/>
        <v>12</v>
      </c>
      <c r="L18" s="215">
        <v>20</v>
      </c>
      <c r="M18" s="62">
        <f t="shared" si="4"/>
        <v>20</v>
      </c>
      <c r="N18" s="171">
        <f t="shared" si="5"/>
        <v>20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41">
        <v>5</v>
      </c>
      <c r="G19" s="148">
        <f t="shared" si="0"/>
        <v>5</v>
      </c>
      <c r="H19" s="148">
        <f t="shared" si="1"/>
        <v>5</v>
      </c>
      <c r="I19" s="218">
        <v>13</v>
      </c>
      <c r="J19" s="148">
        <f t="shared" si="2"/>
        <v>13</v>
      </c>
      <c r="K19" s="219">
        <f t="shared" si="3"/>
        <v>13</v>
      </c>
      <c r="L19" s="218">
        <v>21</v>
      </c>
      <c r="M19" s="66">
        <f t="shared" si="4"/>
        <v>21</v>
      </c>
      <c r="N19" s="129">
        <f t="shared" si="5"/>
        <v>21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40">
        <v>6</v>
      </c>
      <c r="G20" s="216">
        <f t="shared" si="0"/>
        <v>6</v>
      </c>
      <c r="H20" s="216">
        <f t="shared" si="1"/>
        <v>6</v>
      </c>
      <c r="I20" s="215">
        <v>14</v>
      </c>
      <c r="J20" s="216">
        <f t="shared" si="2"/>
        <v>14</v>
      </c>
      <c r="K20" s="217">
        <f t="shared" si="3"/>
        <v>14</v>
      </c>
      <c r="L20" s="215">
        <v>22</v>
      </c>
      <c r="M20" s="62">
        <f t="shared" si="4"/>
        <v>22</v>
      </c>
      <c r="N20" s="171">
        <f t="shared" si="5"/>
        <v>22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41">
        <v>7</v>
      </c>
      <c r="G21" s="148">
        <f t="shared" si="0"/>
        <v>7</v>
      </c>
      <c r="H21" s="148">
        <f t="shared" si="1"/>
        <v>7</v>
      </c>
      <c r="I21" s="218">
        <v>15</v>
      </c>
      <c r="J21" s="148">
        <f t="shared" si="2"/>
        <v>15</v>
      </c>
      <c r="K21" s="219">
        <f t="shared" si="3"/>
        <v>15</v>
      </c>
      <c r="L21" s="218">
        <v>23</v>
      </c>
      <c r="M21" s="66">
        <f t="shared" si="4"/>
        <v>23</v>
      </c>
      <c r="N21" s="129">
        <f t="shared" si="5"/>
        <v>23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42">
        <v>8</v>
      </c>
      <c r="G22" s="221">
        <f t="shared" si="0"/>
        <v>8</v>
      </c>
      <c r="H22" s="221">
        <f t="shared" si="1"/>
        <v>8</v>
      </c>
      <c r="I22" s="220">
        <v>16</v>
      </c>
      <c r="J22" s="221">
        <f t="shared" si="2"/>
        <v>16</v>
      </c>
      <c r="K22" s="222">
        <f t="shared" si="3"/>
        <v>16</v>
      </c>
      <c r="L22" s="220">
        <v>24</v>
      </c>
      <c r="M22" s="226">
        <f t="shared" si="4"/>
        <v>24</v>
      </c>
      <c r="N22" s="178">
        <f t="shared" si="5"/>
        <v>24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141"/>
      <c r="G23" s="141"/>
      <c r="H23" s="141"/>
      <c r="I23" s="141"/>
      <c r="J23" s="141"/>
      <c r="K23" s="141"/>
      <c r="L23" s="1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20</v>
      </c>
      <c r="B25" s="304" t="s">
        <v>117</v>
      </c>
      <c r="C25" s="304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301" t="s">
        <v>80</v>
      </c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3"/>
      <c r="P28" s="41"/>
      <c r="Q28" s="301" t="s">
        <v>81</v>
      </c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3"/>
    </row>
    <row r="29" spans="1:28" ht="15.75" thickBot="1" x14ac:dyDescent="0.3">
      <c r="A29" s="87"/>
      <c r="B29" s="184"/>
      <c r="C29" s="41" t="s">
        <v>131</v>
      </c>
      <c r="D29" s="265">
        <v>1</v>
      </c>
      <c r="E29" s="88">
        <v>2</v>
      </c>
      <c r="F29" s="88">
        <v>3</v>
      </c>
      <c r="G29" s="89">
        <v>4</v>
      </c>
      <c r="H29" s="266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66">
        <v>11</v>
      </c>
      <c r="O29" s="267">
        <v>12</v>
      </c>
      <c r="P29" s="41"/>
      <c r="Q29" s="265">
        <v>1</v>
      </c>
      <c r="R29" s="266">
        <v>2</v>
      </c>
      <c r="S29" s="266">
        <v>3</v>
      </c>
      <c r="T29" s="89">
        <v>4</v>
      </c>
      <c r="U29" s="266">
        <v>5</v>
      </c>
      <c r="V29" s="90">
        <v>6</v>
      </c>
      <c r="W29" s="266">
        <v>7</v>
      </c>
      <c r="X29" s="266">
        <v>8</v>
      </c>
      <c r="Y29" s="266">
        <v>9</v>
      </c>
      <c r="Z29" s="89">
        <v>10</v>
      </c>
      <c r="AA29" s="266">
        <v>11</v>
      </c>
      <c r="AB29" s="267">
        <v>12</v>
      </c>
    </row>
    <row r="30" spans="1:28" x14ac:dyDescent="0.25">
      <c r="B30" s="41"/>
      <c r="C30" s="41">
        <v>22.1</v>
      </c>
      <c r="D30" s="92">
        <v>0.66969999999999996</v>
      </c>
      <c r="E30" s="93">
        <v>0.63700000000000001</v>
      </c>
      <c r="F30" s="93">
        <v>0.62109999999999999</v>
      </c>
      <c r="G30" s="94">
        <v>0.28999999999999998</v>
      </c>
      <c r="H30" s="93">
        <v>0.33889999999999998</v>
      </c>
      <c r="I30" s="95">
        <v>0.31019999999999998</v>
      </c>
      <c r="J30" s="93">
        <v>0.37109999999999999</v>
      </c>
      <c r="K30" s="93">
        <v>0.40889999999999999</v>
      </c>
      <c r="L30" s="93">
        <v>0.4017</v>
      </c>
      <c r="M30" s="94">
        <v>0.4466</v>
      </c>
      <c r="N30" s="93">
        <v>0.45390000000000003</v>
      </c>
      <c r="O30" s="96">
        <v>0.44990000000000002</v>
      </c>
      <c r="P30" s="41"/>
      <c r="Q30" s="92">
        <v>4.2099999999999999E-2</v>
      </c>
      <c r="R30" s="93">
        <v>4.2500000000000003E-2</v>
      </c>
      <c r="S30" s="93">
        <v>4.3799999999999999E-2</v>
      </c>
      <c r="T30" s="94">
        <v>4.4900000000000002E-2</v>
      </c>
      <c r="U30" s="93">
        <v>4.8399999999999999E-2</v>
      </c>
      <c r="V30" s="95">
        <v>4.6899999999999997E-2</v>
      </c>
      <c r="W30" s="93">
        <v>4.4999999999999998E-2</v>
      </c>
      <c r="X30" s="93">
        <v>4.5199999999999997E-2</v>
      </c>
      <c r="Y30" s="93">
        <v>4.4900000000000002E-2</v>
      </c>
      <c r="Z30" s="94">
        <v>4.4999999999999998E-2</v>
      </c>
      <c r="AA30" s="93">
        <v>4.5699999999999998E-2</v>
      </c>
      <c r="AB30" s="96">
        <v>4.4699999999999997E-2</v>
      </c>
    </row>
    <row r="31" spans="1:28" x14ac:dyDescent="0.25">
      <c r="B31" s="41"/>
      <c r="C31" s="41"/>
      <c r="D31" s="98">
        <v>0.57120000000000004</v>
      </c>
      <c r="E31" s="68">
        <v>0.60670000000000002</v>
      </c>
      <c r="F31" s="68">
        <v>0.57440000000000002</v>
      </c>
      <c r="G31" s="99">
        <v>0.32490000000000002</v>
      </c>
      <c r="H31" s="68">
        <v>0.34449999999999997</v>
      </c>
      <c r="I31" s="100">
        <v>0.31879999999999997</v>
      </c>
      <c r="J31" s="68">
        <v>0.1525</v>
      </c>
      <c r="K31" s="68">
        <v>0.20269999999999999</v>
      </c>
      <c r="L31" s="68">
        <v>0.19109999999999999</v>
      </c>
      <c r="M31" s="99">
        <v>0.35630000000000001</v>
      </c>
      <c r="N31" s="68">
        <v>0.38229999999999997</v>
      </c>
      <c r="O31" s="101">
        <v>0.3836</v>
      </c>
      <c r="P31" s="80"/>
      <c r="Q31" s="98">
        <v>4.0500000000000001E-2</v>
      </c>
      <c r="R31" s="68">
        <v>4.1799999999999997E-2</v>
      </c>
      <c r="S31" s="68">
        <v>4.2200000000000001E-2</v>
      </c>
      <c r="T31" s="99">
        <v>5.1900000000000002E-2</v>
      </c>
      <c r="U31" s="68">
        <v>4.4699999999999997E-2</v>
      </c>
      <c r="V31" s="100">
        <v>4.6399999999999997E-2</v>
      </c>
      <c r="W31" s="68">
        <v>5.0999999999999997E-2</v>
      </c>
      <c r="X31" s="68">
        <v>4.6899999999999997E-2</v>
      </c>
      <c r="Y31" s="68">
        <v>4.7500000000000001E-2</v>
      </c>
      <c r="Z31" s="99">
        <v>4.48E-2</v>
      </c>
      <c r="AA31" s="68">
        <v>4.7100000000000003E-2</v>
      </c>
      <c r="AB31" s="101">
        <v>4.41E-2</v>
      </c>
    </row>
    <row r="32" spans="1:28" x14ac:dyDescent="0.25">
      <c r="B32" s="41"/>
      <c r="C32" s="41"/>
      <c r="D32" s="102">
        <v>0.55720000000000003</v>
      </c>
      <c r="E32" s="103">
        <v>0.53239999999999998</v>
      </c>
      <c r="F32" s="103">
        <v>0.56140000000000001</v>
      </c>
      <c r="G32" s="104">
        <v>0.31480000000000002</v>
      </c>
      <c r="H32" s="103">
        <v>0.35820000000000002</v>
      </c>
      <c r="I32" s="105">
        <v>0.31</v>
      </c>
      <c r="J32" s="103">
        <v>0.28860000000000002</v>
      </c>
      <c r="K32" s="103">
        <v>0.33179999999999998</v>
      </c>
      <c r="L32" s="103">
        <v>0.33500000000000002</v>
      </c>
      <c r="M32" s="104">
        <v>0.37890000000000001</v>
      </c>
      <c r="N32" s="103">
        <v>0.40899999999999997</v>
      </c>
      <c r="O32" s="106">
        <v>0.4052</v>
      </c>
      <c r="P32" s="80"/>
      <c r="Q32" s="102">
        <v>4.0800000000000003E-2</v>
      </c>
      <c r="R32" s="103">
        <v>4.2200000000000001E-2</v>
      </c>
      <c r="S32" s="103">
        <v>4.4299999999999999E-2</v>
      </c>
      <c r="T32" s="104">
        <v>4.8099999999999997E-2</v>
      </c>
      <c r="U32" s="103">
        <v>4.7199999999999999E-2</v>
      </c>
      <c r="V32" s="105">
        <v>4.7899999999999998E-2</v>
      </c>
      <c r="W32" s="103">
        <v>5.3999999999999999E-2</v>
      </c>
      <c r="X32" s="103">
        <v>4.9500000000000002E-2</v>
      </c>
      <c r="Y32" s="103">
        <v>4.8800000000000003E-2</v>
      </c>
      <c r="Z32" s="104">
        <v>4.9299999999999997E-2</v>
      </c>
      <c r="AA32" s="103">
        <v>4.8300000000000003E-2</v>
      </c>
      <c r="AB32" s="106">
        <v>4.7500000000000001E-2</v>
      </c>
    </row>
    <row r="33" spans="1:28" x14ac:dyDescent="0.25">
      <c r="B33" s="41"/>
      <c r="C33" s="41"/>
      <c r="D33" s="98">
        <v>0.48709999999999998</v>
      </c>
      <c r="E33" s="68">
        <v>0.44059999999999999</v>
      </c>
      <c r="F33" s="68">
        <v>0.43280000000000002</v>
      </c>
      <c r="G33" s="99">
        <v>0.30680000000000002</v>
      </c>
      <c r="H33" s="68">
        <v>0.3105</v>
      </c>
      <c r="I33" s="100">
        <v>0.28670000000000001</v>
      </c>
      <c r="J33" s="68">
        <v>0.21179999999999999</v>
      </c>
      <c r="K33" s="68">
        <v>0.29399999999999998</v>
      </c>
      <c r="L33" s="68">
        <v>0.28599999999999998</v>
      </c>
      <c r="M33" s="99">
        <v>0.44840000000000002</v>
      </c>
      <c r="N33" s="68">
        <v>0.45369999999999999</v>
      </c>
      <c r="O33" s="101">
        <v>0.45200000000000001</v>
      </c>
      <c r="P33" s="80"/>
      <c r="Q33" s="98">
        <v>4.2000000000000003E-2</v>
      </c>
      <c r="R33" s="68">
        <v>4.2599999999999999E-2</v>
      </c>
      <c r="S33" s="68">
        <v>4.48E-2</v>
      </c>
      <c r="T33" s="99">
        <v>4.7399999999999998E-2</v>
      </c>
      <c r="U33" s="68">
        <v>4.6100000000000002E-2</v>
      </c>
      <c r="V33" s="100">
        <v>4.6899999999999997E-2</v>
      </c>
      <c r="W33" s="68">
        <v>4.7300000000000002E-2</v>
      </c>
      <c r="X33" s="68">
        <v>4.5900000000000003E-2</v>
      </c>
      <c r="Y33" s="68">
        <v>4.7699999999999999E-2</v>
      </c>
      <c r="Z33" s="99">
        <v>4.4200000000000003E-2</v>
      </c>
      <c r="AA33" s="68">
        <v>4.7300000000000002E-2</v>
      </c>
      <c r="AB33" s="101">
        <v>4.5100000000000001E-2</v>
      </c>
    </row>
    <row r="34" spans="1:28" x14ac:dyDescent="0.25">
      <c r="B34" s="41"/>
      <c r="C34" s="41"/>
      <c r="D34" s="102">
        <v>0.36680000000000001</v>
      </c>
      <c r="E34" s="103">
        <v>0.34710000000000002</v>
      </c>
      <c r="F34" s="103">
        <v>0.33829999999999999</v>
      </c>
      <c r="G34" s="104">
        <v>0.37290000000000001</v>
      </c>
      <c r="H34" s="103">
        <v>0.40949999999999998</v>
      </c>
      <c r="I34" s="105">
        <v>0.37669999999999998</v>
      </c>
      <c r="J34" s="103">
        <v>0.46560000000000001</v>
      </c>
      <c r="K34" s="103">
        <v>0.46550000000000002</v>
      </c>
      <c r="L34" s="103">
        <v>0.4657</v>
      </c>
      <c r="M34" s="104">
        <v>0.41149999999999998</v>
      </c>
      <c r="N34" s="103">
        <v>0.441</v>
      </c>
      <c r="O34" s="106">
        <v>0.45469999999999999</v>
      </c>
      <c r="P34" s="80"/>
      <c r="Q34" s="102">
        <v>4.3099999999999999E-2</v>
      </c>
      <c r="R34" s="103">
        <v>4.2099999999999999E-2</v>
      </c>
      <c r="S34" s="103">
        <v>4.2200000000000001E-2</v>
      </c>
      <c r="T34" s="104">
        <v>4.5499999999999999E-2</v>
      </c>
      <c r="U34" s="103">
        <v>4.7800000000000002E-2</v>
      </c>
      <c r="V34" s="105">
        <v>4.6699999999999998E-2</v>
      </c>
      <c r="W34" s="103">
        <v>4.4299999999999999E-2</v>
      </c>
      <c r="X34" s="103">
        <v>4.3999999999999997E-2</v>
      </c>
      <c r="Y34" s="103">
        <v>4.3700000000000003E-2</v>
      </c>
      <c r="Z34" s="104">
        <v>4.7399999999999998E-2</v>
      </c>
      <c r="AA34" s="103">
        <v>4.8599999999999997E-2</v>
      </c>
      <c r="AB34" s="106">
        <v>4.8399999999999999E-2</v>
      </c>
    </row>
    <row r="35" spans="1:28" x14ac:dyDescent="0.25">
      <c r="B35" s="41"/>
      <c r="C35" s="41"/>
      <c r="D35" s="98">
        <v>0.1241</v>
      </c>
      <c r="E35" s="68">
        <v>7.0900000000000005E-2</v>
      </c>
      <c r="F35" s="68">
        <v>5.3499999999999999E-2</v>
      </c>
      <c r="G35" s="99">
        <v>0.39860000000000001</v>
      </c>
      <c r="H35" s="68">
        <v>0.41470000000000001</v>
      </c>
      <c r="I35" s="100">
        <v>0.37209999999999999</v>
      </c>
      <c r="J35" s="68">
        <v>0.33450000000000002</v>
      </c>
      <c r="K35" s="68">
        <v>0.35970000000000002</v>
      </c>
      <c r="L35" s="68">
        <v>0.37990000000000002</v>
      </c>
      <c r="M35" s="99">
        <v>0.60850000000000004</v>
      </c>
      <c r="N35" s="68">
        <v>0.44140000000000001</v>
      </c>
      <c r="O35" s="101">
        <v>0.42799999999999999</v>
      </c>
      <c r="P35" s="80"/>
      <c r="Q35" s="98">
        <v>4.2099999999999999E-2</v>
      </c>
      <c r="R35" s="68">
        <v>4.19E-2</v>
      </c>
      <c r="S35" s="68">
        <v>4.2200000000000001E-2</v>
      </c>
      <c r="T35" s="99">
        <v>4.6199999999999998E-2</v>
      </c>
      <c r="U35" s="68">
        <v>4.58E-2</v>
      </c>
      <c r="V35" s="100">
        <v>4.4999999999999998E-2</v>
      </c>
      <c r="W35" s="68">
        <v>4.6800000000000001E-2</v>
      </c>
      <c r="X35" s="68">
        <v>4.41E-2</v>
      </c>
      <c r="Y35" s="68">
        <v>4.3799999999999999E-2</v>
      </c>
      <c r="Z35" s="99">
        <v>4.0899999999999999E-2</v>
      </c>
      <c r="AA35" s="68">
        <v>4.5900000000000003E-2</v>
      </c>
      <c r="AB35" s="101">
        <v>4.3999999999999997E-2</v>
      </c>
    </row>
    <row r="36" spans="1:28" x14ac:dyDescent="0.25">
      <c r="B36" s="41"/>
      <c r="C36" s="41"/>
      <c r="D36" s="102">
        <v>4.7600000000000003E-2</v>
      </c>
      <c r="E36" s="103">
        <v>4.99E-2</v>
      </c>
      <c r="F36" s="103">
        <v>4.8899999999999999E-2</v>
      </c>
      <c r="G36" s="104">
        <v>0.39119999999999999</v>
      </c>
      <c r="H36" s="103">
        <v>0.40350000000000003</v>
      </c>
      <c r="I36" s="105">
        <v>0.39190000000000003</v>
      </c>
      <c r="J36" s="103">
        <v>0.3649</v>
      </c>
      <c r="K36" s="103">
        <v>0.3397</v>
      </c>
      <c r="L36" s="103">
        <v>0.38590000000000002</v>
      </c>
      <c r="M36" s="104">
        <v>0.47839999999999999</v>
      </c>
      <c r="N36" s="103">
        <v>0.50080000000000002</v>
      </c>
      <c r="O36" s="106">
        <v>0.47760000000000002</v>
      </c>
      <c r="P36" s="80"/>
      <c r="Q36" s="102">
        <v>4.2099999999999999E-2</v>
      </c>
      <c r="R36" s="103">
        <v>4.3299999999999998E-2</v>
      </c>
      <c r="S36" s="103">
        <v>4.3299999999999998E-2</v>
      </c>
      <c r="T36" s="104">
        <v>4.4600000000000001E-2</v>
      </c>
      <c r="U36" s="103">
        <v>4.58E-2</v>
      </c>
      <c r="V36" s="105">
        <v>4.8000000000000001E-2</v>
      </c>
      <c r="W36" s="103">
        <v>4.99E-2</v>
      </c>
      <c r="X36" s="103">
        <v>4.4999999999999998E-2</v>
      </c>
      <c r="Y36" s="103">
        <v>4.4900000000000002E-2</v>
      </c>
      <c r="Z36" s="104">
        <v>4.5100000000000001E-2</v>
      </c>
      <c r="AA36" s="103">
        <v>4.6199999999999998E-2</v>
      </c>
      <c r="AB36" s="106">
        <v>4.5900000000000003E-2</v>
      </c>
    </row>
    <row r="37" spans="1:28" ht="15.75" thickBot="1" x14ac:dyDescent="0.3">
      <c r="B37" s="41"/>
      <c r="C37" s="41"/>
      <c r="D37" s="109">
        <v>4.9000000000000002E-2</v>
      </c>
      <c r="E37" s="110">
        <v>5.0999999999999997E-2</v>
      </c>
      <c r="F37" s="110">
        <v>4.9799999999999997E-2</v>
      </c>
      <c r="G37" s="111">
        <v>0.43080000000000002</v>
      </c>
      <c r="H37" s="110">
        <v>0.41349999999999998</v>
      </c>
      <c r="I37" s="112">
        <v>0.43130000000000002</v>
      </c>
      <c r="J37" s="110">
        <v>0.44919999999999999</v>
      </c>
      <c r="K37" s="110">
        <v>0.4713</v>
      </c>
      <c r="L37" s="110">
        <v>0.46920000000000001</v>
      </c>
      <c r="M37" s="111">
        <v>0.4325</v>
      </c>
      <c r="N37" s="110">
        <v>0.4425</v>
      </c>
      <c r="O37" s="113">
        <v>0.4506</v>
      </c>
      <c r="P37" s="80"/>
      <c r="Q37" s="109">
        <v>4.2900000000000001E-2</v>
      </c>
      <c r="R37" s="110">
        <v>4.4699999999999997E-2</v>
      </c>
      <c r="S37" s="110">
        <v>4.3700000000000003E-2</v>
      </c>
      <c r="T37" s="111">
        <v>4.5699999999999998E-2</v>
      </c>
      <c r="U37" s="110">
        <v>4.3799999999999999E-2</v>
      </c>
      <c r="V37" s="112">
        <v>4.6699999999999998E-2</v>
      </c>
      <c r="W37" s="110">
        <v>4.5499999999999999E-2</v>
      </c>
      <c r="X37" s="110">
        <v>4.2599999999999999E-2</v>
      </c>
      <c r="Y37" s="110">
        <v>4.4299999999999999E-2</v>
      </c>
      <c r="Z37" s="111">
        <v>4.4499999999999998E-2</v>
      </c>
      <c r="AA37" s="110">
        <v>4.4299999999999999E-2</v>
      </c>
      <c r="AB37" s="113">
        <v>4.3200000000000002E-2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19</v>
      </c>
      <c r="B39" s="114" t="s">
        <v>96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41"/>
      <c r="O39" s="41"/>
      <c r="P39" s="41"/>
    </row>
    <row r="40" spans="1:28" x14ac:dyDescent="0.25">
      <c r="B40" s="79" t="s">
        <v>24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88" t="s">
        <v>107</v>
      </c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90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0.62759999999999994</v>
      </c>
      <c r="D44" s="122">
        <f t="shared" si="6"/>
        <v>0.59450000000000003</v>
      </c>
      <c r="E44" s="123">
        <f t="shared" si="6"/>
        <v>0.57730000000000004</v>
      </c>
      <c r="F44" s="121">
        <f t="shared" si="6"/>
        <v>0.24509999999999998</v>
      </c>
      <c r="G44" s="122">
        <f t="shared" si="6"/>
        <v>0.29049999999999998</v>
      </c>
      <c r="H44" s="123">
        <f t="shared" si="6"/>
        <v>0.26329999999999998</v>
      </c>
      <c r="I44" s="121">
        <f t="shared" si="6"/>
        <v>0.3261</v>
      </c>
      <c r="J44" s="122">
        <f t="shared" si="6"/>
        <v>0.36369999999999997</v>
      </c>
      <c r="K44" s="123">
        <f t="shared" si="6"/>
        <v>0.35680000000000001</v>
      </c>
      <c r="L44" s="121">
        <f t="shared" si="6"/>
        <v>0.40160000000000001</v>
      </c>
      <c r="M44" s="122">
        <f t="shared" si="6"/>
        <v>0.40820000000000001</v>
      </c>
      <c r="N44" s="123">
        <f t="shared" si="6"/>
        <v>0.4052</v>
      </c>
      <c r="O44" s="41"/>
      <c r="P44" s="41"/>
    </row>
    <row r="45" spans="1:28" x14ac:dyDescent="0.25">
      <c r="B45" s="120" t="s">
        <v>1</v>
      </c>
      <c r="C45" s="98">
        <f t="shared" si="6"/>
        <v>0.53070000000000006</v>
      </c>
      <c r="D45" s="68">
        <f t="shared" si="6"/>
        <v>0.56490000000000007</v>
      </c>
      <c r="E45" s="101">
        <f t="shared" si="6"/>
        <v>0.53220000000000001</v>
      </c>
      <c r="F45" s="98">
        <f t="shared" si="6"/>
        <v>0.27300000000000002</v>
      </c>
      <c r="G45" s="68">
        <f t="shared" si="6"/>
        <v>0.29979999999999996</v>
      </c>
      <c r="H45" s="101">
        <f t="shared" si="6"/>
        <v>0.27239999999999998</v>
      </c>
      <c r="I45" s="98">
        <f t="shared" si="6"/>
        <v>0.10150000000000001</v>
      </c>
      <c r="J45" s="68">
        <f t="shared" si="6"/>
        <v>0.15579999999999999</v>
      </c>
      <c r="K45" s="101">
        <f t="shared" si="6"/>
        <v>0.14360000000000001</v>
      </c>
      <c r="L45" s="98">
        <f t="shared" si="6"/>
        <v>0.3115</v>
      </c>
      <c r="M45" s="68">
        <f t="shared" si="6"/>
        <v>0.33519999999999994</v>
      </c>
      <c r="N45" s="101">
        <f t="shared" si="6"/>
        <v>0.33950000000000002</v>
      </c>
      <c r="O45" s="41"/>
      <c r="P45" s="41"/>
    </row>
    <row r="46" spans="1:28" x14ac:dyDescent="0.25">
      <c r="B46" s="120" t="s">
        <v>2</v>
      </c>
      <c r="C46" s="98">
        <f t="shared" si="6"/>
        <v>0.51639999999999997</v>
      </c>
      <c r="D46" s="68">
        <f t="shared" si="6"/>
        <v>0.49019999999999997</v>
      </c>
      <c r="E46" s="101">
        <f t="shared" si="6"/>
        <v>0.5171</v>
      </c>
      <c r="F46" s="98">
        <f t="shared" si="6"/>
        <v>0.26670000000000005</v>
      </c>
      <c r="G46" s="68">
        <f t="shared" si="6"/>
        <v>0.311</v>
      </c>
      <c r="H46" s="101">
        <f t="shared" si="6"/>
        <v>0.2621</v>
      </c>
      <c r="I46" s="98">
        <f t="shared" si="6"/>
        <v>0.23460000000000003</v>
      </c>
      <c r="J46" s="68">
        <f t="shared" si="6"/>
        <v>0.2823</v>
      </c>
      <c r="K46" s="101">
        <f t="shared" si="6"/>
        <v>0.28620000000000001</v>
      </c>
      <c r="L46" s="98">
        <f t="shared" si="6"/>
        <v>0.3296</v>
      </c>
      <c r="M46" s="68">
        <f t="shared" si="6"/>
        <v>0.36069999999999997</v>
      </c>
      <c r="N46" s="101">
        <f t="shared" si="6"/>
        <v>0.35770000000000002</v>
      </c>
      <c r="O46" s="41"/>
      <c r="P46" s="41"/>
    </row>
    <row r="47" spans="1:28" x14ac:dyDescent="0.25">
      <c r="B47" s="120" t="s">
        <v>3</v>
      </c>
      <c r="C47" s="98">
        <f t="shared" si="6"/>
        <v>0.4451</v>
      </c>
      <c r="D47" s="68">
        <f t="shared" si="6"/>
        <v>0.39800000000000002</v>
      </c>
      <c r="E47" s="101">
        <f t="shared" si="6"/>
        <v>0.38800000000000001</v>
      </c>
      <c r="F47" s="98">
        <f t="shared" si="6"/>
        <v>0.25940000000000002</v>
      </c>
      <c r="G47" s="68">
        <f t="shared" si="6"/>
        <v>0.26439999999999997</v>
      </c>
      <c r="H47" s="101">
        <f t="shared" si="6"/>
        <v>0.23980000000000001</v>
      </c>
      <c r="I47" s="268"/>
      <c r="J47" s="68">
        <f t="shared" si="6"/>
        <v>0.24809999999999999</v>
      </c>
      <c r="K47" s="101">
        <f t="shared" si="6"/>
        <v>0.23829999999999998</v>
      </c>
      <c r="L47" s="98">
        <f t="shared" si="6"/>
        <v>0.4042</v>
      </c>
      <c r="M47" s="68">
        <f t="shared" si="6"/>
        <v>0.40639999999999998</v>
      </c>
      <c r="N47" s="101">
        <f t="shared" si="6"/>
        <v>0.40690000000000004</v>
      </c>
      <c r="O47" s="41"/>
      <c r="P47" s="41"/>
    </row>
    <row r="48" spans="1:28" x14ac:dyDescent="0.25">
      <c r="B48" s="120" t="s">
        <v>4</v>
      </c>
      <c r="C48" s="98">
        <f t="shared" si="6"/>
        <v>0.32369999999999999</v>
      </c>
      <c r="D48" s="68">
        <f t="shared" si="6"/>
        <v>0.30500000000000005</v>
      </c>
      <c r="E48" s="101">
        <f t="shared" si="6"/>
        <v>0.29609999999999997</v>
      </c>
      <c r="F48" s="98">
        <f t="shared" si="6"/>
        <v>0.32740000000000002</v>
      </c>
      <c r="G48" s="68">
        <f t="shared" si="6"/>
        <v>0.36169999999999997</v>
      </c>
      <c r="H48" s="101">
        <f t="shared" si="6"/>
        <v>0.32999999999999996</v>
      </c>
      <c r="I48" s="98">
        <f t="shared" si="6"/>
        <v>0.42130000000000001</v>
      </c>
      <c r="J48" s="68">
        <f t="shared" si="6"/>
        <v>0.42150000000000004</v>
      </c>
      <c r="K48" s="101">
        <f t="shared" si="6"/>
        <v>0.42199999999999999</v>
      </c>
      <c r="L48" s="98">
        <f t="shared" si="6"/>
        <v>0.36409999999999998</v>
      </c>
      <c r="M48" s="68">
        <f t="shared" si="6"/>
        <v>0.39240000000000003</v>
      </c>
      <c r="N48" s="101">
        <f t="shared" si="6"/>
        <v>0.40629999999999999</v>
      </c>
      <c r="O48" s="41"/>
      <c r="P48" s="41"/>
    </row>
    <row r="49" spans="1:42" x14ac:dyDescent="0.25">
      <c r="B49" s="120" t="s">
        <v>5</v>
      </c>
      <c r="C49" s="98">
        <f t="shared" si="6"/>
        <v>8.2000000000000003E-2</v>
      </c>
      <c r="D49" s="68">
        <f t="shared" si="6"/>
        <v>2.9000000000000005E-2</v>
      </c>
      <c r="E49" s="101">
        <f t="shared" si="6"/>
        <v>1.1299999999999998E-2</v>
      </c>
      <c r="F49" s="98">
        <f t="shared" si="6"/>
        <v>0.35239999999999999</v>
      </c>
      <c r="G49" s="68">
        <f t="shared" si="6"/>
        <v>0.36890000000000001</v>
      </c>
      <c r="H49" s="101">
        <f t="shared" si="6"/>
        <v>0.3271</v>
      </c>
      <c r="I49" s="98">
        <f t="shared" si="6"/>
        <v>0.28770000000000001</v>
      </c>
      <c r="J49" s="68">
        <f t="shared" si="6"/>
        <v>0.31559999999999999</v>
      </c>
      <c r="K49" s="101">
        <f t="shared" si="6"/>
        <v>0.33610000000000001</v>
      </c>
      <c r="L49" s="268"/>
      <c r="M49" s="68">
        <f t="shared" si="6"/>
        <v>0.39550000000000002</v>
      </c>
      <c r="N49" s="101">
        <f t="shared" si="6"/>
        <v>0.38400000000000001</v>
      </c>
      <c r="O49" s="41"/>
      <c r="P49" s="41"/>
    </row>
    <row r="50" spans="1:42" x14ac:dyDescent="0.25">
      <c r="B50" s="120" t="s">
        <v>6</v>
      </c>
      <c r="C50" s="98">
        <f t="shared" si="6"/>
        <v>5.5000000000000049E-3</v>
      </c>
      <c r="D50" s="68">
        <f t="shared" si="6"/>
        <v>6.6000000000000017E-3</v>
      </c>
      <c r="E50" s="101">
        <f t="shared" si="6"/>
        <v>5.6000000000000008E-3</v>
      </c>
      <c r="F50" s="98">
        <f t="shared" si="6"/>
        <v>0.34660000000000002</v>
      </c>
      <c r="G50" s="68">
        <f t="shared" si="6"/>
        <v>0.35770000000000002</v>
      </c>
      <c r="H50" s="101">
        <f t="shared" si="6"/>
        <v>0.34390000000000004</v>
      </c>
      <c r="I50" s="98">
        <f t="shared" si="6"/>
        <v>0.315</v>
      </c>
      <c r="J50" s="68">
        <f t="shared" si="6"/>
        <v>0.29470000000000002</v>
      </c>
      <c r="K50" s="101">
        <f t="shared" si="6"/>
        <v>0.34100000000000003</v>
      </c>
      <c r="L50" s="98">
        <f t="shared" si="6"/>
        <v>0.43330000000000002</v>
      </c>
      <c r="M50" s="68">
        <f t="shared" si="6"/>
        <v>0.4546</v>
      </c>
      <c r="N50" s="101">
        <f t="shared" si="6"/>
        <v>0.43170000000000003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6.1000000000000013E-3</v>
      </c>
      <c r="D51" s="135">
        <f t="shared" si="6"/>
        <v>6.3E-3</v>
      </c>
      <c r="E51" s="136">
        <f t="shared" si="6"/>
        <v>6.0999999999999943E-3</v>
      </c>
      <c r="F51" s="134">
        <f t="shared" si="6"/>
        <v>0.3851</v>
      </c>
      <c r="G51" s="135">
        <f t="shared" si="6"/>
        <v>0.36969999999999997</v>
      </c>
      <c r="H51" s="136">
        <f t="shared" si="6"/>
        <v>0.3846</v>
      </c>
      <c r="I51" s="134">
        <f t="shared" si="6"/>
        <v>0.4037</v>
      </c>
      <c r="J51" s="135">
        <f t="shared" si="6"/>
        <v>0.42869999999999997</v>
      </c>
      <c r="K51" s="136">
        <f t="shared" si="6"/>
        <v>0.4249</v>
      </c>
      <c r="L51" s="134">
        <f t="shared" si="6"/>
        <v>0.38800000000000001</v>
      </c>
      <c r="M51" s="135">
        <f t="shared" si="6"/>
        <v>0.3982</v>
      </c>
      <c r="N51" s="136">
        <f t="shared" si="6"/>
        <v>0.40739999999999998</v>
      </c>
      <c r="O51" s="41"/>
      <c r="P51" s="41"/>
    </row>
    <row r="52" spans="1:42" x14ac:dyDescent="0.25">
      <c r="B52" s="137"/>
      <c r="C52" s="41" t="s">
        <v>56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18</v>
      </c>
      <c r="B54" s="299" t="s">
        <v>39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128" t="s">
        <v>17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96" t="s">
        <v>30</v>
      </c>
      <c r="D57" s="297"/>
      <c r="E57" s="298"/>
      <c r="F57" s="296" t="s">
        <v>31</v>
      </c>
      <c r="G57" s="297"/>
      <c r="H57" s="298"/>
      <c r="I57" s="297" t="s">
        <v>33</v>
      </c>
      <c r="J57" s="297"/>
      <c r="K57" s="297"/>
      <c r="L57" s="296" t="s">
        <v>32</v>
      </c>
      <c r="M57" s="297"/>
      <c r="N57" s="298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40</v>
      </c>
      <c r="D58" s="44" t="s">
        <v>10</v>
      </c>
      <c r="E58" s="45" t="s">
        <v>11</v>
      </c>
      <c r="F58" s="46" t="s">
        <v>125</v>
      </c>
      <c r="G58" s="163" t="s">
        <v>10</v>
      </c>
      <c r="H58" s="45" t="s">
        <v>11</v>
      </c>
      <c r="I58" s="46" t="s">
        <v>125</v>
      </c>
      <c r="J58" s="163" t="s">
        <v>10</v>
      </c>
      <c r="K58" s="163" t="s">
        <v>11</v>
      </c>
      <c r="L58" s="46" t="s">
        <v>125</v>
      </c>
      <c r="M58" s="163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0.5998</v>
      </c>
      <c r="E59" s="57">
        <f t="shared" ref="E59:E64" si="8">STDEV(C44:E44)</f>
        <v>2.5565406314001688E-2</v>
      </c>
      <c r="F59" s="190">
        <f t="shared" ref="F59:F66" si="9">F15</f>
        <v>1</v>
      </c>
      <c r="G59" s="56">
        <f t="shared" ref="G59:G66" si="10">AVERAGE(F44:H44)</f>
        <v>0.26629999999999998</v>
      </c>
      <c r="H59" s="57">
        <f t="shared" ref="H59:H66" si="11">STDEV(F44:H44)</f>
        <v>2.2848194677041772E-2</v>
      </c>
      <c r="I59" s="190">
        <f t="shared" ref="I59:I66" si="12">I15</f>
        <v>9</v>
      </c>
      <c r="J59" s="169">
        <f t="shared" ref="J59:J66" si="13">AVERAGE(I44:K44)</f>
        <v>0.34886666666666666</v>
      </c>
      <c r="K59" s="169">
        <f t="shared" ref="K59:K66" si="14">STDEV(I44:K44)</f>
        <v>2.0016076871688243E-2</v>
      </c>
      <c r="L59" s="190">
        <f t="shared" ref="L59:L66" si="15">L15</f>
        <v>17</v>
      </c>
      <c r="M59" s="56">
        <f t="shared" ref="M59:M66" si="16">AVERAGE(L44:N44)</f>
        <v>0.40500000000000003</v>
      </c>
      <c r="N59" s="57">
        <f t="shared" ref="N59:N66" si="17">STDEV(L44:N44)</f>
        <v>3.3045423283716586E-3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0.54260000000000008</v>
      </c>
      <c r="E60" s="57">
        <f t="shared" si="8"/>
        <v>1.9326924225028689E-2</v>
      </c>
      <c r="F60" s="58">
        <f t="shared" si="9"/>
        <v>2</v>
      </c>
      <c r="G60" s="56">
        <f t="shared" si="10"/>
        <v>0.28173333333333334</v>
      </c>
      <c r="H60" s="57">
        <f t="shared" si="11"/>
        <v>1.5649068129870627E-2</v>
      </c>
      <c r="I60" s="58">
        <f t="shared" si="12"/>
        <v>10</v>
      </c>
      <c r="J60" s="56">
        <f t="shared" si="13"/>
        <v>0.13363333333333333</v>
      </c>
      <c r="K60" s="56">
        <f t="shared" si="14"/>
        <v>2.8489003726584299E-2</v>
      </c>
      <c r="L60" s="58">
        <f t="shared" si="15"/>
        <v>18</v>
      </c>
      <c r="M60" s="56">
        <f t="shared" si="16"/>
        <v>0.32873333333333332</v>
      </c>
      <c r="N60" s="57">
        <f t="shared" si="17"/>
        <v>1.5078571992510869E-2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0.50789999999999991</v>
      </c>
      <c r="E61" s="57">
        <f t="shared" si="8"/>
        <v>1.5332644912082204E-2</v>
      </c>
      <c r="F61" s="58">
        <f t="shared" si="9"/>
        <v>3</v>
      </c>
      <c r="G61" s="56">
        <f t="shared" si="10"/>
        <v>0.27993333333333337</v>
      </c>
      <c r="H61" s="57">
        <f t="shared" si="11"/>
        <v>2.7002654190529728E-2</v>
      </c>
      <c r="I61" s="58">
        <f t="shared" si="12"/>
        <v>11</v>
      </c>
      <c r="J61" s="56">
        <f t="shared" si="13"/>
        <v>0.26769999999999999</v>
      </c>
      <c r="K61" s="56">
        <f t="shared" si="14"/>
        <v>2.8731689821519357E-2</v>
      </c>
      <c r="L61" s="58">
        <f t="shared" si="15"/>
        <v>19</v>
      </c>
      <c r="M61" s="56">
        <f t="shared" si="16"/>
        <v>0.34933333333333333</v>
      </c>
      <c r="N61" s="57">
        <f t="shared" si="17"/>
        <v>1.7155271298738853E-2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0.41036666666666671</v>
      </c>
      <c r="E62" s="57">
        <f t="shared" si="8"/>
        <v>3.0492676716440171E-2</v>
      </c>
      <c r="F62" s="58">
        <f t="shared" si="9"/>
        <v>4</v>
      </c>
      <c r="G62" s="56">
        <f t="shared" si="10"/>
        <v>0.25453333333333333</v>
      </c>
      <c r="H62" s="57">
        <f t="shared" si="11"/>
        <v>1.3002051120239949E-2</v>
      </c>
      <c r="I62" s="58">
        <f t="shared" si="12"/>
        <v>12</v>
      </c>
      <c r="J62" s="56">
        <f t="shared" si="13"/>
        <v>0.24319999999999997</v>
      </c>
      <c r="K62" s="56">
        <f t="shared" si="14"/>
        <v>6.9296464556281683E-3</v>
      </c>
      <c r="L62" s="58">
        <f t="shared" si="15"/>
        <v>20</v>
      </c>
      <c r="M62" s="56">
        <f t="shared" si="16"/>
        <v>0.40583333333333332</v>
      </c>
      <c r="N62" s="57">
        <f t="shared" si="17"/>
        <v>1.4364307617610254E-3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0.30826666666666669</v>
      </c>
      <c r="E63" s="57">
        <f t="shared" si="8"/>
        <v>1.4086991635311397E-2</v>
      </c>
      <c r="F63" s="58">
        <f t="shared" si="9"/>
        <v>5</v>
      </c>
      <c r="G63" s="56">
        <f t="shared" si="10"/>
        <v>0.33969999999999995</v>
      </c>
      <c r="H63" s="57">
        <f t="shared" si="11"/>
        <v>1.9096858380372395E-2</v>
      </c>
      <c r="I63" s="58">
        <f t="shared" si="12"/>
        <v>13</v>
      </c>
      <c r="J63" s="56">
        <f t="shared" si="13"/>
        <v>0.42159999999999997</v>
      </c>
      <c r="K63" s="56">
        <f t="shared" si="14"/>
        <v>3.6055512754638229E-4</v>
      </c>
      <c r="L63" s="58">
        <f t="shared" si="15"/>
        <v>21</v>
      </c>
      <c r="M63" s="56">
        <f t="shared" si="16"/>
        <v>0.38759999999999994</v>
      </c>
      <c r="N63" s="57">
        <f t="shared" si="17"/>
        <v>2.1505580671072347E-2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4.0766666666666673E-2</v>
      </c>
      <c r="E64" s="57">
        <f t="shared" si="8"/>
        <v>3.6789445950344689E-2</v>
      </c>
      <c r="F64" s="58">
        <f t="shared" si="9"/>
        <v>6</v>
      </c>
      <c r="G64" s="56">
        <f t="shared" si="10"/>
        <v>0.34946666666666665</v>
      </c>
      <c r="H64" s="57">
        <f t="shared" si="11"/>
        <v>2.1053819922601538E-2</v>
      </c>
      <c r="I64" s="58">
        <f t="shared" si="12"/>
        <v>14</v>
      </c>
      <c r="J64" s="56">
        <f t="shared" si="13"/>
        <v>0.31313333333333332</v>
      </c>
      <c r="K64" s="56">
        <f t="shared" si="14"/>
        <v>2.4294100792853667E-2</v>
      </c>
      <c r="L64" s="58">
        <f t="shared" si="15"/>
        <v>22</v>
      </c>
      <c r="M64" s="56">
        <f t="shared" si="16"/>
        <v>0.38975000000000004</v>
      </c>
      <c r="N64" s="57">
        <f t="shared" si="17"/>
        <v>8.1317279836453042E-3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7</v>
      </c>
      <c r="G65" s="56">
        <f t="shared" si="10"/>
        <v>0.34939999999999999</v>
      </c>
      <c r="H65" s="57">
        <f t="shared" si="11"/>
        <v>7.3136858012906106E-3</v>
      </c>
      <c r="I65" s="58">
        <f t="shared" si="12"/>
        <v>15</v>
      </c>
      <c r="J65" s="56">
        <f t="shared" si="13"/>
        <v>0.31690000000000002</v>
      </c>
      <c r="K65" s="56">
        <f t="shared" si="14"/>
        <v>2.3208403650402158E-2</v>
      </c>
      <c r="L65" s="58">
        <f t="shared" si="15"/>
        <v>23</v>
      </c>
      <c r="M65" s="56">
        <f t="shared" si="16"/>
        <v>0.43986666666666668</v>
      </c>
      <c r="N65" s="57">
        <f t="shared" si="17"/>
        <v>1.2784495818503484E-2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8</v>
      </c>
      <c r="G66" s="71">
        <f t="shared" si="10"/>
        <v>0.37979999999999997</v>
      </c>
      <c r="H66" s="72">
        <f t="shared" si="11"/>
        <v>8.7504285609334726E-3</v>
      </c>
      <c r="I66" s="73">
        <f t="shared" si="12"/>
        <v>16</v>
      </c>
      <c r="J66" s="71">
        <f t="shared" si="13"/>
        <v>0.41910000000000003</v>
      </c>
      <c r="K66" s="71">
        <f t="shared" si="14"/>
        <v>1.3471451295239115E-2</v>
      </c>
      <c r="L66" s="73">
        <f t="shared" si="15"/>
        <v>24</v>
      </c>
      <c r="M66" s="71">
        <f t="shared" si="16"/>
        <v>0.39786666666666665</v>
      </c>
      <c r="N66" s="72">
        <f t="shared" si="17"/>
        <v>9.7042945819535518E-3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50</v>
      </c>
      <c r="B68" s="300" t="s">
        <v>83</v>
      </c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44</v>
      </c>
      <c r="J71" s="79" t="s">
        <v>60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36</v>
      </c>
      <c r="F73" s="75"/>
      <c r="G73" s="33"/>
      <c r="H73" s="107"/>
      <c r="I73" s="67"/>
      <c r="J73" s="79" t="s">
        <v>57</v>
      </c>
      <c r="K73" s="91">
        <v>-0.186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59</v>
      </c>
      <c r="K74" s="91">
        <v>0.59530000000000005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34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105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98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97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21</v>
      </c>
      <c r="B89" s="128" t="s">
        <v>79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84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193" t="s">
        <v>28</v>
      </c>
      <c r="C92" s="253"/>
      <c r="D92" s="253"/>
      <c r="E92" s="193"/>
      <c r="F92" s="253"/>
      <c r="G92" s="253"/>
      <c r="H92" s="193"/>
      <c r="I92" s="253"/>
      <c r="J92" s="253"/>
      <c r="K92" s="193"/>
      <c r="L92" s="253"/>
      <c r="M92" s="253"/>
      <c r="N92" s="128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196"/>
      <c r="C93" s="47" t="s">
        <v>8</v>
      </c>
      <c r="D93" s="47" t="s">
        <v>40</v>
      </c>
      <c r="E93" s="66"/>
      <c r="F93" s="47" t="s">
        <v>125</v>
      </c>
      <c r="G93" s="47" t="s">
        <v>40</v>
      </c>
      <c r="H93" s="66"/>
      <c r="I93" s="47" t="s">
        <v>125</v>
      </c>
      <c r="J93" s="47" t="s">
        <v>40</v>
      </c>
      <c r="K93" s="67"/>
      <c r="L93" s="47" t="s">
        <v>125</v>
      </c>
      <c r="M93" s="47" t="s">
        <v>40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-2.4193548387096496E-2</v>
      </c>
      <c r="E94" s="130"/>
      <c r="F94" s="35">
        <f>F59</f>
        <v>1</v>
      </c>
      <c r="G94" s="64">
        <f t="shared" ref="G94:G101" si="18">(G59-$K$74)/$K$73</f>
        <v>1.7688172043010757</v>
      </c>
      <c r="H94" s="131"/>
      <c r="I94" s="35">
        <f>I59</f>
        <v>9</v>
      </c>
      <c r="J94" s="64">
        <f t="shared" ref="J94:J101" si="19">(J59-$K$74)/$K$73</f>
        <v>1.3249103942652334</v>
      </c>
      <c r="K94" s="67"/>
      <c r="L94" s="35">
        <f>L59</f>
        <v>17</v>
      </c>
      <c r="M94" s="64">
        <f t="shared" ref="M94:M101" si="20">(M59-$K$74)/$K$73</f>
        <v>1.0231182795698925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0.28333333333333316</v>
      </c>
      <c r="E95" s="130"/>
      <c r="F95" s="35">
        <f t="shared" ref="F95:F101" si="22">F60</f>
        <v>2</v>
      </c>
      <c r="G95" s="64">
        <f t="shared" si="18"/>
        <v>1.6858422939068103</v>
      </c>
      <c r="H95" s="131"/>
      <c r="I95" s="35">
        <f t="shared" ref="I95:I101" si="23">I60</f>
        <v>10</v>
      </c>
      <c r="J95" s="64">
        <f t="shared" si="19"/>
        <v>2.4820788530465951</v>
      </c>
      <c r="K95" s="67"/>
      <c r="L95" s="35">
        <f t="shared" ref="L95:L101" si="24">L60</f>
        <v>18</v>
      </c>
      <c r="M95" s="64">
        <f t="shared" si="20"/>
        <v>1.4331541218637995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0.46989247311828036</v>
      </c>
      <c r="E96" s="130"/>
      <c r="F96" s="35">
        <f t="shared" si="22"/>
        <v>3</v>
      </c>
      <c r="G96" s="64">
        <f t="shared" si="18"/>
        <v>1.6955197132616489</v>
      </c>
      <c r="H96" s="131"/>
      <c r="I96" s="35">
        <f t="shared" si="23"/>
        <v>11</v>
      </c>
      <c r="J96" s="64">
        <f t="shared" si="19"/>
        <v>1.7612903225806456</v>
      </c>
      <c r="K96" s="67"/>
      <c r="L96" s="35">
        <f t="shared" si="24"/>
        <v>19</v>
      </c>
      <c r="M96" s="64">
        <f t="shared" si="20"/>
        <v>1.3224014336917567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0.99426523297491043</v>
      </c>
      <c r="E97" s="130"/>
      <c r="F97" s="35">
        <f t="shared" si="22"/>
        <v>4</v>
      </c>
      <c r="G97" s="64">
        <f t="shared" si="18"/>
        <v>1.8320788530465952</v>
      </c>
      <c r="H97" s="131"/>
      <c r="I97" s="35">
        <f t="shared" si="23"/>
        <v>12</v>
      </c>
      <c r="J97" s="64">
        <f t="shared" si="19"/>
        <v>1.8930107526881725</v>
      </c>
      <c r="K97" s="67"/>
      <c r="L97" s="35">
        <f t="shared" si="24"/>
        <v>20</v>
      </c>
      <c r="M97" s="64">
        <f t="shared" si="20"/>
        <v>1.0186379928315417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1.5431899641577063</v>
      </c>
      <c r="E98" s="130"/>
      <c r="F98" s="35">
        <f t="shared" si="22"/>
        <v>5</v>
      </c>
      <c r="G98" s="64">
        <f t="shared" si="18"/>
        <v>1.3741935483870973</v>
      </c>
      <c r="H98" s="131"/>
      <c r="I98" s="35">
        <f t="shared" si="23"/>
        <v>13</v>
      </c>
      <c r="J98" s="64">
        <f t="shared" si="19"/>
        <v>0.9338709677419359</v>
      </c>
      <c r="K98" s="67"/>
      <c r="L98" s="35">
        <f t="shared" si="24"/>
        <v>21</v>
      </c>
      <c r="M98" s="64">
        <f t="shared" si="20"/>
        <v>1.1166666666666671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2.9813620071684586</v>
      </c>
      <c r="E99" s="130"/>
      <c r="F99" s="35">
        <f t="shared" si="22"/>
        <v>6</v>
      </c>
      <c r="G99" s="64">
        <f t="shared" si="18"/>
        <v>1.3216845878136205</v>
      </c>
      <c r="H99" s="131"/>
      <c r="I99" s="35">
        <f t="shared" si="23"/>
        <v>14</v>
      </c>
      <c r="J99" s="64">
        <f t="shared" si="19"/>
        <v>1.5170250896057351</v>
      </c>
      <c r="K99" s="67"/>
      <c r="L99" s="35">
        <f t="shared" si="24"/>
        <v>22</v>
      </c>
      <c r="M99" s="64">
        <f t="shared" si="20"/>
        <v>1.1051075268817205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7</v>
      </c>
      <c r="G100" s="64">
        <f t="shared" si="18"/>
        <v>1.3220430107526886</v>
      </c>
      <c r="H100" s="131"/>
      <c r="I100" s="35">
        <f t="shared" si="23"/>
        <v>15</v>
      </c>
      <c r="J100" s="64">
        <f t="shared" si="19"/>
        <v>1.4967741935483874</v>
      </c>
      <c r="K100" s="67"/>
      <c r="L100" s="35">
        <f t="shared" si="24"/>
        <v>23</v>
      </c>
      <c r="M100" s="64">
        <f t="shared" si="20"/>
        <v>0.83566308243727616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8</v>
      </c>
      <c r="G101" s="64">
        <f t="shared" si="18"/>
        <v>1.1586021505376349</v>
      </c>
      <c r="H101" s="131"/>
      <c r="I101" s="35">
        <f t="shared" si="23"/>
        <v>16</v>
      </c>
      <c r="J101" s="64">
        <f t="shared" si="19"/>
        <v>0.94731182795698943</v>
      </c>
      <c r="K101" s="67"/>
      <c r="L101" s="35">
        <f t="shared" si="24"/>
        <v>24</v>
      </c>
      <c r="M101" s="64">
        <f t="shared" si="20"/>
        <v>1.0614695340501796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114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23</v>
      </c>
      <c r="B104" s="79" t="s">
        <v>27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89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93" t="s">
        <v>126</v>
      </c>
      <c r="C107" s="293"/>
      <c r="D107" s="293"/>
      <c r="E107" s="293"/>
      <c r="F107" s="294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64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65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93" t="s">
        <v>88</v>
      </c>
      <c r="C110" s="293"/>
      <c r="D110" s="293"/>
      <c r="E110" s="293"/>
      <c r="F110" s="294"/>
      <c r="G110" s="145">
        <f>AVERAGE(G94:G95)</f>
        <v>1.727329749103943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93" t="s">
        <v>29</v>
      </c>
      <c r="C112" s="293"/>
      <c r="D112" s="293"/>
      <c r="E112" s="293"/>
      <c r="F112" s="294"/>
      <c r="G112" s="145">
        <f>G107/G110</f>
        <v>35.546194947346571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25</v>
      </c>
      <c r="B116" s="42" t="s">
        <v>90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87" t="s">
        <v>93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46" t="s">
        <v>125</v>
      </c>
      <c r="F119" s="47" t="s">
        <v>38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-0.85998858743579421</v>
      </c>
      <c r="D120" s="67"/>
      <c r="E120" s="35">
        <v>1</v>
      </c>
      <c r="F120" s="148">
        <f>G94*$G$112</f>
        <v>62.874721170306586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5">D95*$G$112</f>
        <v>10.071421901748188</v>
      </c>
      <c r="D121" s="67"/>
      <c r="E121" s="35">
        <v>2</v>
      </c>
      <c r="F121" s="148">
        <f t="shared" ref="F121:F127" si="26">G95*$G$112</f>
        <v>59.925278829693411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5"/>
        <v>16.702889453753201</v>
      </c>
      <c r="D122" s="67"/>
      <c r="E122" s="35">
        <v>3</v>
      </c>
      <c r="F122" s="148">
        <f t="shared" si="26"/>
        <v>60.269274264667729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5"/>
        <v>35.342345800695121</v>
      </c>
      <c r="D123" s="67"/>
      <c r="E123" s="35">
        <v>4</v>
      </c>
      <c r="F123" s="148">
        <f t="shared" si="26"/>
        <v>65.12343206930538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5"/>
        <v>54.854531306738593</v>
      </c>
      <c r="D124" s="67"/>
      <c r="E124" s="35">
        <v>5</v>
      </c>
      <c r="F124" s="148">
        <f t="shared" si="26"/>
        <v>48.84735176635369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5"/>
        <v>105.97607511542249</v>
      </c>
      <c r="D125" s="67"/>
      <c r="E125" s="35">
        <v>6</v>
      </c>
      <c r="F125" s="148">
        <f t="shared" si="26"/>
        <v>46.980858017326355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v>7</v>
      </c>
      <c r="F126" s="148">
        <f t="shared" si="26"/>
        <v>46.993598588992064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v>8</v>
      </c>
      <c r="F127" s="148">
        <f t="shared" si="26"/>
        <v>41.183897909425752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35">
        <v>9</v>
      </c>
      <c r="F128" s="148">
        <f t="shared" ref="F128:F135" si="27">J94*$G$112</f>
        <v>47.095523162317789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35">
        <v>10</v>
      </c>
      <c r="F129" s="148">
        <f t="shared" si="27"/>
        <v>88.228458785080647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35">
        <v>11</v>
      </c>
      <c r="F130" s="148">
        <f t="shared" si="27"/>
        <v>62.607169165326553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35">
        <v>12</v>
      </c>
      <c r="F131" s="148">
        <f t="shared" si="27"/>
        <v>67.289329252477046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35">
        <v>13</v>
      </c>
      <c r="F132" s="148">
        <f t="shared" si="27"/>
        <v>33.195559475022051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35">
        <v>14</v>
      </c>
      <c r="F133" s="148">
        <f t="shared" si="27"/>
        <v>53.924469575141359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35">
        <v>15</v>
      </c>
      <c r="F134" s="148">
        <f t="shared" si="27"/>
        <v>53.204627276028425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35">
        <v>16</v>
      </c>
      <c r="F135" s="148">
        <f t="shared" si="27"/>
        <v>33.673330912486378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35">
        <v>17</v>
      </c>
      <c r="F136" s="148">
        <f t="shared" ref="F136:F143" si="28">M94*$G$112</f>
        <v>36.367961819785229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35">
        <v>18</v>
      </c>
      <c r="F137" s="148">
        <f t="shared" si="28"/>
        <v>50.9431758053639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35">
        <v>19</v>
      </c>
      <c r="F138" s="148">
        <f t="shared" si="28"/>
        <v>47.006339160657781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35">
        <v>20</v>
      </c>
      <c r="F139" s="148">
        <f t="shared" si="28"/>
        <v>36.208704673963801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35">
        <v>21</v>
      </c>
      <c r="F140" s="148">
        <f t="shared" si="28"/>
        <v>39.69325102453702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35">
        <v>22</v>
      </c>
      <c r="F141" s="148">
        <f t="shared" si="28"/>
        <v>39.282367588317676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35">
        <v>23</v>
      </c>
      <c r="F142" s="148">
        <f t="shared" si="28"/>
        <v>29.704642838615968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35">
        <v>24</v>
      </c>
      <c r="F143" s="148">
        <f t="shared" si="28"/>
        <v>37.731202988016811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26</v>
      </c>
      <c r="B145" s="25" t="s">
        <v>75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72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108</v>
      </c>
      <c r="L147" s="77"/>
      <c r="M147" s="67"/>
      <c r="N147" s="78"/>
    </row>
    <row r="148" spans="1:19" x14ac:dyDescent="0.25">
      <c r="A148" s="25"/>
      <c r="C148" s="26" t="s">
        <v>73</v>
      </c>
      <c r="L148" s="77"/>
      <c r="M148" s="67"/>
      <c r="N148" s="78"/>
    </row>
    <row r="149" spans="1:19" x14ac:dyDescent="0.25">
      <c r="A149" s="25"/>
      <c r="C149" s="26" t="s">
        <v>109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B7" sqref="B7"/>
    </sheetView>
  </sheetViews>
  <sheetFormatPr defaultRowHeight="15" x14ac:dyDescent="0.25"/>
  <cols>
    <col min="1" max="1" width="12" style="26" customWidth="1"/>
    <col min="2" max="2" width="10.14062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86</v>
      </c>
      <c r="K1" s="25" t="s">
        <v>47</v>
      </c>
      <c r="L1" s="26"/>
    </row>
    <row r="2" spans="1:28" x14ac:dyDescent="0.25">
      <c r="A2" s="25" t="s">
        <v>48</v>
      </c>
      <c r="K2" s="25" t="s">
        <v>112</v>
      </c>
      <c r="L2" s="26"/>
    </row>
    <row r="3" spans="1:28" x14ac:dyDescent="0.25">
      <c r="A3" s="25"/>
      <c r="K3" s="25" t="s">
        <v>113</v>
      </c>
      <c r="L3" s="26"/>
    </row>
    <row r="4" spans="1:28" x14ac:dyDescent="0.25">
      <c r="A4" s="25" t="s">
        <v>45</v>
      </c>
      <c r="B4" s="26">
        <v>2</v>
      </c>
      <c r="D4" s="25"/>
      <c r="K4" s="25" t="s">
        <v>114</v>
      </c>
      <c r="L4" s="26"/>
    </row>
    <row r="5" spans="1:28" ht="13.5" customHeight="1" x14ac:dyDescent="0.25">
      <c r="A5" s="25" t="s">
        <v>16</v>
      </c>
      <c r="B5" s="259">
        <v>44620</v>
      </c>
      <c r="K5" s="25" t="s">
        <v>95</v>
      </c>
      <c r="L5" s="26"/>
    </row>
    <row r="6" spans="1:28" x14ac:dyDescent="0.25">
      <c r="A6" s="25" t="s">
        <v>13</v>
      </c>
      <c r="B6" s="260" t="s">
        <v>132</v>
      </c>
      <c r="K6" s="25" t="s">
        <v>67</v>
      </c>
      <c r="L6" s="26"/>
    </row>
    <row r="7" spans="1:28" ht="17.25" x14ac:dyDescent="0.25">
      <c r="A7" s="25" t="s">
        <v>46</v>
      </c>
      <c r="B7" s="25" t="s">
        <v>103</v>
      </c>
      <c r="K7" s="25" t="s">
        <v>115</v>
      </c>
      <c r="L7" s="26"/>
    </row>
    <row r="8" spans="1:28" x14ac:dyDescent="0.25">
      <c r="B8" s="25" t="s">
        <v>42</v>
      </c>
      <c r="K8" s="25" t="s">
        <v>116</v>
      </c>
      <c r="L8" s="26"/>
    </row>
    <row r="9" spans="1:28" x14ac:dyDescent="0.25">
      <c r="A9" s="25"/>
      <c r="B9" s="25"/>
      <c r="K9" s="25" t="s">
        <v>69</v>
      </c>
    </row>
    <row r="10" spans="1:28" x14ac:dyDescent="0.25">
      <c r="A10" s="25"/>
      <c r="B10" s="33"/>
    </row>
    <row r="11" spans="1:28" x14ac:dyDescent="0.25">
      <c r="A11" s="25" t="s">
        <v>22</v>
      </c>
      <c r="B11" s="300" t="s">
        <v>41</v>
      </c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41"/>
      <c r="P11" s="41"/>
      <c r="AB11" s="26"/>
    </row>
    <row r="12" spans="1:28" x14ac:dyDescent="0.25">
      <c r="A12" s="25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38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01"/>
      <c r="C14" s="308" t="s">
        <v>37</v>
      </c>
      <c r="D14" s="305"/>
      <c r="E14" s="309"/>
      <c r="F14" s="307" t="s">
        <v>120</v>
      </c>
      <c r="G14" s="305"/>
      <c r="H14" s="305"/>
      <c r="I14" s="305" t="s">
        <v>120</v>
      </c>
      <c r="J14" s="305"/>
      <c r="K14" s="305"/>
      <c r="L14" s="305" t="s">
        <v>120</v>
      </c>
      <c r="M14" s="305"/>
      <c r="N14" s="306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9">
        <v>25</v>
      </c>
      <c r="G15" s="213">
        <f t="shared" ref="G15:G22" si="0">F15</f>
        <v>25</v>
      </c>
      <c r="H15" s="213">
        <f t="shared" ref="H15:H22" si="1">F15</f>
        <v>25</v>
      </c>
      <c r="I15" s="212">
        <v>33</v>
      </c>
      <c r="J15" s="213">
        <f t="shared" ref="J15:J22" si="2">I15</f>
        <v>33</v>
      </c>
      <c r="K15" s="214">
        <f t="shared" ref="K15:K22" si="3">I15</f>
        <v>33</v>
      </c>
      <c r="L15" s="212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40">
        <v>26</v>
      </c>
      <c r="G16" s="216">
        <f t="shared" si="0"/>
        <v>26</v>
      </c>
      <c r="H16" s="216">
        <f t="shared" si="1"/>
        <v>26</v>
      </c>
      <c r="I16" s="215">
        <v>34</v>
      </c>
      <c r="J16" s="216">
        <f t="shared" si="2"/>
        <v>34</v>
      </c>
      <c r="K16" s="217">
        <f t="shared" si="3"/>
        <v>34</v>
      </c>
      <c r="L16" s="215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41">
        <v>27</v>
      </c>
      <c r="G17" s="148">
        <f t="shared" si="0"/>
        <v>27</v>
      </c>
      <c r="H17" s="148">
        <f t="shared" si="1"/>
        <v>27</v>
      </c>
      <c r="I17" s="218">
        <v>35</v>
      </c>
      <c r="J17" s="148">
        <f t="shared" si="2"/>
        <v>35</v>
      </c>
      <c r="K17" s="219">
        <f t="shared" si="3"/>
        <v>35</v>
      </c>
      <c r="L17" s="218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40">
        <v>28</v>
      </c>
      <c r="G18" s="216">
        <f t="shared" si="0"/>
        <v>28</v>
      </c>
      <c r="H18" s="216">
        <f t="shared" si="1"/>
        <v>28</v>
      </c>
      <c r="I18" s="215">
        <v>36</v>
      </c>
      <c r="J18" s="216">
        <f t="shared" si="2"/>
        <v>36</v>
      </c>
      <c r="K18" s="217">
        <f t="shared" si="3"/>
        <v>36</v>
      </c>
      <c r="L18" s="215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41">
        <v>29</v>
      </c>
      <c r="G19" s="148">
        <f t="shared" si="0"/>
        <v>29</v>
      </c>
      <c r="H19" s="148">
        <f t="shared" si="1"/>
        <v>29</v>
      </c>
      <c r="I19" s="218">
        <v>37</v>
      </c>
      <c r="J19" s="148">
        <f t="shared" si="2"/>
        <v>37</v>
      </c>
      <c r="K19" s="219">
        <f t="shared" si="3"/>
        <v>37</v>
      </c>
      <c r="L19" s="218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40">
        <v>30</v>
      </c>
      <c r="G20" s="216">
        <f t="shared" si="0"/>
        <v>30</v>
      </c>
      <c r="H20" s="216">
        <f t="shared" si="1"/>
        <v>30</v>
      </c>
      <c r="I20" s="215">
        <v>38</v>
      </c>
      <c r="J20" s="216">
        <f t="shared" si="2"/>
        <v>38</v>
      </c>
      <c r="K20" s="217">
        <f t="shared" si="3"/>
        <v>38</v>
      </c>
      <c r="L20" s="215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41">
        <v>31</v>
      </c>
      <c r="G21" s="148">
        <f t="shared" si="0"/>
        <v>31</v>
      </c>
      <c r="H21" s="148">
        <f t="shared" si="1"/>
        <v>31</v>
      </c>
      <c r="I21" s="218">
        <v>39</v>
      </c>
      <c r="J21" s="148">
        <f t="shared" si="2"/>
        <v>39</v>
      </c>
      <c r="K21" s="219">
        <f t="shared" si="3"/>
        <v>39</v>
      </c>
      <c r="L21" s="218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42">
        <v>32</v>
      </c>
      <c r="G22" s="221">
        <f t="shared" si="0"/>
        <v>32</v>
      </c>
      <c r="H22" s="221">
        <f t="shared" si="1"/>
        <v>32</v>
      </c>
      <c r="I22" s="220">
        <v>40</v>
      </c>
      <c r="J22" s="221">
        <f t="shared" si="2"/>
        <v>40</v>
      </c>
      <c r="K22" s="222">
        <f t="shared" si="3"/>
        <v>40</v>
      </c>
      <c r="L22" s="220">
        <v>48</v>
      </c>
      <c r="M22" s="226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20</v>
      </c>
      <c r="B25" s="304" t="s">
        <v>117</v>
      </c>
      <c r="C25" s="304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301" t="s">
        <v>80</v>
      </c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3"/>
      <c r="P28" s="41"/>
      <c r="Q28" s="301" t="s">
        <v>81</v>
      </c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3"/>
    </row>
    <row r="29" spans="1:28" ht="15.75" thickBot="1" x14ac:dyDescent="0.3">
      <c r="A29" s="87"/>
      <c r="B29" s="184"/>
      <c r="C29" s="41" t="s">
        <v>131</v>
      </c>
      <c r="D29" s="265">
        <v>1</v>
      </c>
      <c r="E29" s="88">
        <v>2</v>
      </c>
      <c r="F29" s="88">
        <v>3</v>
      </c>
      <c r="G29" s="89">
        <v>4</v>
      </c>
      <c r="H29" s="266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66">
        <v>11</v>
      </c>
      <c r="O29" s="267">
        <v>12</v>
      </c>
      <c r="P29" s="41"/>
      <c r="Q29" s="265">
        <v>1</v>
      </c>
      <c r="R29" s="266">
        <v>2</v>
      </c>
      <c r="S29" s="266">
        <v>3</v>
      </c>
      <c r="T29" s="89">
        <v>4</v>
      </c>
      <c r="U29" s="266">
        <v>5</v>
      </c>
      <c r="V29" s="90">
        <v>6</v>
      </c>
      <c r="W29" s="266">
        <v>7</v>
      </c>
      <c r="X29" s="266">
        <v>8</v>
      </c>
      <c r="Y29" s="266">
        <v>9</v>
      </c>
      <c r="Z29" s="89">
        <v>10</v>
      </c>
      <c r="AA29" s="266">
        <v>11</v>
      </c>
      <c r="AB29" s="267">
        <v>12</v>
      </c>
    </row>
    <row r="30" spans="1:28" x14ac:dyDescent="0.25">
      <c r="B30" s="41"/>
      <c r="C30" s="41">
        <v>22</v>
      </c>
      <c r="D30" s="92">
        <v>0.63749999999999996</v>
      </c>
      <c r="E30" s="93">
        <v>0.62970000000000004</v>
      </c>
      <c r="F30" s="93">
        <v>0.64470000000000005</v>
      </c>
      <c r="G30" s="94">
        <v>0.30690000000000001</v>
      </c>
      <c r="H30" s="93">
        <v>0.31140000000000001</v>
      </c>
      <c r="I30" s="95">
        <v>0.32490000000000002</v>
      </c>
      <c r="J30" s="93">
        <v>0.39400000000000002</v>
      </c>
      <c r="K30" s="93">
        <v>0.42349999999999999</v>
      </c>
      <c r="L30" s="93">
        <v>0.40150000000000002</v>
      </c>
      <c r="M30" s="94">
        <v>0.34739999999999999</v>
      </c>
      <c r="N30" s="93">
        <v>0.38929999999999998</v>
      </c>
      <c r="O30" s="96">
        <v>0.35360000000000003</v>
      </c>
      <c r="P30" s="41"/>
      <c r="Q30" s="92">
        <v>4.2299999999999997E-2</v>
      </c>
      <c r="R30" s="93">
        <v>4.2599999999999999E-2</v>
      </c>
      <c r="S30" s="93">
        <v>4.2599999999999999E-2</v>
      </c>
      <c r="T30" s="94">
        <v>4.5199999999999997E-2</v>
      </c>
      <c r="U30" s="93">
        <v>4.6199999999999998E-2</v>
      </c>
      <c r="V30" s="95">
        <v>4.7100000000000003E-2</v>
      </c>
      <c r="W30" s="93">
        <v>4.5999999999999999E-2</v>
      </c>
      <c r="X30" s="93">
        <v>4.4600000000000001E-2</v>
      </c>
      <c r="Y30" s="93">
        <v>4.58E-2</v>
      </c>
      <c r="Z30" s="94">
        <v>4.58E-2</v>
      </c>
      <c r="AA30" s="93">
        <v>7.8200000000000006E-2</v>
      </c>
      <c r="AB30" s="96">
        <v>4.58E-2</v>
      </c>
    </row>
    <row r="31" spans="1:28" x14ac:dyDescent="0.25">
      <c r="B31" s="41"/>
      <c r="C31" s="41"/>
      <c r="D31" s="98">
        <v>0.59389999999999998</v>
      </c>
      <c r="E31" s="68">
        <v>0.59189999999999998</v>
      </c>
      <c r="F31" s="68">
        <v>0.60589999999999999</v>
      </c>
      <c r="G31" s="99">
        <v>0.32950000000000002</v>
      </c>
      <c r="H31" s="68">
        <v>0.33150000000000002</v>
      </c>
      <c r="I31" s="100">
        <v>0.32750000000000001</v>
      </c>
      <c r="J31" s="68">
        <v>0.42280000000000001</v>
      </c>
      <c r="K31" s="68">
        <v>0.44600000000000001</v>
      </c>
      <c r="L31" s="68">
        <v>0.43919999999999998</v>
      </c>
      <c r="M31" s="99">
        <v>0.37190000000000001</v>
      </c>
      <c r="N31" s="68">
        <v>0.3947</v>
      </c>
      <c r="O31" s="101">
        <v>0.3886</v>
      </c>
      <c r="P31" s="80"/>
      <c r="Q31" s="98">
        <v>4.19E-2</v>
      </c>
      <c r="R31" s="68">
        <v>4.19E-2</v>
      </c>
      <c r="S31" s="68">
        <v>4.2200000000000001E-2</v>
      </c>
      <c r="T31" s="99">
        <v>4.53E-2</v>
      </c>
      <c r="U31" s="68">
        <v>4.5900000000000003E-2</v>
      </c>
      <c r="V31" s="100">
        <v>4.9099999999999998E-2</v>
      </c>
      <c r="W31" s="68">
        <v>4.5699999999999998E-2</v>
      </c>
      <c r="X31" s="68">
        <v>4.5199999999999997E-2</v>
      </c>
      <c r="Y31" s="68">
        <v>4.4499999999999998E-2</v>
      </c>
      <c r="Z31" s="99">
        <v>4.3999999999999997E-2</v>
      </c>
      <c r="AA31" s="68">
        <v>4.6300000000000001E-2</v>
      </c>
      <c r="AB31" s="101">
        <v>4.48E-2</v>
      </c>
    </row>
    <row r="32" spans="1:28" x14ac:dyDescent="0.25">
      <c r="B32" s="41"/>
      <c r="C32" s="41"/>
      <c r="D32" s="102">
        <v>0.56679999999999997</v>
      </c>
      <c r="E32" s="103">
        <v>0.53049999999999997</v>
      </c>
      <c r="F32" s="103">
        <v>0.55989999999999995</v>
      </c>
      <c r="G32" s="104">
        <v>0.3206</v>
      </c>
      <c r="H32" s="103">
        <v>0.36099999999999999</v>
      </c>
      <c r="I32" s="105">
        <v>0.43030000000000002</v>
      </c>
      <c r="J32" s="103">
        <v>0.2732</v>
      </c>
      <c r="K32" s="103">
        <v>0.29389999999999999</v>
      </c>
      <c r="L32" s="103">
        <v>0.30420000000000003</v>
      </c>
      <c r="M32" s="104">
        <v>0.16089999999999999</v>
      </c>
      <c r="N32" s="103">
        <v>0.17519999999999999</v>
      </c>
      <c r="O32" s="106">
        <v>0.18940000000000001</v>
      </c>
      <c r="P32" s="80"/>
      <c r="Q32" s="102">
        <v>4.1200000000000001E-2</v>
      </c>
      <c r="R32" s="103">
        <v>4.2200000000000001E-2</v>
      </c>
      <c r="S32" s="103">
        <v>4.2999999999999997E-2</v>
      </c>
      <c r="T32" s="104">
        <v>4.7600000000000003E-2</v>
      </c>
      <c r="U32" s="103">
        <v>4.8300000000000003E-2</v>
      </c>
      <c r="V32" s="105">
        <v>4.8300000000000003E-2</v>
      </c>
      <c r="W32" s="103">
        <v>4.9200000000000001E-2</v>
      </c>
      <c r="X32" s="103">
        <v>5.1799999999999999E-2</v>
      </c>
      <c r="Y32" s="103">
        <v>4.8899999999999999E-2</v>
      </c>
      <c r="Z32" s="104">
        <v>5.0700000000000002E-2</v>
      </c>
      <c r="AA32" s="103">
        <v>5.0799999999999998E-2</v>
      </c>
      <c r="AB32" s="106">
        <v>4.87E-2</v>
      </c>
    </row>
    <row r="33" spans="1:28" x14ac:dyDescent="0.25">
      <c r="B33" s="41"/>
      <c r="C33" s="41"/>
      <c r="D33" s="98">
        <v>0.4526</v>
      </c>
      <c r="E33" s="68">
        <v>0.43830000000000002</v>
      </c>
      <c r="F33" s="68">
        <v>0.44879999999999998</v>
      </c>
      <c r="G33" s="99">
        <v>0.25480000000000003</v>
      </c>
      <c r="H33" s="68">
        <v>0.1381</v>
      </c>
      <c r="I33" s="100">
        <v>0.14369999999999999</v>
      </c>
      <c r="J33" s="68">
        <v>0.46750000000000003</v>
      </c>
      <c r="K33" s="68">
        <v>0.50060000000000004</v>
      </c>
      <c r="L33" s="68">
        <v>0.49220000000000003</v>
      </c>
      <c r="M33" s="99">
        <v>0.37509999999999999</v>
      </c>
      <c r="N33" s="68">
        <v>0.3947</v>
      </c>
      <c r="O33" s="101">
        <v>0.38319999999999999</v>
      </c>
      <c r="P33" s="80"/>
      <c r="Q33" s="98">
        <v>4.1300000000000003E-2</v>
      </c>
      <c r="R33" s="68">
        <v>4.2299999999999997E-2</v>
      </c>
      <c r="S33" s="68">
        <v>4.2599999999999999E-2</v>
      </c>
      <c r="T33" s="99">
        <v>4.9099999999999998E-2</v>
      </c>
      <c r="U33" s="68">
        <v>4.9700000000000001E-2</v>
      </c>
      <c r="V33" s="100">
        <v>5.1299999999999998E-2</v>
      </c>
      <c r="W33" s="68">
        <v>4.5699999999999998E-2</v>
      </c>
      <c r="X33" s="68">
        <v>4.4600000000000001E-2</v>
      </c>
      <c r="Y33" s="68">
        <v>4.4999999999999998E-2</v>
      </c>
      <c r="Z33" s="99">
        <v>4.6399999999999997E-2</v>
      </c>
      <c r="AA33" s="68">
        <v>4.9200000000000001E-2</v>
      </c>
      <c r="AB33" s="101">
        <v>4.82E-2</v>
      </c>
    </row>
    <row r="34" spans="1:28" x14ac:dyDescent="0.25">
      <c r="B34" s="41"/>
      <c r="C34" s="41"/>
      <c r="D34" s="102">
        <v>0.36849999999999999</v>
      </c>
      <c r="E34" s="103">
        <v>0.33200000000000002</v>
      </c>
      <c r="F34" s="103">
        <v>0.33090000000000003</v>
      </c>
      <c r="G34" s="104">
        <v>0.44190000000000002</v>
      </c>
      <c r="H34" s="103">
        <v>0.41310000000000002</v>
      </c>
      <c r="I34" s="105">
        <v>0.43030000000000002</v>
      </c>
      <c r="J34" s="103">
        <v>0.36530000000000001</v>
      </c>
      <c r="K34" s="103">
        <v>0.3916</v>
      </c>
      <c r="L34" s="103">
        <v>0.40960000000000002</v>
      </c>
      <c r="M34" s="104">
        <v>0.38790000000000002</v>
      </c>
      <c r="N34" s="103">
        <v>0.4012</v>
      </c>
      <c r="O34" s="106">
        <v>0.40010000000000001</v>
      </c>
      <c r="P34" s="80"/>
      <c r="Q34" s="102">
        <v>4.2000000000000003E-2</v>
      </c>
      <c r="R34" s="103">
        <v>4.1799999999999997E-2</v>
      </c>
      <c r="S34" s="103">
        <v>4.2500000000000003E-2</v>
      </c>
      <c r="T34" s="104">
        <v>4.3799999999999999E-2</v>
      </c>
      <c r="U34" s="103">
        <v>4.4999999999999998E-2</v>
      </c>
      <c r="V34" s="105">
        <v>4.6600000000000003E-2</v>
      </c>
      <c r="W34" s="103">
        <v>4.5999999999999999E-2</v>
      </c>
      <c r="X34" s="103">
        <v>4.6100000000000002E-2</v>
      </c>
      <c r="Y34" s="103">
        <v>4.6699999999999998E-2</v>
      </c>
      <c r="Z34" s="104">
        <v>4.4999999999999998E-2</v>
      </c>
      <c r="AA34" s="103">
        <v>4.6199999999999998E-2</v>
      </c>
      <c r="AB34" s="106">
        <v>4.5400000000000003E-2</v>
      </c>
    </row>
    <row r="35" spans="1:28" x14ac:dyDescent="0.25">
      <c r="B35" s="41"/>
      <c r="C35" s="41"/>
      <c r="D35" s="98">
        <v>0.1004</v>
      </c>
      <c r="E35" s="68">
        <v>0.06</v>
      </c>
      <c r="F35" s="68">
        <v>6.4799999999999996E-2</v>
      </c>
      <c r="G35" s="99">
        <v>0.43709999999999999</v>
      </c>
      <c r="H35" s="68">
        <v>0.44890000000000002</v>
      </c>
      <c r="I35" s="100">
        <v>0.4269</v>
      </c>
      <c r="J35" s="68">
        <v>0.31509999999999999</v>
      </c>
      <c r="K35" s="68">
        <v>0.31109999999999999</v>
      </c>
      <c r="L35" s="68">
        <v>0.32640000000000002</v>
      </c>
      <c r="M35" s="99">
        <v>0.2833</v>
      </c>
      <c r="N35" s="68">
        <v>0.3049</v>
      </c>
      <c r="O35" s="101">
        <v>0.28889999999999999</v>
      </c>
      <c r="P35" s="80"/>
      <c r="Q35" s="98">
        <v>4.1500000000000002E-2</v>
      </c>
      <c r="R35" s="68">
        <v>4.2299999999999997E-2</v>
      </c>
      <c r="S35" s="68">
        <v>4.2700000000000002E-2</v>
      </c>
      <c r="T35" s="99">
        <v>4.4400000000000002E-2</v>
      </c>
      <c r="U35" s="68">
        <v>4.6100000000000002E-2</v>
      </c>
      <c r="V35" s="100">
        <v>4.6699999999999998E-2</v>
      </c>
      <c r="W35" s="68">
        <v>4.7500000000000001E-2</v>
      </c>
      <c r="X35" s="68">
        <v>4.5900000000000003E-2</v>
      </c>
      <c r="Y35" s="68">
        <v>4.5699999999999998E-2</v>
      </c>
      <c r="Z35" s="99">
        <v>4.65E-2</v>
      </c>
      <c r="AA35" s="68">
        <v>4.8399999999999999E-2</v>
      </c>
      <c r="AB35" s="101">
        <v>4.3999999999999997E-2</v>
      </c>
    </row>
    <row r="36" spans="1:28" x14ac:dyDescent="0.25">
      <c r="B36" s="41"/>
      <c r="C36" s="41"/>
      <c r="D36" s="102">
        <v>4.82E-2</v>
      </c>
      <c r="E36" s="103">
        <v>5.0999999999999997E-2</v>
      </c>
      <c r="F36" s="103">
        <v>4.9599999999999998E-2</v>
      </c>
      <c r="G36" s="104">
        <v>0.3463</v>
      </c>
      <c r="H36" s="103">
        <v>0.3427</v>
      </c>
      <c r="I36" s="105">
        <v>0.33860000000000001</v>
      </c>
      <c r="J36" s="103">
        <v>0.35580000000000001</v>
      </c>
      <c r="K36" s="103">
        <v>0.33689999999999998</v>
      </c>
      <c r="L36" s="103">
        <v>0.38379999999999997</v>
      </c>
      <c r="M36" s="104">
        <v>0.4395</v>
      </c>
      <c r="N36" s="103">
        <v>0.43219999999999997</v>
      </c>
      <c r="O36" s="106">
        <v>0.41149999999999998</v>
      </c>
      <c r="P36" s="80"/>
      <c r="Q36" s="102">
        <v>4.2200000000000001E-2</v>
      </c>
      <c r="R36" s="103">
        <v>4.4400000000000002E-2</v>
      </c>
      <c r="S36" s="103">
        <v>4.36E-2</v>
      </c>
      <c r="T36" s="104">
        <v>4.7600000000000003E-2</v>
      </c>
      <c r="U36" s="103">
        <v>4.7E-2</v>
      </c>
      <c r="V36" s="105">
        <v>4.9299999999999997E-2</v>
      </c>
      <c r="W36" s="103">
        <v>4.7E-2</v>
      </c>
      <c r="X36" s="103">
        <v>4.6300000000000001E-2</v>
      </c>
      <c r="Y36" s="103">
        <v>4.9599999999999998E-2</v>
      </c>
      <c r="Z36" s="104">
        <v>4.6800000000000001E-2</v>
      </c>
      <c r="AA36" s="103">
        <v>4.7899999999999998E-2</v>
      </c>
      <c r="AB36" s="106">
        <v>4.4200000000000003E-2</v>
      </c>
    </row>
    <row r="37" spans="1:28" ht="15.75" thickBot="1" x14ac:dyDescent="0.3">
      <c r="B37" s="41"/>
      <c r="C37" s="41"/>
      <c r="D37" s="109">
        <v>4.9000000000000002E-2</v>
      </c>
      <c r="E37" s="110">
        <v>5.0799999999999998E-2</v>
      </c>
      <c r="F37" s="110">
        <v>5.0299999999999997E-2</v>
      </c>
      <c r="G37" s="111">
        <v>0.43169999999999997</v>
      </c>
      <c r="H37" s="110">
        <v>0.43990000000000001</v>
      </c>
      <c r="I37" s="112">
        <v>0.44629999999999997</v>
      </c>
      <c r="J37" s="110">
        <v>0.33610000000000001</v>
      </c>
      <c r="K37" s="110">
        <v>0.35560000000000003</v>
      </c>
      <c r="L37" s="110">
        <v>0.36080000000000001</v>
      </c>
      <c r="M37" s="111">
        <v>0.48499999999999999</v>
      </c>
      <c r="N37" s="110">
        <v>0.45650000000000002</v>
      </c>
      <c r="O37" s="113">
        <v>0.46729999999999999</v>
      </c>
      <c r="P37" s="80"/>
      <c r="Q37" s="109">
        <v>4.2999999999999997E-2</v>
      </c>
      <c r="R37" s="110">
        <v>4.4200000000000003E-2</v>
      </c>
      <c r="S37" s="110">
        <v>4.3900000000000002E-2</v>
      </c>
      <c r="T37" s="111">
        <v>4.3799999999999999E-2</v>
      </c>
      <c r="U37" s="110">
        <v>4.4400000000000002E-2</v>
      </c>
      <c r="V37" s="112">
        <v>4.4900000000000002E-2</v>
      </c>
      <c r="W37" s="110">
        <v>4.4499999999999998E-2</v>
      </c>
      <c r="X37" s="110">
        <v>4.7500000000000001E-2</v>
      </c>
      <c r="Y37" s="110">
        <v>4.2599999999999999E-2</v>
      </c>
      <c r="Z37" s="111">
        <v>4.41E-2</v>
      </c>
      <c r="AA37" s="110">
        <v>4.3900000000000002E-2</v>
      </c>
      <c r="AB37" s="113">
        <v>4.2999999999999997E-2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19</v>
      </c>
      <c r="B39" s="203" t="s">
        <v>96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41"/>
      <c r="O39" s="41"/>
      <c r="P39" s="41"/>
    </row>
    <row r="40" spans="1:28" x14ac:dyDescent="0.25">
      <c r="B40" s="79" t="s">
        <v>24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88" t="s">
        <v>107</v>
      </c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90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0.59519999999999995</v>
      </c>
      <c r="D44" s="122">
        <f t="shared" si="6"/>
        <v>0.58710000000000007</v>
      </c>
      <c r="E44" s="123">
        <f t="shared" si="6"/>
        <v>0.60210000000000008</v>
      </c>
      <c r="F44" s="121">
        <f t="shared" si="6"/>
        <v>0.26169999999999999</v>
      </c>
      <c r="G44" s="122">
        <f t="shared" si="6"/>
        <v>0.26519999999999999</v>
      </c>
      <c r="H44" s="123">
        <f t="shared" si="6"/>
        <v>0.27780000000000005</v>
      </c>
      <c r="I44" s="121">
        <f t="shared" si="6"/>
        <v>0.34800000000000003</v>
      </c>
      <c r="J44" s="122">
        <f t="shared" si="6"/>
        <v>0.37890000000000001</v>
      </c>
      <c r="K44" s="123">
        <f t="shared" si="6"/>
        <v>0.35570000000000002</v>
      </c>
      <c r="L44" s="121">
        <f t="shared" si="6"/>
        <v>0.30159999999999998</v>
      </c>
      <c r="M44" s="122">
        <f t="shared" si="6"/>
        <v>0.31109999999999999</v>
      </c>
      <c r="N44" s="123">
        <f t="shared" si="6"/>
        <v>0.30780000000000002</v>
      </c>
      <c r="O44" s="41"/>
      <c r="P44" s="41"/>
    </row>
    <row r="45" spans="1:28" x14ac:dyDescent="0.25">
      <c r="B45" s="120" t="s">
        <v>1</v>
      </c>
      <c r="C45" s="98">
        <f t="shared" si="6"/>
        <v>0.55199999999999994</v>
      </c>
      <c r="D45" s="68">
        <f t="shared" si="6"/>
        <v>0.54999999999999993</v>
      </c>
      <c r="E45" s="101">
        <f t="shared" si="6"/>
        <v>0.56369999999999998</v>
      </c>
      <c r="F45" s="98">
        <f t="shared" si="6"/>
        <v>0.28420000000000001</v>
      </c>
      <c r="G45" s="68">
        <f t="shared" si="6"/>
        <v>0.28560000000000002</v>
      </c>
      <c r="H45" s="101">
        <f t="shared" si="6"/>
        <v>0.27840000000000004</v>
      </c>
      <c r="I45" s="98">
        <f t="shared" si="6"/>
        <v>0.37709999999999999</v>
      </c>
      <c r="J45" s="68">
        <f t="shared" si="6"/>
        <v>0.40079999999999999</v>
      </c>
      <c r="K45" s="101">
        <f t="shared" si="6"/>
        <v>0.3947</v>
      </c>
      <c r="L45" s="98">
        <f t="shared" si="6"/>
        <v>0.32790000000000002</v>
      </c>
      <c r="M45" s="68">
        <f t="shared" si="6"/>
        <v>0.34839999999999999</v>
      </c>
      <c r="N45" s="101">
        <f t="shared" si="6"/>
        <v>0.34379999999999999</v>
      </c>
      <c r="O45" s="41"/>
      <c r="P45" s="41"/>
    </row>
    <row r="46" spans="1:28" x14ac:dyDescent="0.25">
      <c r="B46" s="120" t="s">
        <v>2</v>
      </c>
      <c r="C46" s="98">
        <f t="shared" si="6"/>
        <v>0.52559999999999996</v>
      </c>
      <c r="D46" s="68">
        <f t="shared" si="6"/>
        <v>0.48829999999999996</v>
      </c>
      <c r="E46" s="101">
        <f t="shared" si="6"/>
        <v>0.51689999999999992</v>
      </c>
      <c r="F46" s="98">
        <f t="shared" si="6"/>
        <v>0.27300000000000002</v>
      </c>
      <c r="G46" s="68">
        <f t="shared" si="6"/>
        <v>0.31269999999999998</v>
      </c>
      <c r="H46" s="271"/>
      <c r="I46" s="98">
        <f t="shared" si="6"/>
        <v>0.224</v>
      </c>
      <c r="J46" s="68">
        <f t="shared" si="6"/>
        <v>0.24209999999999998</v>
      </c>
      <c r="K46" s="101">
        <f t="shared" si="6"/>
        <v>0.25530000000000003</v>
      </c>
      <c r="L46" s="98">
        <f t="shared" si="6"/>
        <v>0.11019999999999999</v>
      </c>
      <c r="M46" s="68">
        <f t="shared" si="6"/>
        <v>0.1244</v>
      </c>
      <c r="N46" s="101">
        <f t="shared" si="6"/>
        <v>0.14070000000000002</v>
      </c>
      <c r="O46" s="41"/>
      <c r="P46" s="41"/>
    </row>
    <row r="47" spans="1:28" x14ac:dyDescent="0.25">
      <c r="B47" s="120" t="s">
        <v>3</v>
      </c>
      <c r="C47" s="98">
        <f t="shared" si="6"/>
        <v>0.4113</v>
      </c>
      <c r="D47" s="68">
        <f t="shared" si="6"/>
        <v>0.39600000000000002</v>
      </c>
      <c r="E47" s="101">
        <f t="shared" si="6"/>
        <v>0.40620000000000001</v>
      </c>
      <c r="F47" s="268"/>
      <c r="G47" s="68">
        <f t="shared" si="6"/>
        <v>8.8400000000000006E-2</v>
      </c>
      <c r="H47" s="101">
        <f t="shared" si="6"/>
        <v>9.2399999999999996E-2</v>
      </c>
      <c r="I47" s="98">
        <f t="shared" si="6"/>
        <v>0.42180000000000001</v>
      </c>
      <c r="J47" s="68">
        <f t="shared" si="6"/>
        <v>0.45600000000000007</v>
      </c>
      <c r="K47" s="101">
        <f t="shared" si="6"/>
        <v>0.44720000000000004</v>
      </c>
      <c r="L47" s="98">
        <f t="shared" si="6"/>
        <v>0.32869999999999999</v>
      </c>
      <c r="M47" s="68">
        <f t="shared" si="6"/>
        <v>0.34549999999999997</v>
      </c>
      <c r="N47" s="101">
        <f t="shared" si="6"/>
        <v>0.33499999999999996</v>
      </c>
      <c r="O47" s="41"/>
      <c r="P47" s="41"/>
    </row>
    <row r="48" spans="1:28" x14ac:dyDescent="0.25">
      <c r="B48" s="120" t="s">
        <v>4</v>
      </c>
      <c r="C48" s="98">
        <f t="shared" si="6"/>
        <v>0.32650000000000001</v>
      </c>
      <c r="D48" s="68">
        <f t="shared" si="6"/>
        <v>0.29020000000000001</v>
      </c>
      <c r="E48" s="101">
        <f t="shared" si="6"/>
        <v>0.28840000000000005</v>
      </c>
      <c r="F48" s="98">
        <f t="shared" si="6"/>
        <v>0.39810000000000001</v>
      </c>
      <c r="G48" s="68">
        <f t="shared" si="6"/>
        <v>0.36810000000000004</v>
      </c>
      <c r="H48" s="101">
        <f t="shared" si="6"/>
        <v>0.38370000000000004</v>
      </c>
      <c r="I48" s="98">
        <f t="shared" si="6"/>
        <v>0.31930000000000003</v>
      </c>
      <c r="J48" s="68">
        <f t="shared" si="6"/>
        <v>0.34550000000000003</v>
      </c>
      <c r="K48" s="101">
        <f t="shared" si="6"/>
        <v>0.3629</v>
      </c>
      <c r="L48" s="98">
        <f t="shared" si="6"/>
        <v>0.34290000000000004</v>
      </c>
      <c r="M48" s="68">
        <f t="shared" si="6"/>
        <v>0.35499999999999998</v>
      </c>
      <c r="N48" s="101">
        <f t="shared" si="6"/>
        <v>0.35470000000000002</v>
      </c>
      <c r="O48" s="41"/>
      <c r="P48" s="41"/>
    </row>
    <row r="49" spans="1:42" x14ac:dyDescent="0.25">
      <c r="B49" s="120" t="s">
        <v>5</v>
      </c>
      <c r="C49" s="98">
        <f t="shared" si="6"/>
        <v>5.8900000000000001E-2</v>
      </c>
      <c r="D49" s="68">
        <f t="shared" si="6"/>
        <v>1.77E-2</v>
      </c>
      <c r="E49" s="101">
        <f t="shared" si="6"/>
        <v>2.2099999999999995E-2</v>
      </c>
      <c r="F49" s="98">
        <f t="shared" si="6"/>
        <v>0.39269999999999999</v>
      </c>
      <c r="G49" s="68">
        <f t="shared" si="6"/>
        <v>0.40280000000000005</v>
      </c>
      <c r="H49" s="101">
        <f t="shared" si="6"/>
        <v>0.38019999999999998</v>
      </c>
      <c r="I49" s="98">
        <f t="shared" si="6"/>
        <v>0.2676</v>
      </c>
      <c r="J49" s="68">
        <f t="shared" si="6"/>
        <v>0.26519999999999999</v>
      </c>
      <c r="K49" s="101">
        <f t="shared" si="6"/>
        <v>0.28070000000000001</v>
      </c>
      <c r="L49" s="98">
        <f t="shared" si="6"/>
        <v>0.23680000000000001</v>
      </c>
      <c r="M49" s="68">
        <f t="shared" si="6"/>
        <v>0.25650000000000001</v>
      </c>
      <c r="N49" s="101">
        <f t="shared" si="6"/>
        <v>0.24490000000000001</v>
      </c>
      <c r="O49" s="41"/>
      <c r="P49" s="41"/>
    </row>
    <row r="50" spans="1:42" x14ac:dyDescent="0.25">
      <c r="B50" s="120" t="s">
        <v>6</v>
      </c>
      <c r="C50" s="98">
        <f t="shared" si="6"/>
        <v>5.9999999999999984E-3</v>
      </c>
      <c r="D50" s="68">
        <f t="shared" si="6"/>
        <v>6.5999999999999948E-3</v>
      </c>
      <c r="E50" s="101">
        <f t="shared" si="6"/>
        <v>5.9999999999999984E-3</v>
      </c>
      <c r="F50" s="98">
        <f t="shared" si="6"/>
        <v>0.29869999999999997</v>
      </c>
      <c r="G50" s="68">
        <f t="shared" si="6"/>
        <v>0.29570000000000002</v>
      </c>
      <c r="H50" s="101">
        <f t="shared" si="6"/>
        <v>0.2893</v>
      </c>
      <c r="I50" s="98">
        <f t="shared" si="6"/>
        <v>0.30880000000000002</v>
      </c>
      <c r="J50" s="68">
        <f t="shared" si="6"/>
        <v>0.29059999999999997</v>
      </c>
      <c r="K50" s="101">
        <f t="shared" si="6"/>
        <v>0.3342</v>
      </c>
      <c r="L50" s="98">
        <f t="shared" si="6"/>
        <v>0.39269999999999999</v>
      </c>
      <c r="M50" s="68">
        <f t="shared" si="6"/>
        <v>0.38429999999999997</v>
      </c>
      <c r="N50" s="101">
        <f t="shared" si="6"/>
        <v>0.36729999999999996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6.0000000000000053E-3</v>
      </c>
      <c r="D51" s="135">
        <f t="shared" si="6"/>
        <v>6.5999999999999948E-3</v>
      </c>
      <c r="E51" s="136">
        <f t="shared" si="6"/>
        <v>6.399999999999996E-3</v>
      </c>
      <c r="F51" s="134">
        <f t="shared" si="6"/>
        <v>0.38789999999999997</v>
      </c>
      <c r="G51" s="135">
        <f t="shared" si="6"/>
        <v>0.39550000000000002</v>
      </c>
      <c r="H51" s="136">
        <f t="shared" si="6"/>
        <v>0.40139999999999998</v>
      </c>
      <c r="I51" s="134">
        <f t="shared" si="6"/>
        <v>0.29160000000000003</v>
      </c>
      <c r="J51" s="135">
        <f t="shared" si="6"/>
        <v>0.30810000000000004</v>
      </c>
      <c r="K51" s="136">
        <f t="shared" si="6"/>
        <v>0.31820000000000004</v>
      </c>
      <c r="L51" s="134">
        <f t="shared" si="6"/>
        <v>0.44089999999999996</v>
      </c>
      <c r="M51" s="135">
        <f t="shared" si="6"/>
        <v>0.41260000000000002</v>
      </c>
      <c r="N51" s="136">
        <f t="shared" si="6"/>
        <v>0.42430000000000001</v>
      </c>
      <c r="O51" s="41"/>
      <c r="P51" s="41"/>
    </row>
    <row r="52" spans="1:42" x14ac:dyDescent="0.25">
      <c r="B52" s="137"/>
      <c r="C52" s="41" t="s">
        <v>56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18</v>
      </c>
      <c r="B54" s="299" t="s">
        <v>39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04" t="s">
        <v>17</v>
      </c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96" t="s">
        <v>30</v>
      </c>
      <c r="D57" s="297"/>
      <c r="E57" s="298"/>
      <c r="F57" s="296" t="s">
        <v>31</v>
      </c>
      <c r="G57" s="297"/>
      <c r="H57" s="298"/>
      <c r="I57" s="297" t="s">
        <v>33</v>
      </c>
      <c r="J57" s="297"/>
      <c r="K57" s="297"/>
      <c r="L57" s="296" t="s">
        <v>32</v>
      </c>
      <c r="M57" s="297"/>
      <c r="N57" s="298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40</v>
      </c>
      <c r="D58" s="44" t="s">
        <v>10</v>
      </c>
      <c r="E58" s="45" t="s">
        <v>11</v>
      </c>
      <c r="F58" s="46" t="s">
        <v>125</v>
      </c>
      <c r="G58" s="202" t="s">
        <v>10</v>
      </c>
      <c r="H58" s="45" t="s">
        <v>11</v>
      </c>
      <c r="I58" s="46" t="s">
        <v>125</v>
      </c>
      <c r="J58" s="202" t="s">
        <v>10</v>
      </c>
      <c r="K58" s="202" t="s">
        <v>11</v>
      </c>
      <c r="L58" s="46" t="s">
        <v>125</v>
      </c>
      <c r="M58" s="202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0.59480000000000011</v>
      </c>
      <c r="E59" s="57">
        <f t="shared" ref="E59:E64" si="8">STDEV(C44:E44)</f>
        <v>7.5079957378783885E-3</v>
      </c>
      <c r="F59" s="190">
        <f t="shared" ref="F59:F66" si="9">F15</f>
        <v>25</v>
      </c>
      <c r="G59" s="56">
        <f t="shared" ref="G59:G66" si="10">AVERAGE(F44:H44)</f>
        <v>0.26823333333333332</v>
      </c>
      <c r="H59" s="57">
        <f t="shared" ref="H59:H66" si="11">STDEV(F44:H44)</f>
        <v>8.4677820787579256E-3</v>
      </c>
      <c r="I59" s="190">
        <f t="shared" ref="I59:I66" si="12">I15</f>
        <v>33</v>
      </c>
      <c r="J59" s="169">
        <f t="shared" ref="J59:J66" si="13">AVERAGE(I44:K44)</f>
        <v>0.36086666666666672</v>
      </c>
      <c r="K59" s="169">
        <f t="shared" ref="K59:K66" si="14">STDEV(I44:K44)</f>
        <v>1.6084879027625079E-2</v>
      </c>
      <c r="L59" s="190">
        <f t="shared" ref="L59:L66" si="15">L15</f>
        <v>41</v>
      </c>
      <c r="M59" s="56">
        <f t="shared" ref="M59:M66" si="16">AVERAGE(L44:N44)</f>
        <v>0.30683333333333335</v>
      </c>
      <c r="N59" s="57">
        <f t="shared" ref="N59:N66" si="17">STDEV(L44:N44)</f>
        <v>4.8232077845903974E-3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0.55523333333333325</v>
      </c>
      <c r="E60" s="57">
        <f t="shared" si="8"/>
        <v>7.400225221797895E-3</v>
      </c>
      <c r="F60" s="58">
        <f t="shared" si="9"/>
        <v>26</v>
      </c>
      <c r="G60" s="56">
        <f t="shared" si="10"/>
        <v>0.28273333333333334</v>
      </c>
      <c r="H60" s="57">
        <f t="shared" si="11"/>
        <v>3.8175035472587642E-3</v>
      </c>
      <c r="I60" s="58">
        <f t="shared" si="12"/>
        <v>34</v>
      </c>
      <c r="J60" s="56">
        <f t="shared" si="13"/>
        <v>0.3908666666666667</v>
      </c>
      <c r="K60" s="56">
        <f t="shared" si="14"/>
        <v>1.230623148381881E-2</v>
      </c>
      <c r="L60" s="58">
        <f t="shared" si="15"/>
        <v>42</v>
      </c>
      <c r="M60" s="56">
        <f t="shared" si="16"/>
        <v>0.34003333333333335</v>
      </c>
      <c r="N60" s="57">
        <f t="shared" si="17"/>
        <v>1.0756548393110724E-2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0.51026666666666665</v>
      </c>
      <c r="E61" s="57">
        <f t="shared" si="8"/>
        <v>1.9514695317460969E-2</v>
      </c>
      <c r="F61" s="58">
        <f t="shared" si="9"/>
        <v>27</v>
      </c>
      <c r="G61" s="56">
        <f t="shared" si="10"/>
        <v>0.29285</v>
      </c>
      <c r="H61" s="57">
        <f t="shared" si="11"/>
        <v>2.8072139213105907E-2</v>
      </c>
      <c r="I61" s="58">
        <f t="shared" si="12"/>
        <v>35</v>
      </c>
      <c r="J61" s="56">
        <f t="shared" si="13"/>
        <v>0.24046666666666669</v>
      </c>
      <c r="K61" s="56">
        <f t="shared" si="14"/>
        <v>1.5713794364612694E-2</v>
      </c>
      <c r="L61" s="58">
        <f t="shared" si="15"/>
        <v>43</v>
      </c>
      <c r="M61" s="56">
        <f t="shared" si="16"/>
        <v>0.12509999999999999</v>
      </c>
      <c r="N61" s="57">
        <f t="shared" si="17"/>
        <v>1.5262044423995116E-2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0.40450000000000003</v>
      </c>
      <c r="E62" s="57">
        <f t="shared" si="8"/>
        <v>7.7903786814249179E-3</v>
      </c>
      <c r="F62" s="58">
        <f t="shared" si="9"/>
        <v>28</v>
      </c>
      <c r="G62" s="56">
        <f t="shared" si="10"/>
        <v>9.0400000000000008E-2</v>
      </c>
      <c r="H62" s="57">
        <f t="shared" si="11"/>
        <v>2.8284271247461827E-3</v>
      </c>
      <c r="I62" s="58">
        <f t="shared" si="12"/>
        <v>36</v>
      </c>
      <c r="J62" s="56">
        <f t="shared" si="13"/>
        <v>0.44166666666666671</v>
      </c>
      <c r="K62" s="56">
        <f t="shared" si="14"/>
        <v>1.7758753710025218E-2</v>
      </c>
      <c r="L62" s="58">
        <f t="shared" si="15"/>
        <v>44</v>
      </c>
      <c r="M62" s="56">
        <f t="shared" si="16"/>
        <v>0.33639999999999998</v>
      </c>
      <c r="N62" s="57">
        <f t="shared" si="17"/>
        <v>8.4870489570874914E-3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0.30170000000000002</v>
      </c>
      <c r="E63" s="57">
        <f t="shared" si="8"/>
        <v>2.1496278747727467E-2</v>
      </c>
      <c r="F63" s="58">
        <f t="shared" si="9"/>
        <v>29</v>
      </c>
      <c r="G63" s="56">
        <f t="shared" si="10"/>
        <v>0.38330000000000003</v>
      </c>
      <c r="H63" s="57">
        <f t="shared" si="11"/>
        <v>1.5003999466808828E-2</v>
      </c>
      <c r="I63" s="58">
        <f t="shared" si="12"/>
        <v>37</v>
      </c>
      <c r="J63" s="56">
        <f t="shared" si="13"/>
        <v>0.34256666666666669</v>
      </c>
      <c r="K63" s="56">
        <f t="shared" si="14"/>
        <v>2.1947513146899647E-2</v>
      </c>
      <c r="L63" s="58">
        <f t="shared" si="15"/>
        <v>45</v>
      </c>
      <c r="M63" s="56">
        <f t="shared" si="16"/>
        <v>0.35086666666666666</v>
      </c>
      <c r="N63" s="57">
        <f t="shared" si="17"/>
        <v>6.9009661159386239E-3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3.2899999999999999E-2</v>
      </c>
      <c r="E64" s="57">
        <f t="shared" si="8"/>
        <v>2.2623881187806828E-2</v>
      </c>
      <c r="F64" s="58">
        <f t="shared" si="9"/>
        <v>30</v>
      </c>
      <c r="G64" s="56">
        <f t="shared" si="10"/>
        <v>0.39189999999999997</v>
      </c>
      <c r="H64" s="57">
        <f t="shared" si="11"/>
        <v>1.1321219015636113E-2</v>
      </c>
      <c r="I64" s="58">
        <f t="shared" si="12"/>
        <v>38</v>
      </c>
      <c r="J64" s="56">
        <f t="shared" si="13"/>
        <v>0.27116666666666661</v>
      </c>
      <c r="K64" s="56">
        <f t="shared" si="14"/>
        <v>8.3428612198294064E-3</v>
      </c>
      <c r="L64" s="58">
        <f t="shared" si="15"/>
        <v>46</v>
      </c>
      <c r="M64" s="56">
        <f t="shared" si="16"/>
        <v>0.24606666666666666</v>
      </c>
      <c r="N64" s="57">
        <f t="shared" si="17"/>
        <v>9.9016833585675364E-3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31</v>
      </c>
      <c r="G65" s="56">
        <f t="shared" si="10"/>
        <v>0.2945666666666667</v>
      </c>
      <c r="H65" s="57">
        <f t="shared" si="11"/>
        <v>4.8013886880082105E-3</v>
      </c>
      <c r="I65" s="58">
        <f t="shared" si="12"/>
        <v>39</v>
      </c>
      <c r="J65" s="56">
        <f t="shared" si="13"/>
        <v>0.31119999999999998</v>
      </c>
      <c r="K65" s="56">
        <f t="shared" si="14"/>
        <v>2.1898858417734941E-2</v>
      </c>
      <c r="L65" s="58">
        <f t="shared" si="15"/>
        <v>47</v>
      </c>
      <c r="M65" s="56">
        <f t="shared" si="16"/>
        <v>0.38143333333333329</v>
      </c>
      <c r="N65" s="57">
        <f t="shared" si="17"/>
        <v>1.2940376089331166E-2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32</v>
      </c>
      <c r="G66" s="71">
        <f t="shared" si="10"/>
        <v>0.39493333333333336</v>
      </c>
      <c r="H66" s="72">
        <f t="shared" si="11"/>
        <v>6.7678159943465833E-3</v>
      </c>
      <c r="I66" s="73">
        <f t="shared" si="12"/>
        <v>40</v>
      </c>
      <c r="J66" s="71">
        <f t="shared" si="13"/>
        <v>0.30596666666666672</v>
      </c>
      <c r="K66" s="71">
        <f t="shared" si="14"/>
        <v>1.3427707672321942E-2</v>
      </c>
      <c r="L66" s="73">
        <f t="shared" si="15"/>
        <v>48</v>
      </c>
      <c r="M66" s="71">
        <f t="shared" si="16"/>
        <v>0.42593333333333333</v>
      </c>
      <c r="N66" s="72">
        <f t="shared" si="17"/>
        <v>1.4220525072349909E-2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50</v>
      </c>
      <c r="B68" s="300" t="s">
        <v>83</v>
      </c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44</v>
      </c>
      <c r="J71" s="79" t="s">
        <v>60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36</v>
      </c>
      <c r="F73" s="75"/>
      <c r="G73" s="33"/>
      <c r="H73" s="107"/>
      <c r="I73" s="67"/>
      <c r="J73" s="79" t="s">
        <v>57</v>
      </c>
      <c r="K73" s="91">
        <v>-0.19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59</v>
      </c>
      <c r="K74" s="91">
        <v>0.5978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34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105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98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97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21</v>
      </c>
      <c r="B89" s="204" t="s">
        <v>79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84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53" t="s">
        <v>28</v>
      </c>
      <c r="C92" s="253"/>
      <c r="D92" s="253"/>
      <c r="E92" s="204"/>
      <c r="F92" s="253"/>
      <c r="G92" s="253"/>
      <c r="H92" s="204"/>
      <c r="I92" s="253"/>
      <c r="J92" s="253"/>
      <c r="K92" s="204"/>
      <c r="L92" s="253"/>
      <c r="M92" s="253"/>
      <c r="N92" s="20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40</v>
      </c>
      <c r="E93" s="66"/>
      <c r="F93" s="47" t="s">
        <v>125</v>
      </c>
      <c r="G93" s="47" t="s">
        <v>40</v>
      </c>
      <c r="H93" s="66"/>
      <c r="I93" s="47" t="s">
        <v>125</v>
      </c>
      <c r="J93" s="47" t="s">
        <v>40</v>
      </c>
      <c r="K93" s="67"/>
      <c r="L93" s="47" t="s">
        <v>125</v>
      </c>
      <c r="M93" s="47" t="s">
        <v>40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1.5789473684209954E-2</v>
      </c>
      <c r="E94" s="130"/>
      <c r="F94" s="35">
        <f>F59</f>
        <v>25</v>
      </c>
      <c r="G94" s="64">
        <f t="shared" ref="G94:G101" si="18">(G59-$K$74)/$K$73</f>
        <v>1.734561403508772</v>
      </c>
      <c r="H94" s="131"/>
      <c r="I94" s="35">
        <f>I59</f>
        <v>33</v>
      </c>
      <c r="J94" s="64">
        <f t="shared" ref="J94:J101" si="19">(J59-$K$74)/$K$73</f>
        <v>1.2470175438596487</v>
      </c>
      <c r="K94" s="67"/>
      <c r="L94" s="35">
        <f>L59</f>
        <v>41</v>
      </c>
      <c r="M94" s="64">
        <f t="shared" ref="M94:M101" si="20">(M59-$K$74)/$K$73</f>
        <v>1.5314035087719298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0.2240350877192987</v>
      </c>
      <c r="E95" s="130"/>
      <c r="F95" s="35">
        <f t="shared" ref="F95:F101" si="22">F60</f>
        <v>26</v>
      </c>
      <c r="G95" s="64">
        <f t="shared" si="18"/>
        <v>1.6582456140350876</v>
      </c>
      <c r="H95" s="131"/>
      <c r="I95" s="35">
        <f t="shared" ref="I95:I101" si="23">I60</f>
        <v>34</v>
      </c>
      <c r="J95" s="64">
        <f t="shared" si="19"/>
        <v>1.0891228070175436</v>
      </c>
      <c r="K95" s="67"/>
      <c r="L95" s="35">
        <f t="shared" ref="L95:L101" si="24">L60</f>
        <v>42</v>
      </c>
      <c r="M95" s="64">
        <f t="shared" si="20"/>
        <v>1.3566666666666665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0.460701754385965</v>
      </c>
      <c r="E96" s="130"/>
      <c r="F96" s="35">
        <f t="shared" si="22"/>
        <v>27</v>
      </c>
      <c r="G96" s="64">
        <f t="shared" si="18"/>
        <v>1.605</v>
      </c>
      <c r="H96" s="131"/>
      <c r="I96" s="35">
        <f t="shared" si="23"/>
        <v>35</v>
      </c>
      <c r="J96" s="64">
        <f t="shared" si="19"/>
        <v>1.8807017543859645</v>
      </c>
      <c r="K96" s="67"/>
      <c r="L96" s="35">
        <f t="shared" si="24"/>
        <v>43</v>
      </c>
      <c r="M96" s="64">
        <f t="shared" si="20"/>
        <v>2.4878947368421054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1.0173684210526315</v>
      </c>
      <c r="E97" s="130"/>
      <c r="F97" s="35">
        <f t="shared" si="22"/>
        <v>28</v>
      </c>
      <c r="G97" s="64">
        <f t="shared" si="18"/>
        <v>2.6705263157894734</v>
      </c>
      <c r="H97" s="131"/>
      <c r="I97" s="35">
        <f t="shared" si="23"/>
        <v>36</v>
      </c>
      <c r="J97" s="64">
        <f t="shared" si="19"/>
        <v>0.82175438596491202</v>
      </c>
      <c r="K97" s="67"/>
      <c r="L97" s="35">
        <f t="shared" si="24"/>
        <v>44</v>
      </c>
      <c r="M97" s="64">
        <f t="shared" si="20"/>
        <v>1.3757894736842107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1.5584210526315787</v>
      </c>
      <c r="E98" s="130"/>
      <c r="F98" s="35">
        <f t="shared" si="22"/>
        <v>29</v>
      </c>
      <c r="G98" s="64">
        <f t="shared" si="18"/>
        <v>1.1289473684210525</v>
      </c>
      <c r="H98" s="131"/>
      <c r="I98" s="35">
        <f t="shared" si="23"/>
        <v>37</v>
      </c>
      <c r="J98" s="64">
        <f t="shared" si="19"/>
        <v>1.3433333333333333</v>
      </c>
      <c r="K98" s="67"/>
      <c r="L98" s="35">
        <f t="shared" si="24"/>
        <v>45</v>
      </c>
      <c r="M98" s="64">
        <f t="shared" si="20"/>
        <v>1.2996491228070175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2.973157894736842</v>
      </c>
      <c r="E99" s="130"/>
      <c r="F99" s="35">
        <f t="shared" si="22"/>
        <v>30</v>
      </c>
      <c r="G99" s="64">
        <f t="shared" si="18"/>
        <v>1.083684210526316</v>
      </c>
      <c r="H99" s="131"/>
      <c r="I99" s="35">
        <f t="shared" si="23"/>
        <v>38</v>
      </c>
      <c r="J99" s="64">
        <f t="shared" si="19"/>
        <v>1.7191228070175442</v>
      </c>
      <c r="K99" s="67"/>
      <c r="L99" s="35">
        <f t="shared" si="24"/>
        <v>46</v>
      </c>
      <c r="M99" s="64">
        <f t="shared" si="20"/>
        <v>1.8512280701754387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>
        <f t="shared" si="18"/>
        <v>1.5959649122807016</v>
      </c>
      <c r="H100" s="131"/>
      <c r="I100" s="35">
        <f t="shared" si="23"/>
        <v>39</v>
      </c>
      <c r="J100" s="64">
        <f t="shared" si="19"/>
        <v>1.5084210526315791</v>
      </c>
      <c r="K100" s="67"/>
      <c r="L100" s="35">
        <f t="shared" si="24"/>
        <v>47</v>
      </c>
      <c r="M100" s="64">
        <f t="shared" si="20"/>
        <v>1.1387719298245615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>
        <f t="shared" si="18"/>
        <v>1.0677192982456138</v>
      </c>
      <c r="H101" s="131"/>
      <c r="I101" s="35">
        <f t="shared" si="23"/>
        <v>40</v>
      </c>
      <c r="J101" s="64">
        <f t="shared" si="19"/>
        <v>1.5359649122807015</v>
      </c>
      <c r="K101" s="67"/>
      <c r="L101" s="35">
        <f t="shared" si="24"/>
        <v>48</v>
      </c>
      <c r="M101" s="64">
        <f t="shared" si="20"/>
        <v>0.9045614035087719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03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23</v>
      </c>
      <c r="B104" s="79" t="s">
        <v>27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89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93" t="s">
        <v>126</v>
      </c>
      <c r="C107" s="293"/>
      <c r="D107" s="293"/>
      <c r="E107" s="293"/>
      <c r="F107" s="294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64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65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93" t="s">
        <v>88</v>
      </c>
      <c r="C110" s="293"/>
      <c r="D110" s="293"/>
      <c r="E110" s="293"/>
      <c r="F110" s="294"/>
      <c r="G110" s="145">
        <f>AVERAGE(G94:G95)</f>
        <v>1.6964035087719298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93" t="s">
        <v>29</v>
      </c>
      <c r="C112" s="293"/>
      <c r="D112" s="293"/>
      <c r="E112" s="293"/>
      <c r="F112" s="294"/>
      <c r="G112" s="145">
        <f>G107/G110</f>
        <v>36.194218935829156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25</v>
      </c>
      <c r="B116" s="42" t="s">
        <v>90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87" t="s">
        <v>93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119</v>
      </c>
      <c r="F119" s="47" t="s">
        <v>38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0.5714876674078081</v>
      </c>
      <c r="D120" s="67"/>
      <c r="E120" s="35">
        <f>F94</f>
        <v>25</v>
      </c>
      <c r="F120" s="148">
        <f t="shared" ref="F120:F127" si="25">G94*$G$112</f>
        <v>62.78109519623559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6">D95*$G$112</f>
        <v>8.1087750142199866</v>
      </c>
      <c r="D121" s="67"/>
      <c r="E121" s="35">
        <f t="shared" ref="E121:E127" si="27">F95</f>
        <v>26</v>
      </c>
      <c r="F121" s="148">
        <f t="shared" si="25"/>
        <v>60.018904803764414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6"/>
        <v>16.674740162366206</v>
      </c>
      <c r="D122" s="67"/>
      <c r="E122" s="35">
        <f t="shared" si="27"/>
        <v>27</v>
      </c>
      <c r="F122" s="148">
        <f t="shared" si="25"/>
        <v>58.091721392005795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6"/>
        <v>36.822855369977766</v>
      </c>
      <c r="D123" s="67"/>
      <c r="E123" s="35">
        <f t="shared" si="27"/>
        <v>28</v>
      </c>
      <c r="F123" s="148">
        <f t="shared" si="25"/>
        <v>96.657614147577434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6"/>
        <v>56.405832773152689</v>
      </c>
      <c r="D124" s="67"/>
      <c r="E124" s="35">
        <f t="shared" si="27"/>
        <v>29</v>
      </c>
      <c r="F124" s="148">
        <f t="shared" si="25"/>
        <v>40.861368219659752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6"/>
        <v>107.61112777289415</v>
      </c>
      <c r="D125" s="67"/>
      <c r="E125" s="35">
        <f t="shared" si="27"/>
        <v>30</v>
      </c>
      <c r="F125" s="148">
        <f t="shared" si="25"/>
        <v>39.223103573090654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>
        <f t="shared" si="25"/>
        <v>57.764703448989088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>
        <f t="shared" si="25"/>
        <v>38.645266042711611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>
        <f t="shared" ref="F128:F135" si="28">J94*$G$112</f>
        <v>45.13482599927606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5" si="29">I95</f>
        <v>34</v>
      </c>
      <c r="F129" s="148">
        <f t="shared" si="28"/>
        <v>39.419949325197777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>
        <f t="shared" si="28"/>
        <v>68.070531051243591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>
        <f t="shared" si="28"/>
        <v>29.742758157091878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>
        <f t="shared" si="28"/>
        <v>48.620900770463827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>
        <f t="shared" si="29"/>
        <v>38</v>
      </c>
      <c r="F133" s="148">
        <f t="shared" si="28"/>
        <v>62.222307254770172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>
        <f t="shared" si="29"/>
        <v>39</v>
      </c>
      <c r="F134" s="148">
        <f t="shared" si="28"/>
        <v>54.596121826361248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>
        <f t="shared" si="29"/>
        <v>40</v>
      </c>
      <c r="F135" s="148">
        <f t="shared" si="28"/>
        <v>55.593050312839338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>
        <f>L94</f>
        <v>41</v>
      </c>
      <c r="F136" s="148">
        <f t="shared" ref="F136:F143" si="30">M94*$G$112</f>
        <v>55.427953875588194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>
        <f t="shared" ref="E137:E143" si="31">L95</f>
        <v>42</v>
      </c>
      <c r="F137" s="148">
        <f t="shared" si="30"/>
        <v>49.103490356274882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>
        <f t="shared" si="31"/>
        <v>43</v>
      </c>
      <c r="F138" s="148">
        <f t="shared" si="30"/>
        <v>90.047406794560231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>
        <f t="shared" si="31"/>
        <v>44</v>
      </c>
      <c r="F139" s="148">
        <f t="shared" si="30"/>
        <v>49.795625420135487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>
        <f t="shared" si="31"/>
        <v>45</v>
      </c>
      <c r="F140" s="148">
        <f t="shared" si="30"/>
        <v>47.039784890635502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>
        <f t="shared" si="31"/>
        <v>46</v>
      </c>
      <c r="F141" s="148">
        <f t="shared" si="30"/>
        <v>67.00375407208233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>
        <f t="shared" si="31"/>
        <v>47</v>
      </c>
      <c r="F142" s="148">
        <f t="shared" si="30"/>
        <v>41.216960546046856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>
        <f t="shared" si="31"/>
        <v>48</v>
      </c>
      <c r="F143" s="148">
        <f t="shared" si="30"/>
        <v>32.73989347949739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26</v>
      </c>
      <c r="B145" s="25" t="s">
        <v>75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72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108</v>
      </c>
      <c r="L147" s="77"/>
      <c r="M147" s="67"/>
      <c r="N147" s="78"/>
    </row>
    <row r="148" spans="1:19" x14ac:dyDescent="0.25">
      <c r="A148" s="25"/>
      <c r="C148" s="26" t="s">
        <v>73</v>
      </c>
      <c r="L148" s="77"/>
      <c r="M148" s="67"/>
      <c r="N148" s="78"/>
    </row>
    <row r="149" spans="1:19" x14ac:dyDescent="0.25">
      <c r="A149" s="25"/>
      <c r="C149" s="26" t="s">
        <v>109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1:N1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B4" sqref="B4"/>
    </sheetView>
  </sheetViews>
  <sheetFormatPr defaultRowHeight="15" x14ac:dyDescent="0.25"/>
  <cols>
    <col min="1" max="2" width="12" style="26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86</v>
      </c>
      <c r="K1" s="25" t="s">
        <v>47</v>
      </c>
      <c r="L1" s="26"/>
    </row>
    <row r="2" spans="1:28" x14ac:dyDescent="0.25">
      <c r="A2" s="25" t="s">
        <v>48</v>
      </c>
      <c r="K2" s="25" t="s">
        <v>112</v>
      </c>
      <c r="L2" s="26"/>
    </row>
    <row r="3" spans="1:28" x14ac:dyDescent="0.25">
      <c r="A3" s="25"/>
      <c r="K3" s="25" t="s">
        <v>113</v>
      </c>
      <c r="L3" s="26"/>
    </row>
    <row r="4" spans="1:28" x14ac:dyDescent="0.25">
      <c r="A4" s="25" t="s">
        <v>45</v>
      </c>
      <c r="B4" s="26">
        <v>3</v>
      </c>
      <c r="D4" s="25"/>
      <c r="K4" s="25" t="s">
        <v>114</v>
      </c>
      <c r="L4" s="26"/>
    </row>
    <row r="5" spans="1:28" ht="13.5" customHeight="1" x14ac:dyDescent="0.25">
      <c r="A5" s="25" t="s">
        <v>16</v>
      </c>
      <c r="B5" s="261"/>
      <c r="K5" s="25" t="s">
        <v>95</v>
      </c>
      <c r="L5" s="26"/>
    </row>
    <row r="6" spans="1:28" x14ac:dyDescent="0.25">
      <c r="A6" s="25" t="s">
        <v>13</v>
      </c>
      <c r="K6" s="25" t="s">
        <v>67</v>
      </c>
      <c r="L6" s="26"/>
    </row>
    <row r="7" spans="1:28" ht="17.25" x14ac:dyDescent="0.25">
      <c r="A7" s="25" t="s">
        <v>46</v>
      </c>
      <c r="B7" s="25" t="s">
        <v>103</v>
      </c>
      <c r="K7" s="25" t="s">
        <v>115</v>
      </c>
      <c r="L7" s="26"/>
    </row>
    <row r="8" spans="1:28" x14ac:dyDescent="0.25">
      <c r="B8" s="25" t="s">
        <v>42</v>
      </c>
      <c r="K8" s="25" t="s">
        <v>116</v>
      </c>
      <c r="L8" s="26"/>
    </row>
    <row r="9" spans="1:28" x14ac:dyDescent="0.25">
      <c r="A9" s="25"/>
      <c r="B9" s="25"/>
      <c r="K9" s="25" t="s">
        <v>69</v>
      </c>
    </row>
    <row r="10" spans="1:28" x14ac:dyDescent="0.25">
      <c r="A10" s="25"/>
      <c r="B10" s="33"/>
    </row>
    <row r="11" spans="1:28" x14ac:dyDescent="0.25">
      <c r="A11" s="25" t="s">
        <v>22</v>
      </c>
      <c r="B11" s="300" t="s">
        <v>41</v>
      </c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41"/>
      <c r="P11" s="41"/>
      <c r="AB11" s="26"/>
    </row>
    <row r="12" spans="1:28" x14ac:dyDescent="0.25">
      <c r="A12" s="25"/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38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29"/>
      <c r="C14" s="308" t="s">
        <v>37</v>
      </c>
      <c r="D14" s="305"/>
      <c r="E14" s="309"/>
      <c r="F14" s="307" t="s">
        <v>120</v>
      </c>
      <c r="G14" s="305"/>
      <c r="H14" s="305"/>
      <c r="I14" s="305" t="s">
        <v>120</v>
      </c>
      <c r="J14" s="305"/>
      <c r="K14" s="305"/>
      <c r="L14" s="305" t="s">
        <v>120</v>
      </c>
      <c r="M14" s="305"/>
      <c r="N14" s="306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9">
        <v>25</v>
      </c>
      <c r="G15" s="213">
        <f t="shared" ref="G15:G22" si="0">F15</f>
        <v>25</v>
      </c>
      <c r="H15" s="213">
        <f t="shared" ref="H15:H22" si="1">F15</f>
        <v>25</v>
      </c>
      <c r="I15" s="212">
        <v>33</v>
      </c>
      <c r="J15" s="213">
        <f t="shared" ref="J15:J22" si="2">I15</f>
        <v>33</v>
      </c>
      <c r="K15" s="214">
        <f t="shared" ref="K15:K22" si="3">I15</f>
        <v>33</v>
      </c>
      <c r="L15" s="212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40">
        <v>26</v>
      </c>
      <c r="G16" s="216">
        <f t="shared" si="0"/>
        <v>26</v>
      </c>
      <c r="H16" s="216">
        <f t="shared" si="1"/>
        <v>26</v>
      </c>
      <c r="I16" s="215">
        <v>34</v>
      </c>
      <c r="J16" s="216">
        <f t="shared" si="2"/>
        <v>34</v>
      </c>
      <c r="K16" s="217">
        <f t="shared" si="3"/>
        <v>34</v>
      </c>
      <c r="L16" s="215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41">
        <v>27</v>
      </c>
      <c r="G17" s="148">
        <f t="shared" si="0"/>
        <v>27</v>
      </c>
      <c r="H17" s="148">
        <f t="shared" si="1"/>
        <v>27</v>
      </c>
      <c r="I17" s="218">
        <v>35</v>
      </c>
      <c r="J17" s="148">
        <f t="shared" si="2"/>
        <v>35</v>
      </c>
      <c r="K17" s="219">
        <f t="shared" si="3"/>
        <v>35</v>
      </c>
      <c r="L17" s="218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40">
        <v>28</v>
      </c>
      <c r="G18" s="216">
        <f t="shared" si="0"/>
        <v>28</v>
      </c>
      <c r="H18" s="216">
        <f t="shared" si="1"/>
        <v>28</v>
      </c>
      <c r="I18" s="215">
        <v>36</v>
      </c>
      <c r="J18" s="216">
        <f t="shared" si="2"/>
        <v>36</v>
      </c>
      <c r="K18" s="217">
        <f t="shared" si="3"/>
        <v>36</v>
      </c>
      <c r="L18" s="215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41">
        <v>29</v>
      </c>
      <c r="G19" s="148">
        <f t="shared" si="0"/>
        <v>29</v>
      </c>
      <c r="H19" s="148">
        <f t="shared" si="1"/>
        <v>29</v>
      </c>
      <c r="I19" s="218">
        <v>37</v>
      </c>
      <c r="J19" s="148">
        <f t="shared" si="2"/>
        <v>37</v>
      </c>
      <c r="K19" s="219">
        <f t="shared" si="3"/>
        <v>37</v>
      </c>
      <c r="L19" s="218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40">
        <v>30</v>
      </c>
      <c r="G20" s="216">
        <f t="shared" si="0"/>
        <v>30</v>
      </c>
      <c r="H20" s="216">
        <f t="shared" si="1"/>
        <v>30</v>
      </c>
      <c r="I20" s="215">
        <v>38</v>
      </c>
      <c r="J20" s="216">
        <f t="shared" si="2"/>
        <v>38</v>
      </c>
      <c r="K20" s="217">
        <f t="shared" si="3"/>
        <v>38</v>
      </c>
      <c r="L20" s="215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41">
        <v>31</v>
      </c>
      <c r="G21" s="148">
        <f t="shared" si="0"/>
        <v>31</v>
      </c>
      <c r="H21" s="148">
        <f t="shared" si="1"/>
        <v>31</v>
      </c>
      <c r="I21" s="218">
        <v>39</v>
      </c>
      <c r="J21" s="148">
        <f t="shared" si="2"/>
        <v>39</v>
      </c>
      <c r="K21" s="219">
        <f t="shared" si="3"/>
        <v>39</v>
      </c>
      <c r="L21" s="218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42">
        <v>32</v>
      </c>
      <c r="G22" s="221">
        <f t="shared" si="0"/>
        <v>32</v>
      </c>
      <c r="H22" s="221">
        <f t="shared" si="1"/>
        <v>32</v>
      </c>
      <c r="I22" s="220">
        <v>40</v>
      </c>
      <c r="J22" s="221">
        <f t="shared" si="2"/>
        <v>40</v>
      </c>
      <c r="K22" s="222">
        <f t="shared" si="3"/>
        <v>40</v>
      </c>
      <c r="L22" s="220">
        <v>48</v>
      </c>
      <c r="M22" s="235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20</v>
      </c>
      <c r="B25" s="304" t="s">
        <v>117</v>
      </c>
      <c r="C25" s="304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301" t="s">
        <v>80</v>
      </c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3"/>
      <c r="P28" s="41"/>
      <c r="Q28" s="301" t="s">
        <v>81</v>
      </c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3"/>
    </row>
    <row r="29" spans="1:28" ht="15.75" thickBot="1" x14ac:dyDescent="0.3">
      <c r="A29" s="87"/>
      <c r="B29" s="184" t="s">
        <v>15</v>
      </c>
      <c r="C29" s="41"/>
      <c r="D29" s="232">
        <v>1</v>
      </c>
      <c r="E29" s="88">
        <v>2</v>
      </c>
      <c r="F29" s="88">
        <v>3</v>
      </c>
      <c r="G29" s="89">
        <v>4</v>
      </c>
      <c r="H29" s="233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33">
        <v>11</v>
      </c>
      <c r="O29" s="234">
        <v>12</v>
      </c>
      <c r="P29" s="41"/>
      <c r="Q29" s="232">
        <v>1</v>
      </c>
      <c r="R29" s="233">
        <v>2</v>
      </c>
      <c r="S29" s="233">
        <v>3</v>
      </c>
      <c r="T29" s="89">
        <v>4</v>
      </c>
      <c r="U29" s="233">
        <v>5</v>
      </c>
      <c r="V29" s="90">
        <v>6</v>
      </c>
      <c r="W29" s="233">
        <v>7</v>
      </c>
      <c r="X29" s="233">
        <v>8</v>
      </c>
      <c r="Y29" s="233">
        <v>9</v>
      </c>
      <c r="Z29" s="89">
        <v>10</v>
      </c>
      <c r="AA29" s="233">
        <v>11</v>
      </c>
      <c r="AB29" s="234">
        <v>12</v>
      </c>
    </row>
    <row r="30" spans="1:28" x14ac:dyDescent="0.25">
      <c r="B30" s="41"/>
      <c r="C30" s="41"/>
      <c r="D30" s="92"/>
      <c r="E30" s="93"/>
      <c r="F30" s="93"/>
      <c r="G30" s="94"/>
      <c r="H30" s="93"/>
      <c r="I30" s="95"/>
      <c r="J30" s="93"/>
      <c r="K30" s="93"/>
      <c r="L30" s="93"/>
      <c r="M30" s="94"/>
      <c r="N30" s="93"/>
      <c r="O30" s="96"/>
      <c r="P30" s="41"/>
      <c r="Q30" s="92"/>
      <c r="R30" s="93"/>
      <c r="S30" s="93"/>
      <c r="T30" s="94"/>
      <c r="U30" s="93"/>
      <c r="V30" s="95"/>
      <c r="W30" s="93"/>
      <c r="X30" s="93"/>
      <c r="Y30" s="93"/>
      <c r="Z30" s="94"/>
      <c r="AA30" s="93"/>
      <c r="AB30" s="96"/>
    </row>
    <row r="31" spans="1:28" x14ac:dyDescent="0.25">
      <c r="B31" s="41"/>
      <c r="C31" s="41"/>
      <c r="D31" s="98"/>
      <c r="E31" s="68"/>
      <c r="F31" s="68"/>
      <c r="G31" s="99"/>
      <c r="H31" s="68"/>
      <c r="I31" s="100"/>
      <c r="J31" s="68"/>
      <c r="K31" s="68"/>
      <c r="L31" s="68"/>
      <c r="M31" s="99"/>
      <c r="N31" s="68"/>
      <c r="O31" s="101"/>
      <c r="P31" s="80"/>
      <c r="Q31" s="98"/>
      <c r="R31" s="68"/>
      <c r="S31" s="68"/>
      <c r="T31" s="99"/>
      <c r="U31" s="68"/>
      <c r="V31" s="100"/>
      <c r="W31" s="68"/>
      <c r="X31" s="68"/>
      <c r="Y31" s="68"/>
      <c r="Z31" s="99"/>
      <c r="AA31" s="68"/>
      <c r="AB31" s="101"/>
    </row>
    <row r="32" spans="1:28" x14ac:dyDescent="0.25">
      <c r="B32" s="41"/>
      <c r="C32" s="41"/>
      <c r="D32" s="102"/>
      <c r="E32" s="103"/>
      <c r="F32" s="103"/>
      <c r="G32" s="104"/>
      <c r="H32" s="103"/>
      <c r="I32" s="105"/>
      <c r="J32" s="103"/>
      <c r="K32" s="103"/>
      <c r="L32" s="103"/>
      <c r="M32" s="104"/>
      <c r="N32" s="103"/>
      <c r="O32" s="106"/>
      <c r="P32" s="80"/>
      <c r="Q32" s="102"/>
      <c r="R32" s="103"/>
      <c r="S32" s="103"/>
      <c r="T32" s="104"/>
      <c r="U32" s="103"/>
      <c r="V32" s="105"/>
      <c r="W32" s="103"/>
      <c r="X32" s="103"/>
      <c r="Y32" s="103"/>
      <c r="Z32" s="104"/>
      <c r="AA32" s="103"/>
      <c r="AB32" s="106"/>
    </row>
    <row r="33" spans="1:28" x14ac:dyDescent="0.25">
      <c r="B33" s="41"/>
      <c r="C33" s="41"/>
      <c r="D33" s="98"/>
      <c r="E33" s="68"/>
      <c r="F33" s="68"/>
      <c r="G33" s="99"/>
      <c r="H33" s="68"/>
      <c r="I33" s="100"/>
      <c r="J33" s="68"/>
      <c r="K33" s="68"/>
      <c r="L33" s="68"/>
      <c r="M33" s="99"/>
      <c r="N33" s="68"/>
      <c r="O33" s="101"/>
      <c r="P33" s="80"/>
      <c r="Q33" s="98"/>
      <c r="R33" s="68"/>
      <c r="S33" s="68"/>
      <c r="T33" s="99"/>
      <c r="U33" s="68"/>
      <c r="V33" s="100"/>
      <c r="W33" s="68"/>
      <c r="X33" s="68"/>
      <c r="Y33" s="68"/>
      <c r="Z33" s="99"/>
      <c r="AA33" s="68"/>
      <c r="AB33" s="101"/>
    </row>
    <row r="34" spans="1:28" x14ac:dyDescent="0.25">
      <c r="B34" s="41"/>
      <c r="C34" s="41"/>
      <c r="D34" s="102"/>
      <c r="E34" s="103"/>
      <c r="F34" s="103"/>
      <c r="G34" s="104"/>
      <c r="H34" s="103"/>
      <c r="I34" s="105"/>
      <c r="J34" s="103"/>
      <c r="K34" s="103"/>
      <c r="L34" s="103"/>
      <c r="M34" s="104"/>
      <c r="N34" s="103"/>
      <c r="O34" s="106"/>
      <c r="P34" s="80"/>
      <c r="Q34" s="102"/>
      <c r="R34" s="103"/>
      <c r="S34" s="103"/>
      <c r="T34" s="104"/>
      <c r="U34" s="103"/>
      <c r="V34" s="105"/>
      <c r="W34" s="103"/>
      <c r="X34" s="103"/>
      <c r="Y34" s="103"/>
      <c r="Z34" s="104"/>
      <c r="AA34" s="103"/>
      <c r="AB34" s="106"/>
    </row>
    <row r="35" spans="1:28" x14ac:dyDescent="0.25">
      <c r="B35" s="41"/>
      <c r="C35" s="41"/>
      <c r="D35" s="98"/>
      <c r="E35" s="68"/>
      <c r="F35" s="68"/>
      <c r="G35" s="99"/>
      <c r="H35" s="68"/>
      <c r="I35" s="100"/>
      <c r="J35" s="68"/>
      <c r="K35" s="68"/>
      <c r="L35" s="68"/>
      <c r="M35" s="99"/>
      <c r="N35" s="68"/>
      <c r="O35" s="101"/>
      <c r="P35" s="80"/>
      <c r="Q35" s="98"/>
      <c r="R35" s="68"/>
      <c r="S35" s="68"/>
      <c r="T35" s="99"/>
      <c r="U35" s="68"/>
      <c r="V35" s="100"/>
      <c r="W35" s="68"/>
      <c r="X35" s="68"/>
      <c r="Y35" s="68"/>
      <c r="Z35" s="99"/>
      <c r="AA35" s="68"/>
      <c r="AB35" s="101"/>
    </row>
    <row r="36" spans="1:28" x14ac:dyDescent="0.25">
      <c r="B36" s="41"/>
      <c r="C36" s="41"/>
      <c r="D36" s="102"/>
      <c r="E36" s="103"/>
      <c r="F36" s="103"/>
      <c r="G36" s="104"/>
      <c r="H36" s="103"/>
      <c r="I36" s="105"/>
      <c r="J36" s="103"/>
      <c r="K36" s="103"/>
      <c r="L36" s="103"/>
      <c r="M36" s="104"/>
      <c r="N36" s="103"/>
      <c r="O36" s="106"/>
      <c r="P36" s="80"/>
      <c r="Q36" s="102"/>
      <c r="R36" s="103"/>
      <c r="S36" s="103"/>
      <c r="T36" s="104"/>
      <c r="U36" s="103"/>
      <c r="V36" s="105"/>
      <c r="W36" s="103"/>
      <c r="X36" s="103"/>
      <c r="Y36" s="103"/>
      <c r="Z36" s="104"/>
      <c r="AA36" s="103"/>
      <c r="AB36" s="106"/>
    </row>
    <row r="37" spans="1:28" ht="15.75" thickBot="1" x14ac:dyDescent="0.3">
      <c r="B37" s="41"/>
      <c r="C37" s="41"/>
      <c r="D37" s="109"/>
      <c r="E37" s="110"/>
      <c r="F37" s="110"/>
      <c r="G37" s="111"/>
      <c r="H37" s="110"/>
      <c r="I37" s="112"/>
      <c r="J37" s="110"/>
      <c r="K37" s="110"/>
      <c r="L37" s="110"/>
      <c r="M37" s="111"/>
      <c r="N37" s="110"/>
      <c r="O37" s="113"/>
      <c r="P37" s="80"/>
      <c r="Q37" s="109"/>
      <c r="R37" s="110"/>
      <c r="S37" s="110"/>
      <c r="T37" s="111"/>
      <c r="U37" s="110"/>
      <c r="V37" s="112"/>
      <c r="W37" s="110"/>
      <c r="X37" s="110"/>
      <c r="Y37" s="110"/>
      <c r="Z37" s="111"/>
      <c r="AA37" s="110"/>
      <c r="AB37" s="113"/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19</v>
      </c>
      <c r="B39" s="231" t="s">
        <v>96</v>
      </c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41"/>
      <c r="O39" s="41"/>
      <c r="P39" s="41"/>
    </row>
    <row r="40" spans="1:28" x14ac:dyDescent="0.25">
      <c r="B40" s="79" t="s">
        <v>24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88" t="s">
        <v>107</v>
      </c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90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</v>
      </c>
      <c r="D44" s="122">
        <f t="shared" si="6"/>
        <v>0</v>
      </c>
      <c r="E44" s="123">
        <f t="shared" si="6"/>
        <v>0</v>
      </c>
      <c r="F44" s="121">
        <f t="shared" si="6"/>
        <v>0</v>
      </c>
      <c r="G44" s="122">
        <f t="shared" si="6"/>
        <v>0</v>
      </c>
      <c r="H44" s="123">
        <f t="shared" si="6"/>
        <v>0</v>
      </c>
      <c r="I44" s="121">
        <f t="shared" si="6"/>
        <v>0</v>
      </c>
      <c r="J44" s="122">
        <f t="shared" si="6"/>
        <v>0</v>
      </c>
      <c r="K44" s="123">
        <f t="shared" si="6"/>
        <v>0</v>
      </c>
      <c r="L44" s="121">
        <f t="shared" si="6"/>
        <v>0</v>
      </c>
      <c r="M44" s="122">
        <f t="shared" si="6"/>
        <v>0</v>
      </c>
      <c r="N44" s="123">
        <f t="shared" si="6"/>
        <v>0</v>
      </c>
      <c r="O44" s="41"/>
      <c r="P44" s="41"/>
    </row>
    <row r="45" spans="1:28" x14ac:dyDescent="0.25">
      <c r="B45" s="120" t="s">
        <v>1</v>
      </c>
      <c r="C45" s="98">
        <f t="shared" si="6"/>
        <v>0</v>
      </c>
      <c r="D45" s="68">
        <f t="shared" si="6"/>
        <v>0</v>
      </c>
      <c r="E45" s="101">
        <f t="shared" si="6"/>
        <v>0</v>
      </c>
      <c r="F45" s="98">
        <f t="shared" si="6"/>
        <v>0</v>
      </c>
      <c r="G45" s="68">
        <f t="shared" si="6"/>
        <v>0</v>
      </c>
      <c r="H45" s="101">
        <f t="shared" si="6"/>
        <v>0</v>
      </c>
      <c r="I45" s="98">
        <f t="shared" si="6"/>
        <v>0</v>
      </c>
      <c r="J45" s="68">
        <f t="shared" si="6"/>
        <v>0</v>
      </c>
      <c r="K45" s="101">
        <f t="shared" si="6"/>
        <v>0</v>
      </c>
      <c r="L45" s="98">
        <f t="shared" si="6"/>
        <v>0</v>
      </c>
      <c r="M45" s="68">
        <f t="shared" si="6"/>
        <v>0</v>
      </c>
      <c r="N45" s="101">
        <f t="shared" si="6"/>
        <v>0</v>
      </c>
      <c r="O45" s="41"/>
      <c r="P45" s="41"/>
    </row>
    <row r="46" spans="1:28" x14ac:dyDescent="0.25">
      <c r="B46" s="120" t="s">
        <v>2</v>
      </c>
      <c r="C46" s="98">
        <f t="shared" si="6"/>
        <v>0</v>
      </c>
      <c r="D46" s="68">
        <f t="shared" si="6"/>
        <v>0</v>
      </c>
      <c r="E46" s="101">
        <f t="shared" si="6"/>
        <v>0</v>
      </c>
      <c r="F46" s="98">
        <f t="shared" si="6"/>
        <v>0</v>
      </c>
      <c r="G46" s="68">
        <f t="shared" si="6"/>
        <v>0</v>
      </c>
      <c r="H46" s="101">
        <f t="shared" si="6"/>
        <v>0</v>
      </c>
      <c r="I46" s="98">
        <f t="shared" si="6"/>
        <v>0</v>
      </c>
      <c r="J46" s="68">
        <f t="shared" si="6"/>
        <v>0</v>
      </c>
      <c r="K46" s="101">
        <f t="shared" si="6"/>
        <v>0</v>
      </c>
      <c r="L46" s="98">
        <f t="shared" si="6"/>
        <v>0</v>
      </c>
      <c r="M46" s="68">
        <f t="shared" si="6"/>
        <v>0</v>
      </c>
      <c r="N46" s="101">
        <f t="shared" si="6"/>
        <v>0</v>
      </c>
      <c r="O46" s="41"/>
      <c r="P46" s="41"/>
    </row>
    <row r="47" spans="1:28" x14ac:dyDescent="0.25">
      <c r="B47" s="120" t="s">
        <v>3</v>
      </c>
      <c r="C47" s="98">
        <f t="shared" si="6"/>
        <v>0</v>
      </c>
      <c r="D47" s="68">
        <f t="shared" si="6"/>
        <v>0</v>
      </c>
      <c r="E47" s="101">
        <f t="shared" si="6"/>
        <v>0</v>
      </c>
      <c r="F47" s="98">
        <f t="shared" si="6"/>
        <v>0</v>
      </c>
      <c r="G47" s="68">
        <f t="shared" si="6"/>
        <v>0</v>
      </c>
      <c r="H47" s="101">
        <f t="shared" si="6"/>
        <v>0</v>
      </c>
      <c r="I47" s="98">
        <f t="shared" si="6"/>
        <v>0</v>
      </c>
      <c r="J47" s="68">
        <f t="shared" si="6"/>
        <v>0</v>
      </c>
      <c r="K47" s="101">
        <f t="shared" si="6"/>
        <v>0</v>
      </c>
      <c r="L47" s="98">
        <f t="shared" si="6"/>
        <v>0</v>
      </c>
      <c r="M47" s="68">
        <f t="shared" si="6"/>
        <v>0</v>
      </c>
      <c r="N47" s="101">
        <f t="shared" si="6"/>
        <v>0</v>
      </c>
      <c r="O47" s="41"/>
      <c r="P47" s="41"/>
    </row>
    <row r="48" spans="1:28" x14ac:dyDescent="0.25">
      <c r="B48" s="120" t="s">
        <v>4</v>
      </c>
      <c r="C48" s="98">
        <f t="shared" si="6"/>
        <v>0</v>
      </c>
      <c r="D48" s="68">
        <f t="shared" si="6"/>
        <v>0</v>
      </c>
      <c r="E48" s="101">
        <f t="shared" si="6"/>
        <v>0</v>
      </c>
      <c r="F48" s="98">
        <f t="shared" si="6"/>
        <v>0</v>
      </c>
      <c r="G48" s="68">
        <f t="shared" si="6"/>
        <v>0</v>
      </c>
      <c r="H48" s="101">
        <f t="shared" si="6"/>
        <v>0</v>
      </c>
      <c r="I48" s="98">
        <f t="shared" si="6"/>
        <v>0</v>
      </c>
      <c r="J48" s="68">
        <f t="shared" si="6"/>
        <v>0</v>
      </c>
      <c r="K48" s="101">
        <f t="shared" si="6"/>
        <v>0</v>
      </c>
      <c r="L48" s="98">
        <f t="shared" si="6"/>
        <v>0</v>
      </c>
      <c r="M48" s="68">
        <f t="shared" si="6"/>
        <v>0</v>
      </c>
      <c r="N48" s="101">
        <f t="shared" si="6"/>
        <v>0</v>
      </c>
      <c r="O48" s="41"/>
      <c r="P48" s="41"/>
    </row>
    <row r="49" spans="1:42" x14ac:dyDescent="0.25">
      <c r="B49" s="120" t="s">
        <v>5</v>
      </c>
      <c r="C49" s="98">
        <f t="shared" si="6"/>
        <v>0</v>
      </c>
      <c r="D49" s="68">
        <f t="shared" si="6"/>
        <v>0</v>
      </c>
      <c r="E49" s="101">
        <f t="shared" si="6"/>
        <v>0</v>
      </c>
      <c r="F49" s="98">
        <f t="shared" si="6"/>
        <v>0</v>
      </c>
      <c r="G49" s="68">
        <f t="shared" si="6"/>
        <v>0</v>
      </c>
      <c r="H49" s="101">
        <f t="shared" si="6"/>
        <v>0</v>
      </c>
      <c r="I49" s="98">
        <f t="shared" si="6"/>
        <v>0</v>
      </c>
      <c r="J49" s="68">
        <f t="shared" si="6"/>
        <v>0</v>
      </c>
      <c r="K49" s="101">
        <f t="shared" si="6"/>
        <v>0</v>
      </c>
      <c r="L49" s="98">
        <f t="shared" si="6"/>
        <v>0</v>
      </c>
      <c r="M49" s="68">
        <f t="shared" si="6"/>
        <v>0</v>
      </c>
      <c r="N49" s="101">
        <f t="shared" si="6"/>
        <v>0</v>
      </c>
      <c r="O49" s="41"/>
      <c r="P49" s="41"/>
    </row>
    <row r="50" spans="1:42" x14ac:dyDescent="0.25">
      <c r="B50" s="120" t="s">
        <v>6</v>
      </c>
      <c r="C50" s="98">
        <f t="shared" si="6"/>
        <v>0</v>
      </c>
      <c r="D50" s="68">
        <f t="shared" si="6"/>
        <v>0</v>
      </c>
      <c r="E50" s="101">
        <f t="shared" si="6"/>
        <v>0</v>
      </c>
      <c r="F50" s="98">
        <f t="shared" si="6"/>
        <v>0</v>
      </c>
      <c r="G50" s="68">
        <f t="shared" si="6"/>
        <v>0</v>
      </c>
      <c r="H50" s="101">
        <f t="shared" si="6"/>
        <v>0</v>
      </c>
      <c r="I50" s="98">
        <f t="shared" si="6"/>
        <v>0</v>
      </c>
      <c r="J50" s="68">
        <f t="shared" si="6"/>
        <v>0</v>
      </c>
      <c r="K50" s="101">
        <f t="shared" si="6"/>
        <v>0</v>
      </c>
      <c r="L50" s="98">
        <f t="shared" si="6"/>
        <v>0</v>
      </c>
      <c r="M50" s="68">
        <f t="shared" si="6"/>
        <v>0</v>
      </c>
      <c r="N50" s="101">
        <f t="shared" si="6"/>
        <v>0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0</v>
      </c>
      <c r="D51" s="135">
        <f t="shared" si="6"/>
        <v>0</v>
      </c>
      <c r="E51" s="136">
        <f t="shared" si="6"/>
        <v>0</v>
      </c>
      <c r="F51" s="134">
        <f t="shared" si="6"/>
        <v>0</v>
      </c>
      <c r="G51" s="135">
        <f t="shared" si="6"/>
        <v>0</v>
      </c>
      <c r="H51" s="136">
        <f t="shared" si="6"/>
        <v>0</v>
      </c>
      <c r="I51" s="134">
        <f t="shared" si="6"/>
        <v>0</v>
      </c>
      <c r="J51" s="135">
        <f t="shared" si="6"/>
        <v>0</v>
      </c>
      <c r="K51" s="136">
        <f t="shared" si="6"/>
        <v>0</v>
      </c>
      <c r="L51" s="134">
        <f t="shared" si="6"/>
        <v>0</v>
      </c>
      <c r="M51" s="135">
        <f t="shared" si="6"/>
        <v>0</v>
      </c>
      <c r="N51" s="136">
        <f t="shared" si="6"/>
        <v>0</v>
      </c>
      <c r="O51" s="41"/>
      <c r="P51" s="41"/>
    </row>
    <row r="52" spans="1:42" x14ac:dyDescent="0.25">
      <c r="B52" s="137"/>
      <c r="C52" s="41" t="s">
        <v>56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18</v>
      </c>
      <c r="B54" s="299" t="s">
        <v>39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36" t="s">
        <v>17</v>
      </c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96" t="s">
        <v>30</v>
      </c>
      <c r="D57" s="297"/>
      <c r="E57" s="298"/>
      <c r="F57" s="296" t="s">
        <v>31</v>
      </c>
      <c r="G57" s="297"/>
      <c r="H57" s="298"/>
      <c r="I57" s="297" t="s">
        <v>33</v>
      </c>
      <c r="J57" s="297"/>
      <c r="K57" s="297"/>
      <c r="L57" s="296" t="s">
        <v>32</v>
      </c>
      <c r="M57" s="297"/>
      <c r="N57" s="298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40</v>
      </c>
      <c r="D58" s="44" t="s">
        <v>10</v>
      </c>
      <c r="E58" s="45" t="s">
        <v>11</v>
      </c>
      <c r="F58" s="46" t="s">
        <v>125</v>
      </c>
      <c r="G58" s="230" t="s">
        <v>10</v>
      </c>
      <c r="H58" s="45" t="s">
        <v>11</v>
      </c>
      <c r="I58" s="46" t="s">
        <v>125</v>
      </c>
      <c r="J58" s="230" t="s">
        <v>10</v>
      </c>
      <c r="K58" s="230" t="s">
        <v>11</v>
      </c>
      <c r="L58" s="46" t="s">
        <v>125</v>
      </c>
      <c r="M58" s="230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</v>
      </c>
      <c r="E59" s="57">
        <f t="shared" ref="E59:E64" si="8">STDEV(C44:E44)</f>
        <v>0</v>
      </c>
      <c r="F59" s="190">
        <f t="shared" ref="F59:F66" si="9">F15</f>
        <v>25</v>
      </c>
      <c r="G59" s="56">
        <f t="shared" ref="G59:G66" si="10">AVERAGE(F44:H44)</f>
        <v>0</v>
      </c>
      <c r="H59" s="57">
        <f t="shared" ref="H59:H66" si="11">STDEV(F44:H44)</f>
        <v>0</v>
      </c>
      <c r="I59" s="190">
        <f t="shared" ref="I59:I66" si="12">I15</f>
        <v>33</v>
      </c>
      <c r="J59" s="169">
        <f t="shared" ref="J59:J66" si="13">AVERAGE(I44:K44)</f>
        <v>0</v>
      </c>
      <c r="K59" s="169">
        <f t="shared" ref="K59:K66" si="14">STDEV(I44:K44)</f>
        <v>0</v>
      </c>
      <c r="L59" s="190">
        <f t="shared" ref="L59:L66" si="15">L15</f>
        <v>41</v>
      </c>
      <c r="M59" s="56">
        <f t="shared" ref="M59:M66" si="16">AVERAGE(L44:N44)</f>
        <v>0</v>
      </c>
      <c r="N59" s="57">
        <f t="shared" ref="N59:N66" si="17">STDEV(L44:N44)</f>
        <v>0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</v>
      </c>
      <c r="E60" s="57">
        <f t="shared" si="8"/>
        <v>0</v>
      </c>
      <c r="F60" s="58">
        <f t="shared" si="9"/>
        <v>26</v>
      </c>
      <c r="G60" s="56">
        <f t="shared" si="10"/>
        <v>0</v>
      </c>
      <c r="H60" s="57">
        <f t="shared" si="11"/>
        <v>0</v>
      </c>
      <c r="I60" s="58">
        <f t="shared" si="12"/>
        <v>34</v>
      </c>
      <c r="J60" s="56">
        <f t="shared" si="13"/>
        <v>0</v>
      </c>
      <c r="K60" s="56">
        <f t="shared" si="14"/>
        <v>0</v>
      </c>
      <c r="L60" s="58">
        <f t="shared" si="15"/>
        <v>42</v>
      </c>
      <c r="M60" s="56">
        <f t="shared" si="16"/>
        <v>0</v>
      </c>
      <c r="N60" s="57">
        <f t="shared" si="17"/>
        <v>0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</v>
      </c>
      <c r="E61" s="57">
        <f t="shared" si="8"/>
        <v>0</v>
      </c>
      <c r="F61" s="58">
        <f t="shared" si="9"/>
        <v>27</v>
      </c>
      <c r="G61" s="56">
        <f t="shared" si="10"/>
        <v>0</v>
      </c>
      <c r="H61" s="57">
        <f t="shared" si="11"/>
        <v>0</v>
      </c>
      <c r="I61" s="58">
        <f t="shared" si="12"/>
        <v>35</v>
      </c>
      <c r="J61" s="56">
        <f t="shared" si="13"/>
        <v>0</v>
      </c>
      <c r="K61" s="56">
        <f t="shared" si="14"/>
        <v>0</v>
      </c>
      <c r="L61" s="58">
        <f t="shared" si="15"/>
        <v>43</v>
      </c>
      <c r="M61" s="56">
        <f t="shared" si="16"/>
        <v>0</v>
      </c>
      <c r="N61" s="57">
        <f t="shared" si="17"/>
        <v>0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</v>
      </c>
      <c r="E62" s="57">
        <f t="shared" si="8"/>
        <v>0</v>
      </c>
      <c r="F62" s="58">
        <f t="shared" si="9"/>
        <v>28</v>
      </c>
      <c r="G62" s="56">
        <f t="shared" si="10"/>
        <v>0</v>
      </c>
      <c r="H62" s="57">
        <f t="shared" si="11"/>
        <v>0</v>
      </c>
      <c r="I62" s="58">
        <f t="shared" si="12"/>
        <v>36</v>
      </c>
      <c r="J62" s="56">
        <f t="shared" si="13"/>
        <v>0</v>
      </c>
      <c r="K62" s="56">
        <f t="shared" si="14"/>
        <v>0</v>
      </c>
      <c r="L62" s="58">
        <f t="shared" si="15"/>
        <v>44</v>
      </c>
      <c r="M62" s="56">
        <f t="shared" si="16"/>
        <v>0</v>
      </c>
      <c r="N62" s="57">
        <f t="shared" si="17"/>
        <v>0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</v>
      </c>
      <c r="E63" s="57">
        <f t="shared" si="8"/>
        <v>0</v>
      </c>
      <c r="F63" s="58">
        <f t="shared" si="9"/>
        <v>29</v>
      </c>
      <c r="G63" s="56">
        <f t="shared" si="10"/>
        <v>0</v>
      </c>
      <c r="H63" s="57">
        <f t="shared" si="11"/>
        <v>0</v>
      </c>
      <c r="I63" s="58">
        <f t="shared" si="12"/>
        <v>37</v>
      </c>
      <c r="J63" s="56">
        <f t="shared" si="13"/>
        <v>0</v>
      </c>
      <c r="K63" s="56">
        <f t="shared" si="14"/>
        <v>0</v>
      </c>
      <c r="L63" s="58">
        <f t="shared" si="15"/>
        <v>45</v>
      </c>
      <c r="M63" s="56">
        <f t="shared" si="16"/>
        <v>0</v>
      </c>
      <c r="N63" s="57">
        <f t="shared" si="17"/>
        <v>0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0</v>
      </c>
      <c r="E64" s="57">
        <f t="shared" si="8"/>
        <v>0</v>
      </c>
      <c r="F64" s="58">
        <f t="shared" si="9"/>
        <v>30</v>
      </c>
      <c r="G64" s="56">
        <f t="shared" si="10"/>
        <v>0</v>
      </c>
      <c r="H64" s="57">
        <f t="shared" si="11"/>
        <v>0</v>
      </c>
      <c r="I64" s="58">
        <f t="shared" si="12"/>
        <v>38</v>
      </c>
      <c r="J64" s="56">
        <f t="shared" si="13"/>
        <v>0</v>
      </c>
      <c r="K64" s="56">
        <f t="shared" si="14"/>
        <v>0</v>
      </c>
      <c r="L64" s="58">
        <f t="shared" si="15"/>
        <v>46</v>
      </c>
      <c r="M64" s="56">
        <f t="shared" si="16"/>
        <v>0</v>
      </c>
      <c r="N64" s="57">
        <f t="shared" si="17"/>
        <v>0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31</v>
      </c>
      <c r="G65" s="56">
        <f t="shared" si="10"/>
        <v>0</v>
      </c>
      <c r="H65" s="57">
        <f t="shared" si="11"/>
        <v>0</v>
      </c>
      <c r="I65" s="58">
        <f t="shared" si="12"/>
        <v>39</v>
      </c>
      <c r="J65" s="56">
        <f t="shared" si="13"/>
        <v>0</v>
      </c>
      <c r="K65" s="56">
        <f t="shared" si="14"/>
        <v>0</v>
      </c>
      <c r="L65" s="58">
        <f t="shared" si="15"/>
        <v>47</v>
      </c>
      <c r="M65" s="56">
        <f t="shared" si="16"/>
        <v>0</v>
      </c>
      <c r="N65" s="57">
        <f t="shared" si="17"/>
        <v>0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32</v>
      </c>
      <c r="G66" s="71">
        <f t="shared" si="10"/>
        <v>0</v>
      </c>
      <c r="H66" s="72">
        <f t="shared" si="11"/>
        <v>0</v>
      </c>
      <c r="I66" s="73">
        <f t="shared" si="12"/>
        <v>40</v>
      </c>
      <c r="J66" s="71">
        <f t="shared" si="13"/>
        <v>0</v>
      </c>
      <c r="K66" s="71">
        <f t="shared" si="14"/>
        <v>0</v>
      </c>
      <c r="L66" s="73">
        <f t="shared" si="15"/>
        <v>48</v>
      </c>
      <c r="M66" s="71">
        <f t="shared" si="16"/>
        <v>0</v>
      </c>
      <c r="N66" s="72">
        <f t="shared" si="17"/>
        <v>0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50</v>
      </c>
      <c r="B68" s="300" t="s">
        <v>83</v>
      </c>
      <c r="C68" s="300"/>
      <c r="D68" s="300"/>
      <c r="E68" s="300"/>
      <c r="F68" s="300"/>
      <c r="G68" s="300"/>
      <c r="H68" s="300"/>
      <c r="I68" s="300"/>
      <c r="J68" s="300"/>
      <c r="K68" s="300"/>
      <c r="L68" s="300"/>
      <c r="M68" s="300"/>
      <c r="N68" s="300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44</v>
      </c>
      <c r="J71" s="79" t="s">
        <v>60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36</v>
      </c>
      <c r="F73" s="75"/>
      <c r="G73" s="33"/>
      <c r="H73" s="107"/>
      <c r="I73" s="67"/>
      <c r="J73" s="79" t="s">
        <v>57</v>
      </c>
      <c r="K73" s="91"/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59</v>
      </c>
      <c r="K74" s="91"/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34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105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98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97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21</v>
      </c>
      <c r="B89" s="236" t="s">
        <v>79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84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53" t="s">
        <v>28</v>
      </c>
      <c r="C92" s="253"/>
      <c r="D92" s="253"/>
      <c r="E92" s="236"/>
      <c r="F92" s="253"/>
      <c r="G92" s="253"/>
      <c r="H92" s="236"/>
      <c r="I92" s="253"/>
      <c r="J92" s="253"/>
      <c r="K92" s="236"/>
      <c r="L92" s="253"/>
      <c r="M92" s="253"/>
      <c r="N92" s="23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40</v>
      </c>
      <c r="E93" s="66"/>
      <c r="F93" s="47" t="s">
        <v>125</v>
      </c>
      <c r="G93" s="47" t="s">
        <v>40</v>
      </c>
      <c r="H93" s="66"/>
      <c r="I93" s="47" t="s">
        <v>125</v>
      </c>
      <c r="J93" s="47" t="s">
        <v>40</v>
      </c>
      <c r="K93" s="67"/>
      <c r="L93" s="47" t="s">
        <v>125</v>
      </c>
      <c r="M93" s="47" t="s">
        <v>40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 t="e">
        <f>(D59-$K$74)/$K$73</f>
        <v>#DIV/0!</v>
      </c>
      <c r="E94" s="130"/>
      <c r="F94" s="35">
        <f>F59</f>
        <v>25</v>
      </c>
      <c r="G94" s="64" t="e">
        <f t="shared" ref="G94:G101" si="18">(G59-$K$74)/$K$73</f>
        <v>#DIV/0!</v>
      </c>
      <c r="H94" s="131"/>
      <c r="I94" s="35">
        <f>I59</f>
        <v>33</v>
      </c>
      <c r="J94" s="64" t="e">
        <f t="shared" ref="J94:J101" si="19">(J59-$K$74)/$K$73</f>
        <v>#DIV/0!</v>
      </c>
      <c r="K94" s="67"/>
      <c r="L94" s="35">
        <f>L59</f>
        <v>41</v>
      </c>
      <c r="M94" s="64" t="e">
        <f t="shared" ref="M94:M101" si="20">(M59-$K$74)/$K$73</f>
        <v>#DIV/0!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 t="e">
        <f t="shared" ref="D95:D99" si="21">(D60-$K$74)/$K$73</f>
        <v>#DIV/0!</v>
      </c>
      <c r="E95" s="130"/>
      <c r="F95" s="35">
        <f t="shared" ref="F95:F101" si="22">F60</f>
        <v>26</v>
      </c>
      <c r="G95" s="64" t="e">
        <f t="shared" si="18"/>
        <v>#DIV/0!</v>
      </c>
      <c r="H95" s="131"/>
      <c r="I95" s="35">
        <f t="shared" ref="I95:I101" si="23">I60</f>
        <v>34</v>
      </c>
      <c r="J95" s="64" t="e">
        <f t="shared" si="19"/>
        <v>#DIV/0!</v>
      </c>
      <c r="K95" s="67"/>
      <c r="L95" s="35">
        <f t="shared" ref="L95:L101" si="24">L60</f>
        <v>42</v>
      </c>
      <c r="M95" s="64" t="e">
        <f t="shared" si="20"/>
        <v>#DIV/0!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 t="e">
        <f t="shared" si="21"/>
        <v>#DIV/0!</v>
      </c>
      <c r="E96" s="130"/>
      <c r="F96" s="35">
        <f t="shared" si="22"/>
        <v>27</v>
      </c>
      <c r="G96" s="64" t="e">
        <f t="shared" si="18"/>
        <v>#DIV/0!</v>
      </c>
      <c r="H96" s="131"/>
      <c r="I96" s="35">
        <f t="shared" si="23"/>
        <v>35</v>
      </c>
      <c r="J96" s="64" t="e">
        <f t="shared" si="19"/>
        <v>#DIV/0!</v>
      </c>
      <c r="K96" s="67"/>
      <c r="L96" s="35">
        <f t="shared" si="24"/>
        <v>43</v>
      </c>
      <c r="M96" s="64" t="e">
        <f t="shared" si="20"/>
        <v>#DIV/0!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 t="e">
        <f t="shared" si="21"/>
        <v>#DIV/0!</v>
      </c>
      <c r="E97" s="130"/>
      <c r="F97" s="35">
        <f t="shared" si="22"/>
        <v>28</v>
      </c>
      <c r="G97" s="64" t="e">
        <f t="shared" si="18"/>
        <v>#DIV/0!</v>
      </c>
      <c r="H97" s="131"/>
      <c r="I97" s="35">
        <f t="shared" si="23"/>
        <v>36</v>
      </c>
      <c r="J97" s="64" t="e">
        <f t="shared" si="19"/>
        <v>#DIV/0!</v>
      </c>
      <c r="K97" s="67"/>
      <c r="L97" s="35">
        <f t="shared" si="24"/>
        <v>44</v>
      </c>
      <c r="M97" s="64" t="e">
        <f t="shared" si="20"/>
        <v>#DIV/0!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 t="e">
        <f t="shared" si="21"/>
        <v>#DIV/0!</v>
      </c>
      <c r="E98" s="130"/>
      <c r="F98" s="35">
        <f t="shared" si="22"/>
        <v>29</v>
      </c>
      <c r="G98" s="64" t="e">
        <f t="shared" si="18"/>
        <v>#DIV/0!</v>
      </c>
      <c r="H98" s="131"/>
      <c r="I98" s="35">
        <f t="shared" si="23"/>
        <v>37</v>
      </c>
      <c r="J98" s="64" t="e">
        <f t="shared" si="19"/>
        <v>#DIV/0!</v>
      </c>
      <c r="K98" s="67"/>
      <c r="L98" s="35">
        <f t="shared" si="24"/>
        <v>45</v>
      </c>
      <c r="M98" s="64" t="e">
        <f t="shared" si="20"/>
        <v>#DIV/0!</v>
      </c>
      <c r="N98" s="130"/>
      <c r="AD98" s="67"/>
    </row>
    <row r="99" spans="1:30" x14ac:dyDescent="0.25">
      <c r="B99" s="67"/>
      <c r="C99" s="119">
        <v>3</v>
      </c>
      <c r="D99" s="64" t="e">
        <f t="shared" si="21"/>
        <v>#DIV/0!</v>
      </c>
      <c r="E99" s="130"/>
      <c r="F99" s="35">
        <f t="shared" si="22"/>
        <v>30</v>
      </c>
      <c r="G99" s="64" t="e">
        <f t="shared" si="18"/>
        <v>#DIV/0!</v>
      </c>
      <c r="H99" s="131"/>
      <c r="I99" s="35">
        <f t="shared" si="23"/>
        <v>38</v>
      </c>
      <c r="J99" s="64" t="e">
        <f t="shared" si="19"/>
        <v>#DIV/0!</v>
      </c>
      <c r="K99" s="67"/>
      <c r="L99" s="35">
        <f t="shared" si="24"/>
        <v>46</v>
      </c>
      <c r="M99" s="64" t="e">
        <f t="shared" si="20"/>
        <v>#DIV/0!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 t="e">
        <f t="shared" si="18"/>
        <v>#DIV/0!</v>
      </c>
      <c r="H100" s="131"/>
      <c r="I100" s="35">
        <f t="shared" si="23"/>
        <v>39</v>
      </c>
      <c r="J100" s="64" t="e">
        <f t="shared" si="19"/>
        <v>#DIV/0!</v>
      </c>
      <c r="K100" s="67"/>
      <c r="L100" s="35">
        <f t="shared" si="24"/>
        <v>47</v>
      </c>
      <c r="M100" s="64" t="e">
        <f t="shared" si="20"/>
        <v>#DIV/0!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 t="e">
        <f t="shared" si="18"/>
        <v>#DIV/0!</v>
      </c>
      <c r="H101" s="131"/>
      <c r="I101" s="35">
        <f t="shared" si="23"/>
        <v>40</v>
      </c>
      <c r="J101" s="64" t="e">
        <f t="shared" si="19"/>
        <v>#DIV/0!</v>
      </c>
      <c r="K101" s="67"/>
      <c r="L101" s="35">
        <f t="shared" si="24"/>
        <v>48</v>
      </c>
      <c r="M101" s="64" t="e">
        <f t="shared" si="20"/>
        <v>#DIV/0!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31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23</v>
      </c>
      <c r="B104" s="79" t="s">
        <v>27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89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93" t="s">
        <v>126</v>
      </c>
      <c r="C107" s="293"/>
      <c r="D107" s="293"/>
      <c r="E107" s="293"/>
      <c r="F107" s="294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64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65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93" t="s">
        <v>88</v>
      </c>
      <c r="C110" s="293"/>
      <c r="D110" s="293"/>
      <c r="E110" s="293"/>
      <c r="F110" s="294"/>
      <c r="G110" s="145" t="e">
        <f>AVERAGE(G94:G95)</f>
        <v>#DIV/0!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93" t="s">
        <v>29</v>
      </c>
      <c r="C112" s="293"/>
      <c r="D112" s="293"/>
      <c r="E112" s="293"/>
      <c r="F112" s="294"/>
      <c r="G112" s="145" t="e">
        <f>G107/G110</f>
        <v>#DIV/0!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25</v>
      </c>
      <c r="B116" s="42" t="s">
        <v>90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87" t="s">
        <v>93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119</v>
      </c>
      <c r="F119" s="47" t="s">
        <v>38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 t="e">
        <f>D94*$G$112</f>
        <v>#DIV/0!</v>
      </c>
      <c r="D120" s="67"/>
      <c r="E120" s="35">
        <f>F94</f>
        <v>25</v>
      </c>
      <c r="F120" s="148" t="e">
        <f t="shared" ref="F120:F127" si="25">G94*$G$112</f>
        <v>#DIV/0!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 t="e">
        <f t="shared" ref="C121:C125" si="26">D95*$G$112</f>
        <v>#DIV/0!</v>
      </c>
      <c r="D121" s="67"/>
      <c r="E121" s="35">
        <f t="shared" ref="E121:E127" si="27">F95</f>
        <v>26</v>
      </c>
      <c r="F121" s="148" t="e">
        <f t="shared" si="25"/>
        <v>#DIV/0!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 t="e">
        <f t="shared" si="26"/>
        <v>#DIV/0!</v>
      </c>
      <c r="D122" s="67"/>
      <c r="E122" s="35">
        <f t="shared" si="27"/>
        <v>27</v>
      </c>
      <c r="F122" s="148" t="e">
        <f t="shared" si="25"/>
        <v>#DIV/0!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 t="e">
        <f t="shared" si="26"/>
        <v>#DIV/0!</v>
      </c>
      <c r="D123" s="67"/>
      <c r="E123" s="35">
        <f t="shared" si="27"/>
        <v>28</v>
      </c>
      <c r="F123" s="148" t="e">
        <f t="shared" si="25"/>
        <v>#DIV/0!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 t="e">
        <f t="shared" si="26"/>
        <v>#DIV/0!</v>
      </c>
      <c r="D124" s="67"/>
      <c r="E124" s="35">
        <f t="shared" si="27"/>
        <v>29</v>
      </c>
      <c r="F124" s="148" t="e">
        <f t="shared" si="25"/>
        <v>#DIV/0!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 t="e">
        <f t="shared" si="26"/>
        <v>#DIV/0!</v>
      </c>
      <c r="D125" s="67"/>
      <c r="E125" s="35">
        <f t="shared" si="27"/>
        <v>30</v>
      </c>
      <c r="F125" s="148" t="e">
        <f t="shared" si="25"/>
        <v>#DIV/0!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 t="e">
        <f t="shared" si="25"/>
        <v>#DIV/0!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 t="e">
        <f t="shared" si="25"/>
        <v>#DIV/0!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 t="e">
        <f t="shared" ref="F128:F135" si="28">J94*$G$112</f>
        <v>#DIV/0!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5" si="29">I95</f>
        <v>34</v>
      </c>
      <c r="F129" s="148" t="e">
        <f t="shared" si="28"/>
        <v>#DIV/0!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 t="e">
        <f t="shared" si="28"/>
        <v>#DIV/0!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 t="e">
        <f t="shared" si="28"/>
        <v>#DIV/0!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 t="e">
        <f t="shared" si="28"/>
        <v>#DIV/0!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>
        <f t="shared" si="29"/>
        <v>38</v>
      </c>
      <c r="F133" s="148" t="e">
        <f t="shared" si="28"/>
        <v>#DIV/0!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>
        <f t="shared" si="29"/>
        <v>39</v>
      </c>
      <c r="F134" s="148" t="e">
        <f t="shared" si="28"/>
        <v>#DIV/0!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>
        <f t="shared" si="29"/>
        <v>40</v>
      </c>
      <c r="F135" s="148" t="e">
        <f t="shared" si="28"/>
        <v>#DIV/0!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>
        <f>L94</f>
        <v>41</v>
      </c>
      <c r="F136" s="148" t="e">
        <f t="shared" ref="F136:F143" si="30">M94*$G$112</f>
        <v>#DIV/0!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>
        <f t="shared" ref="E137:E143" si="31">L95</f>
        <v>42</v>
      </c>
      <c r="F137" s="148" t="e">
        <f t="shared" si="30"/>
        <v>#DIV/0!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>
        <f t="shared" si="31"/>
        <v>43</v>
      </c>
      <c r="F138" s="148" t="e">
        <f t="shared" si="30"/>
        <v>#DIV/0!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>
        <f t="shared" si="31"/>
        <v>44</v>
      </c>
      <c r="F139" s="148" t="e">
        <f t="shared" si="30"/>
        <v>#DIV/0!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>
        <f t="shared" si="31"/>
        <v>45</v>
      </c>
      <c r="F140" s="148" t="e">
        <f t="shared" si="30"/>
        <v>#DIV/0!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>
        <f t="shared" si="31"/>
        <v>46</v>
      </c>
      <c r="F141" s="148" t="e">
        <f t="shared" si="30"/>
        <v>#DIV/0!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>
        <f t="shared" si="31"/>
        <v>47</v>
      </c>
      <c r="F142" s="148" t="e">
        <f t="shared" si="30"/>
        <v>#DIV/0!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>
        <f t="shared" si="31"/>
        <v>48</v>
      </c>
      <c r="F143" s="148" t="e">
        <f t="shared" si="30"/>
        <v>#DIV/0!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26</v>
      </c>
      <c r="B145" s="25" t="s">
        <v>75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72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108</v>
      </c>
      <c r="L147" s="77"/>
      <c r="M147" s="67"/>
      <c r="N147" s="78"/>
    </row>
    <row r="148" spans="1:19" x14ac:dyDescent="0.25">
      <c r="A148" s="25"/>
      <c r="C148" s="26" t="s">
        <v>73</v>
      </c>
      <c r="L148" s="77"/>
      <c r="M148" s="67"/>
      <c r="N148" s="78"/>
    </row>
    <row r="149" spans="1:19" x14ac:dyDescent="0.25">
      <c r="A149" s="25"/>
      <c r="C149" s="26" t="s">
        <v>109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25:AA25"/>
    <mergeCell ref="B11:N11"/>
    <mergeCell ref="C14:E14"/>
    <mergeCell ref="F14:H14"/>
    <mergeCell ref="I14:K14"/>
    <mergeCell ref="L14:N14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07:F107"/>
    <mergeCell ref="B110:F110"/>
    <mergeCell ref="B112:F112"/>
    <mergeCell ref="B117:K1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AB648F-FAB4-4274-85C3-6E5B64B4A82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B4E1B6B-9034-45FF-945D-E692C415E8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DP, Plate 1</vt:lpstr>
      <vt:lpstr>DP, Plate 2</vt:lpstr>
      <vt:lpstr>DP, Plate 3</vt:lpstr>
      <vt:lpstr>AA, Plate 1</vt:lpstr>
      <vt:lpstr>AA, Plate 2</vt:lpstr>
      <vt:lpstr>AA, Plate 3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2022-03-03T16:55:42Z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