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Congress Mash Extraction Data\"/>
    </mc:Choice>
  </mc:AlternateContent>
  <bookViews>
    <workbookView xWindow="-120" yWindow="-120" windowWidth="29040" windowHeight="17640" tabRatio="808"/>
  </bookViews>
  <sheets>
    <sheet name="Data" sheetId="2" r:id="rId1"/>
    <sheet name="RI, nD" sheetId="4" r:id="rId2"/>
    <sheet name="BG, Plate 1" sheetId="15" r:id="rId3"/>
    <sheet name="FAN, Plate 1" sheetId="6" r:id="rId4"/>
    <sheet name="SP" sheetId="16" r:id="rId5"/>
  </sheets>
  <definedNames>
    <definedName name="_xlnm.Print_Area" localSheetId="0">Data!#REF!</definedName>
    <definedName name="_xlnm.Print_Area" localSheetId="3">'FAN, Plate 1'!$A$1:$T$96</definedName>
  </definedNames>
  <calcPr calcId="162913"/>
</workbook>
</file>

<file path=xl/calcChain.xml><?xml version="1.0" encoding="utf-8"?>
<calcChain xmlns="http://schemas.openxmlformats.org/spreadsheetml/2006/main">
  <c r="I51" i="16" l="1"/>
  <c r="I50" i="16"/>
  <c r="K50" i="16" s="1"/>
  <c r="I49" i="16"/>
  <c r="I48" i="16"/>
  <c r="K48" i="16" s="1"/>
  <c r="I47" i="16"/>
  <c r="K46" i="16"/>
  <c r="J46" i="16"/>
  <c r="I46" i="16"/>
  <c r="I45" i="16"/>
  <c r="I44" i="16"/>
  <c r="K44" i="16" s="1"/>
  <c r="I43" i="16"/>
  <c r="K42" i="16"/>
  <c r="I42" i="16"/>
  <c r="J42" i="16" s="1"/>
  <c r="I41" i="16"/>
  <c r="K40" i="16"/>
  <c r="J40" i="16"/>
  <c r="I40" i="16"/>
  <c r="I39" i="16"/>
  <c r="I38" i="16"/>
  <c r="J38" i="16" s="1"/>
  <c r="I37" i="16"/>
  <c r="K36" i="16"/>
  <c r="I36" i="16"/>
  <c r="J36" i="16" s="1"/>
  <c r="I35" i="16"/>
  <c r="K34" i="16"/>
  <c r="J34" i="16"/>
  <c r="I34" i="16"/>
  <c r="I33" i="16"/>
  <c r="I32" i="16"/>
  <c r="K32" i="16" s="1"/>
  <c r="I31" i="16"/>
  <c r="K30" i="16"/>
  <c r="I30" i="16"/>
  <c r="J30" i="16" s="1"/>
  <c r="I29" i="16"/>
  <c r="K28" i="16"/>
  <c r="J28" i="16"/>
  <c r="I28" i="16"/>
  <c r="I27" i="16"/>
  <c r="I26" i="16"/>
  <c r="J26" i="16" s="1"/>
  <c r="I25" i="16"/>
  <c r="K24" i="16"/>
  <c r="I24" i="16"/>
  <c r="J24" i="16" s="1"/>
  <c r="I23" i="16"/>
  <c r="K22" i="16"/>
  <c r="J22" i="16"/>
  <c r="I22" i="16"/>
  <c r="I21" i="16"/>
  <c r="I20" i="16"/>
  <c r="J20" i="16" s="1"/>
  <c r="I19" i="16"/>
  <c r="K18" i="16"/>
  <c r="I18" i="16"/>
  <c r="J18" i="16" s="1"/>
  <c r="I17" i="16"/>
  <c r="K16" i="16"/>
  <c r="J16" i="16"/>
  <c r="I16" i="16"/>
  <c r="I15" i="16"/>
  <c r="I14" i="16"/>
  <c r="K14" i="16" s="1"/>
  <c r="I13" i="16"/>
  <c r="K12" i="16"/>
  <c r="I12" i="16"/>
  <c r="J12" i="16" s="1"/>
  <c r="I11" i="16"/>
  <c r="K10" i="16"/>
  <c r="J10" i="16"/>
  <c r="I10" i="16"/>
  <c r="I9" i="16"/>
  <c r="I8" i="16"/>
  <c r="K8" i="16" s="1"/>
  <c r="I7" i="16"/>
  <c r="K6" i="16"/>
  <c r="I6" i="16"/>
  <c r="J6" i="16" s="1"/>
  <c r="I5" i="16"/>
  <c r="K4" i="16"/>
  <c r="J4" i="16"/>
  <c r="I4" i="16"/>
  <c r="I3" i="16"/>
  <c r="I2" i="16"/>
  <c r="J2" i="16" s="1"/>
  <c r="J14" i="16" l="1"/>
  <c r="J32" i="16"/>
  <c r="J50" i="16"/>
  <c r="K2" i="16"/>
  <c r="K26" i="16"/>
  <c r="K38" i="16"/>
  <c r="J48" i="16"/>
  <c r="J44" i="16"/>
  <c r="K20" i="16"/>
  <c r="J8" i="16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17" i="4"/>
  <c r="E90" i="15" l="1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89" i="15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86" i="6"/>
  <c r="E18" i="4" l="1"/>
  <c r="L18" i="4" s="1"/>
  <c r="F18" i="4"/>
  <c r="M18" i="4" s="1"/>
  <c r="E19" i="4"/>
  <c r="L19" i="4" s="1"/>
  <c r="F19" i="4"/>
  <c r="M19" i="4" s="1"/>
  <c r="E20" i="4"/>
  <c r="F20" i="4"/>
  <c r="M20" i="4" s="1"/>
  <c r="E21" i="4"/>
  <c r="L21" i="4" s="1"/>
  <c r="F21" i="4"/>
  <c r="M21" i="4" s="1"/>
  <c r="E22" i="4"/>
  <c r="F22" i="4"/>
  <c r="M22" i="4" s="1"/>
  <c r="E23" i="4"/>
  <c r="L23" i="4" s="1"/>
  <c r="F23" i="4"/>
  <c r="M23" i="4" s="1"/>
  <c r="E24" i="4"/>
  <c r="F24" i="4"/>
  <c r="M24" i="4" s="1"/>
  <c r="E25" i="4"/>
  <c r="F25" i="4"/>
  <c r="M25" i="4" s="1"/>
  <c r="E26" i="4"/>
  <c r="L26" i="4" s="1"/>
  <c r="F26" i="4"/>
  <c r="E27" i="4"/>
  <c r="L27" i="4" s="1"/>
  <c r="F27" i="4"/>
  <c r="E28" i="4"/>
  <c r="F28" i="4"/>
  <c r="M28" i="4" s="1"/>
  <c r="E29" i="4"/>
  <c r="G29" i="4" s="1"/>
  <c r="F29" i="4"/>
  <c r="M29" i="4" s="1"/>
  <c r="E30" i="4"/>
  <c r="L30" i="4" s="1"/>
  <c r="F30" i="4"/>
  <c r="M30" i="4" s="1"/>
  <c r="E31" i="4"/>
  <c r="L31" i="4" s="1"/>
  <c r="F31" i="4"/>
  <c r="M31" i="4" s="1"/>
  <c r="E32" i="4"/>
  <c r="F32" i="4"/>
  <c r="E33" i="4"/>
  <c r="L33" i="4" s="1"/>
  <c r="F33" i="4"/>
  <c r="E34" i="4"/>
  <c r="F34" i="4"/>
  <c r="M34" i="4" s="1"/>
  <c r="E35" i="4"/>
  <c r="L35" i="4" s="1"/>
  <c r="F35" i="4"/>
  <c r="M35" i="4" s="1"/>
  <c r="E36" i="4"/>
  <c r="F36" i="4"/>
  <c r="M36" i="4" s="1"/>
  <c r="E37" i="4"/>
  <c r="L37" i="4" s="1"/>
  <c r="F37" i="4"/>
  <c r="M37" i="4" s="1"/>
  <c r="E38" i="4"/>
  <c r="F38" i="4"/>
  <c r="E39" i="4"/>
  <c r="L39" i="4" s="1"/>
  <c r="F39" i="4"/>
  <c r="M39" i="4" s="1"/>
  <c r="E40" i="4"/>
  <c r="L40" i="4" s="1"/>
  <c r="F40" i="4"/>
  <c r="M40" i="4" s="1"/>
  <c r="E41" i="4"/>
  <c r="L41" i="4" s="1"/>
  <c r="F41" i="4"/>
  <c r="M41" i="4" s="1"/>
  <c r="E42" i="4"/>
  <c r="G42" i="4" s="1"/>
  <c r="F42" i="4"/>
  <c r="M42" i="4" s="1"/>
  <c r="E43" i="4"/>
  <c r="G43" i="4" s="1"/>
  <c r="F43" i="4"/>
  <c r="E44" i="4"/>
  <c r="F44" i="4"/>
  <c r="E45" i="4"/>
  <c r="L45" i="4" s="1"/>
  <c r="F45" i="4"/>
  <c r="M45" i="4" s="1"/>
  <c r="E46" i="4"/>
  <c r="F46" i="4"/>
  <c r="M46" i="4" s="1"/>
  <c r="E47" i="4"/>
  <c r="F47" i="4"/>
  <c r="M47" i="4" s="1"/>
  <c r="E48" i="4"/>
  <c r="F48" i="4"/>
  <c r="M48" i="4" s="1"/>
  <c r="E49" i="4"/>
  <c r="F49" i="4"/>
  <c r="M49" i="4" s="1"/>
  <c r="E50" i="4"/>
  <c r="F50" i="4"/>
  <c r="E51" i="4"/>
  <c r="L51" i="4" s="1"/>
  <c r="F51" i="4"/>
  <c r="E52" i="4"/>
  <c r="L52" i="4" s="1"/>
  <c r="F52" i="4"/>
  <c r="E53" i="4"/>
  <c r="L53" i="4" s="1"/>
  <c r="F53" i="4"/>
  <c r="M53" i="4" s="1"/>
  <c r="E54" i="4"/>
  <c r="L54" i="4" s="1"/>
  <c r="F54" i="4"/>
  <c r="M54" i="4" s="1"/>
  <c r="E55" i="4"/>
  <c r="F55" i="4"/>
  <c r="M55" i="4" s="1"/>
  <c r="E56" i="4"/>
  <c r="F56" i="4"/>
  <c r="M56" i="4" s="1"/>
  <c r="E57" i="4"/>
  <c r="L57" i="4" s="1"/>
  <c r="F57" i="4"/>
  <c r="E58" i="4"/>
  <c r="F58" i="4"/>
  <c r="M58" i="4" s="1"/>
  <c r="E59" i="4"/>
  <c r="L59" i="4" s="1"/>
  <c r="F59" i="4"/>
  <c r="M59" i="4" s="1"/>
  <c r="E60" i="4"/>
  <c r="F60" i="4"/>
  <c r="M60" i="4" s="1"/>
  <c r="E61" i="4"/>
  <c r="L61" i="4" s="1"/>
  <c r="F61" i="4"/>
  <c r="E62" i="4"/>
  <c r="F62" i="4"/>
  <c r="M62" i="4" s="1"/>
  <c r="E63" i="4"/>
  <c r="F63" i="4"/>
  <c r="M63" i="4" s="1"/>
  <c r="E64" i="4"/>
  <c r="F64" i="4"/>
  <c r="M65" i="4"/>
  <c r="M70" i="4"/>
  <c r="L71" i="4"/>
  <c r="M71" i="4"/>
  <c r="M73" i="4"/>
  <c r="L75" i="4"/>
  <c r="M75" i="4"/>
  <c r="L77" i="4"/>
  <c r="M77" i="4"/>
  <c r="M83" i="4"/>
  <c r="L84" i="4"/>
  <c r="M85" i="4"/>
  <c r="L89" i="4"/>
  <c r="M89" i="4"/>
  <c r="L92" i="4"/>
  <c r="L93" i="4"/>
  <c r="L95" i="4"/>
  <c r="M95" i="4"/>
  <c r="L96" i="4"/>
  <c r="L107" i="4"/>
  <c r="G20" i="4"/>
  <c r="H20" i="4"/>
  <c r="G26" i="4"/>
  <c r="H26" i="4"/>
  <c r="G32" i="4"/>
  <c r="H32" i="4"/>
  <c r="G33" i="4"/>
  <c r="G38" i="4"/>
  <c r="G44" i="4"/>
  <c r="H44" i="4"/>
  <c r="G50" i="4"/>
  <c r="H54" i="4"/>
  <c r="G56" i="4"/>
  <c r="H56" i="4"/>
  <c r="H62" i="4"/>
  <c r="L20" i="4"/>
  <c r="M26" i="4"/>
  <c r="L32" i="4"/>
  <c r="M32" i="4"/>
  <c r="M33" i="4"/>
  <c r="L38" i="4"/>
  <c r="M38" i="4"/>
  <c r="M43" i="4"/>
  <c r="L44" i="4"/>
  <c r="M44" i="4"/>
  <c r="L50" i="4"/>
  <c r="M50" i="4"/>
  <c r="L56" i="4"/>
  <c r="M57" i="4"/>
  <c r="L62" i="4"/>
  <c r="L63" i="4"/>
  <c r="L64" i="4"/>
  <c r="L66" i="4"/>
  <c r="M66" i="4"/>
  <c r="L67" i="4"/>
  <c r="M67" i="4"/>
  <c r="N67" i="4" s="1"/>
  <c r="O67" i="4"/>
  <c r="L68" i="4"/>
  <c r="M68" i="4"/>
  <c r="N68" i="4" s="1"/>
  <c r="L69" i="4"/>
  <c r="N69" i="4" s="1"/>
  <c r="M69" i="4"/>
  <c r="L70" i="4"/>
  <c r="M72" i="4"/>
  <c r="L73" i="4"/>
  <c r="L74" i="4"/>
  <c r="O74" i="4" s="1"/>
  <c r="M74" i="4"/>
  <c r="L76" i="4"/>
  <c r="M76" i="4"/>
  <c r="M78" i="4"/>
  <c r="L79" i="4"/>
  <c r="L80" i="4"/>
  <c r="M80" i="4"/>
  <c r="L81" i="4"/>
  <c r="L82" i="4"/>
  <c r="M82" i="4"/>
  <c r="M84" i="4"/>
  <c r="L85" i="4"/>
  <c r="L86" i="4"/>
  <c r="M86" i="4"/>
  <c r="O86" i="4" s="1"/>
  <c r="L87" i="4"/>
  <c r="M87" i="4"/>
  <c r="L88" i="4"/>
  <c r="M90" i="4"/>
  <c r="L91" i="4"/>
  <c r="M92" i="4"/>
  <c r="M93" i="4"/>
  <c r="M96" i="4"/>
  <c r="L97" i="4"/>
  <c r="M97" i="4"/>
  <c r="O97" i="4"/>
  <c r="L98" i="4"/>
  <c r="N98" i="4" s="1"/>
  <c r="M98" i="4"/>
  <c r="L99" i="4"/>
  <c r="M99" i="4"/>
  <c r="L100" i="4"/>
  <c r="O100" i="4" s="1"/>
  <c r="M100" i="4"/>
  <c r="N100" i="4" s="1"/>
  <c r="M101" i="4"/>
  <c r="L102" i="4"/>
  <c r="M102" i="4"/>
  <c r="L103" i="4"/>
  <c r="M103" i="4"/>
  <c r="N103" i="4" s="1"/>
  <c r="O103" i="4"/>
  <c r="L104" i="4"/>
  <c r="M104" i="4"/>
  <c r="O104" i="4"/>
  <c r="L105" i="4"/>
  <c r="M105" i="4"/>
  <c r="L106" i="4"/>
  <c r="N106" i="4" s="1"/>
  <c r="M106" i="4"/>
  <c r="O106" i="4" s="1"/>
  <c r="M107" i="4"/>
  <c r="L108" i="4"/>
  <c r="M108" i="4"/>
  <c r="L109" i="4"/>
  <c r="M109" i="4"/>
  <c r="L110" i="4"/>
  <c r="M110" i="4"/>
  <c r="N110" i="4" s="1"/>
  <c r="O110" i="4"/>
  <c r="L111" i="4"/>
  <c r="M111" i="4"/>
  <c r="L112" i="4"/>
  <c r="N112" i="4" s="1"/>
  <c r="M112" i="4"/>
  <c r="F17" i="4"/>
  <c r="G17" i="4" s="1"/>
  <c r="E17" i="4"/>
  <c r="L17" i="4" s="1"/>
  <c r="O38" i="4" l="1"/>
  <c r="O32" i="4"/>
  <c r="N32" i="4"/>
  <c r="G25" i="4"/>
  <c r="M17" i="4"/>
  <c r="L43" i="4"/>
  <c r="O43" i="4" s="1"/>
  <c r="L42" i="4"/>
  <c r="N42" i="4" s="1"/>
  <c r="H43" i="4"/>
  <c r="G64" i="4"/>
  <c r="H52" i="4"/>
  <c r="N50" i="4"/>
  <c r="N38" i="4"/>
  <c r="L25" i="4"/>
  <c r="O25" i="4" s="1"/>
  <c r="H42" i="4"/>
  <c r="H18" i="4"/>
  <c r="G51" i="4"/>
  <c r="G27" i="4"/>
  <c r="H17" i="4"/>
  <c r="G18" i="4"/>
  <c r="H39" i="4"/>
  <c r="H50" i="4"/>
  <c r="H38" i="4"/>
  <c r="G39" i="4"/>
  <c r="G61" i="4"/>
  <c r="H63" i="4"/>
  <c r="G63" i="4"/>
  <c r="H61" i="4"/>
  <c r="M61" i="4"/>
  <c r="O61" i="4" s="1"/>
  <c r="G58" i="4"/>
  <c r="G57" i="4"/>
  <c r="G55" i="4"/>
  <c r="M52" i="4"/>
  <c r="O52" i="4" s="1"/>
  <c r="N52" i="4"/>
  <c r="O50" i="4"/>
  <c r="G48" i="4"/>
  <c r="N44" i="4"/>
  <c r="N37" i="4"/>
  <c r="G36" i="4"/>
  <c r="M27" i="4"/>
  <c r="N27" i="4" s="1"/>
  <c r="G22" i="4"/>
  <c r="H55" i="4"/>
  <c r="G52" i="4"/>
  <c r="L36" i="4"/>
  <c r="N36" i="4" s="1"/>
  <c r="H36" i="4"/>
  <c r="H33" i="4"/>
  <c r="G31" i="4"/>
  <c r="H27" i="4"/>
  <c r="H25" i="4"/>
  <c r="N25" i="4"/>
  <c r="N20" i="4"/>
  <c r="N104" i="4"/>
  <c r="N87" i="4"/>
  <c r="O112" i="4"/>
  <c r="N97" i="4"/>
  <c r="N80" i="4"/>
  <c r="N109" i="4"/>
  <c r="N105" i="4"/>
  <c r="M94" i="4"/>
  <c r="O92" i="4"/>
  <c r="M91" i="4"/>
  <c r="N91" i="4" s="1"/>
  <c r="M88" i="4"/>
  <c r="O88" i="4" s="1"/>
  <c r="N88" i="4"/>
  <c r="O85" i="4"/>
  <c r="O82" i="4"/>
  <c r="M81" i="4"/>
  <c r="N81" i="4" s="1"/>
  <c r="M79" i="4"/>
  <c r="O79" i="4" s="1"/>
  <c r="N76" i="4"/>
  <c r="N73" i="4"/>
  <c r="N70" i="4"/>
  <c r="O68" i="4"/>
  <c r="M64" i="4"/>
  <c r="O64" i="4" s="1"/>
  <c r="H64" i="4"/>
  <c r="G62" i="4"/>
  <c r="N62" i="4"/>
  <c r="G60" i="4"/>
  <c r="O56" i="4"/>
  <c r="M51" i="4"/>
  <c r="N51" i="4" s="1"/>
  <c r="H51" i="4"/>
  <c r="G49" i="4"/>
  <c r="G47" i="4"/>
  <c r="G46" i="4"/>
  <c r="H45" i="4"/>
  <c r="O40" i="4"/>
  <c r="H40" i="4"/>
  <c r="G40" i="4"/>
  <c r="G37" i="4"/>
  <c r="G34" i="4"/>
  <c r="N33" i="4"/>
  <c r="O31" i="4"/>
  <c r="G30" i="4"/>
  <c r="H30" i="4"/>
  <c r="G28" i="4"/>
  <c r="N26" i="4"/>
  <c r="G24" i="4"/>
  <c r="G21" i="4"/>
  <c r="O20" i="4"/>
  <c r="N19" i="4"/>
  <c r="L94" i="4"/>
  <c r="N92" i="4"/>
  <c r="L90" i="4"/>
  <c r="O90" i="4" s="1"/>
  <c r="N86" i="4"/>
  <c r="N85" i="4"/>
  <c r="N82" i="4"/>
  <c r="L78" i="4"/>
  <c r="O78" i="4" s="1"/>
  <c r="O76" i="4"/>
  <c r="N74" i="4"/>
  <c r="L72" i="4"/>
  <c r="O70" i="4"/>
  <c r="N64" i="4"/>
  <c r="N61" i="4"/>
  <c r="L60" i="4"/>
  <c r="N60" i="4" s="1"/>
  <c r="H60" i="4"/>
  <c r="L58" i="4"/>
  <c r="H58" i="4"/>
  <c r="H57" i="4"/>
  <c r="N56" i="4"/>
  <c r="L55" i="4"/>
  <c r="N55" i="4" s="1"/>
  <c r="G54" i="4"/>
  <c r="L49" i="4"/>
  <c r="O49" i="4" s="1"/>
  <c r="H49" i="4"/>
  <c r="L48" i="4"/>
  <c r="O48" i="4" s="1"/>
  <c r="H48" i="4"/>
  <c r="L46" i="4"/>
  <c r="N46" i="4"/>
  <c r="H46" i="4"/>
  <c r="G45" i="4"/>
  <c r="N43" i="4"/>
  <c r="N40" i="4"/>
  <c r="H37" i="4"/>
  <c r="L34" i="4"/>
  <c r="N34" i="4" s="1"/>
  <c r="H34" i="4"/>
  <c r="H31" i="4"/>
  <c r="N31" i="4"/>
  <c r="L28" i="4"/>
  <c r="N28" i="4" s="1"/>
  <c r="H28" i="4"/>
  <c r="L24" i="4"/>
  <c r="N24" i="4" s="1"/>
  <c r="H24" i="4"/>
  <c r="L22" i="4"/>
  <c r="H22" i="4"/>
  <c r="H21" i="4"/>
  <c r="H19" i="4"/>
  <c r="G19" i="4"/>
  <c r="N35" i="4"/>
  <c r="O35" i="4"/>
  <c r="N53" i="4"/>
  <c r="O53" i="4"/>
  <c r="N95" i="4"/>
  <c r="O95" i="4"/>
  <c r="N71" i="4"/>
  <c r="O71" i="4"/>
  <c r="N59" i="4"/>
  <c r="O59" i="4"/>
  <c r="O107" i="4"/>
  <c r="N107" i="4"/>
  <c r="O89" i="4"/>
  <c r="N89" i="4"/>
  <c r="N41" i="4"/>
  <c r="O41" i="4"/>
  <c r="N77" i="4"/>
  <c r="O77" i="4"/>
  <c r="N23" i="4"/>
  <c r="O23" i="4"/>
  <c r="H59" i="4"/>
  <c r="H53" i="4"/>
  <c r="H47" i="4"/>
  <c r="H41" i="4"/>
  <c r="H35" i="4"/>
  <c r="H29" i="4"/>
  <c r="H23" i="4"/>
  <c r="N108" i="4"/>
  <c r="L101" i="4"/>
  <c r="N90" i="4"/>
  <c r="L83" i="4"/>
  <c r="N72" i="4"/>
  <c r="L65" i="4"/>
  <c r="N54" i="4"/>
  <c r="L47" i="4"/>
  <c r="L29" i="4"/>
  <c r="N18" i="4"/>
  <c r="G59" i="4"/>
  <c r="G53" i="4"/>
  <c r="G41" i="4"/>
  <c r="G35" i="4"/>
  <c r="G23" i="4"/>
  <c r="O46" i="4"/>
  <c r="N93" i="4"/>
  <c r="N75" i="4"/>
  <c r="N57" i="4"/>
  <c r="N39" i="4"/>
  <c r="N21" i="4"/>
  <c r="N96" i="4"/>
  <c r="N78" i="4"/>
  <c r="N99" i="4"/>
  <c r="N63" i="4"/>
  <c r="N45" i="4"/>
  <c r="N111" i="4"/>
  <c r="O109" i="4"/>
  <c r="O91" i="4"/>
  <c r="O73" i="4"/>
  <c r="O62" i="4"/>
  <c r="O44" i="4"/>
  <c r="O37" i="4"/>
  <c r="O26" i="4"/>
  <c r="O19" i="4"/>
  <c r="O98" i="4"/>
  <c r="O80" i="4"/>
  <c r="N102" i="4"/>
  <c r="N84" i="4"/>
  <c r="N66" i="4"/>
  <c r="N30" i="4"/>
  <c r="O111" i="4"/>
  <c r="O108" i="4"/>
  <c r="O105" i="4"/>
  <c r="O102" i="4"/>
  <c r="O99" i="4"/>
  <c r="O96" i="4"/>
  <c r="O93" i="4"/>
  <c r="O87" i="4"/>
  <c r="O84" i="4"/>
  <c r="O75" i="4"/>
  <c r="O72" i="4"/>
  <c r="O69" i="4"/>
  <c r="O66" i="4"/>
  <c r="O63" i="4"/>
  <c r="O57" i="4"/>
  <c r="O54" i="4"/>
  <c r="O45" i="4"/>
  <c r="O39" i="4"/>
  <c r="O36" i="4"/>
  <c r="O33" i="4"/>
  <c r="O30" i="4"/>
  <c r="O21" i="4"/>
  <c r="O1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O28" i="4" l="1"/>
  <c r="O42" i="4"/>
  <c r="O51" i="4"/>
  <c r="O27" i="4"/>
  <c r="N79" i="4"/>
  <c r="O81" i="4"/>
  <c r="O94" i="4"/>
  <c r="N94" i="4"/>
  <c r="O60" i="4"/>
  <c r="O58" i="4"/>
  <c r="N58" i="4"/>
  <c r="O55" i="4"/>
  <c r="N49" i="4"/>
  <c r="N48" i="4"/>
  <c r="O34" i="4"/>
  <c r="O24" i="4"/>
  <c r="N22" i="4"/>
  <c r="G14" i="2" s="1"/>
  <c r="O22" i="4"/>
  <c r="N47" i="4"/>
  <c r="O47" i="4"/>
  <c r="N65" i="4"/>
  <c r="O65" i="4"/>
  <c r="N29" i="4"/>
  <c r="G21" i="2" s="1"/>
  <c r="O29" i="4"/>
  <c r="N83" i="4"/>
  <c r="O83" i="4"/>
  <c r="O101" i="4"/>
  <c r="N101" i="4"/>
  <c r="G10" i="2"/>
  <c r="G11" i="2"/>
  <c r="G12" i="2"/>
  <c r="G13" i="2"/>
  <c r="G15" i="2"/>
  <c r="G16" i="2"/>
  <c r="G17" i="2"/>
  <c r="G18" i="2"/>
  <c r="G19" i="2"/>
  <c r="G20" i="2"/>
  <c r="G22" i="2"/>
  <c r="G23" i="2"/>
  <c r="G24" i="2"/>
  <c r="G25" i="2"/>
  <c r="G26" i="2"/>
  <c r="G27" i="2"/>
  <c r="G28" i="2"/>
  <c r="G29" i="2"/>
  <c r="G30" i="2"/>
  <c r="G31" i="2"/>
  <c r="G32" i="2"/>
  <c r="K88" i="4" l="1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N50" i="15" l="1"/>
  <c r="M50" i="15"/>
  <c r="M63" i="15" s="1"/>
  <c r="G112" i="15" s="1"/>
  <c r="H32" i="2" s="1"/>
  <c r="L50" i="15"/>
  <c r="L63" i="15" s="1"/>
  <c r="K50" i="15"/>
  <c r="J50" i="15"/>
  <c r="I50" i="15"/>
  <c r="I63" i="15" s="1"/>
  <c r="H50" i="15"/>
  <c r="G50" i="15"/>
  <c r="F50" i="15"/>
  <c r="F63" i="15" s="1"/>
  <c r="N49" i="15"/>
  <c r="M49" i="15"/>
  <c r="M62" i="15" s="1"/>
  <c r="G111" i="15" s="1"/>
  <c r="H31" i="2" s="1"/>
  <c r="L49" i="15"/>
  <c r="L62" i="15" s="1"/>
  <c r="K49" i="15"/>
  <c r="J49" i="15"/>
  <c r="J62" i="15" s="1"/>
  <c r="G103" i="15" s="1"/>
  <c r="H23" i="2" s="1"/>
  <c r="I49" i="15"/>
  <c r="I62" i="15" s="1"/>
  <c r="H49" i="15"/>
  <c r="G49" i="15"/>
  <c r="F49" i="15"/>
  <c r="F62" i="15" s="1"/>
  <c r="N48" i="15"/>
  <c r="M48" i="15"/>
  <c r="L48" i="15"/>
  <c r="L61" i="15" s="1"/>
  <c r="K48" i="15"/>
  <c r="J48" i="15"/>
  <c r="J61" i="15" s="1"/>
  <c r="G102" i="15" s="1"/>
  <c r="H22" i="2" s="1"/>
  <c r="I48" i="15"/>
  <c r="I61" i="15" s="1"/>
  <c r="H48" i="15"/>
  <c r="G48" i="15"/>
  <c r="G61" i="15" s="1"/>
  <c r="G94" i="15" s="1"/>
  <c r="H14" i="2" s="1"/>
  <c r="F48" i="15"/>
  <c r="F61" i="15" s="1"/>
  <c r="N47" i="15"/>
  <c r="M47" i="15"/>
  <c r="L47" i="15"/>
  <c r="L60" i="15" s="1"/>
  <c r="K47" i="15"/>
  <c r="J47" i="15"/>
  <c r="I47" i="15"/>
  <c r="I60" i="15" s="1"/>
  <c r="H47" i="15"/>
  <c r="G47" i="15"/>
  <c r="G60" i="15" s="1"/>
  <c r="G93" i="15" s="1"/>
  <c r="H13" i="2" s="1"/>
  <c r="F47" i="15"/>
  <c r="F60" i="15" s="1"/>
  <c r="E47" i="15"/>
  <c r="D47" i="15"/>
  <c r="D60" i="15" s="1"/>
  <c r="C93" i="15" s="1"/>
  <c r="N46" i="15"/>
  <c r="M46" i="15"/>
  <c r="L46" i="15"/>
  <c r="L59" i="15" s="1"/>
  <c r="K46" i="15"/>
  <c r="J46" i="15"/>
  <c r="I46" i="15"/>
  <c r="I59" i="15" s="1"/>
  <c r="H46" i="15"/>
  <c r="G46" i="15"/>
  <c r="F46" i="15"/>
  <c r="F59" i="15" s="1"/>
  <c r="E46" i="15"/>
  <c r="D46" i="15"/>
  <c r="D59" i="15" s="1"/>
  <c r="C92" i="15" s="1"/>
  <c r="N45" i="15"/>
  <c r="M45" i="15"/>
  <c r="L45" i="15"/>
  <c r="L58" i="15" s="1"/>
  <c r="K45" i="15"/>
  <c r="J45" i="15"/>
  <c r="I45" i="15"/>
  <c r="I58" i="15" s="1"/>
  <c r="H45" i="15"/>
  <c r="G45" i="15"/>
  <c r="F45" i="15"/>
  <c r="F58" i="15" s="1"/>
  <c r="E45" i="15"/>
  <c r="D45" i="15"/>
  <c r="D58" i="15" s="1"/>
  <c r="C91" i="15" s="1"/>
  <c r="N44" i="15"/>
  <c r="M44" i="15"/>
  <c r="M57" i="15" s="1"/>
  <c r="G106" i="15" s="1"/>
  <c r="H26" i="2" s="1"/>
  <c r="L44" i="15"/>
  <c r="L57" i="15" s="1"/>
  <c r="K44" i="15"/>
  <c r="J44" i="15"/>
  <c r="I44" i="15"/>
  <c r="I57" i="15" s="1"/>
  <c r="H44" i="15"/>
  <c r="G44" i="15"/>
  <c r="F44" i="15"/>
  <c r="F57" i="15" s="1"/>
  <c r="E44" i="15"/>
  <c r="D44" i="15"/>
  <c r="D57" i="15" s="1"/>
  <c r="C90" i="15" s="1"/>
  <c r="N43" i="15"/>
  <c r="M43" i="15"/>
  <c r="M56" i="15" s="1"/>
  <c r="G105" i="15" s="1"/>
  <c r="H25" i="2" s="1"/>
  <c r="L43" i="15"/>
  <c r="L56" i="15" s="1"/>
  <c r="K43" i="15"/>
  <c r="J43" i="15"/>
  <c r="I43" i="15"/>
  <c r="I56" i="15" s="1"/>
  <c r="H43" i="15"/>
  <c r="G43" i="15"/>
  <c r="F43" i="15"/>
  <c r="F56" i="15" s="1"/>
  <c r="E43" i="15"/>
  <c r="D43" i="15"/>
  <c r="D56" i="15" s="1"/>
  <c r="C89" i="15" s="1"/>
  <c r="O21" i="15"/>
  <c r="N21" i="15"/>
  <c r="L21" i="15"/>
  <c r="K21" i="15"/>
  <c r="I21" i="15"/>
  <c r="H21" i="15"/>
  <c r="O20" i="15"/>
  <c r="N20" i="15"/>
  <c r="L20" i="15"/>
  <c r="K20" i="15"/>
  <c r="I20" i="15"/>
  <c r="H20" i="15"/>
  <c r="O19" i="15"/>
  <c r="N19" i="15"/>
  <c r="L19" i="15"/>
  <c r="K19" i="15"/>
  <c r="I19" i="15"/>
  <c r="H19" i="15"/>
  <c r="O18" i="15"/>
  <c r="N18" i="15"/>
  <c r="L18" i="15"/>
  <c r="K18" i="15"/>
  <c r="I18" i="15"/>
  <c r="H18" i="15"/>
  <c r="O17" i="15"/>
  <c r="N17" i="15"/>
  <c r="L17" i="15"/>
  <c r="K17" i="15"/>
  <c r="I17" i="15"/>
  <c r="H17" i="15"/>
  <c r="O16" i="15"/>
  <c r="N16" i="15"/>
  <c r="L16" i="15"/>
  <c r="K16" i="15"/>
  <c r="I16" i="15"/>
  <c r="H16" i="15"/>
  <c r="O15" i="15"/>
  <c r="N15" i="15"/>
  <c r="L15" i="15"/>
  <c r="K15" i="15"/>
  <c r="I15" i="15"/>
  <c r="H15" i="15"/>
  <c r="O14" i="15"/>
  <c r="N14" i="15"/>
  <c r="L14" i="15"/>
  <c r="K14" i="15"/>
  <c r="I14" i="15"/>
  <c r="H14" i="15"/>
  <c r="G57" i="15" l="1"/>
  <c r="G90" i="15" s="1"/>
  <c r="H10" i="2" s="1"/>
  <c r="J60" i="15"/>
  <c r="G101" i="15" s="1"/>
  <c r="H21" i="2" s="1"/>
  <c r="M61" i="15"/>
  <c r="G110" i="15" s="1"/>
  <c r="H30" i="2" s="1"/>
  <c r="G63" i="15"/>
  <c r="G96" i="15" s="1"/>
  <c r="H16" i="2" s="1"/>
  <c r="G58" i="15"/>
  <c r="G91" i="15" s="1"/>
  <c r="H11" i="2" s="1"/>
  <c r="J58" i="15"/>
  <c r="G99" i="15" s="1"/>
  <c r="H19" i="2" s="1"/>
  <c r="G56" i="15"/>
  <c r="G89" i="15" s="1"/>
  <c r="H9" i="2" s="1"/>
  <c r="J59" i="15"/>
  <c r="G100" i="15" s="1"/>
  <c r="H20" i="2" s="1"/>
  <c r="J57" i="15"/>
  <c r="G98" i="15" s="1"/>
  <c r="H18" i="2" s="1"/>
  <c r="M60" i="15"/>
  <c r="G109" i="15" s="1"/>
  <c r="H29" i="2" s="1"/>
  <c r="G62" i="15"/>
  <c r="G95" i="15" s="1"/>
  <c r="H15" i="2" s="1"/>
  <c r="J63" i="15"/>
  <c r="G104" i="15" s="1"/>
  <c r="H24" i="2" s="1"/>
  <c r="G59" i="15"/>
  <c r="G92" i="15" s="1"/>
  <c r="H12" i="2" s="1"/>
  <c r="J56" i="15"/>
  <c r="G97" i="15" s="1"/>
  <c r="H17" i="2" s="1"/>
  <c r="M59" i="15"/>
  <c r="G108" i="15" s="1"/>
  <c r="H28" i="2" s="1"/>
  <c r="M58" i="15"/>
  <c r="G107" i="15" s="1"/>
  <c r="H27" i="2" s="1"/>
  <c r="K40" i="4" l="1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N17" i="4" l="1"/>
  <c r="G9" i="2" s="1"/>
  <c r="O17" i="4"/>
  <c r="O20" i="6" l="1"/>
  <c r="N20" i="6"/>
  <c r="L20" i="6"/>
  <c r="K20" i="6"/>
  <c r="I20" i="6"/>
  <c r="H20" i="6"/>
  <c r="O19" i="6"/>
  <c r="N19" i="6"/>
  <c r="L19" i="6"/>
  <c r="K19" i="6"/>
  <c r="I19" i="6"/>
  <c r="H19" i="6"/>
  <c r="O18" i="6"/>
  <c r="N18" i="6"/>
  <c r="L18" i="6"/>
  <c r="K18" i="6"/>
  <c r="I18" i="6"/>
  <c r="H18" i="6"/>
  <c r="O17" i="6"/>
  <c r="N17" i="6"/>
  <c r="L17" i="6"/>
  <c r="K17" i="6"/>
  <c r="I17" i="6"/>
  <c r="H17" i="6"/>
  <c r="O16" i="6"/>
  <c r="N16" i="6"/>
  <c r="L16" i="6"/>
  <c r="K16" i="6"/>
  <c r="I16" i="6"/>
  <c r="H16" i="6"/>
  <c r="O15" i="6"/>
  <c r="N15" i="6"/>
  <c r="L15" i="6"/>
  <c r="K15" i="6"/>
  <c r="I15" i="6"/>
  <c r="H15" i="6"/>
  <c r="O14" i="6"/>
  <c r="N14" i="6"/>
  <c r="L14" i="6"/>
  <c r="K14" i="6"/>
  <c r="I14" i="6"/>
  <c r="H14" i="6"/>
  <c r="O13" i="6"/>
  <c r="N13" i="6"/>
  <c r="L13" i="6"/>
  <c r="K13" i="6"/>
  <c r="I13" i="6"/>
  <c r="H13" i="6"/>
  <c r="L47" i="6" l="1"/>
  <c r="L60" i="6" s="1"/>
  <c r="L46" i="6"/>
  <c r="L59" i="6" s="1"/>
  <c r="L45" i="6"/>
  <c r="L58" i="6" s="1"/>
  <c r="L44" i="6"/>
  <c r="L57" i="6" s="1"/>
  <c r="L43" i="6"/>
  <c r="L56" i="6" s="1"/>
  <c r="L42" i="6"/>
  <c r="L55" i="6" s="1"/>
  <c r="L41" i="6"/>
  <c r="L54" i="6" s="1"/>
  <c r="L40" i="6"/>
  <c r="L53" i="6" s="1"/>
  <c r="I47" i="6"/>
  <c r="I60" i="6" s="1"/>
  <c r="I46" i="6"/>
  <c r="I59" i="6" s="1"/>
  <c r="I45" i="6"/>
  <c r="I58" i="6" s="1"/>
  <c r="I44" i="6"/>
  <c r="I57" i="6" s="1"/>
  <c r="I43" i="6"/>
  <c r="I56" i="6" s="1"/>
  <c r="I42" i="6"/>
  <c r="I55" i="6" s="1"/>
  <c r="I41" i="6"/>
  <c r="I54" i="6" s="1"/>
  <c r="I40" i="6"/>
  <c r="I53" i="6" s="1"/>
  <c r="F41" i="6"/>
  <c r="F54" i="6" s="1"/>
  <c r="F42" i="6"/>
  <c r="F55" i="6" s="1"/>
  <c r="F43" i="6"/>
  <c r="F56" i="6" s="1"/>
  <c r="F44" i="6"/>
  <c r="F57" i="6" s="1"/>
  <c r="F45" i="6"/>
  <c r="F58" i="6" s="1"/>
  <c r="F46" i="6"/>
  <c r="F59" i="6" s="1"/>
  <c r="F47" i="6"/>
  <c r="F60" i="6" s="1"/>
  <c r="F40" i="6"/>
  <c r="F53" i="6" s="1"/>
  <c r="M41" i="6" l="1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N40" i="6"/>
  <c r="M40" i="6"/>
  <c r="K40" i="6"/>
  <c r="J40" i="6"/>
  <c r="H40" i="6"/>
  <c r="G40" i="6"/>
  <c r="D41" i="6"/>
  <c r="E41" i="6"/>
  <c r="D42" i="6"/>
  <c r="E42" i="6"/>
  <c r="D43" i="6"/>
  <c r="E43" i="6"/>
  <c r="D44" i="6"/>
  <c r="E44" i="6"/>
  <c r="E40" i="6"/>
  <c r="D40" i="6"/>
  <c r="D53" i="6" s="1"/>
  <c r="G59" i="6" l="1"/>
  <c r="G92" i="6" s="1"/>
  <c r="I15" i="2" s="1"/>
  <c r="D54" i="6"/>
  <c r="C87" i="6" s="1"/>
  <c r="G53" i="6"/>
  <c r="G86" i="6" s="1"/>
  <c r="I9" i="2" s="1"/>
  <c r="G55" i="6"/>
  <c r="G88" i="6" s="1"/>
  <c r="I11" i="2" s="1"/>
  <c r="J53" i="6"/>
  <c r="G94" i="6" s="1"/>
  <c r="I17" i="2" s="1"/>
  <c r="M53" i="6"/>
  <c r="G102" i="6" s="1"/>
  <c r="I25" i="2" s="1"/>
  <c r="G60" i="6"/>
  <c r="G93" i="6" s="1"/>
  <c r="I16" i="2" s="1"/>
  <c r="J58" i="6"/>
  <c r="G99" i="6" s="1"/>
  <c r="I22" i="2" s="1"/>
  <c r="J54" i="6"/>
  <c r="G95" i="6" s="1"/>
  <c r="I18" i="2" s="1"/>
  <c r="M57" i="6"/>
  <c r="G106" i="6" s="1"/>
  <c r="I29" i="2" s="1"/>
  <c r="G58" i="6"/>
  <c r="G91" i="6" s="1"/>
  <c r="I14" i="2" s="1"/>
  <c r="G54" i="6"/>
  <c r="G87" i="6" s="1"/>
  <c r="I10" i="2" s="1"/>
  <c r="J57" i="6"/>
  <c r="G98" i="6" s="1"/>
  <c r="I21" i="2" s="1"/>
  <c r="M60" i="6"/>
  <c r="G109" i="6" s="1"/>
  <c r="I32" i="2" s="1"/>
  <c r="M56" i="6"/>
  <c r="G105" i="6" s="1"/>
  <c r="I28" i="2" s="1"/>
  <c r="G57" i="6"/>
  <c r="G90" i="6" s="1"/>
  <c r="I13" i="2" s="1"/>
  <c r="J60" i="6"/>
  <c r="G101" i="6" s="1"/>
  <c r="I24" i="2" s="1"/>
  <c r="J56" i="6"/>
  <c r="G97" i="6" s="1"/>
  <c r="I20" i="2" s="1"/>
  <c r="M59" i="6"/>
  <c r="G108" i="6" s="1"/>
  <c r="I31" i="2" s="1"/>
  <c r="M55" i="6"/>
  <c r="G104" i="6" s="1"/>
  <c r="I27" i="2" s="1"/>
  <c r="G56" i="6"/>
  <c r="G89" i="6" s="1"/>
  <c r="I12" i="2" s="1"/>
  <c r="J59" i="6"/>
  <c r="G100" i="6" s="1"/>
  <c r="I23" i="2" s="1"/>
  <c r="J55" i="6"/>
  <c r="G96" i="6" s="1"/>
  <c r="I19" i="2" s="1"/>
  <c r="M58" i="6"/>
  <c r="G107" i="6" s="1"/>
  <c r="I30" i="2" s="1"/>
  <c r="M54" i="6"/>
  <c r="G103" i="6" s="1"/>
  <c r="I26" i="2" s="1"/>
  <c r="D57" i="6"/>
  <c r="C90" i="6" s="1"/>
  <c r="D56" i="6"/>
  <c r="C89" i="6" s="1"/>
  <c r="D55" i="6"/>
  <c r="C88" i="6" s="1"/>
  <c r="C86" i="6"/>
</calcChain>
</file>

<file path=xl/sharedStrings.xml><?xml version="1.0" encoding="utf-8"?>
<sst xmlns="http://schemas.openxmlformats.org/spreadsheetml/2006/main" count="367" uniqueCount="188">
  <si>
    <t>Date</t>
  </si>
  <si>
    <t>Standards</t>
  </si>
  <si>
    <t>BG, ppm</t>
  </si>
  <si>
    <t>FAN, ppm</t>
  </si>
  <si>
    <t>Mean</t>
  </si>
  <si>
    <t xml:space="preserve">Technician: </t>
  </si>
  <si>
    <t>Stdev</t>
  </si>
  <si>
    <t>Load the next sample and repeat the process detailed above.</t>
  </si>
  <si>
    <t>Exitation: 365 nm, Emission: 425nm, Cutoff: 420 nm.</t>
  </si>
  <si>
    <t>Instrument ID: SpectraMax GEMINI XS Fluorometer    Software: SoftMax Pro v5.2</t>
  </si>
  <si>
    <t>ppm</t>
  </si>
  <si>
    <t>A</t>
  </si>
  <si>
    <t>B</t>
  </si>
  <si>
    <t>C</t>
  </si>
  <si>
    <t>D</t>
  </si>
  <si>
    <t>E</t>
  </si>
  <si>
    <t>F</t>
  </si>
  <si>
    <t>G</t>
  </si>
  <si>
    <t>H</t>
  </si>
  <si>
    <t>Sample No.</t>
  </si>
  <si>
    <t>Endpoint; Wavelength: 570 nm</t>
  </si>
  <si>
    <t>Technician:</t>
  </si>
  <si>
    <t xml:space="preserve">Step 1 </t>
  </si>
  <si>
    <t>Standards (Beta-glucan, ppm)</t>
  </si>
  <si>
    <t>Step 2</t>
  </si>
  <si>
    <t>Raw data obtained from SoftMax Pro:</t>
  </si>
  <si>
    <t>Step 3</t>
  </si>
  <si>
    <t>Calibration Standards: wells 1 to 3</t>
  </si>
  <si>
    <t>Unknowns: wells 4 to 6</t>
  </si>
  <si>
    <t>Unknowns: wells 7 to 9</t>
  </si>
  <si>
    <t>Unknowns: wells 10 to 12</t>
  </si>
  <si>
    <t>Step 4</t>
  </si>
  <si>
    <t xml:space="preserve">Into the "Paste Here" cell; copy the data from SoftMax Pro. </t>
  </si>
  <si>
    <t>Step 6</t>
  </si>
  <si>
    <t>* * Make sure to label your title and axes.</t>
  </si>
  <si>
    <t>Place plot here.</t>
  </si>
  <si>
    <t>ppm = mg/ L</t>
  </si>
  <si>
    <t>B-glucan, ppm (as is)</t>
  </si>
  <si>
    <t>Standards (FAN, ppm)</t>
  </si>
  <si>
    <t>Compute the average OD for the three replicate readings obtained from Step 2.</t>
  </si>
  <si>
    <t>Construct a plot of the response values vs. the concentrations of the calibration standards. Fit a linear regression to determine the FAN value for each sample.</t>
  </si>
  <si>
    <t>FAN, ppm (as is)</t>
  </si>
  <si>
    <t>Note plate layout, make any necessary changes.</t>
  </si>
  <si>
    <t>Wavelength: 570 nm</t>
  </si>
  <si>
    <t>Note plate layout:</t>
  </si>
  <si>
    <t>Step 1</t>
  </si>
  <si>
    <t>Construct a plot of the response values vs. the concentration of the calibration standards. Fit a linear regression to determine the BG value for each sample.</t>
  </si>
  <si>
    <t xml:space="preserve">Apply linear regression equation to each sample RFU mean (values from step 4) using the following formula: </t>
  </si>
  <si>
    <t>Step 5a</t>
  </si>
  <si>
    <t xml:space="preserve">Apply linear regression equation to each sample OD mean (values from step 4) using the following formula: </t>
  </si>
  <si>
    <t>Small Scale Skalar Method in Microplate Format</t>
  </si>
  <si>
    <t xml:space="preserve">Date: </t>
  </si>
  <si>
    <t xml:space="preserve">Notes: </t>
  </si>
  <si>
    <t xml:space="preserve">Protocol: </t>
  </si>
  <si>
    <t>Make sure there are no bubbles in the wells and read plate at: Exitation: 365 nm, Emission: 425nm, Cutoff: 420 nm.</t>
  </si>
  <si>
    <t>Step 5</t>
  </si>
  <si>
    <t xml:space="preserve">Protocol:  </t>
  </si>
  <si>
    <t>Background correction. Formula = Sample Mean OD (obtained from step 3) - 0 ppm Mean OD (obtained from step 3)</t>
  </si>
  <si>
    <t xml:space="preserve">Plate No: </t>
  </si>
  <si>
    <t>Plate No:</t>
  </si>
  <si>
    <t>Small Scale Assays in Microplate Format</t>
  </si>
  <si>
    <t xml:space="preserve">    BG, ppm = [ OD (from step 4) - Intercept (from step 5) ] ÷ Slope (from step 5)</t>
  </si>
  <si>
    <t>Slope =</t>
  </si>
  <si>
    <t>Intercept =</t>
  </si>
  <si>
    <t>Step 5b</t>
  </si>
  <si>
    <t>Type in the slope and intercept of the regression line.</t>
  </si>
  <si>
    <t>Re-analyze any samples that have a standard deviation greater than 0.00010.</t>
  </si>
  <si>
    <t>Protocol</t>
  </si>
  <si>
    <t xml:space="preserve">Next, add 10 ul of diluted standard or wort in triplicate and mix. To this add 80 ul of ninhydrin solution, seal plate. Mix in orbital shaker for 10 sec. </t>
  </si>
  <si>
    <t xml:space="preserve">Instrument ID: RE-50 Refractometer; </t>
  </si>
  <si>
    <t xml:space="preserve">Small Scale "as is" </t>
  </si>
  <si>
    <t>Abbreviations</t>
  </si>
  <si>
    <t>ME = Malt Extract</t>
  </si>
  <si>
    <t>RI = Refractive Index</t>
  </si>
  <si>
    <t>BG = Beta-glucan</t>
  </si>
  <si>
    <t>SC = Small Scale Congress Mash (0.1875 g + 1.5 ml water)</t>
  </si>
  <si>
    <t>FS = Full Scale Congress Mash (25 g + 200 ml water)</t>
  </si>
  <si>
    <t>Load 60 ul of thoroughly mixed sample making sure to completely cover the prism. Close lid and measure refractive index</t>
  </si>
  <si>
    <t xml:space="preserve">Carefully rinse prism with MilliQ-water and aspirate the water.  With Kimwipe, remove any traces of residual liquid from the prism. </t>
  </si>
  <si>
    <t xml:space="preserve">Calculate the amount of malt extract in the sample using </t>
  </si>
  <si>
    <t>standard or wort. Cover the plate with plastic lid and shake for 10 sec in Orbital shaker.</t>
  </si>
  <si>
    <t>in triplicate followed by 140 ul of Calcofluor. Shake for 10 sec in Orbital shaker.</t>
  </si>
  <si>
    <t>Remove seal and add 23 ul of KIO3 solution. Mix in orbital shaker for 10 sec. Transfer 100 ul or reacted mixture into a clear flat bottom 96-well plate</t>
  </si>
  <si>
    <t>Read absorbance at 570 nm.</t>
  </si>
  <si>
    <t>Data Summary:  transfer ME data, below, to the "Data" worksheet.</t>
  </si>
  <si>
    <t>by pressing &lt;Measure&gt; on the refractometer.  Once you have recorded the measument (via LabX direct DE/RE), aspirate sample.</t>
  </si>
  <si>
    <t>Compute the average Relative Fluorescence Units for the three replicate readings obtained from Step 2</t>
  </si>
  <si>
    <t>Mean RFU of the three readings per sample (use values from Step 2)</t>
  </si>
  <si>
    <t xml:space="preserve">Reference: </t>
  </si>
  <si>
    <t xml:space="preserve">Schmitt, M.R. a d A.D Budde. Makimg the cut: optioms for making initial evaluations of </t>
  </si>
  <si>
    <t>Background correction.  Formula = Sample Mean RFU (obtained from step 3) - 0 ppm Standard Mean RFU (obtained from step 3)</t>
  </si>
  <si>
    <t>Refractive Index, Malt Extract, Beta-Glucan, Free Amino Nitrogen, and Soluble Protein Assay Calculations Workbook</t>
  </si>
  <si>
    <t>Stdev = Standard Deviation</t>
  </si>
  <si>
    <t>FAN = Free Amino Nitrogen</t>
  </si>
  <si>
    <t>SP = Malt Soluble Protein</t>
  </si>
  <si>
    <t>a.  Highlight cells.</t>
  </si>
  <si>
    <t>Copy the ME mean and standard deviation values (Step 3) into the Data worksheet.</t>
  </si>
  <si>
    <t xml:space="preserve">c.  Go to the Data worksheet and place cursor in the ME "Paste Here" cell. </t>
  </si>
  <si>
    <t>Step 7</t>
  </si>
  <si>
    <t xml:space="preserve">c.  Go to the Data worksheet and place cursor in the BG "Paste Here" cell. </t>
  </si>
  <si>
    <t>Copy the FAN mean and standard deviation values (Step 6) into the Data worksheet.</t>
  </si>
  <si>
    <t>Copy the BG mean and standard deviation values (Step 6) into the Data worksheet.</t>
  </si>
  <si>
    <t xml:space="preserve">c.  Go to the Data worksheet and place cursor in the FAN "Paste Here" cell. </t>
  </si>
  <si>
    <t xml:space="preserve">    FAN = [ OD mean  - intercept  ] ÷  slope</t>
  </si>
  <si>
    <t>Copy the data from SoftMaxpro Into the "Paste Here" cell.</t>
  </si>
  <si>
    <t>Refractive Index Measurements: duplicate extracts.</t>
  </si>
  <si>
    <t>B-glucan Assay:  duplicate extracts and triplicate readings per sample.</t>
  </si>
  <si>
    <t>FAN Assay: duplicate extracts and triplicate readings per sample.</t>
  </si>
  <si>
    <t>and click on "Layout" tab, click on "Trendline",</t>
  </si>
  <si>
    <t>click on "Linear Trendline."</t>
  </si>
  <si>
    <t xml:space="preserve">To fit linear regression:  highligth the graph </t>
  </si>
  <si>
    <t>an R5 Refractometer</t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</si>
  <si>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</si>
  <si>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</si>
  <si>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r>
      <t xml:space="preserve">malting quality in barley. </t>
    </r>
    <r>
      <rPr>
        <i/>
        <sz val="11"/>
        <rFont val="Calibri"/>
        <family val="2"/>
        <scheme val="minor"/>
      </rPr>
      <t>J. Am. Soc. Brew. Chem.</t>
    </r>
    <r>
      <rPr>
        <sz val="11"/>
        <rFont val="Calibri"/>
        <family val="2"/>
        <scheme val="minor"/>
      </rPr>
      <t xml:space="preserve"> 68; 183-194. 2010</t>
    </r>
  </si>
  <si>
    <t xml:space="preserve">the following formula:     </t>
  </si>
  <si>
    <t>ME = (RI - 1.33329) * 6154</t>
  </si>
  <si>
    <t>Plot No.</t>
  </si>
  <si>
    <t>Refractive Index, nD</t>
  </si>
  <si>
    <t xml:space="preserve">Type in the RI value starting from Sample 1, into the cell below </t>
  </si>
  <si>
    <t>and calculate the mean and deviation for each sample.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</si>
  <si>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Into a 96-well v-bottom plate transfer 160 ul of H2O+FFD6 solution. Next transfer 32 ul of thoroughly mixed</t>
    </r>
  </si>
  <si>
    <r>
      <rPr>
        <b/>
        <u/>
        <sz val="11"/>
        <rFont val="Calibri"/>
        <family val="2"/>
        <scheme val="minor"/>
      </rPr>
      <t>Reaction Plate</t>
    </r>
    <r>
      <rPr>
        <b/>
        <sz val="11"/>
        <rFont val="Calibri"/>
        <family val="2"/>
        <scheme val="minor"/>
      </rPr>
      <t xml:space="preserve">: Shake the dilution plate and into a 96-well black flat bottom plate, transfer 23 ul of standard or wort 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</si>
  <si>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</t>
    </r>
  </si>
  <si>
    <t>RFU Background Removed</t>
  </si>
  <si>
    <t>B-glucan, ppm</t>
  </si>
  <si>
    <t>Sample RFU mean with background correction:</t>
  </si>
  <si>
    <t>Sample OD mean with background correction:</t>
  </si>
  <si>
    <t>OD background removed</t>
  </si>
  <si>
    <r>
      <rPr>
        <b/>
        <u/>
        <sz val="11"/>
        <rFont val="Calibri"/>
        <family val="2"/>
        <scheme val="minor"/>
      </rPr>
      <t>Dilution Plate:</t>
    </r>
    <r>
      <rPr>
        <b/>
        <sz val="11"/>
        <rFont val="Calibri"/>
        <family val="2"/>
        <scheme val="minor"/>
      </rPr>
      <t xml:space="preserve">  Into a 96-well v-bottom plate, transfer 189 ul of 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O-Brij solution followed by 11.5 ul of standard or wort. Cover plate and shake.</t>
    </r>
  </si>
  <si>
    <r>
      <rPr>
        <b/>
        <u/>
        <sz val="11"/>
        <rFont val="Calibri"/>
        <family val="2"/>
        <scheme val="minor"/>
      </rPr>
      <t>Reaction Plate:</t>
    </r>
    <r>
      <rPr>
        <b/>
        <sz val="11"/>
        <rFont val="Calibri"/>
        <family val="2"/>
        <scheme val="minor"/>
      </rPr>
      <t xml:space="preserve">  Shake dilution plate and transfer 60 ul of ascorbic acid solution into each well of a  96-well PCR plate.</t>
    </r>
  </si>
  <si>
    <r>
      <t xml:space="preserve">Incubate at </t>
    </r>
    <r>
      <rPr>
        <b/>
        <sz val="11"/>
        <color rgb="FFFF0000"/>
        <rFont val="Calibri"/>
        <family val="2"/>
        <scheme val="minor"/>
      </rPr>
      <t>90˚C for 15 min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Remove plate, shake for 10 sec and centrifuge at 1400 rpm for 30 sec.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</si>
  <si>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</si>
  <si>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t>ME, %</t>
  </si>
  <si>
    <t>Wort SP, %</t>
  </si>
  <si>
    <t>Congress Mash Extraction</t>
  </si>
  <si>
    <t>Extract No.</t>
  </si>
  <si>
    <t>RI, (Overall)</t>
  </si>
  <si>
    <t>Malt Extract, %</t>
  </si>
  <si>
    <t>RE50</t>
  </si>
  <si>
    <t>R5</t>
  </si>
  <si>
    <t>ME Mean</t>
  </si>
  <si>
    <t>Treatment</t>
  </si>
  <si>
    <t xml:space="preserve">Entry </t>
  </si>
  <si>
    <t xml:space="preserve"> &lt;---Please initial</t>
  </si>
  <si>
    <t>Set #</t>
  </si>
  <si>
    <t>Set 1</t>
  </si>
  <si>
    <t>Enter Here</t>
  </si>
  <si>
    <t>Enter here</t>
  </si>
  <si>
    <t>21CY Cornell Genetic Gain TB Malting</t>
  </si>
  <si>
    <t>Temperature(°C)</t>
  </si>
  <si>
    <t>Andy</t>
  </si>
  <si>
    <t>TMC</t>
  </si>
  <si>
    <t>WinterTP2-2</t>
  </si>
  <si>
    <t>BS911-60</t>
  </si>
  <si>
    <t>BS811-19</t>
  </si>
  <si>
    <t>BS912-134</t>
  </si>
  <si>
    <t>BS713-107</t>
  </si>
  <si>
    <t>BS911-56</t>
  </si>
  <si>
    <t>BS911-83</t>
  </si>
  <si>
    <t>BS713-95</t>
  </si>
  <si>
    <t>BS615-44</t>
  </si>
  <si>
    <t>BS613-8</t>
  </si>
  <si>
    <t>BS813-111</t>
  </si>
  <si>
    <t>BS710-42</t>
  </si>
  <si>
    <t>BS812-50</t>
  </si>
  <si>
    <t>BS911-88</t>
  </si>
  <si>
    <t>BS814-125</t>
  </si>
  <si>
    <t>BS713-108</t>
  </si>
  <si>
    <t>BS813-102</t>
  </si>
  <si>
    <t>BS713-80</t>
  </si>
  <si>
    <t>BS616-61</t>
  </si>
  <si>
    <t>BS812-49</t>
  </si>
  <si>
    <t>BS713-96</t>
  </si>
  <si>
    <t>BS813-110</t>
  </si>
  <si>
    <t>BS710-33</t>
  </si>
  <si>
    <t>BS614-24</t>
  </si>
  <si>
    <t>#</t>
  </si>
  <si>
    <t>Sample ID</t>
  </si>
  <si>
    <t>User name</t>
  </si>
  <si>
    <t>Date and Time</t>
  </si>
  <si>
    <t>1 (nm)</t>
  </si>
  <si>
    <t>1 (Abs)</t>
  </si>
  <si>
    <t>2 (nm)</t>
  </si>
  <si>
    <t>2 (Abs)</t>
  </si>
  <si>
    <t>215-225</t>
  </si>
  <si>
    <t>0.5% NaCl</t>
  </si>
  <si>
    <t>Walling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</si>
</sst>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2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8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6" fillId="0" borderId="5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0" xfId="0" applyFont="1" applyFill="1"/>
    <xf numFmtId="0" fontId="7" fillId="0" borderId="9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4" fontId="7" fillId="0" borderId="24" xfId="0" applyNumberFormat="1" applyFont="1" applyFill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/>
    </xf>
    <xf numFmtId="0" fontId="7" fillId="0" borderId="7" xfId="0" applyFont="1" applyFill="1" applyBorder="1"/>
    <xf numFmtId="0" fontId="7" fillId="0" borderId="22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164" fontId="7" fillId="0" borderId="23" xfId="0" applyNumberFormat="1" applyFont="1" applyFill="1" applyBorder="1" applyAlignment="1">
      <alignment horizontal="center"/>
    </xf>
    <xf numFmtId="164" fontId="7" fillId="0" borderId="32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7" fillId="0" borderId="18" xfId="0" applyFont="1" applyFill="1" applyBorder="1" applyAlignment="1">
      <alignment horizontal="center"/>
    </xf>
    <xf numFmtId="0" fontId="7" fillId="0" borderId="0" xfId="0" applyFont="1" applyAlignment="1"/>
    <xf numFmtId="0" fontId="12" fillId="0" borderId="0" xfId="0" applyFont="1"/>
    <xf numFmtId="0" fontId="6" fillId="0" borderId="0" xfId="0" applyFont="1" applyBorder="1" applyAlignment="1"/>
    <xf numFmtId="0" fontId="6" fillId="0" borderId="0" xfId="0" applyFont="1" applyBorder="1"/>
    <xf numFmtId="0" fontId="7" fillId="0" borderId="0" xfId="0" applyFont="1" applyBorder="1"/>
    <xf numFmtId="0" fontId="6" fillId="0" borderId="9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1" fontId="7" fillId="0" borderId="13" xfId="0" applyNumberFormat="1" applyFont="1" applyFill="1" applyBorder="1" applyAlignment="1">
      <alignment horizontal="center"/>
    </xf>
    <xf numFmtId="1" fontId="7" fillId="0" borderId="14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2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7" fillId="0" borderId="18" xfId="0" applyNumberFormat="1" applyFont="1" applyFill="1" applyBorder="1" applyAlignment="1">
      <alignment horizontal="center"/>
    </xf>
    <xf numFmtId="1" fontId="7" fillId="0" borderId="19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" fontId="7" fillId="0" borderId="22" xfId="0" applyNumberFormat="1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13" fillId="0" borderId="0" xfId="0" applyFont="1" applyFill="1"/>
    <xf numFmtId="0" fontId="7" fillId="0" borderId="2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8" xfId="0" applyNumberFormat="1" applyFont="1" applyFill="1" applyBorder="1" applyAlignment="1">
      <alignment horizontal="center"/>
    </xf>
    <xf numFmtId="1" fontId="7" fillId="0" borderId="32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7" fillId="0" borderId="24" xfId="0" applyNumberFormat="1" applyFont="1" applyFill="1" applyBorder="1" applyAlignment="1">
      <alignment horizontal="center"/>
    </xf>
    <xf numFmtId="1" fontId="7" fillId="0" borderId="34" xfId="0" applyNumberFormat="1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2" fontId="7" fillId="0" borderId="0" xfId="0" applyNumberFormat="1" applyFont="1"/>
    <xf numFmtId="1" fontId="7" fillId="0" borderId="35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horizontal="center"/>
    </xf>
    <xf numFmtId="1" fontId="7" fillId="0" borderId="27" xfId="0" applyNumberFormat="1" applyFont="1" applyFill="1" applyBorder="1" applyAlignment="1">
      <alignment horizontal="center"/>
    </xf>
    <xf numFmtId="1" fontId="7" fillId="0" borderId="28" xfId="0" applyNumberFormat="1" applyFont="1" applyFill="1" applyBorder="1" applyAlignment="1">
      <alignment horizontal="center"/>
    </xf>
    <xf numFmtId="1" fontId="7" fillId="0" borderId="0" xfId="0" applyNumberFormat="1" applyFont="1"/>
    <xf numFmtId="1" fontId="6" fillId="0" borderId="0" xfId="0" applyNumberFormat="1" applyFont="1"/>
    <xf numFmtId="0" fontId="7" fillId="0" borderId="22" xfId="0" applyFont="1" applyFill="1" applyBorder="1"/>
    <xf numFmtId="0" fontId="6" fillId="0" borderId="0" xfId="0" applyFont="1" applyFill="1" applyBorder="1"/>
    <xf numFmtId="0" fontId="7" fillId="0" borderId="22" xfId="0" applyFont="1" applyBorder="1"/>
    <xf numFmtId="0" fontId="7" fillId="0" borderId="39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1" fontId="7" fillId="0" borderId="0" xfId="0" applyNumberFormat="1" applyFont="1" applyFill="1"/>
    <xf numFmtId="2" fontId="7" fillId="0" borderId="0" xfId="0" applyNumberFormat="1" applyFont="1" applyFill="1"/>
    <xf numFmtId="0" fontId="7" fillId="0" borderId="8" xfId="0" applyFont="1" applyFill="1" applyBorder="1"/>
    <xf numFmtId="0" fontId="7" fillId="0" borderId="1" xfId="0" applyFont="1" applyFill="1" applyBorder="1"/>
    <xf numFmtId="0" fontId="6" fillId="0" borderId="0" xfId="0" applyFont="1" applyBorder="1" applyAlignment="1">
      <alignment horizontal="left"/>
    </xf>
    <xf numFmtId="1" fontId="7" fillId="0" borderId="0" xfId="0" applyNumberFormat="1" applyFont="1" applyBorder="1"/>
    <xf numFmtId="0" fontId="6" fillId="0" borderId="5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2" borderId="17" xfId="0" applyFont="1" applyFill="1" applyBorder="1"/>
    <xf numFmtId="2" fontId="6" fillId="2" borderId="18" xfId="0" applyNumberFormat="1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32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7" fillId="2" borderId="23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2" borderId="32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7" fillId="0" borderId="3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>
      <alignment horizontal="center"/>
    </xf>
    <xf numFmtId="164" fontId="7" fillId="0" borderId="34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  <xf numFmtId="164" fontId="7" fillId="0" borderId="17" xfId="0" applyNumberFormat="1" applyFont="1" applyFill="1" applyBorder="1" applyAlignment="1">
      <alignment horizontal="center"/>
    </xf>
    <xf numFmtId="164" fontId="7" fillId="0" borderId="19" xfId="0" applyNumberFormat="1" applyFont="1" applyFill="1" applyBorder="1" applyAlignment="1">
      <alignment horizontal="center"/>
    </xf>
    <xf numFmtId="164" fontId="7" fillId="0" borderId="20" xfId="0" applyNumberFormat="1" applyFont="1" applyFill="1" applyBorder="1" applyAlignment="1">
      <alignment horizontal="center"/>
    </xf>
    <xf numFmtId="164" fontId="7" fillId="0" borderId="35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/>
    </xf>
    <xf numFmtId="165" fontId="7" fillId="0" borderId="39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/>
    </xf>
    <xf numFmtId="0" fontId="18" fillId="0" borderId="0" xfId="0" applyFont="1"/>
    <xf numFmtId="0" fontId="7" fillId="0" borderId="1" xfId="0" applyFont="1" applyBorder="1" applyAlignment="1">
      <alignment horizontal="center"/>
    </xf>
    <xf numFmtId="0" fontId="19" fillId="0" borderId="0" xfId="0" applyFont="1"/>
    <xf numFmtId="0" fontId="6" fillId="0" borderId="9" xfId="0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7" fillId="0" borderId="40" xfId="0" applyFont="1" applyFill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32" xfId="0" applyFont="1" applyFill="1" applyBorder="1"/>
    <xf numFmtId="167" fontId="7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6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66" fontId="7" fillId="0" borderId="0" xfId="0" applyNumberFormat="1" applyFont="1"/>
    <xf numFmtId="1" fontId="7" fillId="0" borderId="0" xfId="0" applyNumberFormat="1" applyFont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0" fillId="0" borderId="0" xfId="0" applyFont="1"/>
    <xf numFmtId="0" fontId="6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21" fillId="0" borderId="0" xfId="0" applyFont="1"/>
    <xf numFmtId="0" fontId="9" fillId="0" borderId="0" xfId="0" applyFont="1" applyAlignment="1">
      <alignment horizontal="left"/>
    </xf>
    <xf numFmtId="1" fontId="7" fillId="0" borderId="8" xfId="0" applyNumberFormat="1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/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 vertical="center" wrapText="1"/>
    </xf>
    <xf numFmtId="0" fontId="7" fillId="0" borderId="42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18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5" fillId="2" borderId="18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64" fontId="0" fillId="0" borderId="0" xfId="0" applyNumberFormat="1"/>
    <xf numFmtId="2" fontId="0" fillId="0" borderId="0" xfId="0" applyNumberFormat="1"/>
    <xf numFmtId="2" fontId="7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190961402798382"/>
                  <c:y val="-0.3735906172127571"/>
                </c:manualLayout>
              </c:layout>
              <c:numFmt formatCode="General" sourceLinked="0"/>
            </c:trendlineLbl>
          </c:trendline>
          <c:xVal>
            <c:numRef>
              <c:f>'BG, Plate 1'!$C$56:$C$60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1'!$D$56:$D$60</c:f>
              <c:numCache>
                <c:formatCode>0</c:formatCode>
                <c:ptCount val="5"/>
                <c:pt idx="0">
                  <c:v>0</c:v>
                </c:pt>
                <c:pt idx="1">
                  <c:v>5534.5183333333334</c:v>
                </c:pt>
                <c:pt idx="2">
                  <c:v>14114.883999999998</c:v>
                </c:pt>
                <c:pt idx="3">
                  <c:v>22902.882999999994</c:v>
                </c:pt>
                <c:pt idx="4">
                  <c:v>32081.046999999999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4-438D-A03C-BF3D5EB3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8954797523656"/>
          <c:y val="0.43915266429026001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314995492736093"/>
                  <c:y val="-0.178876258649487"/>
                </c:manualLayout>
              </c:layout>
              <c:numFmt formatCode="General" sourceLinked="0"/>
            </c:trendlineLbl>
          </c:trendline>
          <c:xVal>
            <c:numRef>
              <c:f>'FAN, Plate 1'!$C$53:$C$57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1'!$D$53:$D$57</c:f>
              <c:numCache>
                <c:formatCode>0.000</c:formatCode>
                <c:ptCount val="5"/>
                <c:pt idx="0">
                  <c:v>0</c:v>
                </c:pt>
                <c:pt idx="1">
                  <c:v>6.5233333333333338E-2</c:v>
                </c:pt>
                <c:pt idx="2">
                  <c:v>0.13923333333333332</c:v>
                </c:pt>
                <c:pt idx="3">
                  <c:v>0.20989999999999998</c:v>
                </c:pt>
                <c:pt idx="4">
                  <c:v>0.29299999999999998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9-4172-9B05-51FBB868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Normal="100" workbookViewId="0">
      <selection activeCell="A5" sqref="A5"/>
    </sheetView>
  </sheetViews>
  <sheetFormatPr defaultRowHeight="15" x14ac:dyDescent="0.25"/>
  <cols>
    <col min="1" max="1" width="9.140625" style="3"/>
    <col min="2" max="2" width="10.5703125" style="3" bestFit="1" customWidth="1"/>
    <col min="3" max="3" width="14.42578125" style="3" customWidth="1"/>
    <col min="4" max="10" width="10.7109375" style="3" customWidth="1"/>
    <col min="11" max="11" width="10.85546875" style="35" bestFit="1" customWidth="1"/>
    <col min="12" max="17" width="10.7109375" style="3" customWidth="1"/>
    <col min="18" max="18" width="8.42578125" style="3" customWidth="1"/>
    <col min="19" max="21" width="10.7109375" style="3" customWidth="1"/>
    <col min="22" max="16384" width="9.140625" style="3"/>
  </cols>
  <sheetData>
    <row r="1" spans="1:19" ht="18.75" x14ac:dyDescent="0.3">
      <c r="A1" s="201" t="s">
        <v>149</v>
      </c>
      <c r="C1" s="198"/>
      <c r="K1" s="3"/>
    </row>
    <row r="2" spans="1:19" ht="7.5" customHeight="1" x14ac:dyDescent="0.25">
      <c r="A2" s="166"/>
      <c r="C2" s="166"/>
      <c r="K2" s="3"/>
    </row>
    <row r="3" spans="1:19" x14ac:dyDescent="0.25">
      <c r="A3" s="2" t="s">
        <v>135</v>
      </c>
      <c r="C3" s="166"/>
      <c r="K3" s="3"/>
    </row>
    <row r="4" spans="1:19" x14ac:dyDescent="0.25">
      <c r="A4" s="2" t="s">
        <v>91</v>
      </c>
      <c r="C4" s="2"/>
      <c r="K4" s="3"/>
    </row>
    <row r="5" spans="1:19" x14ac:dyDescent="0.25">
      <c r="A5" s="2" t="s">
        <v>60</v>
      </c>
      <c r="C5" s="2"/>
      <c r="K5" s="3"/>
    </row>
    <row r="6" spans="1:19" s="2" customFormat="1" x14ac:dyDescent="0.25">
      <c r="E6" s="34"/>
      <c r="F6" s="34"/>
      <c r="K6" s="34"/>
      <c r="L6" s="97"/>
      <c r="M6" s="208"/>
      <c r="N6" s="208"/>
      <c r="O6" s="208"/>
      <c r="P6" s="208"/>
      <c r="Q6" s="97"/>
      <c r="R6" s="97"/>
      <c r="S6" s="97"/>
    </row>
    <row r="7" spans="1:19" s="2" customFormat="1" ht="16.5" customHeight="1" x14ac:dyDescent="0.25">
      <c r="G7" s="207" t="s">
        <v>70</v>
      </c>
      <c r="H7" s="207"/>
      <c r="I7" s="207"/>
      <c r="J7" s="207"/>
      <c r="K7" s="34"/>
      <c r="L7" s="97"/>
      <c r="M7" s="49"/>
      <c r="N7" s="49"/>
      <c r="O7" s="49"/>
      <c r="P7" s="49"/>
      <c r="Q7" s="97"/>
      <c r="R7" s="97"/>
      <c r="S7" s="97"/>
    </row>
    <row r="8" spans="1:19" s="2" customFormat="1" ht="17.25" customHeight="1" thickBot="1" x14ac:dyDescent="0.3">
      <c r="A8" s="205" t="s">
        <v>145</v>
      </c>
      <c r="B8" s="188" t="s">
        <v>136</v>
      </c>
      <c r="C8" s="188" t="s">
        <v>143</v>
      </c>
      <c r="D8" s="188" t="s">
        <v>142</v>
      </c>
      <c r="E8" s="167" t="s">
        <v>117</v>
      </c>
      <c r="F8" s="167" t="s">
        <v>0</v>
      </c>
      <c r="G8" s="188" t="s">
        <v>133</v>
      </c>
      <c r="H8" s="188" t="s">
        <v>2</v>
      </c>
      <c r="I8" s="188" t="s">
        <v>3</v>
      </c>
      <c r="J8" s="188" t="s">
        <v>134</v>
      </c>
      <c r="M8" s="162"/>
      <c r="N8" s="162"/>
      <c r="O8" s="162"/>
      <c r="P8" s="162"/>
      <c r="Q8" s="97"/>
      <c r="R8" s="97"/>
      <c r="S8" s="97"/>
    </row>
    <row r="9" spans="1:19" x14ac:dyDescent="0.25">
      <c r="A9" s="209" t="s">
        <v>146</v>
      </c>
      <c r="B9" s="170">
        <v>1</v>
      </c>
      <c r="C9" t="s">
        <v>153</v>
      </c>
      <c r="D9" t="s">
        <v>154</v>
      </c>
      <c r="E9" s="14">
        <v>6380</v>
      </c>
      <c r="F9" s="185">
        <v>44606</v>
      </c>
      <c r="G9" s="19">
        <f>'RI, nD'!N17</f>
        <v>76.863460000000003</v>
      </c>
      <c r="H9" s="47">
        <f>'BG, Plate 1'!G89</f>
        <v>185.75717731714295</v>
      </c>
      <c r="I9" s="47">
        <f>'FAN, Plate 1'!G86</f>
        <v>132.0333333333333</v>
      </c>
      <c r="J9" s="65">
        <v>2.8460000000000001</v>
      </c>
      <c r="L9" s="164" t="s">
        <v>71</v>
      </c>
      <c r="M9" s="19"/>
      <c r="N9" s="47"/>
      <c r="O9" s="47"/>
      <c r="P9" s="19"/>
      <c r="Q9" s="144"/>
      <c r="R9" s="19"/>
      <c r="S9" s="169"/>
    </row>
    <row r="10" spans="1:19" x14ac:dyDescent="0.25">
      <c r="A10" s="209"/>
      <c r="B10" s="170">
        <v>2</v>
      </c>
      <c r="C10" t="s">
        <v>153</v>
      </c>
      <c r="D10" t="s">
        <v>155</v>
      </c>
      <c r="E10" s="14">
        <v>6388</v>
      </c>
      <c r="F10" s="185">
        <v>44606</v>
      </c>
      <c r="G10" s="19">
        <f>'RI, nD'!N18</f>
        <v>78.709660000000483</v>
      </c>
      <c r="H10" s="47">
        <f>'BG, Plate 1'!G90</f>
        <v>610.83438407130302</v>
      </c>
      <c r="I10" s="47">
        <f>'FAN, Plate 1'!G87</f>
        <v>148.83333333333331</v>
      </c>
      <c r="J10" s="65">
        <v>3.2385000000000002</v>
      </c>
      <c r="L10" s="171" t="s">
        <v>72</v>
      </c>
      <c r="M10" s="19"/>
      <c r="N10" s="47"/>
      <c r="O10" s="47"/>
      <c r="P10" s="19"/>
      <c r="Q10" s="144"/>
      <c r="R10" s="19"/>
      <c r="S10" s="169"/>
    </row>
    <row r="11" spans="1:19" x14ac:dyDescent="0.25">
      <c r="A11" s="209"/>
      <c r="B11" s="170">
        <v>3</v>
      </c>
      <c r="C11" t="s">
        <v>153</v>
      </c>
      <c r="D11" t="s">
        <v>156</v>
      </c>
      <c r="E11" s="111">
        <v>6408</v>
      </c>
      <c r="F11" s="185">
        <v>44606</v>
      </c>
      <c r="G11" s="19">
        <f>'RI, nD'!N19</f>
        <v>78.709660000000483</v>
      </c>
      <c r="H11" s="47">
        <f>'BG, Plate 1'!G91</f>
        <v>40.024874279406369</v>
      </c>
      <c r="I11" s="47">
        <f>'FAN, Plate 1'!G88</f>
        <v>151.86666666666667</v>
      </c>
      <c r="J11" s="168">
        <v>3.044</v>
      </c>
      <c r="L11" s="171" t="s">
        <v>73</v>
      </c>
      <c r="M11" s="19"/>
      <c r="N11" s="47"/>
      <c r="O11" s="47"/>
      <c r="P11" s="19"/>
      <c r="Q11" s="144"/>
      <c r="R11" s="19"/>
      <c r="S11" s="169"/>
    </row>
    <row r="12" spans="1:19" x14ac:dyDescent="0.25">
      <c r="A12" s="209"/>
      <c r="B12" s="170">
        <v>4</v>
      </c>
      <c r="C12" t="s">
        <v>153</v>
      </c>
      <c r="D12" t="s">
        <v>157</v>
      </c>
      <c r="E12" s="111">
        <v>6410</v>
      </c>
      <c r="F12" s="185">
        <v>44606</v>
      </c>
      <c r="G12" s="19">
        <f>'RI, nD'!N20</f>
        <v>81.325109999999853</v>
      </c>
      <c r="H12" s="47">
        <f>'BG, Plate 1'!G92</f>
        <v>213.53398748926784</v>
      </c>
      <c r="I12" s="47">
        <f>'FAN, Plate 1'!G89</f>
        <v>177.0333333333333</v>
      </c>
      <c r="J12" s="168">
        <v>3.238</v>
      </c>
      <c r="L12" s="8" t="s">
        <v>74</v>
      </c>
      <c r="M12" s="19"/>
      <c r="N12" s="47"/>
      <c r="O12" s="47"/>
      <c r="P12" s="19"/>
      <c r="Q12" s="144"/>
      <c r="R12" s="19"/>
      <c r="S12" s="169"/>
    </row>
    <row r="13" spans="1:19" x14ac:dyDescent="0.25">
      <c r="A13" s="209"/>
      <c r="B13" s="170">
        <v>5</v>
      </c>
      <c r="C13" t="s">
        <v>153</v>
      </c>
      <c r="D13" t="s">
        <v>158</v>
      </c>
      <c r="E13" s="111">
        <v>6412</v>
      </c>
      <c r="F13" s="185">
        <v>44606</v>
      </c>
      <c r="G13" s="19">
        <f>'RI, nD'!N21</f>
        <v>79.386600000000129</v>
      </c>
      <c r="H13" s="47">
        <f>'BG, Plate 1'!G93</f>
        <v>23.24641236354713</v>
      </c>
      <c r="I13" s="47">
        <f>'FAN, Plate 1'!G90</f>
        <v>192.93333333333334</v>
      </c>
      <c r="J13" s="168">
        <v>3.375</v>
      </c>
      <c r="L13" s="171" t="s">
        <v>93</v>
      </c>
      <c r="M13" s="19"/>
      <c r="N13" s="47"/>
      <c r="O13" s="47"/>
      <c r="P13" s="19"/>
      <c r="Q13" s="144"/>
      <c r="R13" s="19"/>
      <c r="S13" s="169"/>
    </row>
    <row r="14" spans="1:19" x14ac:dyDescent="0.25">
      <c r="A14" s="209"/>
      <c r="B14" s="170">
        <v>6</v>
      </c>
      <c r="C14" t="s">
        <v>153</v>
      </c>
      <c r="D14" t="s">
        <v>159</v>
      </c>
      <c r="E14" s="111">
        <v>6414</v>
      </c>
      <c r="F14" s="185">
        <v>44606</v>
      </c>
      <c r="G14" s="19">
        <f>'RI, nD'!N22</f>
        <v>80.494319999999874</v>
      </c>
      <c r="H14" s="47">
        <f>'BG, Plate 1'!G94</f>
        <v>73.14364446624964</v>
      </c>
      <c r="I14" s="47">
        <f>'FAN, Plate 1'!G91</f>
        <v>168.93333333333331</v>
      </c>
      <c r="J14" s="168">
        <v>3.0750000000000002</v>
      </c>
      <c r="L14" s="171" t="s">
        <v>94</v>
      </c>
      <c r="M14" s="19"/>
      <c r="N14" s="47"/>
      <c r="O14" s="47"/>
      <c r="P14" s="19"/>
      <c r="Q14" s="144"/>
      <c r="R14" s="19"/>
      <c r="S14" s="169"/>
    </row>
    <row r="15" spans="1:19" x14ac:dyDescent="0.25">
      <c r="A15" s="209"/>
      <c r="B15" s="170">
        <v>7</v>
      </c>
      <c r="C15" t="s">
        <v>153</v>
      </c>
      <c r="D15" t="s">
        <v>160</v>
      </c>
      <c r="E15" s="111">
        <v>6415</v>
      </c>
      <c r="F15" s="185">
        <v>44606</v>
      </c>
      <c r="G15" s="19">
        <f>'RI, nD'!N23</f>
        <v>78.494269999999759</v>
      </c>
      <c r="H15" s="47">
        <f>'BG, Plate 1'!G95</f>
        <v>109.71460403123595</v>
      </c>
      <c r="I15" s="47">
        <f>'FAN, Plate 1'!G92</f>
        <v>178.93333333333334</v>
      </c>
      <c r="J15" s="168">
        <v>3.4459999999999997</v>
      </c>
      <c r="L15" s="161" t="s">
        <v>92</v>
      </c>
      <c r="M15" s="19"/>
      <c r="N15" s="47"/>
      <c r="O15" s="47"/>
      <c r="P15" s="19"/>
      <c r="Q15" s="144"/>
      <c r="R15" s="19"/>
      <c r="S15" s="169"/>
    </row>
    <row r="16" spans="1:19" x14ac:dyDescent="0.25">
      <c r="A16" s="209"/>
      <c r="B16" s="170">
        <v>8</v>
      </c>
      <c r="C16" t="s">
        <v>153</v>
      </c>
      <c r="D16" t="s">
        <v>161</v>
      </c>
      <c r="E16" s="111">
        <v>6417</v>
      </c>
      <c r="F16" s="185">
        <v>44606</v>
      </c>
      <c r="G16" s="19">
        <f>'RI, nD'!N24</f>
        <v>80.986639999999682</v>
      </c>
      <c r="H16" s="47">
        <f>'BG, Plate 1'!G96</f>
        <v>13.462917535467428</v>
      </c>
      <c r="I16" s="47">
        <f>'FAN, Plate 1'!G93</f>
        <v>192.93333333333334</v>
      </c>
      <c r="J16" s="168">
        <v>3.2069999999999999</v>
      </c>
      <c r="L16" s="171" t="s">
        <v>75</v>
      </c>
      <c r="M16" s="19"/>
      <c r="N16" s="47"/>
      <c r="O16" s="47"/>
      <c r="P16" s="19"/>
      <c r="Q16" s="144"/>
      <c r="R16" s="19"/>
      <c r="S16" s="169"/>
    </row>
    <row r="17" spans="1:19" x14ac:dyDescent="0.25">
      <c r="A17" s="209"/>
      <c r="B17" s="170">
        <v>9</v>
      </c>
      <c r="C17" t="s">
        <v>153</v>
      </c>
      <c r="D17" t="s">
        <v>162</v>
      </c>
      <c r="E17" s="111">
        <v>6419</v>
      </c>
      <c r="F17" s="185">
        <v>44606</v>
      </c>
      <c r="G17" s="19">
        <f>'RI, nD'!N25</f>
        <v>80.340470000000238</v>
      </c>
      <c r="H17" s="47">
        <f>'BG, Plate 1'!G97</f>
        <v>50.287697779958343</v>
      </c>
      <c r="I17" s="47">
        <f>'FAN, Plate 1'!G94</f>
        <v>167.1</v>
      </c>
      <c r="J17" s="168">
        <v>3.3534999999999995</v>
      </c>
      <c r="L17" s="8" t="s">
        <v>76</v>
      </c>
      <c r="M17" s="19"/>
      <c r="N17" s="47"/>
      <c r="O17" s="47"/>
      <c r="P17" s="19"/>
      <c r="Q17" s="144"/>
      <c r="R17" s="19"/>
      <c r="S17" s="169"/>
    </row>
    <row r="18" spans="1:19" x14ac:dyDescent="0.25">
      <c r="A18" s="209"/>
      <c r="B18" s="170">
        <v>10</v>
      </c>
      <c r="C18" t="s">
        <v>153</v>
      </c>
      <c r="D18" t="s">
        <v>163</v>
      </c>
      <c r="E18" s="111">
        <v>6422</v>
      </c>
      <c r="F18" s="185">
        <v>44606</v>
      </c>
      <c r="G18" s="19">
        <f>'RI, nD'!N26</f>
        <v>80.094309999999993</v>
      </c>
      <c r="H18" s="47">
        <f>'BG, Plate 1'!G98</f>
        <v>53.323660002453096</v>
      </c>
      <c r="I18" s="47">
        <f>'FAN, Plate 1'!G95</f>
        <v>189.63333333333333</v>
      </c>
      <c r="J18" s="168">
        <v>3.5264999999999995</v>
      </c>
      <c r="M18" s="19"/>
      <c r="N18" s="47"/>
      <c r="O18" s="47"/>
      <c r="P18" s="19"/>
      <c r="Q18" s="144"/>
      <c r="R18" s="19"/>
      <c r="S18" s="169"/>
    </row>
    <row r="19" spans="1:19" x14ac:dyDescent="0.25">
      <c r="A19" s="209"/>
      <c r="B19" s="170">
        <v>11</v>
      </c>
      <c r="C19" t="s">
        <v>153</v>
      </c>
      <c r="D19" t="s">
        <v>164</v>
      </c>
      <c r="E19" s="111">
        <v>6428</v>
      </c>
      <c r="F19" s="185">
        <v>44606</v>
      </c>
      <c r="G19" s="19">
        <f>'RI, nD'!N27</f>
        <v>81.509729999999706</v>
      </c>
      <c r="H19" s="47">
        <f>'BG, Plate 1'!G99</f>
        <v>197.79058015454424</v>
      </c>
      <c r="I19" s="47">
        <f>'FAN, Plate 1'!G96</f>
        <v>199.83333333333334</v>
      </c>
      <c r="J19" s="168">
        <v>3.6379999999999999</v>
      </c>
      <c r="M19" s="19"/>
      <c r="N19" s="47"/>
      <c r="O19" s="47"/>
      <c r="P19" s="19"/>
      <c r="Q19" s="144"/>
      <c r="R19" s="19"/>
      <c r="S19" s="169"/>
    </row>
    <row r="20" spans="1:19" x14ac:dyDescent="0.25">
      <c r="A20" s="209"/>
      <c r="B20" s="170">
        <v>12</v>
      </c>
      <c r="C20" t="s">
        <v>153</v>
      </c>
      <c r="D20" t="s">
        <v>165</v>
      </c>
      <c r="E20" s="111">
        <v>6430</v>
      </c>
      <c r="F20" s="185">
        <v>44606</v>
      </c>
      <c r="G20" s="19">
        <f>'RI, nD'!N28</f>
        <v>80.678939999999727</v>
      </c>
      <c r="H20" s="47">
        <f>'BG, Plate 1'!G100</f>
        <v>155.92982133366041</v>
      </c>
      <c r="I20" s="47">
        <f>'FAN, Plate 1'!G97</f>
        <v>152.43333333333331</v>
      </c>
      <c r="J20" s="168">
        <v>3.2480000000000002</v>
      </c>
      <c r="M20" s="19"/>
      <c r="N20" s="47"/>
      <c r="O20" s="47"/>
      <c r="P20" s="19"/>
      <c r="Q20" s="144"/>
      <c r="R20" s="19"/>
      <c r="S20" s="169"/>
    </row>
    <row r="21" spans="1:19" x14ac:dyDescent="0.25">
      <c r="A21" s="209"/>
      <c r="B21" s="170">
        <v>13</v>
      </c>
      <c r="C21" t="s">
        <v>153</v>
      </c>
      <c r="D21" t="s">
        <v>166</v>
      </c>
      <c r="E21" s="111">
        <v>6436</v>
      </c>
      <c r="F21" s="185">
        <v>44606</v>
      </c>
      <c r="G21" s="19">
        <f>'RI, nD'!N29</f>
        <v>80.740480000000133</v>
      </c>
      <c r="H21" s="47">
        <f>'BG, Plate 1'!G101</f>
        <v>66.781205282309173</v>
      </c>
      <c r="I21" s="47">
        <f>'FAN, Plate 1'!G98</f>
        <v>157.10000000000002</v>
      </c>
      <c r="J21" s="168">
        <v>3.101</v>
      </c>
      <c r="M21" s="19"/>
      <c r="N21" s="47"/>
      <c r="O21" s="47"/>
      <c r="P21" s="19"/>
      <c r="Q21" s="15"/>
      <c r="R21" s="15"/>
      <c r="S21" s="169"/>
    </row>
    <row r="22" spans="1:19" x14ac:dyDescent="0.25">
      <c r="A22" s="209"/>
      <c r="B22" s="170">
        <v>14</v>
      </c>
      <c r="C22" t="s">
        <v>153</v>
      </c>
      <c r="D22" t="s">
        <v>167</v>
      </c>
      <c r="E22" s="111">
        <v>6440</v>
      </c>
      <c r="F22" s="185">
        <v>44606</v>
      </c>
      <c r="G22" s="19">
        <f>'RI, nD'!N30</f>
        <v>80.002000000000066</v>
      </c>
      <c r="H22" s="47">
        <f>'BG, Plate 1'!G102</f>
        <v>61.055137168322574</v>
      </c>
      <c r="I22" s="47">
        <f>'FAN, Plate 1'!G99</f>
        <v>160.93333333333334</v>
      </c>
      <c r="J22" s="168">
        <v>3.2969999999999997</v>
      </c>
      <c r="M22" s="19"/>
      <c r="N22" s="47"/>
      <c r="O22" s="47"/>
      <c r="P22" s="19"/>
      <c r="Q22" s="15"/>
      <c r="R22" s="15"/>
      <c r="S22" s="15"/>
    </row>
    <row r="23" spans="1:19" x14ac:dyDescent="0.25">
      <c r="A23" s="209"/>
      <c r="B23" s="170">
        <v>15</v>
      </c>
      <c r="C23"/>
      <c r="D23"/>
      <c r="E23" s="111" t="s">
        <v>152</v>
      </c>
      <c r="F23" s="185">
        <v>44606</v>
      </c>
      <c r="G23" s="19">
        <f>'RI, nD'!N31</f>
        <v>80.371239999999759</v>
      </c>
      <c r="H23" s="47">
        <f>'BG, Plate 1'!G103</f>
        <v>175.13310437875626</v>
      </c>
      <c r="I23" s="47">
        <f>'FAN, Plate 1'!G100</f>
        <v>252.73333333333329</v>
      </c>
      <c r="J23" s="168">
        <v>4.4885000000000002</v>
      </c>
      <c r="M23" s="19"/>
      <c r="N23" s="47"/>
      <c r="O23" s="47"/>
      <c r="P23" s="19"/>
      <c r="Q23" s="15"/>
      <c r="R23" s="15"/>
      <c r="S23" s="15"/>
    </row>
    <row r="24" spans="1:19" x14ac:dyDescent="0.25">
      <c r="A24" s="209"/>
      <c r="B24" s="170">
        <v>16</v>
      </c>
      <c r="C24" t="s">
        <v>153</v>
      </c>
      <c r="D24" t="s">
        <v>168</v>
      </c>
      <c r="E24" s="111">
        <v>6441</v>
      </c>
      <c r="F24" s="185">
        <v>44606</v>
      </c>
      <c r="G24" s="19">
        <f>'RI, nD'!N32</f>
        <v>81.20203000000042</v>
      </c>
      <c r="H24" s="47">
        <f>'BG, Plate 1'!G104</f>
        <v>73.546248824563605</v>
      </c>
      <c r="I24" s="47">
        <f>'FAN, Plate 1'!G101</f>
        <v>221.49999999999994</v>
      </c>
      <c r="J24" s="168">
        <v>3.9320000000000004</v>
      </c>
      <c r="M24" s="65"/>
      <c r="N24" s="47"/>
      <c r="O24" s="47"/>
      <c r="P24" s="19"/>
      <c r="Q24" s="15"/>
      <c r="R24" s="15"/>
      <c r="S24" s="15"/>
    </row>
    <row r="25" spans="1:19" x14ac:dyDescent="0.25">
      <c r="A25" s="209"/>
      <c r="B25" s="170">
        <v>17</v>
      </c>
      <c r="C25" t="s">
        <v>153</v>
      </c>
      <c r="D25" t="s">
        <v>169</v>
      </c>
      <c r="E25" s="111">
        <v>6458</v>
      </c>
      <c r="F25" s="185">
        <v>44606</v>
      </c>
      <c r="G25" s="19">
        <f>'RI, nD'!N33</f>
        <v>78.771200000000206</v>
      </c>
      <c r="H25" s="47">
        <f>'BG, Plate 1'!G105</f>
        <v>28.051727380514368</v>
      </c>
      <c r="I25" s="47">
        <f>'FAN, Plate 1'!G102</f>
        <v>191.16666666666669</v>
      </c>
      <c r="J25" s="168">
        <v>3.5154999999999998</v>
      </c>
      <c r="M25" s="65"/>
      <c r="N25" s="47"/>
      <c r="O25" s="47"/>
      <c r="P25" s="19"/>
      <c r="Q25" s="15"/>
      <c r="R25" s="15"/>
      <c r="S25" s="15"/>
    </row>
    <row r="26" spans="1:19" x14ac:dyDescent="0.25">
      <c r="A26" s="209"/>
      <c r="B26" s="170">
        <v>18</v>
      </c>
      <c r="C26" t="s">
        <v>153</v>
      </c>
      <c r="D26" t="s">
        <v>170</v>
      </c>
      <c r="E26" s="111">
        <v>6460</v>
      </c>
      <c r="F26" s="185">
        <v>44606</v>
      </c>
      <c r="G26" s="19">
        <f>'RI, nD'!N34</f>
        <v>79.509679999999577</v>
      </c>
      <c r="H26" s="47">
        <f>'BG, Plate 1'!G106</f>
        <v>140.78245635553375</v>
      </c>
      <c r="I26" s="47">
        <f>'FAN, Plate 1'!G103</f>
        <v>150.29999999999998</v>
      </c>
      <c r="J26" s="168">
        <v>3.3370000000000002</v>
      </c>
      <c r="M26" s="168"/>
      <c r="N26" s="170"/>
      <c r="O26" s="170"/>
      <c r="P26" s="112"/>
    </row>
    <row r="27" spans="1:19" s="17" customFormat="1" x14ac:dyDescent="0.25">
      <c r="A27" s="209"/>
      <c r="B27" s="170">
        <v>19</v>
      </c>
      <c r="C27" t="s">
        <v>153</v>
      </c>
      <c r="D27" t="s">
        <v>171</v>
      </c>
      <c r="E27" s="14">
        <v>6463</v>
      </c>
      <c r="F27" s="185">
        <v>44606</v>
      </c>
      <c r="G27" s="19">
        <f>'RI, nD'!N35</f>
        <v>78.771199999999524</v>
      </c>
      <c r="H27" s="47">
        <f>'BG, Plate 1'!G107</f>
        <v>35.277403000940303</v>
      </c>
      <c r="I27" s="47">
        <f>'FAN, Plate 1'!G104</f>
        <v>175.59999999999997</v>
      </c>
      <c r="J27" s="65">
        <v>3.508</v>
      </c>
      <c r="M27" s="21"/>
      <c r="N27" s="12"/>
      <c r="O27" s="12"/>
      <c r="P27" s="12"/>
    </row>
    <row r="28" spans="1:19" s="17" customFormat="1" x14ac:dyDescent="0.25">
      <c r="A28" s="209"/>
      <c r="B28" s="170">
        <v>20</v>
      </c>
      <c r="C28" t="s">
        <v>153</v>
      </c>
      <c r="D28" t="s">
        <v>172</v>
      </c>
      <c r="E28" s="111">
        <v>6469</v>
      </c>
      <c r="F28" s="185">
        <v>44606</v>
      </c>
      <c r="G28" s="19">
        <f>'RI, nD'!N36</f>
        <v>78.494269999999759</v>
      </c>
      <c r="H28" s="47">
        <f>'BG, Plate 1'!G108</f>
        <v>23.09948485220162</v>
      </c>
      <c r="I28" s="47">
        <f>'FAN, Plate 1'!G105</f>
        <v>186.46666666666667</v>
      </c>
      <c r="J28" s="65">
        <v>3.3235000000000001</v>
      </c>
      <c r="M28" s="21"/>
      <c r="N28" s="12"/>
      <c r="O28" s="12"/>
      <c r="P28" s="12"/>
    </row>
    <row r="29" spans="1:19" s="17" customFormat="1" x14ac:dyDescent="0.25">
      <c r="A29" s="209"/>
      <c r="B29" s="170">
        <v>21</v>
      </c>
      <c r="C29" t="s">
        <v>153</v>
      </c>
      <c r="D29" t="s">
        <v>173</v>
      </c>
      <c r="E29" s="14">
        <v>6473</v>
      </c>
      <c r="F29" s="185">
        <v>44606</v>
      </c>
      <c r="G29" s="19">
        <f>'RI, nD'!N37</f>
        <v>80.094309999999993</v>
      </c>
      <c r="H29" s="47">
        <f>'BG, Plate 1'!G109</f>
        <v>81.060942802240476</v>
      </c>
      <c r="I29" s="47">
        <f>'FAN, Plate 1'!G106</f>
        <v>179.26666666666665</v>
      </c>
      <c r="J29" s="65">
        <v>3.7320000000000002</v>
      </c>
      <c r="M29" s="21"/>
      <c r="N29" s="12"/>
      <c r="O29" s="12"/>
      <c r="P29" s="12"/>
    </row>
    <row r="30" spans="1:19" s="17" customFormat="1" x14ac:dyDescent="0.25">
      <c r="A30" s="209"/>
      <c r="B30" s="170">
        <v>22</v>
      </c>
      <c r="C30" t="s">
        <v>153</v>
      </c>
      <c r="D30" t="s">
        <v>174</v>
      </c>
      <c r="E30" s="111">
        <v>6475</v>
      </c>
      <c r="F30" s="185">
        <v>44606</v>
      </c>
      <c r="G30" s="19">
        <f>'RI, nD'!N38</f>
        <v>80.617399999999321</v>
      </c>
      <c r="H30" s="47">
        <f>'BG, Plate 1'!G110</f>
        <v>13.905785191545078</v>
      </c>
      <c r="I30" s="47">
        <f>'FAN, Plate 1'!G107</f>
        <v>229.59999999999994</v>
      </c>
      <c r="J30" s="65">
        <v>3.8460000000000001</v>
      </c>
      <c r="M30" s="21"/>
      <c r="N30" s="12"/>
      <c r="O30" s="12"/>
      <c r="P30" s="12"/>
    </row>
    <row r="31" spans="1:19" s="17" customFormat="1" x14ac:dyDescent="0.25">
      <c r="A31" s="209"/>
      <c r="B31" s="170">
        <v>23</v>
      </c>
      <c r="C31" t="s">
        <v>153</v>
      </c>
      <c r="D31" t="s">
        <v>175</v>
      </c>
      <c r="E31" s="14">
        <v>7007</v>
      </c>
      <c r="F31" s="185">
        <v>44606</v>
      </c>
      <c r="G31" s="19">
        <f>'RI, nD'!N39</f>
        <v>80.463549999999685</v>
      </c>
      <c r="H31" s="47">
        <f>'BG, Plate 1'!G111</f>
        <v>11.506026411545829</v>
      </c>
      <c r="I31" s="47">
        <f>'FAN, Plate 1'!G108</f>
        <v>193.23333333333335</v>
      </c>
      <c r="J31" s="65">
        <v>3.8309999999999995</v>
      </c>
      <c r="M31" s="21"/>
      <c r="N31" s="12"/>
      <c r="O31" s="12"/>
      <c r="P31" s="12"/>
    </row>
    <row r="32" spans="1:19" s="17" customFormat="1" x14ac:dyDescent="0.25">
      <c r="A32" s="210"/>
      <c r="B32" s="203">
        <v>24</v>
      </c>
      <c r="C32" t="s">
        <v>153</v>
      </c>
      <c r="D32" t="s">
        <v>176</v>
      </c>
      <c r="E32" s="165">
        <v>7009</v>
      </c>
      <c r="F32" s="185">
        <v>44606</v>
      </c>
      <c r="G32" s="204">
        <f>'RI, nD'!N40</f>
        <v>79.109670000000378</v>
      </c>
      <c r="H32" s="80">
        <f>'BG, Plate 1'!G112</f>
        <v>23.561453861564235</v>
      </c>
      <c r="I32" s="80">
        <f>'FAN, Plate 1'!G109</f>
        <v>145.43333333333337</v>
      </c>
      <c r="J32" s="237">
        <v>3.2109999999999999</v>
      </c>
      <c r="M32" s="21"/>
      <c r="N32" s="12"/>
      <c r="O32" s="12"/>
      <c r="P32" s="12"/>
    </row>
  </sheetData>
  <mergeCells count="3">
    <mergeCell ref="G7:J7"/>
    <mergeCell ref="M6:P6"/>
    <mergeCell ref="A9:A32"/>
  </mergeCells>
  <phoneticPr fontId="1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topLeftCell="A8" zoomScale="85" zoomScaleNormal="85" workbookViewId="0">
      <selection activeCell="F40" sqref="F40"/>
    </sheetView>
  </sheetViews>
  <sheetFormatPr defaultRowHeight="15" x14ac:dyDescent="0.25"/>
  <cols>
    <col min="1" max="1" width="11.140625" style="3" customWidth="1"/>
    <col min="2" max="2" width="12" style="3" customWidth="1"/>
    <col min="3" max="3" width="11.140625" style="3" customWidth="1"/>
    <col min="4" max="6" width="10.140625" style="3" customWidth="1"/>
    <col min="7" max="7" width="12.28515625" style="15" customWidth="1"/>
    <col min="8" max="8" width="11.5703125" style="4" bestFit="1" customWidth="1"/>
    <col min="9" max="10" width="10.28515625" style="3" customWidth="1"/>
    <col min="11" max="11" width="10.42578125" style="3" customWidth="1"/>
    <col min="12" max="14" width="10.140625" style="3" customWidth="1"/>
    <col min="15" max="15" width="11.140625" style="3" customWidth="1"/>
    <col min="16" max="16" width="9.140625" style="3"/>
    <col min="17" max="17" width="10" style="17" customWidth="1"/>
    <col min="18" max="18" width="9.140625" style="3"/>
    <col min="19" max="20" width="10.7109375" style="3" customWidth="1"/>
    <col min="21" max="16384" width="9.140625" style="3"/>
  </cols>
  <sheetData>
    <row r="1" spans="1:20" ht="15.75" x14ac:dyDescent="0.25">
      <c r="A1" s="1" t="s">
        <v>105</v>
      </c>
      <c r="I1" s="2" t="s">
        <v>56</v>
      </c>
    </row>
    <row r="2" spans="1:20" s="2" customFormat="1" x14ac:dyDescent="0.25">
      <c r="C2" s="5"/>
      <c r="G2" s="97"/>
      <c r="H2" s="6"/>
      <c r="I2" s="2" t="s">
        <v>77</v>
      </c>
      <c r="Q2" s="38"/>
    </row>
    <row r="3" spans="1:20" s="2" customFormat="1" x14ac:dyDescent="0.25">
      <c r="A3" s="2" t="s">
        <v>51</v>
      </c>
      <c r="B3" s="186"/>
      <c r="C3" s="5"/>
      <c r="G3" s="97"/>
      <c r="H3" s="6"/>
      <c r="I3" s="2" t="s">
        <v>85</v>
      </c>
      <c r="Q3" s="38"/>
    </row>
    <row r="4" spans="1:20" s="2" customFormat="1" x14ac:dyDescent="0.25">
      <c r="A4" s="7" t="s">
        <v>21</v>
      </c>
      <c r="B4" s="187" t="s">
        <v>151</v>
      </c>
      <c r="C4" s="202" t="s">
        <v>144</v>
      </c>
      <c r="G4" s="97"/>
      <c r="H4" s="6"/>
      <c r="I4" s="2" t="s">
        <v>78</v>
      </c>
      <c r="Q4" s="38"/>
    </row>
    <row r="5" spans="1:20" s="2" customFormat="1" x14ac:dyDescent="0.25">
      <c r="A5" s="2" t="s">
        <v>52</v>
      </c>
      <c r="B5" s="2" t="s">
        <v>69</v>
      </c>
      <c r="C5" s="5"/>
      <c r="G5" s="97"/>
      <c r="H5" s="6"/>
      <c r="I5" s="2" t="s">
        <v>7</v>
      </c>
      <c r="Q5" s="38"/>
    </row>
    <row r="6" spans="1:20" s="2" customFormat="1" x14ac:dyDescent="0.25">
      <c r="A6" s="7"/>
      <c r="B6" s="2" t="s">
        <v>111</v>
      </c>
      <c r="C6" s="5"/>
      <c r="G6" s="97"/>
      <c r="H6" s="6"/>
      <c r="I6" s="2" t="s">
        <v>66</v>
      </c>
      <c r="Q6" s="38"/>
    </row>
    <row r="7" spans="1:20" s="2" customFormat="1" x14ac:dyDescent="0.25">
      <c r="B7" s="8"/>
      <c r="G7" s="97"/>
      <c r="H7" s="6"/>
      <c r="Q7" s="38"/>
    </row>
    <row r="8" spans="1:20" s="2" customFormat="1" x14ac:dyDescent="0.25">
      <c r="G8" s="97"/>
      <c r="H8" s="6"/>
      <c r="Q8" s="38"/>
    </row>
    <row r="9" spans="1:20" s="2" customFormat="1" x14ac:dyDescent="0.25">
      <c r="B9" s="3"/>
      <c r="G9" s="97"/>
      <c r="H9" s="6"/>
      <c r="Q9" s="38"/>
    </row>
    <row r="10" spans="1:20" s="2" customFormat="1" x14ac:dyDescent="0.25">
      <c r="B10" s="3"/>
      <c r="G10" s="97"/>
      <c r="H10" s="6"/>
      <c r="Q10" s="38"/>
    </row>
    <row r="11" spans="1:20" s="2" customFormat="1" x14ac:dyDescent="0.25">
      <c r="B11" s="3"/>
      <c r="G11" s="97"/>
      <c r="H11" s="6"/>
      <c r="Q11" s="38"/>
    </row>
    <row r="12" spans="1:20" s="2" customFormat="1" x14ac:dyDescent="0.25">
      <c r="A12" s="2" t="s">
        <v>45</v>
      </c>
      <c r="B12" s="9" t="s">
        <v>119</v>
      </c>
      <c r="C12" s="9"/>
      <c r="D12" s="9"/>
      <c r="E12" s="9"/>
      <c r="F12" s="9"/>
      <c r="G12" s="10"/>
      <c r="H12" s="9"/>
      <c r="I12" s="9"/>
      <c r="J12" s="10" t="s">
        <v>24</v>
      </c>
      <c r="K12" s="10" t="s">
        <v>79</v>
      </c>
      <c r="L12" s="10"/>
      <c r="M12" s="10"/>
      <c r="N12" s="10"/>
      <c r="Q12" s="182" t="s">
        <v>26</v>
      </c>
      <c r="R12" s="9" t="s">
        <v>84</v>
      </c>
      <c r="S12" s="9"/>
    </row>
    <row r="13" spans="1:20" s="2" customFormat="1" x14ac:dyDescent="0.25">
      <c r="B13" s="10" t="s">
        <v>120</v>
      </c>
      <c r="C13" s="10"/>
      <c r="D13" s="10"/>
      <c r="E13" s="10"/>
      <c r="F13" s="10"/>
      <c r="G13" s="10"/>
      <c r="H13" s="10"/>
      <c r="I13" s="10"/>
      <c r="J13" s="181"/>
      <c r="K13" s="10" t="s">
        <v>115</v>
      </c>
      <c r="L13" s="10"/>
      <c r="M13" s="29" t="s">
        <v>116</v>
      </c>
      <c r="N13" s="29"/>
      <c r="Q13" s="12"/>
      <c r="R13" s="14"/>
      <c r="S13" s="15"/>
    </row>
    <row r="14" spans="1:20" s="2" customFormat="1" x14ac:dyDescent="0.25">
      <c r="B14" s="10"/>
      <c r="C14" s="10"/>
      <c r="D14" s="10"/>
      <c r="E14" s="10"/>
      <c r="F14" s="10"/>
      <c r="G14" s="10"/>
      <c r="H14" s="10"/>
      <c r="I14" s="10"/>
      <c r="J14" s="181"/>
      <c r="K14" s="10"/>
      <c r="L14" s="10"/>
      <c r="M14" s="10"/>
      <c r="N14" s="10"/>
      <c r="Q14" s="12"/>
      <c r="R14" s="14"/>
      <c r="S14" s="15"/>
    </row>
    <row r="15" spans="1:20" ht="15.75" x14ac:dyDescent="0.25">
      <c r="B15" s="178" t="s">
        <v>118</v>
      </c>
      <c r="C15" s="178"/>
      <c r="D15" s="178"/>
      <c r="E15" s="178"/>
      <c r="F15" s="178"/>
      <c r="G15" s="211" t="s">
        <v>137</v>
      </c>
      <c r="H15" s="211"/>
      <c r="J15" s="17"/>
      <c r="K15" s="212" t="s">
        <v>138</v>
      </c>
      <c r="L15" s="212"/>
      <c r="M15" s="212"/>
      <c r="N15" s="211" t="s">
        <v>141</v>
      </c>
      <c r="O15" s="211"/>
      <c r="P15" s="178"/>
      <c r="Q15" s="2" t="s">
        <v>96</v>
      </c>
      <c r="T15" s="180"/>
    </row>
    <row r="16" spans="1:20" ht="15.75" thickBot="1" x14ac:dyDescent="0.3">
      <c r="A16" s="200" t="s">
        <v>136</v>
      </c>
      <c r="B16" s="179" t="s">
        <v>117</v>
      </c>
      <c r="C16" s="11" t="s">
        <v>147</v>
      </c>
      <c r="D16" s="11" t="s">
        <v>148</v>
      </c>
      <c r="E16" s="11" t="s">
        <v>139</v>
      </c>
      <c r="F16" s="11" t="s">
        <v>140</v>
      </c>
      <c r="G16" s="179" t="s">
        <v>4</v>
      </c>
      <c r="H16" s="179" t="s">
        <v>6</v>
      </c>
      <c r="J16" s="17"/>
      <c r="K16" s="179" t="s">
        <v>117</v>
      </c>
      <c r="L16" s="11" t="s">
        <v>139</v>
      </c>
      <c r="M16" s="11" t="s">
        <v>140</v>
      </c>
      <c r="N16" s="179" t="s">
        <v>4</v>
      </c>
      <c r="O16" s="179" t="s">
        <v>6</v>
      </c>
      <c r="Q16" s="3"/>
      <c r="R16" s="3" t="s">
        <v>95</v>
      </c>
    </row>
    <row r="17" spans="1:18" x14ac:dyDescent="0.25">
      <c r="A17" s="6">
        <v>1</v>
      </c>
      <c r="B17" s="47">
        <f>Data!E9</f>
        <v>6380</v>
      </c>
      <c r="C17" s="14">
        <v>579</v>
      </c>
      <c r="D17" s="14">
        <v>577</v>
      </c>
      <c r="E17" s="14">
        <f>1.34+(C17/100000)</f>
        <v>1.34579</v>
      </c>
      <c r="F17" s="14">
        <f>1.34+(D17/100000)</f>
        <v>1.3457700000000001</v>
      </c>
      <c r="G17" s="177">
        <f>AVERAGE(E17:F17)</f>
        <v>1.34578</v>
      </c>
      <c r="H17" s="177">
        <f>STDEV(E17:F17)</f>
        <v>1.4142135623666588E-5</v>
      </c>
      <c r="J17" s="17"/>
      <c r="K17" s="14">
        <f t="shared" ref="K17:K40" si="0">B17</f>
        <v>6380</v>
      </c>
      <c r="L17" s="19">
        <f>(E17-1.33329)*6154</f>
        <v>76.924999999999727</v>
      </c>
      <c r="M17" s="19">
        <f>(F17-1.33329)*6154</f>
        <v>76.80192000000028</v>
      </c>
      <c r="N17" s="113">
        <f>AVERAGE(L17:M17)</f>
        <v>76.863460000000003</v>
      </c>
      <c r="O17" s="65">
        <f t="shared" ref="O17" si="1">STDEV(L17:M17)</f>
        <v>8.7030702628049531E-2</v>
      </c>
      <c r="Q17" s="3"/>
      <c r="R17" s="3" t="s">
        <v>112</v>
      </c>
    </row>
    <row r="18" spans="1:18" x14ac:dyDescent="0.25">
      <c r="A18" s="6">
        <v>2</v>
      </c>
      <c r="B18" s="47">
        <f>Data!E10</f>
        <v>6388</v>
      </c>
      <c r="C18" s="14">
        <v>608</v>
      </c>
      <c r="D18" s="14">
        <v>608</v>
      </c>
      <c r="E18" s="14">
        <f t="shared" ref="E18:E64" si="2">1.34+(C18/100000)</f>
        <v>1.3460800000000002</v>
      </c>
      <c r="F18" s="14">
        <f t="shared" ref="F18:F64" si="3">1.34+(D18/100000)</f>
        <v>1.3460800000000002</v>
      </c>
      <c r="G18" s="177">
        <f t="shared" ref="G18:G64" si="4">AVERAGE(E18:F18)</f>
        <v>1.3460800000000002</v>
      </c>
      <c r="H18" s="177">
        <f t="shared" ref="H18:H64" si="5">STDEV(E18:F18)</f>
        <v>0</v>
      </c>
      <c r="J18" s="17"/>
      <c r="K18" s="14">
        <f t="shared" si="0"/>
        <v>6388</v>
      </c>
      <c r="L18" s="19">
        <f t="shared" ref="L18:L81" si="6">(E18-1.33329)*6154</f>
        <v>78.709660000000483</v>
      </c>
      <c r="M18" s="19">
        <f t="shared" ref="M18:M81" si="7">(F18-1.33329)*6154</f>
        <v>78.709660000000483</v>
      </c>
      <c r="N18" s="113">
        <f t="shared" ref="N18:N81" si="8">AVERAGE(L18:M18)</f>
        <v>78.709660000000483</v>
      </c>
      <c r="O18" s="65">
        <f t="shared" ref="O18:O81" si="9">STDEV(L18:M18)</f>
        <v>0</v>
      </c>
      <c r="Q18" s="3"/>
      <c r="R18" s="3" t="s">
        <v>97</v>
      </c>
    </row>
    <row r="19" spans="1:18" x14ac:dyDescent="0.25">
      <c r="A19" s="6">
        <v>3</v>
      </c>
      <c r="B19" s="47">
        <f>Data!E11</f>
        <v>6408</v>
      </c>
      <c r="C19" s="14">
        <v>608</v>
      </c>
      <c r="D19" s="14">
        <v>608</v>
      </c>
      <c r="E19" s="14">
        <f t="shared" si="2"/>
        <v>1.3460800000000002</v>
      </c>
      <c r="F19" s="14">
        <f t="shared" si="3"/>
        <v>1.3460800000000002</v>
      </c>
      <c r="G19" s="177">
        <f t="shared" si="4"/>
        <v>1.3460800000000002</v>
      </c>
      <c r="H19" s="177">
        <f t="shared" si="5"/>
        <v>0</v>
      </c>
      <c r="J19" s="17"/>
      <c r="K19" s="14">
        <f t="shared" si="0"/>
        <v>6408</v>
      </c>
      <c r="L19" s="19">
        <f t="shared" si="6"/>
        <v>78.709660000000483</v>
      </c>
      <c r="M19" s="19">
        <f t="shared" si="7"/>
        <v>78.709660000000483</v>
      </c>
      <c r="N19" s="113">
        <f t="shared" si="8"/>
        <v>78.709660000000483</v>
      </c>
      <c r="O19" s="65">
        <f t="shared" si="9"/>
        <v>0</v>
      </c>
      <c r="P19" s="183"/>
      <c r="Q19" s="3"/>
      <c r="R19" s="3" t="s">
        <v>113</v>
      </c>
    </row>
    <row r="20" spans="1:18" x14ac:dyDescent="0.25">
      <c r="A20" s="6">
        <v>4</v>
      </c>
      <c r="B20" s="47">
        <f>Data!E12</f>
        <v>6410</v>
      </c>
      <c r="C20" s="14">
        <v>650</v>
      </c>
      <c r="D20" s="14">
        <v>651</v>
      </c>
      <c r="E20" s="14">
        <f t="shared" si="2"/>
        <v>1.3465</v>
      </c>
      <c r="F20" s="14">
        <f t="shared" si="3"/>
        <v>1.3465100000000001</v>
      </c>
      <c r="G20" s="177">
        <f t="shared" si="4"/>
        <v>1.3465050000000001</v>
      </c>
      <c r="H20" s="177">
        <f t="shared" si="5"/>
        <v>7.0710678119117998E-6</v>
      </c>
      <c r="J20" s="17"/>
      <c r="K20" s="14">
        <f t="shared" si="0"/>
        <v>6410</v>
      </c>
      <c r="L20" s="19">
        <f t="shared" si="6"/>
        <v>81.29433999999965</v>
      </c>
      <c r="M20" s="19">
        <f t="shared" si="7"/>
        <v>81.355880000000056</v>
      </c>
      <c r="N20" s="113">
        <f t="shared" si="8"/>
        <v>81.325109999999853</v>
      </c>
      <c r="O20" s="65">
        <f t="shared" si="9"/>
        <v>4.3515351314507095E-2</v>
      </c>
      <c r="R20" s="12"/>
    </row>
    <row r="21" spans="1:18" x14ac:dyDescent="0.25">
      <c r="A21" s="6">
        <v>5</v>
      </c>
      <c r="B21" s="47">
        <f>Data!E13</f>
        <v>6412</v>
      </c>
      <c r="C21" s="14">
        <v>618</v>
      </c>
      <c r="D21" s="14">
        <v>620</v>
      </c>
      <c r="E21" s="14">
        <f t="shared" si="2"/>
        <v>1.3461800000000002</v>
      </c>
      <c r="F21" s="14">
        <f t="shared" si="3"/>
        <v>1.3462000000000001</v>
      </c>
      <c r="G21" s="177">
        <f t="shared" si="4"/>
        <v>1.34619</v>
      </c>
      <c r="H21" s="177">
        <f t="shared" si="5"/>
        <v>1.4142135623666588E-5</v>
      </c>
      <c r="J21" s="17"/>
      <c r="K21" s="14">
        <f t="shared" si="0"/>
        <v>6412</v>
      </c>
      <c r="L21" s="19">
        <f t="shared" si="6"/>
        <v>79.32506000000042</v>
      </c>
      <c r="M21" s="19">
        <f t="shared" si="7"/>
        <v>79.448139999999853</v>
      </c>
      <c r="N21" s="113">
        <f t="shared" si="8"/>
        <v>79.386600000000129</v>
      </c>
      <c r="O21" s="65">
        <f t="shared" si="9"/>
        <v>8.7030702628039483E-2</v>
      </c>
      <c r="R21" s="12"/>
    </row>
    <row r="22" spans="1:18" x14ac:dyDescent="0.25">
      <c r="A22" s="6">
        <v>6</v>
      </c>
      <c r="B22" s="47">
        <f>Data!E14</f>
        <v>6414</v>
      </c>
      <c r="C22" s="14">
        <v>637</v>
      </c>
      <c r="D22" s="14">
        <v>637</v>
      </c>
      <c r="E22" s="14">
        <f t="shared" si="2"/>
        <v>1.3463700000000001</v>
      </c>
      <c r="F22" s="14">
        <f t="shared" si="3"/>
        <v>1.3463700000000001</v>
      </c>
      <c r="G22" s="177">
        <f t="shared" si="4"/>
        <v>1.3463700000000001</v>
      </c>
      <c r="H22" s="177">
        <f t="shared" si="5"/>
        <v>0</v>
      </c>
      <c r="J22" s="17"/>
      <c r="K22" s="14">
        <f t="shared" si="0"/>
        <v>6414</v>
      </c>
      <c r="L22" s="19">
        <f t="shared" si="6"/>
        <v>80.494319999999874</v>
      </c>
      <c r="M22" s="19">
        <f t="shared" si="7"/>
        <v>80.494319999999874</v>
      </c>
      <c r="N22" s="113">
        <f t="shared" si="8"/>
        <v>80.494319999999874</v>
      </c>
      <c r="O22" s="65">
        <f t="shared" si="9"/>
        <v>0</v>
      </c>
      <c r="R22" s="12"/>
    </row>
    <row r="23" spans="1:18" x14ac:dyDescent="0.25">
      <c r="A23" s="6">
        <v>7</v>
      </c>
      <c r="B23" s="47">
        <f>Data!E15</f>
        <v>6415</v>
      </c>
      <c r="C23" s="14">
        <v>605</v>
      </c>
      <c r="D23" s="14">
        <v>604</v>
      </c>
      <c r="E23" s="14">
        <f t="shared" si="2"/>
        <v>1.34605</v>
      </c>
      <c r="F23" s="14">
        <f t="shared" si="3"/>
        <v>1.3460400000000001</v>
      </c>
      <c r="G23" s="177">
        <f t="shared" si="4"/>
        <v>1.3460450000000002</v>
      </c>
      <c r="H23" s="177">
        <f t="shared" si="5"/>
        <v>7.0710678117547895E-6</v>
      </c>
      <c r="J23" s="17"/>
      <c r="K23" s="14">
        <f t="shared" si="0"/>
        <v>6415</v>
      </c>
      <c r="L23" s="19">
        <f t="shared" si="6"/>
        <v>78.525039999999279</v>
      </c>
      <c r="M23" s="19">
        <f t="shared" si="7"/>
        <v>78.463500000000238</v>
      </c>
      <c r="N23" s="113">
        <f t="shared" si="8"/>
        <v>78.494269999999759</v>
      </c>
      <c r="O23" s="65">
        <f t="shared" si="9"/>
        <v>4.3515351313542429E-2</v>
      </c>
      <c r="R23" s="12"/>
    </row>
    <row r="24" spans="1:18" x14ac:dyDescent="0.25">
      <c r="A24" s="6">
        <v>8</v>
      </c>
      <c r="B24" s="47">
        <f>Data!E16</f>
        <v>6417</v>
      </c>
      <c r="C24" s="14">
        <v>646</v>
      </c>
      <c r="D24" s="14">
        <v>644</v>
      </c>
      <c r="E24" s="14">
        <f t="shared" si="2"/>
        <v>1.34646</v>
      </c>
      <c r="F24" s="14">
        <f t="shared" si="3"/>
        <v>1.3464400000000001</v>
      </c>
      <c r="G24" s="177">
        <f t="shared" si="4"/>
        <v>1.3464499999999999</v>
      </c>
      <c r="H24" s="177">
        <f t="shared" si="5"/>
        <v>1.4142135623666588E-5</v>
      </c>
      <c r="J24" s="17"/>
      <c r="K24" s="14">
        <f t="shared" si="0"/>
        <v>6417</v>
      </c>
      <c r="L24" s="19">
        <f t="shared" si="6"/>
        <v>81.048179999999405</v>
      </c>
      <c r="M24" s="19">
        <f t="shared" si="7"/>
        <v>80.925099999999972</v>
      </c>
      <c r="N24" s="113">
        <f t="shared" si="8"/>
        <v>80.986639999999682</v>
      </c>
      <c r="O24" s="65">
        <f t="shared" si="9"/>
        <v>8.7030702628039483E-2</v>
      </c>
      <c r="R24" s="12"/>
    </row>
    <row r="25" spans="1:18" x14ac:dyDescent="0.25">
      <c r="A25" s="6">
        <v>9</v>
      </c>
      <c r="B25" s="47">
        <f>Data!E17</f>
        <v>6419</v>
      </c>
      <c r="C25" s="14">
        <v>635</v>
      </c>
      <c r="D25" s="14">
        <v>634</v>
      </c>
      <c r="E25" s="14">
        <f t="shared" si="2"/>
        <v>1.3463500000000002</v>
      </c>
      <c r="F25" s="14">
        <f t="shared" si="3"/>
        <v>1.3463400000000001</v>
      </c>
      <c r="G25" s="177">
        <f t="shared" si="4"/>
        <v>1.3463450000000001</v>
      </c>
      <c r="H25" s="177">
        <f t="shared" si="5"/>
        <v>7.0710678119117998E-6</v>
      </c>
      <c r="J25" s="17"/>
      <c r="K25" s="14">
        <f t="shared" si="0"/>
        <v>6419</v>
      </c>
      <c r="L25" s="19">
        <f t="shared" si="6"/>
        <v>80.371240000000441</v>
      </c>
      <c r="M25" s="19">
        <f t="shared" si="7"/>
        <v>80.309700000000035</v>
      </c>
      <c r="N25" s="113">
        <f t="shared" si="8"/>
        <v>80.340470000000238</v>
      </c>
      <c r="O25" s="65">
        <f t="shared" si="9"/>
        <v>4.3515351314507095E-2</v>
      </c>
      <c r="R25" s="2" t="s">
        <v>88</v>
      </c>
    </row>
    <row r="26" spans="1:18" x14ac:dyDescent="0.25">
      <c r="A26" s="6">
        <v>10</v>
      </c>
      <c r="B26" s="47">
        <f>Data!E18</f>
        <v>6422</v>
      </c>
      <c r="C26" s="14">
        <v>631</v>
      </c>
      <c r="D26" s="14">
        <v>630</v>
      </c>
      <c r="E26" s="14">
        <f t="shared" si="2"/>
        <v>1.3463100000000001</v>
      </c>
      <c r="F26" s="14">
        <f t="shared" si="3"/>
        <v>1.3463000000000001</v>
      </c>
      <c r="G26" s="177">
        <f t="shared" si="4"/>
        <v>1.3463050000000001</v>
      </c>
      <c r="H26" s="177">
        <f t="shared" si="5"/>
        <v>7.0710678119117998E-6</v>
      </c>
      <c r="J26" s="17"/>
      <c r="K26" s="14">
        <f t="shared" si="0"/>
        <v>6422</v>
      </c>
      <c r="L26" s="19">
        <f t="shared" si="6"/>
        <v>80.125080000000196</v>
      </c>
      <c r="M26" s="19">
        <f t="shared" si="7"/>
        <v>80.06353999999979</v>
      </c>
      <c r="N26" s="113">
        <f t="shared" si="8"/>
        <v>80.094309999999993</v>
      </c>
      <c r="O26" s="65">
        <f t="shared" si="9"/>
        <v>4.3515351314507095E-2</v>
      </c>
      <c r="R26" s="3" t="s">
        <v>89</v>
      </c>
    </row>
    <row r="27" spans="1:18" x14ac:dyDescent="0.25">
      <c r="A27" s="6">
        <v>11</v>
      </c>
      <c r="B27" s="47">
        <f>Data!E19</f>
        <v>6428</v>
      </c>
      <c r="C27" s="14">
        <v>654</v>
      </c>
      <c r="D27" s="14">
        <v>653</v>
      </c>
      <c r="E27" s="14">
        <f t="shared" si="2"/>
        <v>1.3465400000000001</v>
      </c>
      <c r="F27" s="14">
        <f t="shared" si="3"/>
        <v>1.34653</v>
      </c>
      <c r="G27" s="177">
        <f t="shared" si="4"/>
        <v>1.346535</v>
      </c>
      <c r="H27" s="177">
        <f t="shared" si="5"/>
        <v>7.0710678119117998E-6</v>
      </c>
      <c r="J27" s="17"/>
      <c r="K27" s="14">
        <f t="shared" si="0"/>
        <v>6428</v>
      </c>
      <c r="L27" s="19">
        <f t="shared" si="6"/>
        <v>81.540499999999895</v>
      </c>
      <c r="M27" s="19">
        <f t="shared" si="7"/>
        <v>81.478959999999503</v>
      </c>
      <c r="N27" s="113">
        <f t="shared" si="8"/>
        <v>81.509729999999706</v>
      </c>
      <c r="O27" s="65">
        <f t="shared" si="9"/>
        <v>4.3515351314497047E-2</v>
      </c>
      <c r="R27" s="3" t="s">
        <v>114</v>
      </c>
    </row>
    <row r="28" spans="1:18" x14ac:dyDescent="0.25">
      <c r="A28" s="6">
        <v>12</v>
      </c>
      <c r="B28" s="47">
        <f>Data!E20</f>
        <v>6430</v>
      </c>
      <c r="C28" s="14">
        <v>640</v>
      </c>
      <c r="D28" s="14">
        <v>640</v>
      </c>
      <c r="E28" s="14">
        <f t="shared" si="2"/>
        <v>1.3464</v>
      </c>
      <c r="F28" s="14">
        <f t="shared" si="3"/>
        <v>1.3464</v>
      </c>
      <c r="G28" s="177">
        <f t="shared" si="4"/>
        <v>1.3464</v>
      </c>
      <c r="H28" s="177">
        <f t="shared" si="5"/>
        <v>0</v>
      </c>
      <c r="J28" s="17"/>
      <c r="K28" s="14">
        <f t="shared" si="0"/>
        <v>6430</v>
      </c>
      <c r="L28" s="19">
        <f t="shared" si="6"/>
        <v>80.678939999999727</v>
      </c>
      <c r="M28" s="19">
        <f t="shared" si="7"/>
        <v>80.678939999999727</v>
      </c>
      <c r="N28" s="113">
        <f t="shared" si="8"/>
        <v>80.678939999999727</v>
      </c>
      <c r="O28" s="65">
        <f t="shared" si="9"/>
        <v>0</v>
      </c>
      <c r="R28" s="12"/>
    </row>
    <row r="29" spans="1:18" x14ac:dyDescent="0.25">
      <c r="A29" s="6">
        <v>13</v>
      </c>
      <c r="B29" s="47">
        <f>Data!E21</f>
        <v>6436</v>
      </c>
      <c r="C29" s="14">
        <v>641</v>
      </c>
      <c r="D29" s="14">
        <v>641</v>
      </c>
      <c r="E29" s="14">
        <f t="shared" si="2"/>
        <v>1.3464100000000001</v>
      </c>
      <c r="F29" s="14">
        <f t="shared" si="3"/>
        <v>1.3464100000000001</v>
      </c>
      <c r="G29" s="177">
        <f t="shared" si="4"/>
        <v>1.3464100000000001</v>
      </c>
      <c r="H29" s="177">
        <f t="shared" si="5"/>
        <v>0</v>
      </c>
      <c r="J29" s="17"/>
      <c r="K29" s="14">
        <f t="shared" si="0"/>
        <v>6436</v>
      </c>
      <c r="L29" s="19">
        <f t="shared" si="6"/>
        <v>80.740480000000133</v>
      </c>
      <c r="M29" s="19">
        <f t="shared" si="7"/>
        <v>80.740480000000133</v>
      </c>
      <c r="N29" s="113">
        <f t="shared" si="8"/>
        <v>80.740480000000133</v>
      </c>
      <c r="O29" s="65">
        <f t="shared" si="9"/>
        <v>0</v>
      </c>
      <c r="R29" s="12"/>
    </row>
    <row r="30" spans="1:18" x14ac:dyDescent="0.25">
      <c r="A30" s="6">
        <v>14</v>
      </c>
      <c r="B30" s="47">
        <f>Data!E22</f>
        <v>6440</v>
      </c>
      <c r="C30" s="14">
        <v>630</v>
      </c>
      <c r="D30" s="14">
        <v>628</v>
      </c>
      <c r="E30" s="14">
        <f t="shared" si="2"/>
        <v>1.3463000000000001</v>
      </c>
      <c r="F30" s="14">
        <f t="shared" si="3"/>
        <v>1.3462800000000001</v>
      </c>
      <c r="G30" s="177">
        <f t="shared" si="4"/>
        <v>1.3462900000000002</v>
      </c>
      <c r="H30" s="177">
        <f t="shared" si="5"/>
        <v>1.4142135623666588E-5</v>
      </c>
      <c r="J30" s="17"/>
      <c r="K30" s="14">
        <f t="shared" si="0"/>
        <v>6440</v>
      </c>
      <c r="L30" s="19">
        <f t="shared" si="6"/>
        <v>80.06353999999979</v>
      </c>
      <c r="M30" s="19">
        <f t="shared" si="7"/>
        <v>79.940460000000357</v>
      </c>
      <c r="N30" s="113">
        <f t="shared" si="8"/>
        <v>80.002000000000066</v>
      </c>
      <c r="O30" s="65">
        <f t="shared" si="9"/>
        <v>8.7030702628039483E-2</v>
      </c>
      <c r="R30" s="12"/>
    </row>
    <row r="31" spans="1:18" x14ac:dyDescent="0.25">
      <c r="A31" s="6">
        <v>15</v>
      </c>
      <c r="B31" s="47" t="str">
        <f>Data!E23</f>
        <v>TMC</v>
      </c>
      <c r="C31" s="14">
        <v>636</v>
      </c>
      <c r="D31" s="47">
        <v>634</v>
      </c>
      <c r="E31" s="14">
        <f t="shared" si="2"/>
        <v>1.34636</v>
      </c>
      <c r="F31" s="14">
        <f t="shared" si="3"/>
        <v>1.3463400000000001</v>
      </c>
      <c r="G31" s="177">
        <f t="shared" si="4"/>
        <v>1.3463500000000002</v>
      </c>
      <c r="H31" s="177">
        <f t="shared" si="5"/>
        <v>1.4142135623666588E-5</v>
      </c>
      <c r="J31" s="17"/>
      <c r="K31" s="14" t="str">
        <f t="shared" si="0"/>
        <v>TMC</v>
      </c>
      <c r="L31" s="19">
        <f t="shared" si="6"/>
        <v>80.432779999999482</v>
      </c>
      <c r="M31" s="19">
        <f t="shared" si="7"/>
        <v>80.309700000000035</v>
      </c>
      <c r="N31" s="113">
        <f t="shared" si="8"/>
        <v>80.371239999999759</v>
      </c>
      <c r="O31" s="65">
        <f t="shared" si="9"/>
        <v>8.7030702628049531E-2</v>
      </c>
      <c r="R31" s="12"/>
    </row>
    <row r="32" spans="1:18" x14ac:dyDescent="0.25">
      <c r="A32" s="6">
        <v>16</v>
      </c>
      <c r="B32" s="47">
        <f>Data!E24</f>
        <v>6441</v>
      </c>
      <c r="C32" s="14">
        <v>649</v>
      </c>
      <c r="D32" s="47">
        <v>648</v>
      </c>
      <c r="E32" s="14">
        <f t="shared" si="2"/>
        <v>1.3464900000000002</v>
      </c>
      <c r="F32" s="14">
        <f t="shared" si="3"/>
        <v>1.3464800000000001</v>
      </c>
      <c r="G32" s="177">
        <f t="shared" si="4"/>
        <v>1.3464850000000002</v>
      </c>
      <c r="H32" s="177">
        <f t="shared" si="5"/>
        <v>7.0710678119117998E-6</v>
      </c>
      <c r="J32" s="17"/>
      <c r="K32" s="14">
        <f t="shared" si="0"/>
        <v>6441</v>
      </c>
      <c r="L32" s="19">
        <f t="shared" si="6"/>
        <v>81.232800000000623</v>
      </c>
      <c r="M32" s="19">
        <f t="shared" si="7"/>
        <v>81.171260000000217</v>
      </c>
      <c r="N32" s="113">
        <f t="shared" si="8"/>
        <v>81.20203000000042</v>
      </c>
      <c r="O32" s="65">
        <f t="shared" si="9"/>
        <v>4.3515351314507095E-2</v>
      </c>
      <c r="R32" s="12"/>
    </row>
    <row r="33" spans="1:18" x14ac:dyDescent="0.25">
      <c r="A33" s="6">
        <v>17</v>
      </c>
      <c r="B33" s="47">
        <f>Data!E25</f>
        <v>6458</v>
      </c>
      <c r="C33" s="47">
        <v>610</v>
      </c>
      <c r="D33" s="47">
        <v>608</v>
      </c>
      <c r="E33" s="14">
        <f t="shared" si="2"/>
        <v>1.3461000000000001</v>
      </c>
      <c r="F33" s="14">
        <f t="shared" si="3"/>
        <v>1.3460800000000002</v>
      </c>
      <c r="G33" s="177">
        <f t="shared" si="4"/>
        <v>1.3460900000000002</v>
      </c>
      <c r="H33" s="177">
        <f t="shared" si="5"/>
        <v>1.4142135623666588E-5</v>
      </c>
      <c r="J33" s="17"/>
      <c r="K33" s="14">
        <f t="shared" si="0"/>
        <v>6458</v>
      </c>
      <c r="L33" s="19">
        <f t="shared" si="6"/>
        <v>78.83273999999993</v>
      </c>
      <c r="M33" s="19">
        <f t="shared" si="7"/>
        <v>78.709660000000483</v>
      </c>
      <c r="N33" s="113">
        <f t="shared" si="8"/>
        <v>78.771200000000206</v>
      </c>
      <c r="O33" s="65">
        <f t="shared" si="9"/>
        <v>8.7030702628049531E-2</v>
      </c>
      <c r="R33" s="12"/>
    </row>
    <row r="34" spans="1:18" x14ac:dyDescent="0.25">
      <c r="A34" s="6">
        <v>18</v>
      </c>
      <c r="B34" s="47">
        <f>Data!E26</f>
        <v>6460</v>
      </c>
      <c r="C34" s="47">
        <v>622</v>
      </c>
      <c r="D34" s="47">
        <v>620</v>
      </c>
      <c r="E34" s="14">
        <f t="shared" si="2"/>
        <v>1.34622</v>
      </c>
      <c r="F34" s="14">
        <f t="shared" si="3"/>
        <v>1.3462000000000001</v>
      </c>
      <c r="G34" s="177">
        <f t="shared" si="4"/>
        <v>1.3462100000000001</v>
      </c>
      <c r="H34" s="177">
        <f t="shared" si="5"/>
        <v>1.4142135623666588E-5</v>
      </c>
      <c r="J34" s="17"/>
      <c r="K34" s="14">
        <f t="shared" si="0"/>
        <v>6460</v>
      </c>
      <c r="L34" s="19">
        <f t="shared" si="6"/>
        <v>79.5712199999993</v>
      </c>
      <c r="M34" s="19">
        <f t="shared" si="7"/>
        <v>79.448139999999853</v>
      </c>
      <c r="N34" s="113">
        <f t="shared" si="8"/>
        <v>79.509679999999577</v>
      </c>
      <c r="O34" s="65">
        <f t="shared" si="9"/>
        <v>8.7030702628049531E-2</v>
      </c>
      <c r="R34" s="12"/>
    </row>
    <row r="35" spans="1:18" x14ac:dyDescent="0.25">
      <c r="A35" s="6">
        <v>19</v>
      </c>
      <c r="B35" s="47">
        <f>Data!E27</f>
        <v>6463</v>
      </c>
      <c r="C35" s="47">
        <v>609</v>
      </c>
      <c r="D35" s="47">
        <v>609</v>
      </c>
      <c r="E35" s="14">
        <f t="shared" si="2"/>
        <v>1.34609</v>
      </c>
      <c r="F35" s="14">
        <f t="shared" si="3"/>
        <v>1.34609</v>
      </c>
      <c r="G35" s="177">
        <f t="shared" si="4"/>
        <v>1.34609</v>
      </c>
      <c r="H35" s="177">
        <f t="shared" si="5"/>
        <v>0</v>
      </c>
      <c r="J35" s="17"/>
      <c r="K35" s="14">
        <f t="shared" si="0"/>
        <v>6463</v>
      </c>
      <c r="L35" s="19">
        <f t="shared" si="6"/>
        <v>78.771199999999524</v>
      </c>
      <c r="M35" s="19">
        <f t="shared" si="7"/>
        <v>78.771199999999524</v>
      </c>
      <c r="N35" s="113">
        <f t="shared" si="8"/>
        <v>78.771199999999524</v>
      </c>
      <c r="O35" s="65">
        <f t="shared" si="9"/>
        <v>0</v>
      </c>
      <c r="R35" s="12"/>
    </row>
    <row r="36" spans="1:18" x14ac:dyDescent="0.25">
      <c r="A36" s="6">
        <v>20</v>
      </c>
      <c r="B36" s="47">
        <f>Data!E28</f>
        <v>6469</v>
      </c>
      <c r="C36" s="47">
        <v>603</v>
      </c>
      <c r="D36" s="47">
        <v>606</v>
      </c>
      <c r="E36" s="14">
        <f t="shared" si="2"/>
        <v>1.3460300000000001</v>
      </c>
      <c r="F36" s="14">
        <f t="shared" si="3"/>
        <v>1.34606</v>
      </c>
      <c r="G36" s="177">
        <f t="shared" si="4"/>
        <v>1.3460450000000002</v>
      </c>
      <c r="H36" s="177">
        <f t="shared" si="5"/>
        <v>2.1213203435578389E-5</v>
      </c>
      <c r="J36" s="17"/>
      <c r="K36" s="14">
        <f t="shared" si="0"/>
        <v>6469</v>
      </c>
      <c r="L36" s="19">
        <f t="shared" si="6"/>
        <v>78.401959999999832</v>
      </c>
      <c r="M36" s="19">
        <f t="shared" si="7"/>
        <v>78.586579999999685</v>
      </c>
      <c r="N36" s="113">
        <f t="shared" si="8"/>
        <v>78.494269999999759</v>
      </c>
      <c r="O36" s="65">
        <f t="shared" si="9"/>
        <v>0.13054605394255661</v>
      </c>
      <c r="R36" s="12"/>
    </row>
    <row r="37" spans="1:18" x14ac:dyDescent="0.25">
      <c r="A37" s="6">
        <v>21</v>
      </c>
      <c r="B37" s="47">
        <f>Data!E29</f>
        <v>6473</v>
      </c>
      <c r="C37" s="47">
        <v>631</v>
      </c>
      <c r="D37" s="47">
        <v>630</v>
      </c>
      <c r="E37" s="14">
        <f t="shared" si="2"/>
        <v>1.3463100000000001</v>
      </c>
      <c r="F37" s="14">
        <f t="shared" si="3"/>
        <v>1.3463000000000001</v>
      </c>
      <c r="G37" s="177">
        <f t="shared" si="4"/>
        <v>1.3463050000000001</v>
      </c>
      <c r="H37" s="177">
        <f t="shared" si="5"/>
        <v>7.0710678119117998E-6</v>
      </c>
      <c r="J37" s="17"/>
      <c r="K37" s="14">
        <f t="shared" si="0"/>
        <v>6473</v>
      </c>
      <c r="L37" s="19">
        <f t="shared" si="6"/>
        <v>80.125080000000196</v>
      </c>
      <c r="M37" s="19">
        <f t="shared" si="7"/>
        <v>80.06353999999979</v>
      </c>
      <c r="N37" s="113">
        <f t="shared" si="8"/>
        <v>80.094309999999993</v>
      </c>
      <c r="O37" s="65">
        <f t="shared" si="9"/>
        <v>4.3515351314507095E-2</v>
      </c>
      <c r="R37" s="12"/>
    </row>
    <row r="38" spans="1:18" x14ac:dyDescent="0.25">
      <c r="A38" s="6">
        <v>22</v>
      </c>
      <c r="B38" s="47">
        <f>Data!E30</f>
        <v>6475</v>
      </c>
      <c r="C38" s="47">
        <v>639</v>
      </c>
      <c r="D38" s="47">
        <v>639</v>
      </c>
      <c r="E38" s="14">
        <f t="shared" si="2"/>
        <v>1.34639</v>
      </c>
      <c r="F38" s="14">
        <f t="shared" si="3"/>
        <v>1.34639</v>
      </c>
      <c r="G38" s="177">
        <f t="shared" si="4"/>
        <v>1.34639</v>
      </c>
      <c r="H38" s="177">
        <f t="shared" si="5"/>
        <v>0</v>
      </c>
      <c r="J38" s="17"/>
      <c r="K38" s="14">
        <f t="shared" si="0"/>
        <v>6475</v>
      </c>
      <c r="L38" s="19">
        <f t="shared" si="6"/>
        <v>80.617399999999321</v>
      </c>
      <c r="M38" s="19">
        <f t="shared" si="7"/>
        <v>80.617399999999321</v>
      </c>
      <c r="N38" s="113">
        <f t="shared" si="8"/>
        <v>80.617399999999321</v>
      </c>
      <c r="O38" s="65">
        <f t="shared" si="9"/>
        <v>0</v>
      </c>
      <c r="R38" s="12"/>
    </row>
    <row r="39" spans="1:18" x14ac:dyDescent="0.25">
      <c r="A39" s="6">
        <v>23</v>
      </c>
      <c r="B39" s="47">
        <f>Data!E31</f>
        <v>7007</v>
      </c>
      <c r="C39" s="47">
        <v>637</v>
      </c>
      <c r="D39" s="47">
        <v>636</v>
      </c>
      <c r="E39" s="14">
        <f t="shared" si="2"/>
        <v>1.3463700000000001</v>
      </c>
      <c r="F39" s="14">
        <f t="shared" si="3"/>
        <v>1.34636</v>
      </c>
      <c r="G39" s="177">
        <f t="shared" si="4"/>
        <v>1.346365</v>
      </c>
      <c r="H39" s="177">
        <f t="shared" si="5"/>
        <v>7.0710678119117998E-6</v>
      </c>
      <c r="J39" s="17"/>
      <c r="K39" s="14">
        <f t="shared" si="0"/>
        <v>7007</v>
      </c>
      <c r="L39" s="19">
        <f t="shared" si="6"/>
        <v>80.494319999999874</v>
      </c>
      <c r="M39" s="19">
        <f t="shared" si="7"/>
        <v>80.432779999999482</v>
      </c>
      <c r="N39" s="113">
        <f t="shared" si="8"/>
        <v>80.463549999999685</v>
      </c>
      <c r="O39" s="65">
        <f t="shared" si="9"/>
        <v>4.3515351314497047E-2</v>
      </c>
      <c r="R39" s="12"/>
    </row>
    <row r="40" spans="1:18" x14ac:dyDescent="0.25">
      <c r="A40" s="6">
        <v>24</v>
      </c>
      <c r="B40" s="47">
        <f>Data!E32</f>
        <v>7009</v>
      </c>
      <c r="C40" s="47">
        <v>615</v>
      </c>
      <c r="D40" s="47">
        <v>614</v>
      </c>
      <c r="E40" s="14">
        <f t="shared" si="2"/>
        <v>1.3461500000000002</v>
      </c>
      <c r="F40" s="14">
        <f t="shared" si="3"/>
        <v>1.3461400000000001</v>
      </c>
      <c r="G40" s="177">
        <f t="shared" si="4"/>
        <v>1.3461450000000001</v>
      </c>
      <c r="H40" s="177">
        <f t="shared" si="5"/>
        <v>7.0710678119117998E-6</v>
      </c>
      <c r="J40" s="17"/>
      <c r="K40" s="14">
        <f t="shared" si="0"/>
        <v>7009</v>
      </c>
      <c r="L40" s="19">
        <f t="shared" si="6"/>
        <v>79.140440000000581</v>
      </c>
      <c r="M40" s="19">
        <f t="shared" si="7"/>
        <v>79.078900000000175</v>
      </c>
      <c r="N40" s="113">
        <f t="shared" si="8"/>
        <v>79.109670000000378</v>
      </c>
      <c r="O40" s="65">
        <f t="shared" si="9"/>
        <v>4.3515351314507095E-2</v>
      </c>
      <c r="R40" s="12"/>
    </row>
    <row r="41" spans="1:18" x14ac:dyDescent="0.25">
      <c r="A41" s="6">
        <v>25</v>
      </c>
      <c r="B41" s="47"/>
      <c r="C41" s="47"/>
      <c r="D41" s="47"/>
      <c r="E41" s="14">
        <f t="shared" si="2"/>
        <v>1.34</v>
      </c>
      <c r="F41" s="14">
        <f t="shared" si="3"/>
        <v>1.34</v>
      </c>
      <c r="G41" s="177">
        <f t="shared" si="4"/>
        <v>1.34</v>
      </c>
      <c r="H41" s="177">
        <f t="shared" si="5"/>
        <v>0</v>
      </c>
      <c r="J41" s="17"/>
      <c r="K41" s="14">
        <f t="shared" ref="K41:K88" si="10">B41</f>
        <v>0</v>
      </c>
      <c r="L41" s="19">
        <f t="shared" si="6"/>
        <v>41.293339999999958</v>
      </c>
      <c r="M41" s="19">
        <f t="shared" si="7"/>
        <v>41.293339999999958</v>
      </c>
      <c r="N41" s="113">
        <f t="shared" si="8"/>
        <v>41.293339999999958</v>
      </c>
      <c r="O41" s="65">
        <f t="shared" si="9"/>
        <v>0</v>
      </c>
      <c r="P41" s="17"/>
      <c r="Q41" s="14"/>
    </row>
    <row r="42" spans="1:18" x14ac:dyDescent="0.25">
      <c r="A42" s="6">
        <v>26</v>
      </c>
      <c r="B42" s="47"/>
      <c r="C42" s="47"/>
      <c r="D42" s="47"/>
      <c r="E42" s="14">
        <f t="shared" si="2"/>
        <v>1.34</v>
      </c>
      <c r="F42" s="14">
        <f t="shared" si="3"/>
        <v>1.34</v>
      </c>
      <c r="G42" s="177">
        <f t="shared" si="4"/>
        <v>1.34</v>
      </c>
      <c r="H42" s="177">
        <f t="shared" si="5"/>
        <v>0</v>
      </c>
      <c r="J42" s="17"/>
      <c r="K42" s="14">
        <f t="shared" si="10"/>
        <v>0</v>
      </c>
      <c r="L42" s="19">
        <f t="shared" si="6"/>
        <v>41.293339999999958</v>
      </c>
      <c r="M42" s="19">
        <f t="shared" si="7"/>
        <v>41.293339999999958</v>
      </c>
      <c r="N42" s="113">
        <f t="shared" si="8"/>
        <v>41.293339999999958</v>
      </c>
      <c r="O42" s="65">
        <f t="shared" si="9"/>
        <v>0</v>
      </c>
      <c r="P42" s="17"/>
      <c r="Q42" s="14"/>
    </row>
    <row r="43" spans="1:18" x14ac:dyDescent="0.25">
      <c r="A43" s="6">
        <v>27</v>
      </c>
      <c r="B43" s="47"/>
      <c r="C43" s="47"/>
      <c r="D43" s="47"/>
      <c r="E43" s="14">
        <f t="shared" si="2"/>
        <v>1.34</v>
      </c>
      <c r="F43" s="14">
        <f t="shared" si="3"/>
        <v>1.34</v>
      </c>
      <c r="G43" s="177">
        <f t="shared" si="4"/>
        <v>1.34</v>
      </c>
      <c r="H43" s="177">
        <f t="shared" si="5"/>
        <v>0</v>
      </c>
      <c r="J43" s="17"/>
      <c r="K43" s="14">
        <f t="shared" si="10"/>
        <v>0</v>
      </c>
      <c r="L43" s="19">
        <f t="shared" si="6"/>
        <v>41.293339999999958</v>
      </c>
      <c r="M43" s="19">
        <f t="shared" si="7"/>
        <v>41.293339999999958</v>
      </c>
      <c r="N43" s="113">
        <f t="shared" si="8"/>
        <v>41.293339999999958</v>
      </c>
      <c r="O43" s="65">
        <f t="shared" si="9"/>
        <v>0</v>
      </c>
      <c r="P43" s="17"/>
      <c r="Q43" s="14"/>
    </row>
    <row r="44" spans="1:18" x14ac:dyDescent="0.25">
      <c r="A44" s="6">
        <v>28</v>
      </c>
      <c r="B44" s="47"/>
      <c r="C44" s="47"/>
      <c r="D44" s="47"/>
      <c r="E44" s="14">
        <f t="shared" si="2"/>
        <v>1.34</v>
      </c>
      <c r="F44" s="14">
        <f t="shared" si="3"/>
        <v>1.34</v>
      </c>
      <c r="G44" s="177">
        <f t="shared" si="4"/>
        <v>1.34</v>
      </c>
      <c r="H44" s="177">
        <f t="shared" si="5"/>
        <v>0</v>
      </c>
      <c r="J44" s="17"/>
      <c r="K44" s="14">
        <f t="shared" si="10"/>
        <v>0</v>
      </c>
      <c r="L44" s="19">
        <f t="shared" si="6"/>
        <v>41.293339999999958</v>
      </c>
      <c r="M44" s="19">
        <f t="shared" si="7"/>
        <v>41.293339999999958</v>
      </c>
      <c r="N44" s="113">
        <f t="shared" si="8"/>
        <v>41.293339999999958</v>
      </c>
      <c r="O44" s="65">
        <f t="shared" si="9"/>
        <v>0</v>
      </c>
      <c r="P44" s="17"/>
      <c r="Q44" s="14"/>
    </row>
    <row r="45" spans="1:18" x14ac:dyDescent="0.25">
      <c r="A45" s="6">
        <v>29</v>
      </c>
      <c r="B45" s="47"/>
      <c r="C45" s="47"/>
      <c r="D45" s="47"/>
      <c r="E45" s="14">
        <f t="shared" si="2"/>
        <v>1.34</v>
      </c>
      <c r="F45" s="14">
        <f t="shared" si="3"/>
        <v>1.34</v>
      </c>
      <c r="G45" s="177">
        <f t="shared" si="4"/>
        <v>1.34</v>
      </c>
      <c r="H45" s="177">
        <f t="shared" si="5"/>
        <v>0</v>
      </c>
      <c r="J45" s="17"/>
      <c r="K45" s="14">
        <f t="shared" si="10"/>
        <v>0</v>
      </c>
      <c r="L45" s="19">
        <f t="shared" si="6"/>
        <v>41.293339999999958</v>
      </c>
      <c r="M45" s="19">
        <f t="shared" si="7"/>
        <v>41.293339999999958</v>
      </c>
      <c r="N45" s="113">
        <f t="shared" si="8"/>
        <v>41.293339999999958</v>
      </c>
      <c r="O45" s="65">
        <f t="shared" si="9"/>
        <v>0</v>
      </c>
      <c r="P45" s="17"/>
      <c r="Q45" s="14"/>
    </row>
    <row r="46" spans="1:18" x14ac:dyDescent="0.25">
      <c r="A46" s="6">
        <v>30</v>
      </c>
      <c r="B46" s="47"/>
      <c r="C46" s="47"/>
      <c r="D46" s="47"/>
      <c r="E46" s="14">
        <f t="shared" si="2"/>
        <v>1.34</v>
      </c>
      <c r="F46" s="14">
        <f t="shared" si="3"/>
        <v>1.34</v>
      </c>
      <c r="G46" s="177">
        <f t="shared" si="4"/>
        <v>1.34</v>
      </c>
      <c r="H46" s="177">
        <f t="shared" si="5"/>
        <v>0</v>
      </c>
      <c r="J46" s="17"/>
      <c r="K46" s="14">
        <f t="shared" si="10"/>
        <v>0</v>
      </c>
      <c r="L46" s="19">
        <f t="shared" si="6"/>
        <v>41.293339999999958</v>
      </c>
      <c r="M46" s="19">
        <f t="shared" si="7"/>
        <v>41.293339999999958</v>
      </c>
      <c r="N46" s="113">
        <f t="shared" si="8"/>
        <v>41.293339999999958</v>
      </c>
      <c r="O46" s="65">
        <f t="shared" si="9"/>
        <v>0</v>
      </c>
      <c r="P46" s="17"/>
      <c r="Q46" s="14"/>
    </row>
    <row r="47" spans="1:18" x14ac:dyDescent="0.25">
      <c r="A47" s="6">
        <v>31</v>
      </c>
      <c r="B47" s="47"/>
      <c r="C47" s="47"/>
      <c r="D47" s="47"/>
      <c r="E47" s="14">
        <f t="shared" si="2"/>
        <v>1.34</v>
      </c>
      <c r="F47" s="14">
        <f t="shared" si="3"/>
        <v>1.34</v>
      </c>
      <c r="G47" s="177">
        <f t="shared" si="4"/>
        <v>1.34</v>
      </c>
      <c r="H47" s="177">
        <f t="shared" si="5"/>
        <v>0</v>
      </c>
      <c r="J47" s="17"/>
      <c r="K47" s="14">
        <f t="shared" si="10"/>
        <v>0</v>
      </c>
      <c r="L47" s="19">
        <f t="shared" si="6"/>
        <v>41.293339999999958</v>
      </c>
      <c r="M47" s="19">
        <f t="shared" si="7"/>
        <v>41.293339999999958</v>
      </c>
      <c r="N47" s="113">
        <f t="shared" si="8"/>
        <v>41.293339999999958</v>
      </c>
      <c r="O47" s="65">
        <f t="shared" si="9"/>
        <v>0</v>
      </c>
      <c r="P47" s="17"/>
      <c r="Q47" s="14"/>
    </row>
    <row r="48" spans="1:18" x14ac:dyDescent="0.25">
      <c r="A48" s="6">
        <v>32</v>
      </c>
      <c r="B48" s="47"/>
      <c r="C48" s="47"/>
      <c r="D48" s="47"/>
      <c r="E48" s="14">
        <f t="shared" si="2"/>
        <v>1.34</v>
      </c>
      <c r="F48" s="14">
        <f t="shared" si="3"/>
        <v>1.34</v>
      </c>
      <c r="G48" s="177">
        <f t="shared" si="4"/>
        <v>1.34</v>
      </c>
      <c r="H48" s="177">
        <f t="shared" si="5"/>
        <v>0</v>
      </c>
      <c r="J48" s="17"/>
      <c r="K48" s="14">
        <f t="shared" si="10"/>
        <v>0</v>
      </c>
      <c r="L48" s="19">
        <f t="shared" si="6"/>
        <v>41.293339999999958</v>
      </c>
      <c r="M48" s="19">
        <f t="shared" si="7"/>
        <v>41.293339999999958</v>
      </c>
      <c r="N48" s="113">
        <f t="shared" si="8"/>
        <v>41.293339999999958</v>
      </c>
      <c r="O48" s="65">
        <f t="shared" si="9"/>
        <v>0</v>
      </c>
      <c r="P48" s="17"/>
      <c r="Q48" s="14"/>
    </row>
    <row r="49" spans="1:17" x14ac:dyDescent="0.25">
      <c r="A49" s="6">
        <v>33</v>
      </c>
      <c r="B49" s="47"/>
      <c r="C49" s="47"/>
      <c r="D49" s="47"/>
      <c r="E49" s="14">
        <f t="shared" si="2"/>
        <v>1.34</v>
      </c>
      <c r="F49" s="14">
        <f t="shared" si="3"/>
        <v>1.34</v>
      </c>
      <c r="G49" s="177">
        <f t="shared" si="4"/>
        <v>1.34</v>
      </c>
      <c r="H49" s="177">
        <f t="shared" si="5"/>
        <v>0</v>
      </c>
      <c r="J49" s="17"/>
      <c r="K49" s="14">
        <f t="shared" si="10"/>
        <v>0</v>
      </c>
      <c r="L49" s="19">
        <f t="shared" si="6"/>
        <v>41.293339999999958</v>
      </c>
      <c r="M49" s="19">
        <f t="shared" si="7"/>
        <v>41.293339999999958</v>
      </c>
      <c r="N49" s="113">
        <f t="shared" si="8"/>
        <v>41.293339999999958</v>
      </c>
      <c r="O49" s="65">
        <f t="shared" si="9"/>
        <v>0</v>
      </c>
      <c r="P49" s="17"/>
      <c r="Q49" s="14"/>
    </row>
    <row r="50" spans="1:17" x14ac:dyDescent="0.25">
      <c r="A50" s="6">
        <v>34</v>
      </c>
      <c r="B50" s="47"/>
      <c r="C50" s="47"/>
      <c r="D50" s="47"/>
      <c r="E50" s="14">
        <f t="shared" si="2"/>
        <v>1.34</v>
      </c>
      <c r="F50" s="14">
        <f t="shared" si="3"/>
        <v>1.34</v>
      </c>
      <c r="G50" s="177">
        <f t="shared" si="4"/>
        <v>1.34</v>
      </c>
      <c r="H50" s="177">
        <f t="shared" si="5"/>
        <v>0</v>
      </c>
      <c r="J50" s="17"/>
      <c r="K50" s="14">
        <f t="shared" si="10"/>
        <v>0</v>
      </c>
      <c r="L50" s="19">
        <f t="shared" si="6"/>
        <v>41.293339999999958</v>
      </c>
      <c r="M50" s="19">
        <f t="shared" si="7"/>
        <v>41.293339999999958</v>
      </c>
      <c r="N50" s="113">
        <f t="shared" si="8"/>
        <v>41.293339999999958</v>
      </c>
      <c r="O50" s="65">
        <f t="shared" si="9"/>
        <v>0</v>
      </c>
      <c r="P50" s="17"/>
      <c r="Q50" s="14"/>
    </row>
    <row r="51" spans="1:17" x14ac:dyDescent="0.25">
      <c r="A51" s="6">
        <v>35</v>
      </c>
      <c r="B51" s="47"/>
      <c r="C51" s="47"/>
      <c r="D51" s="47"/>
      <c r="E51" s="14">
        <f t="shared" si="2"/>
        <v>1.34</v>
      </c>
      <c r="F51" s="14">
        <f t="shared" si="3"/>
        <v>1.34</v>
      </c>
      <c r="G51" s="177">
        <f t="shared" si="4"/>
        <v>1.34</v>
      </c>
      <c r="H51" s="177">
        <f t="shared" si="5"/>
        <v>0</v>
      </c>
      <c r="J51" s="17"/>
      <c r="K51" s="14">
        <f t="shared" si="10"/>
        <v>0</v>
      </c>
      <c r="L51" s="19">
        <f t="shared" si="6"/>
        <v>41.293339999999958</v>
      </c>
      <c r="M51" s="19">
        <f t="shared" si="7"/>
        <v>41.293339999999958</v>
      </c>
      <c r="N51" s="113">
        <f t="shared" si="8"/>
        <v>41.293339999999958</v>
      </c>
      <c r="O51" s="65">
        <f t="shared" si="9"/>
        <v>0</v>
      </c>
      <c r="P51" s="17"/>
      <c r="Q51" s="14"/>
    </row>
    <row r="52" spans="1:17" x14ac:dyDescent="0.25">
      <c r="A52" s="6">
        <v>36</v>
      </c>
      <c r="B52" s="47"/>
      <c r="C52" s="47"/>
      <c r="D52" s="47"/>
      <c r="E52" s="14">
        <f t="shared" si="2"/>
        <v>1.34</v>
      </c>
      <c r="F52" s="14">
        <f t="shared" si="3"/>
        <v>1.34</v>
      </c>
      <c r="G52" s="177">
        <f t="shared" si="4"/>
        <v>1.34</v>
      </c>
      <c r="H52" s="177">
        <f t="shared" si="5"/>
        <v>0</v>
      </c>
      <c r="J52" s="17"/>
      <c r="K52" s="14">
        <f t="shared" si="10"/>
        <v>0</v>
      </c>
      <c r="L52" s="19">
        <f t="shared" si="6"/>
        <v>41.293339999999958</v>
      </c>
      <c r="M52" s="19">
        <f t="shared" si="7"/>
        <v>41.293339999999958</v>
      </c>
      <c r="N52" s="113">
        <f t="shared" si="8"/>
        <v>41.293339999999958</v>
      </c>
      <c r="O52" s="65">
        <f t="shared" si="9"/>
        <v>0</v>
      </c>
      <c r="P52" s="17"/>
      <c r="Q52" s="14"/>
    </row>
    <row r="53" spans="1:17" x14ac:dyDescent="0.25">
      <c r="A53" s="6">
        <v>37</v>
      </c>
      <c r="B53" s="47"/>
      <c r="C53" s="47"/>
      <c r="D53" s="47"/>
      <c r="E53" s="14">
        <f t="shared" si="2"/>
        <v>1.34</v>
      </c>
      <c r="F53" s="14">
        <f t="shared" si="3"/>
        <v>1.34</v>
      </c>
      <c r="G53" s="177">
        <f t="shared" si="4"/>
        <v>1.34</v>
      </c>
      <c r="H53" s="177">
        <f t="shared" si="5"/>
        <v>0</v>
      </c>
      <c r="J53" s="17"/>
      <c r="K53" s="14">
        <f t="shared" si="10"/>
        <v>0</v>
      </c>
      <c r="L53" s="19">
        <f t="shared" si="6"/>
        <v>41.293339999999958</v>
      </c>
      <c r="M53" s="19">
        <f t="shared" si="7"/>
        <v>41.293339999999958</v>
      </c>
      <c r="N53" s="113">
        <f t="shared" si="8"/>
        <v>41.293339999999958</v>
      </c>
      <c r="O53" s="65">
        <f t="shared" si="9"/>
        <v>0</v>
      </c>
      <c r="P53" s="17"/>
      <c r="Q53" s="14"/>
    </row>
    <row r="54" spans="1:17" x14ac:dyDescent="0.25">
      <c r="A54" s="6">
        <v>38</v>
      </c>
      <c r="B54" s="47"/>
      <c r="C54" s="47"/>
      <c r="D54" s="47"/>
      <c r="E54" s="14">
        <f t="shared" si="2"/>
        <v>1.34</v>
      </c>
      <c r="F54" s="14">
        <f t="shared" si="3"/>
        <v>1.34</v>
      </c>
      <c r="G54" s="177">
        <f t="shared" si="4"/>
        <v>1.34</v>
      </c>
      <c r="H54" s="177">
        <f t="shared" si="5"/>
        <v>0</v>
      </c>
      <c r="J54" s="17"/>
      <c r="K54" s="14">
        <f t="shared" si="10"/>
        <v>0</v>
      </c>
      <c r="L54" s="19">
        <f t="shared" si="6"/>
        <v>41.293339999999958</v>
      </c>
      <c r="M54" s="19">
        <f t="shared" si="7"/>
        <v>41.293339999999958</v>
      </c>
      <c r="N54" s="113">
        <f t="shared" si="8"/>
        <v>41.293339999999958</v>
      </c>
      <c r="O54" s="65">
        <f t="shared" si="9"/>
        <v>0</v>
      </c>
      <c r="P54" s="17"/>
      <c r="Q54" s="14"/>
    </row>
    <row r="55" spans="1:17" x14ac:dyDescent="0.25">
      <c r="A55" s="6">
        <v>39</v>
      </c>
      <c r="B55" s="47"/>
      <c r="C55" s="47"/>
      <c r="D55" s="47"/>
      <c r="E55" s="14">
        <f t="shared" si="2"/>
        <v>1.34</v>
      </c>
      <c r="F55" s="14">
        <f t="shared" si="3"/>
        <v>1.34</v>
      </c>
      <c r="G55" s="177">
        <f t="shared" si="4"/>
        <v>1.34</v>
      </c>
      <c r="H55" s="177">
        <f t="shared" si="5"/>
        <v>0</v>
      </c>
      <c r="J55" s="17"/>
      <c r="K55" s="14">
        <f t="shared" si="10"/>
        <v>0</v>
      </c>
      <c r="L55" s="19">
        <f t="shared" si="6"/>
        <v>41.293339999999958</v>
      </c>
      <c r="M55" s="19">
        <f t="shared" si="7"/>
        <v>41.293339999999958</v>
      </c>
      <c r="N55" s="113">
        <f t="shared" si="8"/>
        <v>41.293339999999958</v>
      </c>
      <c r="O55" s="65">
        <f t="shared" si="9"/>
        <v>0</v>
      </c>
      <c r="P55" s="17"/>
    </row>
    <row r="56" spans="1:17" x14ac:dyDescent="0.25">
      <c r="A56" s="6">
        <v>40</v>
      </c>
      <c r="B56" s="47"/>
      <c r="C56" s="47"/>
      <c r="D56" s="47"/>
      <c r="E56" s="14">
        <f t="shared" si="2"/>
        <v>1.34</v>
      </c>
      <c r="F56" s="14">
        <f t="shared" si="3"/>
        <v>1.34</v>
      </c>
      <c r="G56" s="177">
        <f t="shared" si="4"/>
        <v>1.34</v>
      </c>
      <c r="H56" s="177">
        <f t="shared" si="5"/>
        <v>0</v>
      </c>
      <c r="J56" s="17"/>
      <c r="K56" s="14">
        <f t="shared" si="10"/>
        <v>0</v>
      </c>
      <c r="L56" s="19">
        <f t="shared" si="6"/>
        <v>41.293339999999958</v>
      </c>
      <c r="M56" s="19">
        <f t="shared" si="7"/>
        <v>41.293339999999958</v>
      </c>
      <c r="N56" s="113">
        <f t="shared" si="8"/>
        <v>41.293339999999958</v>
      </c>
      <c r="O56" s="65">
        <f t="shared" si="9"/>
        <v>0</v>
      </c>
      <c r="P56" s="17"/>
    </row>
    <row r="57" spans="1:17" x14ac:dyDescent="0.25">
      <c r="A57" s="6">
        <v>41</v>
      </c>
      <c r="B57" s="47"/>
      <c r="C57" s="47"/>
      <c r="D57" s="47"/>
      <c r="E57" s="14">
        <f t="shared" si="2"/>
        <v>1.34</v>
      </c>
      <c r="F57" s="14">
        <f t="shared" si="3"/>
        <v>1.34</v>
      </c>
      <c r="G57" s="177">
        <f t="shared" si="4"/>
        <v>1.34</v>
      </c>
      <c r="H57" s="177">
        <f t="shared" si="5"/>
        <v>0</v>
      </c>
      <c r="J57" s="17"/>
      <c r="K57" s="14">
        <f t="shared" si="10"/>
        <v>0</v>
      </c>
      <c r="L57" s="19">
        <f t="shared" si="6"/>
        <v>41.293339999999958</v>
      </c>
      <c r="M57" s="19">
        <f t="shared" si="7"/>
        <v>41.293339999999958</v>
      </c>
      <c r="N57" s="113">
        <f t="shared" si="8"/>
        <v>41.293339999999958</v>
      </c>
      <c r="O57" s="65">
        <f t="shared" si="9"/>
        <v>0</v>
      </c>
      <c r="P57" s="17"/>
    </row>
    <row r="58" spans="1:17" x14ac:dyDescent="0.25">
      <c r="A58" s="6">
        <v>42</v>
      </c>
      <c r="B58" s="47"/>
      <c r="C58" s="47"/>
      <c r="D58" s="47"/>
      <c r="E58" s="14">
        <f t="shared" si="2"/>
        <v>1.34</v>
      </c>
      <c r="F58" s="14">
        <f t="shared" si="3"/>
        <v>1.34</v>
      </c>
      <c r="G58" s="177">
        <f t="shared" si="4"/>
        <v>1.34</v>
      </c>
      <c r="H58" s="177">
        <f t="shared" si="5"/>
        <v>0</v>
      </c>
      <c r="J58" s="17"/>
      <c r="K58" s="14">
        <f t="shared" si="10"/>
        <v>0</v>
      </c>
      <c r="L58" s="19">
        <f t="shared" si="6"/>
        <v>41.293339999999958</v>
      </c>
      <c r="M58" s="19">
        <f t="shared" si="7"/>
        <v>41.293339999999958</v>
      </c>
      <c r="N58" s="113">
        <f t="shared" si="8"/>
        <v>41.293339999999958</v>
      </c>
      <c r="O58" s="65">
        <f t="shared" si="9"/>
        <v>0</v>
      </c>
      <c r="P58" s="17"/>
    </row>
    <row r="59" spans="1:17" x14ac:dyDescent="0.25">
      <c r="A59" s="6">
        <v>43</v>
      </c>
      <c r="B59" s="47"/>
      <c r="C59" s="47"/>
      <c r="D59" s="47"/>
      <c r="E59" s="14">
        <f t="shared" si="2"/>
        <v>1.34</v>
      </c>
      <c r="F59" s="14">
        <f t="shared" si="3"/>
        <v>1.34</v>
      </c>
      <c r="G59" s="177">
        <f t="shared" si="4"/>
        <v>1.34</v>
      </c>
      <c r="H59" s="177">
        <f t="shared" si="5"/>
        <v>0</v>
      </c>
      <c r="J59" s="17"/>
      <c r="K59" s="14">
        <f t="shared" si="10"/>
        <v>0</v>
      </c>
      <c r="L59" s="19">
        <f t="shared" si="6"/>
        <v>41.293339999999958</v>
      </c>
      <c r="M59" s="19">
        <f t="shared" si="7"/>
        <v>41.293339999999958</v>
      </c>
      <c r="N59" s="113">
        <f t="shared" si="8"/>
        <v>41.293339999999958</v>
      </c>
      <c r="O59" s="65">
        <f t="shared" si="9"/>
        <v>0</v>
      </c>
    </row>
    <row r="60" spans="1:17" x14ac:dyDescent="0.25">
      <c r="A60" s="6">
        <v>44</v>
      </c>
      <c r="B60" s="47"/>
      <c r="C60" s="47"/>
      <c r="D60" s="47"/>
      <c r="E60" s="14">
        <f t="shared" si="2"/>
        <v>1.34</v>
      </c>
      <c r="F60" s="14">
        <f t="shared" si="3"/>
        <v>1.34</v>
      </c>
      <c r="G60" s="177">
        <f t="shared" si="4"/>
        <v>1.34</v>
      </c>
      <c r="H60" s="177">
        <f t="shared" si="5"/>
        <v>0</v>
      </c>
      <c r="J60" s="17"/>
      <c r="K60" s="14">
        <f t="shared" si="10"/>
        <v>0</v>
      </c>
      <c r="L60" s="19">
        <f t="shared" si="6"/>
        <v>41.293339999999958</v>
      </c>
      <c r="M60" s="19">
        <f t="shared" si="7"/>
        <v>41.293339999999958</v>
      </c>
      <c r="N60" s="113">
        <f t="shared" si="8"/>
        <v>41.293339999999958</v>
      </c>
      <c r="O60" s="65">
        <f t="shared" si="9"/>
        <v>0</v>
      </c>
    </row>
    <row r="61" spans="1:17" x14ac:dyDescent="0.25">
      <c r="A61" s="6">
        <v>45</v>
      </c>
      <c r="B61" s="47"/>
      <c r="C61" s="47"/>
      <c r="D61" s="47"/>
      <c r="E61" s="14">
        <f t="shared" si="2"/>
        <v>1.34</v>
      </c>
      <c r="F61" s="14">
        <f t="shared" si="3"/>
        <v>1.34</v>
      </c>
      <c r="G61" s="177">
        <f t="shared" si="4"/>
        <v>1.34</v>
      </c>
      <c r="H61" s="177">
        <f t="shared" si="5"/>
        <v>0</v>
      </c>
      <c r="J61" s="17"/>
      <c r="K61" s="14">
        <f t="shared" si="10"/>
        <v>0</v>
      </c>
      <c r="L61" s="19">
        <f t="shared" si="6"/>
        <v>41.293339999999958</v>
      </c>
      <c r="M61" s="19">
        <f t="shared" si="7"/>
        <v>41.293339999999958</v>
      </c>
      <c r="N61" s="113">
        <f t="shared" si="8"/>
        <v>41.293339999999958</v>
      </c>
      <c r="O61" s="65">
        <f t="shared" si="9"/>
        <v>0</v>
      </c>
    </row>
    <row r="62" spans="1:17" x14ac:dyDescent="0.25">
      <c r="A62" s="6">
        <v>46</v>
      </c>
      <c r="B62" s="47"/>
      <c r="C62" s="47"/>
      <c r="D62" s="47"/>
      <c r="E62" s="14">
        <f t="shared" si="2"/>
        <v>1.34</v>
      </c>
      <c r="F62" s="14">
        <f t="shared" si="3"/>
        <v>1.34</v>
      </c>
      <c r="G62" s="177">
        <f t="shared" si="4"/>
        <v>1.34</v>
      </c>
      <c r="H62" s="177">
        <f t="shared" si="5"/>
        <v>0</v>
      </c>
      <c r="J62" s="17"/>
      <c r="K62" s="14">
        <f t="shared" si="10"/>
        <v>0</v>
      </c>
      <c r="L62" s="19">
        <f t="shared" si="6"/>
        <v>41.293339999999958</v>
      </c>
      <c r="M62" s="19">
        <f t="shared" si="7"/>
        <v>41.293339999999958</v>
      </c>
      <c r="N62" s="113">
        <f t="shared" si="8"/>
        <v>41.293339999999958</v>
      </c>
      <c r="O62" s="65">
        <f t="shared" si="9"/>
        <v>0</v>
      </c>
    </row>
    <row r="63" spans="1:17" x14ac:dyDescent="0.25">
      <c r="A63" s="6">
        <v>47</v>
      </c>
      <c r="B63" s="47"/>
      <c r="C63" s="47"/>
      <c r="D63" s="47"/>
      <c r="E63" s="14">
        <f t="shared" si="2"/>
        <v>1.34</v>
      </c>
      <c r="F63" s="14">
        <f t="shared" si="3"/>
        <v>1.34</v>
      </c>
      <c r="G63" s="177">
        <f t="shared" si="4"/>
        <v>1.34</v>
      </c>
      <c r="H63" s="177">
        <f t="shared" si="5"/>
        <v>0</v>
      </c>
      <c r="J63" s="17"/>
      <c r="K63" s="14">
        <f t="shared" si="10"/>
        <v>0</v>
      </c>
      <c r="L63" s="19">
        <f t="shared" si="6"/>
        <v>41.293339999999958</v>
      </c>
      <c r="M63" s="19">
        <f t="shared" si="7"/>
        <v>41.293339999999958</v>
      </c>
      <c r="N63" s="113">
        <f t="shared" si="8"/>
        <v>41.293339999999958</v>
      </c>
      <c r="O63" s="65">
        <f t="shared" si="9"/>
        <v>0</v>
      </c>
    </row>
    <row r="64" spans="1:17" x14ac:dyDescent="0.25">
      <c r="A64" s="6">
        <v>48</v>
      </c>
      <c r="B64" s="47"/>
      <c r="C64" s="47"/>
      <c r="D64" s="47"/>
      <c r="E64" s="14">
        <f t="shared" si="2"/>
        <v>1.34</v>
      </c>
      <c r="F64" s="14">
        <f t="shared" si="3"/>
        <v>1.34</v>
      </c>
      <c r="G64" s="177">
        <f t="shared" si="4"/>
        <v>1.34</v>
      </c>
      <c r="H64" s="177">
        <f t="shared" si="5"/>
        <v>0</v>
      </c>
      <c r="J64" s="17"/>
      <c r="K64" s="14">
        <f t="shared" si="10"/>
        <v>0</v>
      </c>
      <c r="L64" s="19">
        <f t="shared" si="6"/>
        <v>41.293339999999958</v>
      </c>
      <c r="M64" s="19">
        <f t="shared" si="7"/>
        <v>41.293339999999958</v>
      </c>
      <c r="N64" s="113">
        <f t="shared" si="8"/>
        <v>41.293339999999958</v>
      </c>
      <c r="O64" s="65">
        <f t="shared" si="9"/>
        <v>0</v>
      </c>
    </row>
    <row r="65" spans="1:15" x14ac:dyDescent="0.25">
      <c r="A65" s="6">
        <v>49</v>
      </c>
      <c r="B65" s="47"/>
      <c r="C65" s="47"/>
      <c r="D65" s="47"/>
      <c r="E65" s="14"/>
      <c r="F65" s="14"/>
      <c r="G65" s="177"/>
      <c r="H65" s="177"/>
      <c r="J65" s="17"/>
      <c r="K65" s="14">
        <f t="shared" si="10"/>
        <v>0</v>
      </c>
      <c r="L65" s="19">
        <f t="shared" si="6"/>
        <v>-8205.0666600000004</v>
      </c>
      <c r="M65" s="19">
        <f t="shared" si="7"/>
        <v>-8205.0666600000004</v>
      </c>
      <c r="N65" s="113">
        <f t="shared" si="8"/>
        <v>-8205.0666600000004</v>
      </c>
      <c r="O65" s="65">
        <f t="shared" si="9"/>
        <v>0</v>
      </c>
    </row>
    <row r="66" spans="1:15" x14ac:dyDescent="0.25">
      <c r="A66" s="6">
        <v>50</v>
      </c>
      <c r="B66" s="47"/>
      <c r="C66" s="47"/>
      <c r="D66" s="47"/>
      <c r="E66" s="14"/>
      <c r="F66" s="14"/>
      <c r="G66" s="177"/>
      <c r="H66" s="177"/>
      <c r="J66" s="17"/>
      <c r="K66" s="14">
        <f t="shared" si="10"/>
        <v>0</v>
      </c>
      <c r="L66" s="19">
        <f t="shared" si="6"/>
        <v>-8205.0666600000004</v>
      </c>
      <c r="M66" s="19">
        <f t="shared" si="7"/>
        <v>-8205.0666600000004</v>
      </c>
      <c r="N66" s="113">
        <f t="shared" si="8"/>
        <v>-8205.0666600000004</v>
      </c>
      <c r="O66" s="65">
        <f t="shared" si="9"/>
        <v>0</v>
      </c>
    </row>
    <row r="67" spans="1:15" x14ac:dyDescent="0.25">
      <c r="A67" s="6">
        <v>51</v>
      </c>
      <c r="B67" s="47"/>
      <c r="C67" s="47"/>
      <c r="D67" s="47"/>
      <c r="E67" s="14"/>
      <c r="F67" s="14"/>
      <c r="G67" s="177"/>
      <c r="H67" s="177"/>
      <c r="J67" s="17"/>
      <c r="K67" s="14">
        <f t="shared" si="10"/>
        <v>0</v>
      </c>
      <c r="L67" s="19">
        <f t="shared" si="6"/>
        <v>-8205.0666600000004</v>
      </c>
      <c r="M67" s="19">
        <f t="shared" si="7"/>
        <v>-8205.0666600000004</v>
      </c>
      <c r="N67" s="113">
        <f t="shared" si="8"/>
        <v>-8205.0666600000004</v>
      </c>
      <c r="O67" s="65">
        <f t="shared" si="9"/>
        <v>0</v>
      </c>
    </row>
    <row r="68" spans="1:15" x14ac:dyDescent="0.25">
      <c r="A68" s="6">
        <v>52</v>
      </c>
      <c r="B68" s="47"/>
      <c r="C68" s="47"/>
      <c r="D68" s="47"/>
      <c r="E68" s="14"/>
      <c r="F68" s="14"/>
      <c r="G68" s="177"/>
      <c r="H68" s="177"/>
      <c r="J68" s="17"/>
      <c r="K68" s="14">
        <f t="shared" si="10"/>
        <v>0</v>
      </c>
      <c r="L68" s="19">
        <f t="shared" si="6"/>
        <v>-8205.0666600000004</v>
      </c>
      <c r="M68" s="19">
        <f t="shared" si="7"/>
        <v>-8205.0666600000004</v>
      </c>
      <c r="N68" s="113">
        <f t="shared" si="8"/>
        <v>-8205.0666600000004</v>
      </c>
      <c r="O68" s="65">
        <f t="shared" si="9"/>
        <v>0</v>
      </c>
    </row>
    <row r="69" spans="1:15" x14ac:dyDescent="0.25">
      <c r="A69" s="6">
        <v>53</v>
      </c>
      <c r="B69" s="47"/>
      <c r="C69" s="47"/>
      <c r="D69" s="47"/>
      <c r="E69" s="14"/>
      <c r="F69" s="14"/>
      <c r="G69" s="177"/>
      <c r="H69" s="177"/>
      <c r="J69" s="17"/>
      <c r="K69" s="14">
        <f t="shared" si="10"/>
        <v>0</v>
      </c>
      <c r="L69" s="19">
        <f t="shared" si="6"/>
        <v>-8205.0666600000004</v>
      </c>
      <c r="M69" s="19">
        <f t="shared" si="7"/>
        <v>-8205.0666600000004</v>
      </c>
      <c r="N69" s="113">
        <f t="shared" si="8"/>
        <v>-8205.0666600000004</v>
      </c>
      <c r="O69" s="65">
        <f t="shared" si="9"/>
        <v>0</v>
      </c>
    </row>
    <row r="70" spans="1:15" x14ac:dyDescent="0.25">
      <c r="A70" s="6">
        <v>54</v>
      </c>
      <c r="B70" s="47"/>
      <c r="C70" s="47"/>
      <c r="D70" s="47"/>
      <c r="E70" s="14"/>
      <c r="F70" s="14"/>
      <c r="G70" s="177"/>
      <c r="H70" s="177"/>
      <c r="J70" s="17"/>
      <c r="K70" s="14">
        <f t="shared" si="10"/>
        <v>0</v>
      </c>
      <c r="L70" s="19">
        <f t="shared" si="6"/>
        <v>-8205.0666600000004</v>
      </c>
      <c r="M70" s="19">
        <f t="shared" si="7"/>
        <v>-8205.0666600000004</v>
      </c>
      <c r="N70" s="113">
        <f t="shared" si="8"/>
        <v>-8205.0666600000004</v>
      </c>
      <c r="O70" s="65">
        <f t="shared" si="9"/>
        <v>0</v>
      </c>
    </row>
    <row r="71" spans="1:15" x14ac:dyDescent="0.25">
      <c r="A71" s="6">
        <v>55</v>
      </c>
      <c r="B71" s="47"/>
      <c r="C71" s="47"/>
      <c r="D71" s="47"/>
      <c r="E71" s="14"/>
      <c r="F71" s="14"/>
      <c r="G71" s="177"/>
      <c r="H71" s="177"/>
      <c r="J71" s="17"/>
      <c r="K71" s="14">
        <f t="shared" si="10"/>
        <v>0</v>
      </c>
      <c r="L71" s="19">
        <f t="shared" si="6"/>
        <v>-8205.0666600000004</v>
      </c>
      <c r="M71" s="19">
        <f t="shared" si="7"/>
        <v>-8205.0666600000004</v>
      </c>
      <c r="N71" s="113">
        <f t="shared" si="8"/>
        <v>-8205.0666600000004</v>
      </c>
      <c r="O71" s="65">
        <f t="shared" si="9"/>
        <v>0</v>
      </c>
    </row>
    <row r="72" spans="1:15" x14ac:dyDescent="0.25">
      <c r="A72" s="6">
        <v>56</v>
      </c>
      <c r="B72" s="47"/>
      <c r="C72" s="47"/>
      <c r="D72" s="47"/>
      <c r="E72" s="14"/>
      <c r="F72" s="14"/>
      <c r="G72" s="177"/>
      <c r="H72" s="177"/>
      <c r="J72" s="17"/>
      <c r="K72" s="14">
        <f t="shared" si="10"/>
        <v>0</v>
      </c>
      <c r="L72" s="19">
        <f t="shared" si="6"/>
        <v>-8205.0666600000004</v>
      </c>
      <c r="M72" s="19">
        <f t="shared" si="7"/>
        <v>-8205.0666600000004</v>
      </c>
      <c r="N72" s="113">
        <f t="shared" si="8"/>
        <v>-8205.0666600000004</v>
      </c>
      <c r="O72" s="65">
        <f t="shared" si="9"/>
        <v>0</v>
      </c>
    </row>
    <row r="73" spans="1:15" x14ac:dyDescent="0.25">
      <c r="A73" s="6">
        <v>57</v>
      </c>
      <c r="B73" s="47"/>
      <c r="C73" s="47"/>
      <c r="D73" s="47"/>
      <c r="E73" s="14"/>
      <c r="F73" s="14"/>
      <c r="G73" s="177"/>
      <c r="H73" s="177"/>
      <c r="J73" s="17"/>
      <c r="K73" s="14">
        <f t="shared" si="10"/>
        <v>0</v>
      </c>
      <c r="L73" s="19">
        <f t="shared" si="6"/>
        <v>-8205.0666600000004</v>
      </c>
      <c r="M73" s="19">
        <f t="shared" si="7"/>
        <v>-8205.0666600000004</v>
      </c>
      <c r="N73" s="113">
        <f t="shared" si="8"/>
        <v>-8205.0666600000004</v>
      </c>
      <c r="O73" s="65">
        <f t="shared" si="9"/>
        <v>0</v>
      </c>
    </row>
    <row r="74" spans="1:15" x14ac:dyDescent="0.25">
      <c r="A74" s="6">
        <v>58</v>
      </c>
      <c r="B74" s="47"/>
      <c r="C74" s="47"/>
      <c r="D74" s="47"/>
      <c r="E74" s="14"/>
      <c r="F74" s="14"/>
      <c r="G74" s="177"/>
      <c r="H74" s="177"/>
      <c r="J74" s="17"/>
      <c r="K74" s="14">
        <f t="shared" si="10"/>
        <v>0</v>
      </c>
      <c r="L74" s="19">
        <f t="shared" si="6"/>
        <v>-8205.0666600000004</v>
      </c>
      <c r="M74" s="19">
        <f t="shared" si="7"/>
        <v>-8205.0666600000004</v>
      </c>
      <c r="N74" s="113">
        <f t="shared" si="8"/>
        <v>-8205.0666600000004</v>
      </c>
      <c r="O74" s="65">
        <f t="shared" si="9"/>
        <v>0</v>
      </c>
    </row>
    <row r="75" spans="1:15" x14ac:dyDescent="0.25">
      <c r="A75" s="6">
        <v>59</v>
      </c>
      <c r="B75" s="47"/>
      <c r="C75" s="47"/>
      <c r="D75" s="47"/>
      <c r="E75" s="14"/>
      <c r="F75" s="14"/>
      <c r="G75" s="177"/>
      <c r="H75" s="177"/>
      <c r="J75" s="17"/>
      <c r="K75" s="14">
        <f t="shared" si="10"/>
        <v>0</v>
      </c>
      <c r="L75" s="19">
        <f t="shared" si="6"/>
        <v>-8205.0666600000004</v>
      </c>
      <c r="M75" s="19">
        <f t="shared" si="7"/>
        <v>-8205.0666600000004</v>
      </c>
      <c r="N75" s="113">
        <f t="shared" si="8"/>
        <v>-8205.0666600000004</v>
      </c>
      <c r="O75" s="65">
        <f t="shared" si="9"/>
        <v>0</v>
      </c>
    </row>
    <row r="76" spans="1:15" x14ac:dyDescent="0.25">
      <c r="A76" s="6">
        <v>60</v>
      </c>
      <c r="B76" s="47"/>
      <c r="C76" s="47"/>
      <c r="D76" s="47"/>
      <c r="E76" s="14"/>
      <c r="F76" s="14"/>
      <c r="G76" s="177"/>
      <c r="H76" s="177"/>
      <c r="J76" s="17"/>
      <c r="K76" s="14">
        <f t="shared" si="10"/>
        <v>0</v>
      </c>
      <c r="L76" s="19">
        <f t="shared" si="6"/>
        <v>-8205.0666600000004</v>
      </c>
      <c r="M76" s="19">
        <f t="shared" si="7"/>
        <v>-8205.0666600000004</v>
      </c>
      <c r="N76" s="113">
        <f t="shared" si="8"/>
        <v>-8205.0666600000004</v>
      </c>
      <c r="O76" s="65">
        <f t="shared" si="9"/>
        <v>0</v>
      </c>
    </row>
    <row r="77" spans="1:15" x14ac:dyDescent="0.25">
      <c r="A77" s="6">
        <v>61</v>
      </c>
      <c r="B77" s="47"/>
      <c r="C77" s="47"/>
      <c r="D77" s="47"/>
      <c r="E77" s="14"/>
      <c r="F77" s="14"/>
      <c r="G77" s="177"/>
      <c r="H77" s="177"/>
      <c r="J77" s="17"/>
      <c r="K77" s="14">
        <f t="shared" si="10"/>
        <v>0</v>
      </c>
      <c r="L77" s="19">
        <f t="shared" si="6"/>
        <v>-8205.0666600000004</v>
      </c>
      <c r="M77" s="19">
        <f t="shared" si="7"/>
        <v>-8205.0666600000004</v>
      </c>
      <c r="N77" s="113">
        <f t="shared" si="8"/>
        <v>-8205.0666600000004</v>
      </c>
      <c r="O77" s="65">
        <f t="shared" si="9"/>
        <v>0</v>
      </c>
    </row>
    <row r="78" spans="1:15" x14ac:dyDescent="0.25">
      <c r="A78" s="6">
        <v>62</v>
      </c>
      <c r="B78" s="47"/>
      <c r="C78" s="47"/>
      <c r="D78" s="47"/>
      <c r="E78" s="14"/>
      <c r="F78" s="14"/>
      <c r="G78" s="177"/>
      <c r="H78" s="177"/>
      <c r="J78" s="17"/>
      <c r="K78" s="14">
        <f t="shared" si="10"/>
        <v>0</v>
      </c>
      <c r="L78" s="19">
        <f t="shared" si="6"/>
        <v>-8205.0666600000004</v>
      </c>
      <c r="M78" s="19">
        <f t="shared" si="7"/>
        <v>-8205.0666600000004</v>
      </c>
      <c r="N78" s="113">
        <f t="shared" si="8"/>
        <v>-8205.0666600000004</v>
      </c>
      <c r="O78" s="65">
        <f t="shared" si="9"/>
        <v>0</v>
      </c>
    </row>
    <row r="79" spans="1:15" x14ac:dyDescent="0.25">
      <c r="A79" s="6">
        <v>63</v>
      </c>
      <c r="B79" s="47"/>
      <c r="C79" s="47"/>
      <c r="D79" s="47"/>
      <c r="E79" s="14"/>
      <c r="F79" s="14"/>
      <c r="G79" s="177"/>
      <c r="H79" s="177"/>
      <c r="J79" s="17"/>
      <c r="K79" s="14">
        <f t="shared" si="10"/>
        <v>0</v>
      </c>
      <c r="L79" s="19">
        <f t="shared" si="6"/>
        <v>-8205.0666600000004</v>
      </c>
      <c r="M79" s="19">
        <f t="shared" si="7"/>
        <v>-8205.0666600000004</v>
      </c>
      <c r="N79" s="113">
        <f t="shared" si="8"/>
        <v>-8205.0666600000004</v>
      </c>
      <c r="O79" s="65">
        <f t="shared" si="9"/>
        <v>0</v>
      </c>
    </row>
    <row r="80" spans="1:15" x14ac:dyDescent="0.25">
      <c r="A80" s="6">
        <v>64</v>
      </c>
      <c r="B80" s="47"/>
      <c r="C80" s="47"/>
      <c r="D80" s="47"/>
      <c r="E80" s="14"/>
      <c r="F80" s="14"/>
      <c r="G80" s="177"/>
      <c r="H80" s="177"/>
      <c r="J80" s="17"/>
      <c r="K80" s="14">
        <f t="shared" si="10"/>
        <v>0</v>
      </c>
      <c r="L80" s="19">
        <f t="shared" si="6"/>
        <v>-8205.0666600000004</v>
      </c>
      <c r="M80" s="19">
        <f t="shared" si="7"/>
        <v>-8205.0666600000004</v>
      </c>
      <c r="N80" s="113">
        <f t="shared" si="8"/>
        <v>-8205.0666600000004</v>
      </c>
      <c r="O80" s="65">
        <f t="shared" si="9"/>
        <v>0</v>
      </c>
    </row>
    <row r="81" spans="1:15" x14ac:dyDescent="0.25">
      <c r="A81" s="6">
        <v>65</v>
      </c>
      <c r="B81" s="47"/>
      <c r="C81" s="47"/>
      <c r="D81" s="47"/>
      <c r="E81" s="14"/>
      <c r="F81" s="14"/>
      <c r="G81" s="177"/>
      <c r="H81" s="177"/>
      <c r="J81" s="17"/>
      <c r="K81" s="14">
        <f t="shared" si="10"/>
        <v>0</v>
      </c>
      <c r="L81" s="19">
        <f t="shared" si="6"/>
        <v>-8205.0666600000004</v>
      </c>
      <c r="M81" s="19">
        <f t="shared" si="7"/>
        <v>-8205.0666600000004</v>
      </c>
      <c r="N81" s="113">
        <f t="shared" si="8"/>
        <v>-8205.0666600000004</v>
      </c>
      <c r="O81" s="65">
        <f t="shared" si="9"/>
        <v>0</v>
      </c>
    </row>
    <row r="82" spans="1:15" x14ac:dyDescent="0.25">
      <c r="A82" s="6">
        <v>66</v>
      </c>
      <c r="B82" s="47"/>
      <c r="C82" s="47"/>
      <c r="D82" s="47"/>
      <c r="E82" s="14"/>
      <c r="F82" s="14"/>
      <c r="G82" s="177"/>
      <c r="H82" s="177"/>
      <c r="J82" s="17"/>
      <c r="K82" s="14">
        <f t="shared" si="10"/>
        <v>0</v>
      </c>
      <c r="L82" s="19">
        <f t="shared" ref="L82:L112" si="11">(E82-1.33329)*6154</f>
        <v>-8205.0666600000004</v>
      </c>
      <c r="M82" s="19">
        <f t="shared" ref="M82:M112" si="12">(F82-1.33329)*6154</f>
        <v>-8205.0666600000004</v>
      </c>
      <c r="N82" s="113">
        <f t="shared" ref="N82:N112" si="13">AVERAGE(L82:M82)</f>
        <v>-8205.0666600000004</v>
      </c>
      <c r="O82" s="65">
        <f t="shared" ref="O82:O112" si="14">STDEV(L82:M82)</f>
        <v>0</v>
      </c>
    </row>
    <row r="83" spans="1:15" x14ac:dyDescent="0.25">
      <c r="A83" s="6">
        <v>67</v>
      </c>
      <c r="B83" s="47"/>
      <c r="C83" s="47"/>
      <c r="D83" s="47"/>
      <c r="E83" s="14"/>
      <c r="F83" s="14"/>
      <c r="G83" s="177"/>
      <c r="H83" s="177"/>
      <c r="J83" s="17"/>
      <c r="K83" s="14">
        <f t="shared" si="10"/>
        <v>0</v>
      </c>
      <c r="L83" s="19">
        <f t="shared" si="11"/>
        <v>-8205.0666600000004</v>
      </c>
      <c r="M83" s="19">
        <f t="shared" si="12"/>
        <v>-8205.0666600000004</v>
      </c>
      <c r="N83" s="113">
        <f t="shared" si="13"/>
        <v>-8205.0666600000004</v>
      </c>
      <c r="O83" s="65">
        <f t="shared" si="14"/>
        <v>0</v>
      </c>
    </row>
    <row r="84" spans="1:15" x14ac:dyDescent="0.25">
      <c r="A84" s="6">
        <v>68</v>
      </c>
      <c r="B84" s="47"/>
      <c r="C84" s="47"/>
      <c r="D84" s="47"/>
      <c r="E84" s="14"/>
      <c r="F84" s="14"/>
      <c r="G84" s="177"/>
      <c r="H84" s="177"/>
      <c r="J84" s="17"/>
      <c r="K84" s="14">
        <f t="shared" si="10"/>
        <v>0</v>
      </c>
      <c r="L84" s="19">
        <f t="shared" si="11"/>
        <v>-8205.0666600000004</v>
      </c>
      <c r="M84" s="19">
        <f t="shared" si="12"/>
        <v>-8205.0666600000004</v>
      </c>
      <c r="N84" s="113">
        <f t="shared" si="13"/>
        <v>-8205.0666600000004</v>
      </c>
      <c r="O84" s="65">
        <f t="shared" si="14"/>
        <v>0</v>
      </c>
    </row>
    <row r="85" spans="1:15" x14ac:dyDescent="0.25">
      <c r="A85" s="6">
        <v>69</v>
      </c>
      <c r="B85" s="47"/>
      <c r="C85" s="47"/>
      <c r="D85" s="47"/>
      <c r="E85" s="14"/>
      <c r="F85" s="14"/>
      <c r="G85" s="177"/>
      <c r="H85" s="177"/>
      <c r="J85" s="17"/>
      <c r="K85" s="14">
        <f t="shared" si="10"/>
        <v>0</v>
      </c>
      <c r="L85" s="19">
        <f t="shared" si="11"/>
        <v>-8205.0666600000004</v>
      </c>
      <c r="M85" s="19">
        <f t="shared" si="12"/>
        <v>-8205.0666600000004</v>
      </c>
      <c r="N85" s="113">
        <f t="shared" si="13"/>
        <v>-8205.0666600000004</v>
      </c>
      <c r="O85" s="65">
        <f t="shared" si="14"/>
        <v>0</v>
      </c>
    </row>
    <row r="86" spans="1:15" x14ac:dyDescent="0.25">
      <c r="A86" s="6">
        <v>70</v>
      </c>
      <c r="B86" s="47"/>
      <c r="C86" s="47"/>
      <c r="D86" s="47"/>
      <c r="E86" s="14"/>
      <c r="F86" s="14"/>
      <c r="G86" s="177"/>
      <c r="H86" s="177"/>
      <c r="J86" s="17"/>
      <c r="K86" s="14">
        <f t="shared" si="10"/>
        <v>0</v>
      </c>
      <c r="L86" s="19">
        <f t="shared" si="11"/>
        <v>-8205.0666600000004</v>
      </c>
      <c r="M86" s="19">
        <f t="shared" si="12"/>
        <v>-8205.0666600000004</v>
      </c>
      <c r="N86" s="113">
        <f t="shared" si="13"/>
        <v>-8205.0666600000004</v>
      </c>
      <c r="O86" s="65">
        <f t="shared" si="14"/>
        <v>0</v>
      </c>
    </row>
    <row r="87" spans="1:15" x14ac:dyDescent="0.25">
      <c r="A87" s="6">
        <v>71</v>
      </c>
      <c r="B87" s="47"/>
      <c r="C87" s="47"/>
      <c r="D87" s="47"/>
      <c r="E87" s="14"/>
      <c r="F87" s="14"/>
      <c r="G87" s="177"/>
      <c r="H87" s="177"/>
      <c r="J87" s="17"/>
      <c r="K87" s="14">
        <f t="shared" si="10"/>
        <v>0</v>
      </c>
      <c r="L87" s="19">
        <f t="shared" si="11"/>
        <v>-8205.0666600000004</v>
      </c>
      <c r="M87" s="19">
        <f t="shared" si="12"/>
        <v>-8205.0666600000004</v>
      </c>
      <c r="N87" s="113">
        <f t="shared" si="13"/>
        <v>-8205.0666600000004</v>
      </c>
      <c r="O87" s="65">
        <f t="shared" si="14"/>
        <v>0</v>
      </c>
    </row>
    <row r="88" spans="1:15" x14ac:dyDescent="0.25">
      <c r="A88" s="6">
        <v>72</v>
      </c>
      <c r="B88" s="47"/>
      <c r="C88" s="47"/>
      <c r="D88" s="47"/>
      <c r="E88" s="14"/>
      <c r="F88" s="14"/>
      <c r="G88" s="177"/>
      <c r="H88" s="177"/>
      <c r="J88" s="17"/>
      <c r="K88" s="14">
        <f t="shared" si="10"/>
        <v>0</v>
      </c>
      <c r="L88" s="19">
        <f t="shared" si="11"/>
        <v>-8205.0666600000004</v>
      </c>
      <c r="M88" s="19">
        <f t="shared" si="12"/>
        <v>-8205.0666600000004</v>
      </c>
      <c r="N88" s="113">
        <f t="shared" si="13"/>
        <v>-8205.0666600000004</v>
      </c>
      <c r="O88" s="65">
        <f t="shared" si="14"/>
        <v>0</v>
      </c>
    </row>
    <row r="89" spans="1:15" x14ac:dyDescent="0.25">
      <c r="A89" s="6">
        <v>73</v>
      </c>
      <c r="B89" s="47"/>
      <c r="C89" s="47"/>
      <c r="D89" s="47"/>
      <c r="E89" s="14"/>
      <c r="F89" s="14"/>
      <c r="G89" s="177"/>
      <c r="H89" s="177"/>
      <c r="J89" s="17"/>
      <c r="K89" s="14">
        <f t="shared" ref="K89:K112" si="15">B89</f>
        <v>0</v>
      </c>
      <c r="L89" s="19">
        <f t="shared" si="11"/>
        <v>-8205.0666600000004</v>
      </c>
      <c r="M89" s="19">
        <f t="shared" si="12"/>
        <v>-8205.0666600000004</v>
      </c>
      <c r="N89" s="113">
        <f t="shared" si="13"/>
        <v>-8205.0666600000004</v>
      </c>
      <c r="O89" s="65">
        <f t="shared" si="14"/>
        <v>0</v>
      </c>
    </row>
    <row r="90" spans="1:15" x14ac:dyDescent="0.25">
      <c r="A90" s="6">
        <v>74</v>
      </c>
      <c r="B90" s="47"/>
      <c r="C90" s="47"/>
      <c r="D90" s="47"/>
      <c r="E90" s="14"/>
      <c r="F90" s="14"/>
      <c r="G90" s="177"/>
      <c r="H90" s="177"/>
      <c r="J90" s="17"/>
      <c r="K90" s="14">
        <f t="shared" si="15"/>
        <v>0</v>
      </c>
      <c r="L90" s="19">
        <f t="shared" si="11"/>
        <v>-8205.0666600000004</v>
      </c>
      <c r="M90" s="19">
        <f t="shared" si="12"/>
        <v>-8205.0666600000004</v>
      </c>
      <c r="N90" s="113">
        <f t="shared" si="13"/>
        <v>-8205.0666600000004</v>
      </c>
      <c r="O90" s="65">
        <f t="shared" si="14"/>
        <v>0</v>
      </c>
    </row>
    <row r="91" spans="1:15" x14ac:dyDescent="0.25">
      <c r="A91" s="6">
        <v>75</v>
      </c>
      <c r="B91" s="47"/>
      <c r="C91" s="47"/>
      <c r="D91" s="47"/>
      <c r="E91" s="14"/>
      <c r="F91" s="14"/>
      <c r="G91" s="177"/>
      <c r="H91" s="177"/>
      <c r="J91" s="17"/>
      <c r="K91" s="14">
        <f t="shared" si="15"/>
        <v>0</v>
      </c>
      <c r="L91" s="19">
        <f t="shared" si="11"/>
        <v>-8205.0666600000004</v>
      </c>
      <c r="M91" s="19">
        <f t="shared" si="12"/>
        <v>-8205.0666600000004</v>
      </c>
      <c r="N91" s="113">
        <f t="shared" si="13"/>
        <v>-8205.0666600000004</v>
      </c>
      <c r="O91" s="65">
        <f t="shared" si="14"/>
        <v>0</v>
      </c>
    </row>
    <row r="92" spans="1:15" x14ac:dyDescent="0.25">
      <c r="A92" s="6">
        <v>76</v>
      </c>
      <c r="B92" s="47"/>
      <c r="C92" s="47"/>
      <c r="D92" s="47"/>
      <c r="E92" s="14"/>
      <c r="F92" s="14"/>
      <c r="G92" s="177"/>
      <c r="H92" s="177"/>
      <c r="J92" s="17"/>
      <c r="K92" s="14">
        <f t="shared" si="15"/>
        <v>0</v>
      </c>
      <c r="L92" s="19">
        <f t="shared" si="11"/>
        <v>-8205.0666600000004</v>
      </c>
      <c r="M92" s="19">
        <f t="shared" si="12"/>
        <v>-8205.0666600000004</v>
      </c>
      <c r="N92" s="113">
        <f t="shared" si="13"/>
        <v>-8205.0666600000004</v>
      </c>
      <c r="O92" s="65">
        <f t="shared" si="14"/>
        <v>0</v>
      </c>
    </row>
    <row r="93" spans="1:15" x14ac:dyDescent="0.25">
      <c r="A93" s="6">
        <v>77</v>
      </c>
      <c r="B93" s="47"/>
      <c r="C93" s="47"/>
      <c r="D93" s="47"/>
      <c r="E93" s="14"/>
      <c r="F93" s="14"/>
      <c r="G93" s="177"/>
      <c r="H93" s="177"/>
      <c r="J93" s="17"/>
      <c r="K93" s="14">
        <f t="shared" si="15"/>
        <v>0</v>
      </c>
      <c r="L93" s="19">
        <f t="shared" si="11"/>
        <v>-8205.0666600000004</v>
      </c>
      <c r="M93" s="19">
        <f t="shared" si="12"/>
        <v>-8205.0666600000004</v>
      </c>
      <c r="N93" s="113">
        <f t="shared" si="13"/>
        <v>-8205.0666600000004</v>
      </c>
      <c r="O93" s="65">
        <f t="shared" si="14"/>
        <v>0</v>
      </c>
    </row>
    <row r="94" spans="1:15" x14ac:dyDescent="0.25">
      <c r="A94" s="6">
        <v>78</v>
      </c>
      <c r="B94" s="47"/>
      <c r="C94" s="47"/>
      <c r="D94" s="47"/>
      <c r="E94" s="14"/>
      <c r="F94" s="14"/>
      <c r="G94" s="177"/>
      <c r="H94" s="177"/>
      <c r="J94" s="17"/>
      <c r="K94" s="14">
        <f t="shared" si="15"/>
        <v>0</v>
      </c>
      <c r="L94" s="19">
        <f t="shared" si="11"/>
        <v>-8205.0666600000004</v>
      </c>
      <c r="M94" s="19">
        <f t="shared" si="12"/>
        <v>-8205.0666600000004</v>
      </c>
      <c r="N94" s="113">
        <f t="shared" si="13"/>
        <v>-8205.0666600000004</v>
      </c>
      <c r="O94" s="65">
        <f t="shared" si="14"/>
        <v>0</v>
      </c>
    </row>
    <row r="95" spans="1:15" x14ac:dyDescent="0.25">
      <c r="A95" s="6">
        <v>79</v>
      </c>
      <c r="B95" s="47"/>
      <c r="C95" s="47"/>
      <c r="D95" s="47"/>
      <c r="E95" s="14"/>
      <c r="F95" s="14"/>
      <c r="G95" s="177"/>
      <c r="H95" s="177"/>
      <c r="J95" s="17"/>
      <c r="K95" s="14">
        <f t="shared" si="15"/>
        <v>0</v>
      </c>
      <c r="L95" s="19">
        <f t="shared" si="11"/>
        <v>-8205.0666600000004</v>
      </c>
      <c r="M95" s="19">
        <f t="shared" si="12"/>
        <v>-8205.0666600000004</v>
      </c>
      <c r="N95" s="113">
        <f t="shared" si="13"/>
        <v>-8205.0666600000004</v>
      </c>
      <c r="O95" s="65">
        <f t="shared" si="14"/>
        <v>0</v>
      </c>
    </row>
    <row r="96" spans="1:15" x14ac:dyDescent="0.25">
      <c r="A96" s="6">
        <v>80</v>
      </c>
      <c r="B96" s="47"/>
      <c r="C96" s="47"/>
      <c r="D96" s="47"/>
      <c r="E96" s="14"/>
      <c r="F96" s="14"/>
      <c r="G96" s="177"/>
      <c r="H96" s="177"/>
      <c r="J96" s="17"/>
      <c r="K96" s="14">
        <f t="shared" si="15"/>
        <v>0</v>
      </c>
      <c r="L96" s="19">
        <f t="shared" si="11"/>
        <v>-8205.0666600000004</v>
      </c>
      <c r="M96" s="19">
        <f t="shared" si="12"/>
        <v>-8205.0666600000004</v>
      </c>
      <c r="N96" s="113">
        <f t="shared" si="13"/>
        <v>-8205.0666600000004</v>
      </c>
      <c r="O96" s="65">
        <f t="shared" si="14"/>
        <v>0</v>
      </c>
    </row>
    <row r="97" spans="1:15" x14ac:dyDescent="0.25">
      <c r="A97" s="6">
        <v>81</v>
      </c>
      <c r="B97" s="47"/>
      <c r="C97" s="177"/>
      <c r="D97" s="177"/>
      <c r="E97" s="14"/>
      <c r="F97" s="14"/>
      <c r="G97" s="177"/>
      <c r="H97" s="177"/>
      <c r="J97" s="17"/>
      <c r="K97" s="14">
        <f t="shared" si="15"/>
        <v>0</v>
      </c>
      <c r="L97" s="19">
        <f t="shared" si="11"/>
        <v>-8205.0666600000004</v>
      </c>
      <c r="M97" s="19">
        <f t="shared" si="12"/>
        <v>-8205.0666600000004</v>
      </c>
      <c r="N97" s="113">
        <f t="shared" si="13"/>
        <v>-8205.0666600000004</v>
      </c>
      <c r="O97" s="65">
        <f t="shared" si="14"/>
        <v>0</v>
      </c>
    </row>
    <row r="98" spans="1:15" x14ac:dyDescent="0.25">
      <c r="A98" s="6">
        <v>82</v>
      </c>
      <c r="B98" s="47"/>
      <c r="C98" s="177"/>
      <c r="D98" s="177"/>
      <c r="E98" s="14"/>
      <c r="F98" s="14"/>
      <c r="G98" s="177"/>
      <c r="H98" s="177"/>
      <c r="J98" s="17"/>
      <c r="K98" s="14">
        <f t="shared" si="15"/>
        <v>0</v>
      </c>
      <c r="L98" s="19">
        <f t="shared" si="11"/>
        <v>-8205.0666600000004</v>
      </c>
      <c r="M98" s="19">
        <f t="shared" si="12"/>
        <v>-8205.0666600000004</v>
      </c>
      <c r="N98" s="113">
        <f t="shared" si="13"/>
        <v>-8205.0666600000004</v>
      </c>
      <c r="O98" s="65">
        <f t="shared" si="14"/>
        <v>0</v>
      </c>
    </row>
    <row r="99" spans="1:15" x14ac:dyDescent="0.25">
      <c r="A99" s="6">
        <v>83</v>
      </c>
      <c r="B99" s="47"/>
      <c r="C99" s="177"/>
      <c r="D99" s="177"/>
      <c r="E99" s="14"/>
      <c r="F99" s="14"/>
      <c r="G99" s="177"/>
      <c r="H99" s="177"/>
      <c r="J99" s="17"/>
      <c r="K99" s="14">
        <f t="shared" si="15"/>
        <v>0</v>
      </c>
      <c r="L99" s="19">
        <f t="shared" si="11"/>
        <v>-8205.0666600000004</v>
      </c>
      <c r="M99" s="19">
        <f t="shared" si="12"/>
        <v>-8205.0666600000004</v>
      </c>
      <c r="N99" s="113">
        <f t="shared" si="13"/>
        <v>-8205.0666600000004</v>
      </c>
      <c r="O99" s="65">
        <f t="shared" si="14"/>
        <v>0</v>
      </c>
    </row>
    <row r="100" spans="1:15" x14ac:dyDescent="0.25">
      <c r="A100" s="6">
        <v>84</v>
      </c>
      <c r="B100" s="47"/>
      <c r="C100" s="177"/>
      <c r="D100" s="177"/>
      <c r="E100" s="14"/>
      <c r="F100" s="14"/>
      <c r="G100" s="177"/>
      <c r="H100" s="177"/>
      <c r="J100" s="17"/>
      <c r="K100" s="14">
        <f t="shared" si="15"/>
        <v>0</v>
      </c>
      <c r="L100" s="19">
        <f t="shared" si="11"/>
        <v>-8205.0666600000004</v>
      </c>
      <c r="M100" s="19">
        <f t="shared" si="12"/>
        <v>-8205.0666600000004</v>
      </c>
      <c r="N100" s="113">
        <f t="shared" si="13"/>
        <v>-8205.0666600000004</v>
      </c>
      <c r="O100" s="65">
        <f t="shared" si="14"/>
        <v>0</v>
      </c>
    </row>
    <row r="101" spans="1:15" x14ac:dyDescent="0.25">
      <c r="A101" s="6">
        <v>85</v>
      </c>
      <c r="B101" s="47"/>
      <c r="C101" s="177"/>
      <c r="D101" s="177"/>
      <c r="E101" s="14"/>
      <c r="F101" s="14"/>
      <c r="G101" s="177"/>
      <c r="H101" s="177"/>
      <c r="J101" s="17"/>
      <c r="K101" s="14">
        <f t="shared" si="15"/>
        <v>0</v>
      </c>
      <c r="L101" s="19">
        <f t="shared" si="11"/>
        <v>-8205.0666600000004</v>
      </c>
      <c r="M101" s="19">
        <f t="shared" si="12"/>
        <v>-8205.0666600000004</v>
      </c>
      <c r="N101" s="113">
        <f t="shared" si="13"/>
        <v>-8205.0666600000004</v>
      </c>
      <c r="O101" s="65">
        <f t="shared" si="14"/>
        <v>0</v>
      </c>
    </row>
    <row r="102" spans="1:15" x14ac:dyDescent="0.25">
      <c r="A102" s="6">
        <v>86</v>
      </c>
      <c r="B102" s="47"/>
      <c r="C102" s="177"/>
      <c r="D102" s="177"/>
      <c r="E102" s="14"/>
      <c r="F102" s="14"/>
      <c r="G102" s="177"/>
      <c r="H102" s="177"/>
      <c r="J102" s="17"/>
      <c r="K102" s="14">
        <f t="shared" si="15"/>
        <v>0</v>
      </c>
      <c r="L102" s="19">
        <f t="shared" si="11"/>
        <v>-8205.0666600000004</v>
      </c>
      <c r="M102" s="19">
        <f t="shared" si="12"/>
        <v>-8205.0666600000004</v>
      </c>
      <c r="N102" s="113">
        <f t="shared" si="13"/>
        <v>-8205.0666600000004</v>
      </c>
      <c r="O102" s="65">
        <f t="shared" si="14"/>
        <v>0</v>
      </c>
    </row>
    <row r="103" spans="1:15" x14ac:dyDescent="0.25">
      <c r="A103" s="6">
        <v>87</v>
      </c>
      <c r="B103" s="47"/>
      <c r="C103" s="177"/>
      <c r="D103" s="177"/>
      <c r="E103" s="14"/>
      <c r="F103" s="14"/>
      <c r="G103" s="177"/>
      <c r="H103" s="177"/>
      <c r="J103" s="17"/>
      <c r="K103" s="14">
        <f t="shared" si="15"/>
        <v>0</v>
      </c>
      <c r="L103" s="19">
        <f t="shared" si="11"/>
        <v>-8205.0666600000004</v>
      </c>
      <c r="M103" s="19">
        <f t="shared" si="12"/>
        <v>-8205.0666600000004</v>
      </c>
      <c r="N103" s="113">
        <f t="shared" si="13"/>
        <v>-8205.0666600000004</v>
      </c>
      <c r="O103" s="65">
        <f t="shared" si="14"/>
        <v>0</v>
      </c>
    </row>
    <row r="104" spans="1:15" x14ac:dyDescent="0.25">
      <c r="A104" s="6">
        <v>88</v>
      </c>
      <c r="B104" s="47"/>
      <c r="C104" s="177"/>
      <c r="D104" s="177"/>
      <c r="E104" s="14"/>
      <c r="F104" s="14"/>
      <c r="G104" s="177"/>
      <c r="H104" s="177"/>
      <c r="J104" s="17"/>
      <c r="K104" s="14">
        <f t="shared" si="15"/>
        <v>0</v>
      </c>
      <c r="L104" s="19">
        <f t="shared" si="11"/>
        <v>-8205.0666600000004</v>
      </c>
      <c r="M104" s="19">
        <f t="shared" si="12"/>
        <v>-8205.0666600000004</v>
      </c>
      <c r="N104" s="113">
        <f t="shared" si="13"/>
        <v>-8205.0666600000004</v>
      </c>
      <c r="O104" s="65">
        <f t="shared" si="14"/>
        <v>0</v>
      </c>
    </row>
    <row r="105" spans="1:15" x14ac:dyDescent="0.25">
      <c r="A105" s="6">
        <v>89</v>
      </c>
      <c r="B105" s="47"/>
      <c r="C105" s="177"/>
      <c r="D105" s="177"/>
      <c r="E105" s="14"/>
      <c r="F105" s="14"/>
      <c r="G105" s="177"/>
      <c r="H105" s="177"/>
      <c r="J105" s="17"/>
      <c r="K105" s="14">
        <f t="shared" si="15"/>
        <v>0</v>
      </c>
      <c r="L105" s="19">
        <f t="shared" si="11"/>
        <v>-8205.0666600000004</v>
      </c>
      <c r="M105" s="19">
        <f t="shared" si="12"/>
        <v>-8205.0666600000004</v>
      </c>
      <c r="N105" s="113">
        <f t="shared" si="13"/>
        <v>-8205.0666600000004</v>
      </c>
      <c r="O105" s="65">
        <f t="shared" si="14"/>
        <v>0</v>
      </c>
    </row>
    <row r="106" spans="1:15" x14ac:dyDescent="0.25">
      <c r="A106" s="6">
        <v>90</v>
      </c>
      <c r="B106" s="47"/>
      <c r="C106" s="177"/>
      <c r="D106" s="177"/>
      <c r="E106" s="14"/>
      <c r="F106" s="14"/>
      <c r="G106" s="177"/>
      <c r="H106" s="177"/>
      <c r="J106" s="17"/>
      <c r="K106" s="14">
        <f t="shared" si="15"/>
        <v>0</v>
      </c>
      <c r="L106" s="19">
        <f t="shared" si="11"/>
        <v>-8205.0666600000004</v>
      </c>
      <c r="M106" s="19">
        <f t="shared" si="12"/>
        <v>-8205.0666600000004</v>
      </c>
      <c r="N106" s="113">
        <f t="shared" si="13"/>
        <v>-8205.0666600000004</v>
      </c>
      <c r="O106" s="65">
        <f t="shared" si="14"/>
        <v>0</v>
      </c>
    </row>
    <row r="107" spans="1:15" x14ac:dyDescent="0.25">
      <c r="A107" s="6">
        <v>91</v>
      </c>
      <c r="B107" s="47"/>
      <c r="C107" s="177"/>
      <c r="D107" s="177"/>
      <c r="E107" s="14"/>
      <c r="F107" s="14"/>
      <c r="G107" s="177"/>
      <c r="H107" s="177"/>
      <c r="J107" s="17"/>
      <c r="K107" s="14">
        <f t="shared" si="15"/>
        <v>0</v>
      </c>
      <c r="L107" s="19">
        <f t="shared" si="11"/>
        <v>-8205.0666600000004</v>
      </c>
      <c r="M107" s="19">
        <f t="shared" si="12"/>
        <v>-8205.0666600000004</v>
      </c>
      <c r="N107" s="113">
        <f t="shared" si="13"/>
        <v>-8205.0666600000004</v>
      </c>
      <c r="O107" s="65">
        <f t="shared" si="14"/>
        <v>0</v>
      </c>
    </row>
    <row r="108" spans="1:15" x14ac:dyDescent="0.25">
      <c r="A108" s="6">
        <v>92</v>
      </c>
      <c r="B108" s="47"/>
      <c r="C108" s="177"/>
      <c r="D108" s="177"/>
      <c r="E108" s="14"/>
      <c r="F108" s="14"/>
      <c r="G108" s="177"/>
      <c r="H108" s="177"/>
      <c r="J108" s="17"/>
      <c r="K108" s="14">
        <f t="shared" si="15"/>
        <v>0</v>
      </c>
      <c r="L108" s="19">
        <f t="shared" si="11"/>
        <v>-8205.0666600000004</v>
      </c>
      <c r="M108" s="19">
        <f t="shared" si="12"/>
        <v>-8205.0666600000004</v>
      </c>
      <c r="N108" s="113">
        <f t="shared" si="13"/>
        <v>-8205.0666600000004</v>
      </c>
      <c r="O108" s="65">
        <f t="shared" si="14"/>
        <v>0</v>
      </c>
    </row>
    <row r="109" spans="1:15" x14ac:dyDescent="0.25">
      <c r="A109" s="6">
        <v>93</v>
      </c>
      <c r="B109" s="47"/>
      <c r="C109" s="177"/>
      <c r="D109" s="177"/>
      <c r="E109" s="14"/>
      <c r="F109" s="14"/>
      <c r="G109" s="177"/>
      <c r="H109" s="177"/>
      <c r="J109" s="17"/>
      <c r="K109" s="14">
        <f t="shared" si="15"/>
        <v>0</v>
      </c>
      <c r="L109" s="19">
        <f t="shared" si="11"/>
        <v>-8205.0666600000004</v>
      </c>
      <c r="M109" s="19">
        <f t="shared" si="12"/>
        <v>-8205.0666600000004</v>
      </c>
      <c r="N109" s="113">
        <f t="shared" si="13"/>
        <v>-8205.0666600000004</v>
      </c>
      <c r="O109" s="65">
        <f t="shared" si="14"/>
        <v>0</v>
      </c>
    </row>
    <row r="110" spans="1:15" x14ac:dyDescent="0.25">
      <c r="A110" s="6">
        <v>94</v>
      </c>
      <c r="B110" s="47"/>
      <c r="C110" s="177"/>
      <c r="D110" s="177"/>
      <c r="E110" s="14"/>
      <c r="F110" s="14"/>
      <c r="G110" s="177"/>
      <c r="H110" s="177"/>
      <c r="J110" s="17"/>
      <c r="K110" s="14">
        <f t="shared" si="15"/>
        <v>0</v>
      </c>
      <c r="L110" s="19">
        <f t="shared" si="11"/>
        <v>-8205.0666600000004</v>
      </c>
      <c r="M110" s="19">
        <f t="shared" si="12"/>
        <v>-8205.0666600000004</v>
      </c>
      <c r="N110" s="113">
        <f t="shared" si="13"/>
        <v>-8205.0666600000004</v>
      </c>
      <c r="O110" s="65">
        <f t="shared" si="14"/>
        <v>0</v>
      </c>
    </row>
    <row r="111" spans="1:15" x14ac:dyDescent="0.25">
      <c r="A111" s="6">
        <v>95</v>
      </c>
      <c r="B111" s="47"/>
      <c r="C111" s="177"/>
      <c r="D111" s="177"/>
      <c r="E111" s="14"/>
      <c r="F111" s="14"/>
      <c r="G111" s="177"/>
      <c r="H111" s="177"/>
      <c r="J111" s="17"/>
      <c r="K111" s="14">
        <f t="shared" si="15"/>
        <v>0</v>
      </c>
      <c r="L111" s="19">
        <f t="shared" si="11"/>
        <v>-8205.0666600000004</v>
      </c>
      <c r="M111" s="19">
        <f t="shared" si="12"/>
        <v>-8205.0666600000004</v>
      </c>
      <c r="N111" s="113">
        <f t="shared" si="13"/>
        <v>-8205.0666600000004</v>
      </c>
      <c r="O111" s="65">
        <f t="shared" si="14"/>
        <v>0</v>
      </c>
    </row>
    <row r="112" spans="1:15" x14ac:dyDescent="0.25">
      <c r="A112" s="6">
        <v>96</v>
      </c>
      <c r="B112" s="47"/>
      <c r="C112" s="177"/>
      <c r="D112" s="177"/>
      <c r="E112" s="14"/>
      <c r="F112" s="14"/>
      <c r="G112" s="177"/>
      <c r="H112" s="177"/>
      <c r="J112" s="17"/>
      <c r="K112" s="14">
        <f t="shared" si="15"/>
        <v>0</v>
      </c>
      <c r="L112" s="19">
        <f t="shared" si="11"/>
        <v>-8205.0666600000004</v>
      </c>
      <c r="M112" s="19">
        <f t="shared" si="12"/>
        <v>-8205.0666600000004</v>
      </c>
      <c r="N112" s="113">
        <f t="shared" si="13"/>
        <v>-8205.0666600000004</v>
      </c>
      <c r="O112" s="65">
        <f t="shared" si="14"/>
        <v>0</v>
      </c>
    </row>
  </sheetData>
  <mergeCells count="3">
    <mergeCell ref="G15:H15"/>
    <mergeCell ref="N15:O15"/>
    <mergeCell ref="K15:M15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A76" workbookViewId="0">
      <selection activeCell="E89" sqref="E89:E112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106</v>
      </c>
      <c r="K1" s="2" t="s">
        <v>53</v>
      </c>
    </row>
    <row r="2" spans="1:15" s="31" customFormat="1" x14ac:dyDescent="0.25">
      <c r="K2" s="5" t="s">
        <v>121</v>
      </c>
    </row>
    <row r="3" spans="1:15" x14ac:dyDescent="0.25">
      <c r="A3" s="2" t="s">
        <v>58</v>
      </c>
      <c r="B3" s="4">
        <v>1</v>
      </c>
      <c r="C3" s="6"/>
      <c r="K3" s="2" t="s">
        <v>80</v>
      </c>
    </row>
    <row r="4" spans="1:15" x14ac:dyDescent="0.25">
      <c r="A4" s="2" t="s">
        <v>51</v>
      </c>
      <c r="B4" s="186">
        <v>44607</v>
      </c>
      <c r="C4" s="6"/>
      <c r="K4" s="2" t="s">
        <v>122</v>
      </c>
    </row>
    <row r="5" spans="1:15" x14ac:dyDescent="0.25">
      <c r="A5" s="2" t="s">
        <v>5</v>
      </c>
      <c r="B5" s="187" t="s">
        <v>151</v>
      </c>
      <c r="C5" s="202" t="s">
        <v>144</v>
      </c>
      <c r="K5" s="2" t="s">
        <v>81</v>
      </c>
    </row>
    <row r="6" spans="1:15" x14ac:dyDescent="0.25">
      <c r="A6" s="2" t="s">
        <v>52</v>
      </c>
      <c r="B6" s="2" t="s">
        <v>9</v>
      </c>
      <c r="K6" s="2" t="s">
        <v>54</v>
      </c>
    </row>
    <row r="7" spans="1:15" x14ac:dyDescent="0.25">
      <c r="B7" s="2" t="s">
        <v>8</v>
      </c>
    </row>
    <row r="8" spans="1:15" x14ac:dyDescent="0.25">
      <c r="A8" s="2"/>
      <c r="B8" s="3" t="s">
        <v>36</v>
      </c>
    </row>
    <row r="9" spans="1:15" x14ac:dyDescent="0.25">
      <c r="A9" s="32"/>
    </row>
    <row r="10" spans="1:15" x14ac:dyDescent="0.25">
      <c r="A10" s="2" t="s">
        <v>22</v>
      </c>
      <c r="B10" s="33" t="s">
        <v>44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5">
      <c r="A11" s="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ht="15.75" thickBot="1" x14ac:dyDescent="0.3">
      <c r="B12" s="17"/>
      <c r="C12" s="36"/>
      <c r="D12" s="37">
        <v>1</v>
      </c>
      <c r="E12" s="37">
        <v>2</v>
      </c>
      <c r="F12" s="37">
        <v>3</v>
      </c>
      <c r="G12" s="37">
        <v>4</v>
      </c>
      <c r="H12" s="37">
        <v>5</v>
      </c>
      <c r="I12" s="37">
        <v>6</v>
      </c>
      <c r="J12" s="37">
        <v>7</v>
      </c>
      <c r="K12" s="37">
        <v>8</v>
      </c>
      <c r="L12" s="37">
        <v>9</v>
      </c>
      <c r="M12" s="37">
        <v>10</v>
      </c>
      <c r="N12" s="37">
        <v>11</v>
      </c>
      <c r="O12" s="37">
        <v>12</v>
      </c>
    </row>
    <row r="13" spans="1:15" ht="15.75" thickBot="1" x14ac:dyDescent="0.3">
      <c r="B13" s="17"/>
      <c r="C13" s="190"/>
      <c r="D13" s="216" t="s">
        <v>23</v>
      </c>
      <c r="E13" s="217"/>
      <c r="F13" s="217"/>
      <c r="G13" s="217" t="s">
        <v>19</v>
      </c>
      <c r="H13" s="217"/>
      <c r="I13" s="217"/>
      <c r="J13" s="217" t="s">
        <v>19</v>
      </c>
      <c r="K13" s="217"/>
      <c r="L13" s="217"/>
      <c r="M13" s="218" t="s">
        <v>19</v>
      </c>
      <c r="N13" s="219"/>
      <c r="O13" s="220"/>
    </row>
    <row r="14" spans="1:15" x14ac:dyDescent="0.25">
      <c r="B14" s="17"/>
      <c r="C14" s="40" t="s">
        <v>11</v>
      </c>
      <c r="D14" s="41">
        <v>0</v>
      </c>
      <c r="E14" s="42">
        <v>0</v>
      </c>
      <c r="F14" s="43">
        <v>0</v>
      </c>
      <c r="G14" s="16">
        <v>25</v>
      </c>
      <c r="H14" s="16">
        <f t="shared" ref="H14:H21" si="0">G14</f>
        <v>25</v>
      </c>
      <c r="I14" s="16">
        <f t="shared" ref="I14:I21" si="1">G14</f>
        <v>25</v>
      </c>
      <c r="J14" s="44">
        <v>33</v>
      </c>
      <c r="K14" s="16">
        <f t="shared" ref="K14:K21" si="2">J14</f>
        <v>33</v>
      </c>
      <c r="L14" s="45">
        <f t="shared" ref="L14:L21" si="3">J14</f>
        <v>33</v>
      </c>
      <c r="M14" s="16">
        <v>41</v>
      </c>
      <c r="N14" s="16">
        <f t="shared" ref="N14:N21" si="4">M14</f>
        <v>41</v>
      </c>
      <c r="O14" s="46">
        <f t="shared" ref="O14:O21" si="5">M14</f>
        <v>41</v>
      </c>
    </row>
    <row r="15" spans="1:15" x14ac:dyDescent="0.25">
      <c r="B15" s="17"/>
      <c r="C15" s="50" t="s">
        <v>12</v>
      </c>
      <c r="D15" s="51">
        <v>100</v>
      </c>
      <c r="E15" s="52">
        <v>100</v>
      </c>
      <c r="F15" s="53">
        <v>100</v>
      </c>
      <c r="G15" s="30">
        <v>26</v>
      </c>
      <c r="H15" s="30">
        <f t="shared" si="0"/>
        <v>26</v>
      </c>
      <c r="I15" s="30">
        <f t="shared" si="1"/>
        <v>26</v>
      </c>
      <c r="J15" s="54">
        <v>34</v>
      </c>
      <c r="K15" s="30">
        <f t="shared" si="2"/>
        <v>34</v>
      </c>
      <c r="L15" s="55">
        <f t="shared" si="3"/>
        <v>34</v>
      </c>
      <c r="M15" s="30">
        <v>42</v>
      </c>
      <c r="N15" s="30">
        <f t="shared" si="4"/>
        <v>42</v>
      </c>
      <c r="O15" s="56">
        <f t="shared" si="5"/>
        <v>42</v>
      </c>
    </row>
    <row r="16" spans="1:15" x14ac:dyDescent="0.25">
      <c r="B16" s="17"/>
      <c r="C16" s="57" t="s">
        <v>13</v>
      </c>
      <c r="D16" s="58">
        <v>200</v>
      </c>
      <c r="E16" s="47">
        <v>200</v>
      </c>
      <c r="F16" s="48">
        <v>200</v>
      </c>
      <c r="G16" s="14">
        <v>27</v>
      </c>
      <c r="H16" s="14">
        <f t="shared" si="0"/>
        <v>27</v>
      </c>
      <c r="I16" s="14">
        <f t="shared" si="1"/>
        <v>27</v>
      </c>
      <c r="J16" s="24">
        <v>35</v>
      </c>
      <c r="K16" s="14">
        <f t="shared" si="2"/>
        <v>35</v>
      </c>
      <c r="L16" s="59">
        <f t="shared" si="3"/>
        <v>35</v>
      </c>
      <c r="M16" s="14">
        <v>43</v>
      </c>
      <c r="N16" s="14">
        <f t="shared" si="4"/>
        <v>43</v>
      </c>
      <c r="O16" s="60">
        <f t="shared" si="5"/>
        <v>43</v>
      </c>
    </row>
    <row r="17" spans="1:15" x14ac:dyDescent="0.25">
      <c r="B17" s="17"/>
      <c r="C17" s="50" t="s">
        <v>14</v>
      </c>
      <c r="D17" s="51">
        <v>300</v>
      </c>
      <c r="E17" s="52">
        <v>300</v>
      </c>
      <c r="F17" s="53">
        <v>300</v>
      </c>
      <c r="G17" s="30">
        <v>28</v>
      </c>
      <c r="H17" s="30">
        <f t="shared" si="0"/>
        <v>28</v>
      </c>
      <c r="I17" s="30">
        <f t="shared" si="1"/>
        <v>28</v>
      </c>
      <c r="J17" s="54">
        <v>36</v>
      </c>
      <c r="K17" s="30">
        <f t="shared" si="2"/>
        <v>36</v>
      </c>
      <c r="L17" s="55">
        <f t="shared" si="3"/>
        <v>36</v>
      </c>
      <c r="M17" s="30">
        <v>44</v>
      </c>
      <c r="N17" s="30">
        <f t="shared" si="4"/>
        <v>44</v>
      </c>
      <c r="O17" s="56">
        <f t="shared" si="5"/>
        <v>44</v>
      </c>
    </row>
    <row r="18" spans="1:15" x14ac:dyDescent="0.25">
      <c r="B18" s="17"/>
      <c r="C18" s="57" t="s">
        <v>15</v>
      </c>
      <c r="D18" s="58">
        <v>400</v>
      </c>
      <c r="E18" s="47">
        <v>400</v>
      </c>
      <c r="F18" s="48">
        <v>400</v>
      </c>
      <c r="G18" s="14">
        <v>29</v>
      </c>
      <c r="H18" s="14">
        <f t="shared" si="0"/>
        <v>29</v>
      </c>
      <c r="I18" s="14">
        <f t="shared" si="1"/>
        <v>29</v>
      </c>
      <c r="J18" s="24">
        <v>37</v>
      </c>
      <c r="K18" s="14">
        <f t="shared" si="2"/>
        <v>37</v>
      </c>
      <c r="L18" s="59">
        <f t="shared" si="3"/>
        <v>37</v>
      </c>
      <c r="M18" s="14">
        <v>45</v>
      </c>
      <c r="N18" s="14">
        <f t="shared" si="4"/>
        <v>45</v>
      </c>
      <c r="O18" s="60">
        <f t="shared" si="5"/>
        <v>45</v>
      </c>
    </row>
    <row r="19" spans="1:15" x14ac:dyDescent="0.25">
      <c r="B19" s="17"/>
      <c r="C19" s="50" t="s">
        <v>16</v>
      </c>
      <c r="D19" s="61"/>
      <c r="E19" s="62"/>
      <c r="F19" s="63"/>
      <c r="G19" s="30">
        <v>30</v>
      </c>
      <c r="H19" s="30">
        <f t="shared" si="0"/>
        <v>30</v>
      </c>
      <c r="I19" s="30">
        <f t="shared" si="1"/>
        <v>30</v>
      </c>
      <c r="J19" s="54">
        <v>38</v>
      </c>
      <c r="K19" s="30">
        <f t="shared" si="2"/>
        <v>38</v>
      </c>
      <c r="L19" s="55">
        <f t="shared" si="3"/>
        <v>38</v>
      </c>
      <c r="M19" s="30">
        <v>46</v>
      </c>
      <c r="N19" s="30">
        <f t="shared" si="4"/>
        <v>46</v>
      </c>
      <c r="O19" s="56">
        <f t="shared" si="5"/>
        <v>46</v>
      </c>
    </row>
    <row r="20" spans="1:15" x14ac:dyDescent="0.25">
      <c r="B20" s="17"/>
      <c r="C20" s="57" t="s">
        <v>17</v>
      </c>
      <c r="D20" s="64"/>
      <c r="E20" s="65"/>
      <c r="F20" s="66"/>
      <c r="G20" s="14">
        <v>31</v>
      </c>
      <c r="H20" s="14">
        <f t="shared" si="0"/>
        <v>31</v>
      </c>
      <c r="I20" s="14">
        <f t="shared" si="1"/>
        <v>31</v>
      </c>
      <c r="J20" s="24">
        <v>39</v>
      </c>
      <c r="K20" s="14">
        <f t="shared" si="2"/>
        <v>39</v>
      </c>
      <c r="L20" s="59">
        <f t="shared" si="3"/>
        <v>39</v>
      </c>
      <c r="M20" s="14">
        <v>47</v>
      </c>
      <c r="N20" s="14">
        <f t="shared" si="4"/>
        <v>47</v>
      </c>
      <c r="O20" s="60">
        <f t="shared" si="5"/>
        <v>47</v>
      </c>
    </row>
    <row r="21" spans="1:15" ht="15.75" thickBot="1" x14ac:dyDescent="0.3">
      <c r="B21" s="17"/>
      <c r="C21" s="67" t="s">
        <v>18</v>
      </c>
      <c r="D21" s="68"/>
      <c r="E21" s="69"/>
      <c r="F21" s="70"/>
      <c r="G21" s="18">
        <v>32</v>
      </c>
      <c r="H21" s="18">
        <f t="shared" si="0"/>
        <v>32</v>
      </c>
      <c r="I21" s="18">
        <f t="shared" si="1"/>
        <v>32</v>
      </c>
      <c r="J21" s="71">
        <v>40</v>
      </c>
      <c r="K21" s="18">
        <f t="shared" si="2"/>
        <v>40</v>
      </c>
      <c r="L21" s="72">
        <f t="shared" si="3"/>
        <v>40</v>
      </c>
      <c r="M21" s="18">
        <v>48</v>
      </c>
      <c r="N21" s="18">
        <f t="shared" si="4"/>
        <v>48</v>
      </c>
      <c r="O21" s="73">
        <f t="shared" si="5"/>
        <v>48</v>
      </c>
    </row>
    <row r="22" spans="1:15" x14ac:dyDescent="0.2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1:15" x14ac:dyDescent="0.25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 x14ac:dyDescent="0.25">
      <c r="A24" s="2" t="s">
        <v>24</v>
      </c>
      <c r="B24" s="38" t="s">
        <v>32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 x14ac:dyDescent="0.25">
      <c r="B25" s="9" t="s">
        <v>25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7"/>
    </row>
    <row r="26" spans="1:15" ht="15.75" thickBot="1" x14ac:dyDescent="0.3"/>
    <row r="27" spans="1:15" ht="15.75" thickBot="1" x14ac:dyDescent="0.3">
      <c r="B27" s="17"/>
      <c r="C27" s="17"/>
      <c r="D27" s="221" t="s">
        <v>8</v>
      </c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3"/>
    </row>
    <row r="28" spans="1:15" ht="15.75" thickBot="1" x14ac:dyDescent="0.3">
      <c r="B28" s="74"/>
      <c r="C28" s="17" t="s">
        <v>150</v>
      </c>
      <c r="D28" s="75">
        <v>1</v>
      </c>
      <c r="E28" s="13">
        <v>2</v>
      </c>
      <c r="F28" s="13">
        <v>3</v>
      </c>
      <c r="G28" s="76">
        <v>4</v>
      </c>
      <c r="H28" s="13">
        <v>5</v>
      </c>
      <c r="I28" s="77">
        <v>6</v>
      </c>
      <c r="J28" s="13">
        <v>7</v>
      </c>
      <c r="K28" s="13">
        <v>8</v>
      </c>
      <c r="L28" s="13">
        <v>9</v>
      </c>
      <c r="M28" s="76">
        <v>10</v>
      </c>
      <c r="N28" s="13">
        <v>11</v>
      </c>
      <c r="O28" s="78">
        <v>12</v>
      </c>
    </row>
    <row r="29" spans="1:15" x14ac:dyDescent="0.25">
      <c r="B29" s="17"/>
      <c r="C29" s="17">
        <v>20.399999999999999</v>
      </c>
      <c r="D29" s="79">
        <v>54641.531000000003</v>
      </c>
      <c r="E29" s="80">
        <v>52000.483999999997</v>
      </c>
      <c r="F29" s="80">
        <v>52476.218000000001</v>
      </c>
      <c r="G29" s="81">
        <v>66973.264999999999</v>
      </c>
      <c r="H29" s="80">
        <v>65759.085000000006</v>
      </c>
      <c r="I29" s="82">
        <v>67682.031000000003</v>
      </c>
      <c r="J29" s="80">
        <v>57496.495999999999</v>
      </c>
      <c r="K29" s="80">
        <v>54804.358999999997</v>
      </c>
      <c r="L29" s="80">
        <v>54979.046000000002</v>
      </c>
      <c r="M29" s="81">
        <v>54529.96</v>
      </c>
      <c r="N29" s="80">
        <v>52995.851000000002</v>
      </c>
      <c r="O29" s="83">
        <v>54315.394</v>
      </c>
    </row>
    <row r="30" spans="1:15" x14ac:dyDescent="0.25">
      <c r="B30" s="17"/>
      <c r="C30" s="17"/>
      <c r="D30" s="84">
        <v>61104.527000000002</v>
      </c>
      <c r="E30" s="47">
        <v>57010.23</v>
      </c>
      <c r="F30" s="47">
        <v>57607.031000000003</v>
      </c>
      <c r="G30" s="58">
        <v>104233.039</v>
      </c>
      <c r="H30" s="47">
        <v>99455.648000000001</v>
      </c>
      <c r="I30" s="48">
        <v>100695.32799999999</v>
      </c>
      <c r="J30" s="47">
        <v>58443.682999999997</v>
      </c>
      <c r="K30" s="47">
        <v>54674.726000000002</v>
      </c>
      <c r="L30" s="47">
        <v>54904.057999999997</v>
      </c>
      <c r="M30" s="58">
        <v>63994.355000000003</v>
      </c>
      <c r="N30" s="47">
        <v>61778.175000000003</v>
      </c>
      <c r="O30" s="85">
        <v>63641.483999999997</v>
      </c>
    </row>
    <row r="31" spans="1:15" x14ac:dyDescent="0.25">
      <c r="B31" s="17"/>
      <c r="C31" s="17"/>
      <c r="D31" s="86">
        <v>70884.467999999993</v>
      </c>
      <c r="E31" s="52">
        <v>64923.957000000002</v>
      </c>
      <c r="F31" s="52">
        <v>65654.460000000006</v>
      </c>
      <c r="G31" s="51">
        <v>55207.406000000003</v>
      </c>
      <c r="H31" s="52">
        <v>53483.307999999997</v>
      </c>
      <c r="I31" s="53">
        <v>56079.002999999997</v>
      </c>
      <c r="J31" s="52">
        <v>70524.952999999994</v>
      </c>
      <c r="K31" s="52">
        <v>66650.842999999993</v>
      </c>
      <c r="L31" s="52">
        <v>66181.835000000006</v>
      </c>
      <c r="M31" s="51">
        <v>55093.311999999998</v>
      </c>
      <c r="N31" s="52">
        <v>53383.127999999997</v>
      </c>
      <c r="O31" s="87">
        <v>55132.093000000001</v>
      </c>
    </row>
    <row r="32" spans="1:15" x14ac:dyDescent="0.25">
      <c r="B32" s="17"/>
      <c r="C32" s="17"/>
      <c r="D32" s="84">
        <v>79113.967999999993</v>
      </c>
      <c r="E32" s="47">
        <v>74188.875</v>
      </c>
      <c r="F32" s="47">
        <v>74524.039000000004</v>
      </c>
      <c r="G32" s="58">
        <v>70981.187000000005</v>
      </c>
      <c r="H32" s="47">
        <v>67066.812000000005</v>
      </c>
      <c r="I32" s="48">
        <v>69160.312000000005</v>
      </c>
      <c r="J32" s="47">
        <v>66699.631999999998</v>
      </c>
      <c r="K32" s="47">
        <v>62907.296000000002</v>
      </c>
      <c r="L32" s="47">
        <v>63511.98</v>
      </c>
      <c r="M32" s="58">
        <v>53918.351000000002</v>
      </c>
      <c r="N32" s="47">
        <v>52228.432999999997</v>
      </c>
      <c r="O32" s="85">
        <v>54483.152000000002</v>
      </c>
    </row>
    <row r="33" spans="1:15" x14ac:dyDescent="0.25">
      <c r="B33" s="17"/>
      <c r="C33" s="17"/>
      <c r="D33" s="86">
        <v>91753.827999999994</v>
      </c>
      <c r="E33" s="52">
        <v>80053.898000000001</v>
      </c>
      <c r="F33" s="52">
        <v>83553.648000000001</v>
      </c>
      <c r="G33" s="51">
        <v>53705.8</v>
      </c>
      <c r="H33" s="52">
        <v>52214.127999999997</v>
      </c>
      <c r="I33" s="53">
        <v>54745.945</v>
      </c>
      <c r="J33" s="52">
        <v>62874.311000000002</v>
      </c>
      <c r="K33" s="52">
        <v>52535.807999999997</v>
      </c>
      <c r="L33" s="52">
        <v>55903.928999999996</v>
      </c>
      <c r="M33" s="51">
        <v>59225.3</v>
      </c>
      <c r="N33" s="52">
        <v>56956.152000000002</v>
      </c>
      <c r="O33" s="87">
        <v>58625.277000000002</v>
      </c>
    </row>
    <row r="34" spans="1:15" x14ac:dyDescent="0.25">
      <c r="A34" s="2"/>
      <c r="B34" s="17"/>
      <c r="C34" s="17"/>
      <c r="D34" s="84">
        <v>58570.995999999999</v>
      </c>
      <c r="E34" s="47">
        <v>51074.436999999998</v>
      </c>
      <c r="F34" s="47">
        <v>54003.237999999998</v>
      </c>
      <c r="G34" s="58">
        <v>57950.777000000002</v>
      </c>
      <c r="H34" s="47">
        <v>56619.523000000001</v>
      </c>
      <c r="I34" s="48">
        <v>58299.936999999998</v>
      </c>
      <c r="J34" s="47">
        <v>59048.99</v>
      </c>
      <c r="K34" s="47">
        <v>54311.362999999998</v>
      </c>
      <c r="L34" s="47">
        <v>56553.156000000003</v>
      </c>
      <c r="M34" s="58">
        <v>53408.936999999998</v>
      </c>
      <c r="N34" s="47">
        <v>51766.733999999997</v>
      </c>
      <c r="O34" s="85">
        <v>53205.578000000001</v>
      </c>
    </row>
    <row r="35" spans="1:15" x14ac:dyDescent="0.25">
      <c r="A35" s="88"/>
      <c r="B35" s="17"/>
      <c r="C35" s="17"/>
      <c r="D35" s="86">
        <v>57825.964</v>
      </c>
      <c r="E35" s="52">
        <v>50636.561999999998</v>
      </c>
      <c r="F35" s="52">
        <v>52674.417999999998</v>
      </c>
      <c r="G35" s="51">
        <v>61158.394</v>
      </c>
      <c r="H35" s="52">
        <v>59350.535000000003</v>
      </c>
      <c r="I35" s="53">
        <v>61306.199000000001</v>
      </c>
      <c r="J35" s="52">
        <v>69481.312000000005</v>
      </c>
      <c r="K35" s="52">
        <v>63574.25</v>
      </c>
      <c r="L35" s="52">
        <v>64760.277000000002</v>
      </c>
      <c r="M35" s="51">
        <v>52993.082000000002</v>
      </c>
      <c r="N35" s="52">
        <v>52063.241999999998</v>
      </c>
      <c r="O35" s="87">
        <v>52737.968000000001</v>
      </c>
    </row>
    <row r="36" spans="1:15" ht="15.75" thickBot="1" x14ac:dyDescent="0.3">
      <c r="A36" s="88"/>
      <c r="B36" s="17"/>
      <c r="C36" s="17"/>
      <c r="D36" s="89">
        <v>55607.777000000002</v>
      </c>
      <c r="E36" s="90">
        <v>50238.421000000002</v>
      </c>
      <c r="F36" s="90">
        <v>52769.714</v>
      </c>
      <c r="G36" s="91">
        <v>52163.921000000002</v>
      </c>
      <c r="H36" s="90">
        <v>52196.432999999997</v>
      </c>
      <c r="I36" s="92">
        <v>53912.574000000001</v>
      </c>
      <c r="J36" s="90">
        <v>60373.375</v>
      </c>
      <c r="K36" s="90">
        <v>55385.07</v>
      </c>
      <c r="L36" s="90">
        <v>57210.264999999999</v>
      </c>
      <c r="M36" s="91">
        <v>54485.324000000001</v>
      </c>
      <c r="N36" s="90">
        <v>52517.699000000001</v>
      </c>
      <c r="O36" s="93">
        <v>53739.906000000003</v>
      </c>
    </row>
    <row r="37" spans="1:15" x14ac:dyDescent="0.25">
      <c r="A37" s="32"/>
    </row>
    <row r="38" spans="1:15" x14ac:dyDescent="0.25">
      <c r="A38" s="2" t="s">
        <v>26</v>
      </c>
      <c r="B38" s="33" t="s">
        <v>86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x14ac:dyDescent="0.25">
      <c r="A39" s="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x14ac:dyDescent="0.25">
      <c r="A40" s="34"/>
      <c r="C40" s="213" t="s">
        <v>87</v>
      </c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5"/>
      <c r="O40" s="35"/>
    </row>
    <row r="41" spans="1:15" x14ac:dyDescent="0.25">
      <c r="A41" s="35"/>
      <c r="B41" s="38"/>
      <c r="C41" s="226" t="s">
        <v>27</v>
      </c>
      <c r="D41" s="227"/>
      <c r="E41" s="228"/>
      <c r="F41" s="226" t="s">
        <v>28</v>
      </c>
      <c r="G41" s="227"/>
      <c r="H41" s="228"/>
      <c r="I41" s="227" t="s">
        <v>29</v>
      </c>
      <c r="J41" s="227"/>
      <c r="K41" s="227"/>
      <c r="L41" s="226" t="s">
        <v>30</v>
      </c>
      <c r="M41" s="227"/>
      <c r="N41" s="228"/>
      <c r="O41" s="35"/>
    </row>
    <row r="42" spans="1:15" x14ac:dyDescent="0.25">
      <c r="A42" s="35"/>
      <c r="B42" s="38"/>
      <c r="C42" s="115" t="s">
        <v>2</v>
      </c>
      <c r="D42" s="116" t="s">
        <v>4</v>
      </c>
      <c r="E42" s="193" t="s">
        <v>6</v>
      </c>
      <c r="F42" s="191" t="s">
        <v>19</v>
      </c>
      <c r="G42" s="192" t="s">
        <v>4</v>
      </c>
      <c r="H42" s="193" t="s">
        <v>6</v>
      </c>
      <c r="I42" s="191" t="s">
        <v>19</v>
      </c>
      <c r="J42" s="192" t="s">
        <v>4</v>
      </c>
      <c r="K42" s="193" t="s">
        <v>6</v>
      </c>
      <c r="L42" s="191" t="s">
        <v>19</v>
      </c>
      <c r="M42" s="192" t="s">
        <v>4</v>
      </c>
      <c r="N42" s="193" t="s">
        <v>6</v>
      </c>
      <c r="O42" s="35"/>
    </row>
    <row r="43" spans="1:15" x14ac:dyDescent="0.25">
      <c r="A43" s="35"/>
      <c r="B43" s="15"/>
      <c r="C43" s="120">
        <v>0</v>
      </c>
      <c r="D43" s="121">
        <f>AVERAGE(D29:F29)</f>
        <v>53039.411</v>
      </c>
      <c r="E43" s="122">
        <f>STDEV(D29:F29)</f>
        <v>1407.718750492799</v>
      </c>
      <c r="F43" s="172">
        <f t="shared" ref="F43:F50" si="6">G14</f>
        <v>25</v>
      </c>
      <c r="G43" s="121">
        <f t="shared" ref="G43:G50" si="7">AVERAGE(G29:I29)</f>
        <v>66804.793666666665</v>
      </c>
      <c r="H43" s="122">
        <f t="shared" ref="H43:H50" si="8">STDEV(G29:I29)</f>
        <v>972.47995986823753</v>
      </c>
      <c r="I43" s="172">
        <f t="shared" ref="I43:I50" si="9">J14</f>
        <v>33</v>
      </c>
      <c r="J43" s="121">
        <f t="shared" ref="J43:J50" si="10">AVERAGE(J29:L29)</f>
        <v>55759.967000000004</v>
      </c>
      <c r="K43" s="122">
        <f t="shared" ref="K43:K50" si="11">STDEV(J29:L29)</f>
        <v>1506.4124975825846</v>
      </c>
      <c r="L43" s="172">
        <f t="shared" ref="L43:L50" si="12">M14</f>
        <v>41</v>
      </c>
      <c r="M43" s="121">
        <f t="shared" ref="M43:M50" si="13">AVERAGE(M29:O29)</f>
        <v>53947.068333333336</v>
      </c>
      <c r="N43" s="122">
        <f t="shared" ref="N43:N50" si="14">STDEV(M29:O29)</f>
        <v>830.73488762319994</v>
      </c>
      <c r="O43" s="35"/>
    </row>
    <row r="44" spans="1:15" x14ac:dyDescent="0.25">
      <c r="A44" s="35"/>
      <c r="B44" s="15"/>
      <c r="C44" s="120">
        <v>100</v>
      </c>
      <c r="D44" s="121">
        <f>AVERAGE(D30:F30)</f>
        <v>58573.929333333333</v>
      </c>
      <c r="E44" s="122">
        <f>STDEV(D30:F30)</f>
        <v>2211.7835046189152</v>
      </c>
      <c r="F44" s="196">
        <f t="shared" si="6"/>
        <v>26</v>
      </c>
      <c r="G44" s="121">
        <f t="shared" si="7"/>
        <v>101461.33833333333</v>
      </c>
      <c r="H44" s="122">
        <f t="shared" si="8"/>
        <v>2479.1016648778946</v>
      </c>
      <c r="I44" s="196">
        <f t="shared" si="9"/>
        <v>34</v>
      </c>
      <c r="J44" s="121">
        <f t="shared" si="10"/>
        <v>56007.489000000001</v>
      </c>
      <c r="K44" s="122">
        <f t="shared" si="11"/>
        <v>2112.9195904678891</v>
      </c>
      <c r="L44" s="196">
        <f t="shared" si="12"/>
        <v>42</v>
      </c>
      <c r="M44" s="121">
        <f t="shared" si="13"/>
        <v>63138.004666666668</v>
      </c>
      <c r="N44" s="122">
        <f t="shared" si="14"/>
        <v>1190.7905052612448</v>
      </c>
      <c r="O44" s="35"/>
    </row>
    <row r="45" spans="1:15" x14ac:dyDescent="0.25">
      <c r="A45" s="35"/>
      <c r="B45" s="15"/>
      <c r="C45" s="120">
        <v>200</v>
      </c>
      <c r="D45" s="121">
        <f>AVERAGE(D31:F31)</f>
        <v>67154.294999999998</v>
      </c>
      <c r="E45" s="122">
        <f>STDEV(D31:F31)</f>
        <v>3251.0077846260169</v>
      </c>
      <c r="F45" s="196">
        <f t="shared" si="6"/>
        <v>27</v>
      </c>
      <c r="G45" s="121">
        <f t="shared" si="7"/>
        <v>54923.239000000001</v>
      </c>
      <c r="H45" s="122">
        <f t="shared" si="8"/>
        <v>1320.9736167588667</v>
      </c>
      <c r="I45" s="196">
        <f t="shared" si="9"/>
        <v>35</v>
      </c>
      <c r="J45" s="121">
        <f t="shared" si="10"/>
        <v>67785.876999999993</v>
      </c>
      <c r="K45" s="122">
        <f t="shared" si="11"/>
        <v>2383.6726130800726</v>
      </c>
      <c r="L45" s="196">
        <f t="shared" si="12"/>
        <v>43</v>
      </c>
      <c r="M45" s="121">
        <f t="shared" si="13"/>
        <v>54536.177666666663</v>
      </c>
      <c r="N45" s="122">
        <f t="shared" si="14"/>
        <v>998.75855032151594</v>
      </c>
      <c r="O45" s="35"/>
    </row>
    <row r="46" spans="1:15" x14ac:dyDescent="0.25">
      <c r="A46" s="35"/>
      <c r="B46" s="15"/>
      <c r="C46" s="120">
        <v>300</v>
      </c>
      <c r="D46" s="121">
        <f>AVERAGE(D32:F32)</f>
        <v>75942.293999999994</v>
      </c>
      <c r="E46" s="122">
        <f>STDEV(D32:F32)</f>
        <v>2751.8576813547197</v>
      </c>
      <c r="F46" s="196">
        <f t="shared" si="6"/>
        <v>28</v>
      </c>
      <c r="G46" s="121">
        <f t="shared" si="7"/>
        <v>69069.437000000005</v>
      </c>
      <c r="H46" s="122">
        <f t="shared" si="8"/>
        <v>1958.7691567346571</v>
      </c>
      <c r="I46" s="196">
        <f t="shared" si="9"/>
        <v>36</v>
      </c>
      <c r="J46" s="121">
        <f t="shared" si="10"/>
        <v>64372.969333333334</v>
      </c>
      <c r="K46" s="122">
        <f t="shared" si="11"/>
        <v>2037.5058425215184</v>
      </c>
      <c r="L46" s="196">
        <f t="shared" si="12"/>
        <v>44</v>
      </c>
      <c r="M46" s="121">
        <f t="shared" si="13"/>
        <v>53543.311999999998</v>
      </c>
      <c r="N46" s="122">
        <f t="shared" si="14"/>
        <v>1173.2135913298166</v>
      </c>
      <c r="O46" s="35"/>
    </row>
    <row r="47" spans="1:15" x14ac:dyDescent="0.25">
      <c r="A47" s="35"/>
      <c r="B47" s="15"/>
      <c r="C47" s="120">
        <v>400</v>
      </c>
      <c r="D47" s="121">
        <f>AVERAGE(D33:F33)</f>
        <v>85120.457999999999</v>
      </c>
      <c r="E47" s="122">
        <f>STDEV(D33:F33)</f>
        <v>6005.2694097184312</v>
      </c>
      <c r="F47" s="196">
        <f t="shared" si="6"/>
        <v>29</v>
      </c>
      <c r="G47" s="121">
        <f t="shared" si="7"/>
        <v>53555.290999999997</v>
      </c>
      <c r="H47" s="122">
        <f t="shared" si="8"/>
        <v>1272.60129250406</v>
      </c>
      <c r="I47" s="196">
        <f t="shared" si="9"/>
        <v>37</v>
      </c>
      <c r="J47" s="121">
        <f t="shared" si="10"/>
        <v>57104.682666666668</v>
      </c>
      <c r="K47" s="122">
        <f t="shared" si="11"/>
        <v>5272.8093172674426</v>
      </c>
      <c r="L47" s="196">
        <f t="shared" si="12"/>
        <v>45</v>
      </c>
      <c r="M47" s="121">
        <f t="shared" si="13"/>
        <v>58268.909666666666</v>
      </c>
      <c r="N47" s="122">
        <f t="shared" si="14"/>
        <v>1175.8003311261375</v>
      </c>
      <c r="O47" s="35"/>
    </row>
    <row r="48" spans="1:15" x14ac:dyDescent="0.25">
      <c r="A48" s="35"/>
      <c r="B48" s="15"/>
      <c r="C48" s="124"/>
      <c r="D48" s="121"/>
      <c r="E48" s="122"/>
      <c r="F48" s="196">
        <f t="shared" si="6"/>
        <v>30</v>
      </c>
      <c r="G48" s="121">
        <f t="shared" si="7"/>
        <v>57623.412333333334</v>
      </c>
      <c r="H48" s="122">
        <f t="shared" si="8"/>
        <v>886.74884921567934</v>
      </c>
      <c r="I48" s="196">
        <f t="shared" si="9"/>
        <v>38</v>
      </c>
      <c r="J48" s="121">
        <f t="shared" si="10"/>
        <v>56637.83633333334</v>
      </c>
      <c r="K48" s="122">
        <f t="shared" si="11"/>
        <v>2369.9484101816083</v>
      </c>
      <c r="L48" s="196">
        <f t="shared" si="12"/>
        <v>46</v>
      </c>
      <c r="M48" s="121">
        <f t="shared" si="13"/>
        <v>52793.74966666667</v>
      </c>
      <c r="N48" s="122">
        <f t="shared" si="14"/>
        <v>895.21483756936027</v>
      </c>
      <c r="O48" s="35"/>
    </row>
    <row r="49" spans="1:15" x14ac:dyDescent="0.25">
      <c r="A49" s="35"/>
      <c r="B49" s="15"/>
      <c r="C49" s="124"/>
      <c r="D49" s="121"/>
      <c r="E49" s="122"/>
      <c r="F49" s="196">
        <f t="shared" si="6"/>
        <v>31</v>
      </c>
      <c r="G49" s="121">
        <f t="shared" si="7"/>
        <v>60605.042666666668</v>
      </c>
      <c r="H49" s="122">
        <f t="shared" si="8"/>
        <v>1088.9461390722361</v>
      </c>
      <c r="I49" s="196">
        <f t="shared" si="9"/>
        <v>39</v>
      </c>
      <c r="J49" s="121">
        <f t="shared" si="10"/>
        <v>65938.612999999998</v>
      </c>
      <c r="K49" s="122">
        <f t="shared" si="11"/>
        <v>3124.8523428528611</v>
      </c>
      <c r="L49" s="196">
        <f t="shared" si="12"/>
        <v>47</v>
      </c>
      <c r="M49" s="121">
        <f t="shared" si="13"/>
        <v>52598.097333333331</v>
      </c>
      <c r="N49" s="122">
        <f t="shared" si="14"/>
        <v>480.44090057501887</v>
      </c>
      <c r="O49" s="35"/>
    </row>
    <row r="50" spans="1:15" x14ac:dyDescent="0.25">
      <c r="A50" s="35"/>
      <c r="B50" s="15"/>
      <c r="C50" s="125"/>
      <c r="D50" s="126"/>
      <c r="E50" s="127"/>
      <c r="F50" s="128">
        <f t="shared" si="6"/>
        <v>32</v>
      </c>
      <c r="G50" s="126">
        <f t="shared" si="7"/>
        <v>52757.642666666659</v>
      </c>
      <c r="H50" s="127">
        <f t="shared" si="8"/>
        <v>1000.3319679348122</v>
      </c>
      <c r="I50" s="128">
        <f t="shared" si="9"/>
        <v>40</v>
      </c>
      <c r="J50" s="126">
        <f t="shared" si="10"/>
        <v>57656.236666666671</v>
      </c>
      <c r="K50" s="127">
        <f t="shared" si="11"/>
        <v>2523.8789073286248</v>
      </c>
      <c r="L50" s="128">
        <f t="shared" si="12"/>
        <v>48</v>
      </c>
      <c r="M50" s="126">
        <f t="shared" si="13"/>
        <v>53580.976333333332</v>
      </c>
      <c r="N50" s="127">
        <f t="shared" si="14"/>
        <v>993.39368548744744</v>
      </c>
      <c r="O50" s="35"/>
    </row>
    <row r="51" spans="1:15" x14ac:dyDescent="0.25">
      <c r="A51" s="38"/>
      <c r="M51" s="47"/>
      <c r="N51" s="47"/>
      <c r="O51" s="35"/>
    </row>
    <row r="52" spans="1:15" x14ac:dyDescent="0.25">
      <c r="A52" s="2" t="s">
        <v>31</v>
      </c>
      <c r="B52" s="229" t="s">
        <v>90</v>
      </c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</row>
    <row r="53" spans="1:15" x14ac:dyDescent="0.25">
      <c r="B53" s="10" t="s">
        <v>126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</row>
    <row r="55" spans="1:15" x14ac:dyDescent="0.25">
      <c r="B55" s="15"/>
      <c r="C55" s="133" t="s">
        <v>125</v>
      </c>
      <c r="D55" s="230" t="s">
        <v>124</v>
      </c>
      <c r="E55" s="230"/>
      <c r="F55" s="133" t="s">
        <v>19</v>
      </c>
      <c r="G55" s="134" t="s">
        <v>124</v>
      </c>
      <c r="H55" s="135"/>
      <c r="I55" s="197" t="s">
        <v>19</v>
      </c>
      <c r="J55" s="134" t="s">
        <v>124</v>
      </c>
      <c r="K55" s="197"/>
      <c r="L55" s="133" t="s">
        <v>19</v>
      </c>
      <c r="M55" s="134" t="s">
        <v>124</v>
      </c>
      <c r="N55" s="135"/>
    </row>
    <row r="56" spans="1:15" x14ac:dyDescent="0.25">
      <c r="B56" s="15"/>
      <c r="C56" s="120">
        <v>0</v>
      </c>
      <c r="D56" s="121">
        <f>(D43-$D$43)</f>
        <v>0</v>
      </c>
      <c r="E56" s="129"/>
      <c r="F56" s="172">
        <f>F43</f>
        <v>25</v>
      </c>
      <c r="G56" s="121">
        <f>(G43-$D$43)</f>
        <v>13765.382666666665</v>
      </c>
      <c r="H56" s="130"/>
      <c r="I56" s="172">
        <f>I43</f>
        <v>33</v>
      </c>
      <c r="J56" s="121">
        <f>(J43-$D$43)</f>
        <v>2720.5560000000041</v>
      </c>
      <c r="K56" s="129"/>
      <c r="L56" s="172">
        <f>L43</f>
        <v>41</v>
      </c>
      <c r="M56" s="121">
        <f>(M43-$D$43)</f>
        <v>907.65733333333628</v>
      </c>
      <c r="N56" s="130"/>
    </row>
    <row r="57" spans="1:15" x14ac:dyDescent="0.25">
      <c r="B57" s="15"/>
      <c r="C57" s="120">
        <v>100</v>
      </c>
      <c r="D57" s="121">
        <f>(D44-$D$43)</f>
        <v>5534.5183333333334</v>
      </c>
      <c r="E57" s="129"/>
      <c r="F57" s="196">
        <f t="shared" ref="F57:F63" si="15">F44</f>
        <v>26</v>
      </c>
      <c r="G57" s="121">
        <f t="shared" ref="G57:G63" si="16">(G44-$D$43)</f>
        <v>48421.927333333333</v>
      </c>
      <c r="H57" s="130"/>
      <c r="I57" s="196">
        <f t="shared" ref="I57:I63" si="17">I44</f>
        <v>34</v>
      </c>
      <c r="J57" s="121">
        <f t="shared" ref="J57:J63" si="18">(J44-$D$43)</f>
        <v>2968.0780000000013</v>
      </c>
      <c r="K57" s="129"/>
      <c r="L57" s="196">
        <f t="shared" ref="L57:L63" si="19">L44</f>
        <v>42</v>
      </c>
      <c r="M57" s="121">
        <f t="shared" ref="M57:M63" si="20">(M44-$D$43)</f>
        <v>10098.593666666668</v>
      </c>
      <c r="N57" s="130"/>
    </row>
    <row r="58" spans="1:15" x14ac:dyDescent="0.25">
      <c r="B58" s="15"/>
      <c r="C58" s="120">
        <v>200</v>
      </c>
      <c r="D58" s="121">
        <f>(D45-$D$43)</f>
        <v>14114.883999999998</v>
      </c>
      <c r="E58" s="129"/>
      <c r="F58" s="196">
        <f t="shared" si="15"/>
        <v>27</v>
      </c>
      <c r="G58" s="121">
        <f t="shared" si="16"/>
        <v>1883.8280000000013</v>
      </c>
      <c r="H58" s="130"/>
      <c r="I58" s="196">
        <f t="shared" si="17"/>
        <v>35</v>
      </c>
      <c r="J58" s="121">
        <f t="shared" si="18"/>
        <v>14746.465999999993</v>
      </c>
      <c r="K58" s="129"/>
      <c r="L58" s="196">
        <f t="shared" si="19"/>
        <v>43</v>
      </c>
      <c r="M58" s="121">
        <f t="shared" si="20"/>
        <v>1496.7666666666628</v>
      </c>
      <c r="N58" s="130"/>
    </row>
    <row r="59" spans="1:15" x14ac:dyDescent="0.25">
      <c r="B59" s="15"/>
      <c r="C59" s="120">
        <v>300</v>
      </c>
      <c r="D59" s="121">
        <f>(D46-$D$43)</f>
        <v>22902.882999999994</v>
      </c>
      <c r="E59" s="129"/>
      <c r="F59" s="196">
        <f t="shared" si="15"/>
        <v>28</v>
      </c>
      <c r="G59" s="121">
        <f t="shared" si="16"/>
        <v>16030.026000000005</v>
      </c>
      <c r="H59" s="130"/>
      <c r="I59" s="196">
        <f t="shared" si="17"/>
        <v>36</v>
      </c>
      <c r="J59" s="121">
        <f t="shared" si="18"/>
        <v>11333.558333333334</v>
      </c>
      <c r="K59" s="129"/>
      <c r="L59" s="196">
        <f t="shared" si="19"/>
        <v>44</v>
      </c>
      <c r="M59" s="121">
        <f t="shared" si="20"/>
        <v>503.90099999999802</v>
      </c>
      <c r="N59" s="130"/>
    </row>
    <row r="60" spans="1:15" x14ac:dyDescent="0.25">
      <c r="A60" s="6"/>
      <c r="B60" s="15"/>
      <c r="C60" s="120">
        <v>400</v>
      </c>
      <c r="D60" s="121">
        <f>(D47-$D$43)</f>
        <v>32081.046999999999</v>
      </c>
      <c r="E60" s="129"/>
      <c r="F60" s="196">
        <f t="shared" si="15"/>
        <v>29</v>
      </c>
      <c r="G60" s="121">
        <f t="shared" si="16"/>
        <v>515.87999999999738</v>
      </c>
      <c r="H60" s="130"/>
      <c r="I60" s="196">
        <f t="shared" si="17"/>
        <v>37</v>
      </c>
      <c r="J60" s="121">
        <f t="shared" si="18"/>
        <v>4065.2716666666674</v>
      </c>
      <c r="K60" s="129"/>
      <c r="L60" s="196">
        <f t="shared" si="19"/>
        <v>45</v>
      </c>
      <c r="M60" s="121">
        <f t="shared" si="20"/>
        <v>5229.4986666666664</v>
      </c>
      <c r="N60" s="130"/>
    </row>
    <row r="61" spans="1:15" x14ac:dyDescent="0.25">
      <c r="A61" s="6"/>
      <c r="B61" s="15"/>
      <c r="C61" s="124"/>
      <c r="D61" s="129"/>
      <c r="E61" s="129"/>
      <c r="F61" s="196">
        <f t="shared" si="15"/>
        <v>30</v>
      </c>
      <c r="G61" s="121">
        <f t="shared" si="16"/>
        <v>4584.0013333333336</v>
      </c>
      <c r="H61" s="130"/>
      <c r="I61" s="196">
        <f t="shared" si="17"/>
        <v>38</v>
      </c>
      <c r="J61" s="121">
        <f t="shared" si="18"/>
        <v>3598.4253333333399</v>
      </c>
      <c r="K61" s="129"/>
      <c r="L61" s="196">
        <f t="shared" si="19"/>
        <v>46</v>
      </c>
      <c r="M61" s="121">
        <f t="shared" si="20"/>
        <v>-245.66133333332982</v>
      </c>
      <c r="N61" s="130"/>
    </row>
    <row r="62" spans="1:15" x14ac:dyDescent="0.25">
      <c r="A62" s="6"/>
      <c r="B62" s="15"/>
      <c r="C62" s="124"/>
      <c r="D62" s="129"/>
      <c r="E62" s="129"/>
      <c r="F62" s="196">
        <f t="shared" si="15"/>
        <v>31</v>
      </c>
      <c r="G62" s="121">
        <f t="shared" si="16"/>
        <v>7565.631666666668</v>
      </c>
      <c r="H62" s="130"/>
      <c r="I62" s="196">
        <f t="shared" si="17"/>
        <v>39</v>
      </c>
      <c r="J62" s="121">
        <f t="shared" si="18"/>
        <v>12899.201999999997</v>
      </c>
      <c r="K62" s="129"/>
      <c r="L62" s="196">
        <f t="shared" si="19"/>
        <v>47</v>
      </c>
      <c r="M62" s="121">
        <f t="shared" si="20"/>
        <v>-441.31366666666872</v>
      </c>
      <c r="N62" s="130"/>
    </row>
    <row r="63" spans="1:15" x14ac:dyDescent="0.25">
      <c r="A63" s="6"/>
      <c r="B63" s="15"/>
      <c r="C63" s="125"/>
      <c r="D63" s="131"/>
      <c r="E63" s="131"/>
      <c r="F63" s="128">
        <f t="shared" si="15"/>
        <v>32</v>
      </c>
      <c r="G63" s="126">
        <f t="shared" si="16"/>
        <v>-281.76833333334071</v>
      </c>
      <c r="H63" s="132"/>
      <c r="I63" s="128">
        <f t="shared" si="17"/>
        <v>40</v>
      </c>
      <c r="J63" s="126">
        <f t="shared" si="18"/>
        <v>4616.8256666666712</v>
      </c>
      <c r="K63" s="131"/>
      <c r="L63" s="128">
        <f t="shared" si="19"/>
        <v>48</v>
      </c>
      <c r="M63" s="126">
        <f t="shared" si="20"/>
        <v>541.56533333333209</v>
      </c>
      <c r="N63" s="132"/>
    </row>
    <row r="64" spans="1:15" x14ac:dyDescent="0.25">
      <c r="A64" s="94"/>
    </row>
    <row r="65" spans="1:16" x14ac:dyDescent="0.25">
      <c r="A65" s="95" t="s">
        <v>55</v>
      </c>
      <c r="B65" s="224" t="s">
        <v>46</v>
      </c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P65" s="88"/>
    </row>
    <row r="66" spans="1:16" x14ac:dyDescent="0.25">
      <c r="A66" s="94"/>
      <c r="B66" s="97"/>
      <c r="C66" s="15"/>
      <c r="D66" s="15"/>
      <c r="E66" s="15"/>
      <c r="F66" s="15"/>
      <c r="G66" s="15"/>
      <c r="H66" s="15"/>
      <c r="I66" s="15"/>
      <c r="J66" s="17"/>
      <c r="K66" s="17"/>
      <c r="L66" s="17"/>
      <c r="M66" s="17"/>
      <c r="N66" s="17"/>
      <c r="P66" s="88"/>
    </row>
    <row r="67" spans="1:16" x14ac:dyDescent="0.25">
      <c r="A67" s="94"/>
      <c r="B67" s="23"/>
      <c r="C67" s="26"/>
      <c r="D67" s="26"/>
      <c r="E67" s="26"/>
      <c r="F67" s="26"/>
      <c r="G67" s="26"/>
      <c r="H67" s="173"/>
      <c r="I67" s="15"/>
      <c r="J67" s="17"/>
      <c r="K67" s="38"/>
      <c r="L67" s="97"/>
      <c r="M67" s="15"/>
      <c r="N67" s="17"/>
      <c r="P67" s="88"/>
    </row>
    <row r="68" spans="1:16" x14ac:dyDescent="0.25">
      <c r="A68" s="94"/>
      <c r="B68" s="96"/>
      <c r="C68" s="15"/>
      <c r="D68" s="15"/>
      <c r="E68" s="15"/>
      <c r="F68" s="15"/>
      <c r="G68" s="15"/>
      <c r="H68" s="174"/>
      <c r="I68" s="15"/>
      <c r="J68" s="38" t="s">
        <v>64</v>
      </c>
      <c r="K68" s="38" t="s">
        <v>65</v>
      </c>
      <c r="L68" s="38"/>
      <c r="M68" s="15"/>
      <c r="N68" s="17"/>
      <c r="P68" s="88"/>
    </row>
    <row r="69" spans="1:16" ht="15.75" thickBot="1" x14ac:dyDescent="0.3">
      <c r="A69" s="94"/>
      <c r="B69" s="96"/>
      <c r="C69" s="15"/>
      <c r="D69" s="35"/>
      <c r="E69" s="35"/>
      <c r="F69" s="35"/>
      <c r="G69" s="15"/>
      <c r="H69" s="174"/>
      <c r="I69" s="15"/>
      <c r="J69" s="17"/>
      <c r="K69" s="17"/>
      <c r="L69" s="17"/>
      <c r="M69" s="17"/>
      <c r="N69" s="17"/>
    </row>
    <row r="70" spans="1:16" ht="15.75" thickBot="1" x14ac:dyDescent="0.3">
      <c r="A70" s="94"/>
      <c r="B70" s="96"/>
      <c r="C70" s="15"/>
      <c r="D70" s="35"/>
      <c r="E70" s="35"/>
      <c r="F70" s="35"/>
      <c r="G70" s="35"/>
      <c r="H70" s="175"/>
      <c r="I70" s="35"/>
      <c r="J70" s="15"/>
      <c r="K70" s="38" t="s">
        <v>62</v>
      </c>
      <c r="L70" s="99">
        <v>81.53</v>
      </c>
      <c r="M70" s="17"/>
      <c r="N70" s="17"/>
    </row>
    <row r="71" spans="1:16" ht="15.75" thickBot="1" x14ac:dyDescent="0.3">
      <c r="A71" s="94"/>
      <c r="B71" s="96"/>
      <c r="C71" s="15"/>
      <c r="D71" s="35"/>
      <c r="E71" s="35"/>
      <c r="F71" s="35"/>
      <c r="G71" s="35"/>
      <c r="H71" s="175"/>
      <c r="I71" s="35"/>
      <c r="J71" s="15"/>
      <c r="K71" s="38" t="s">
        <v>63</v>
      </c>
      <c r="L71" s="99">
        <v>-1379.4</v>
      </c>
      <c r="M71" s="17"/>
      <c r="N71" s="17"/>
    </row>
    <row r="72" spans="1:16" x14ac:dyDescent="0.25">
      <c r="A72" s="94"/>
      <c r="B72" s="96"/>
      <c r="C72" s="15"/>
      <c r="D72" s="15"/>
      <c r="E72" s="15"/>
      <c r="F72" s="100"/>
      <c r="G72" s="35"/>
      <c r="H72" s="175"/>
      <c r="I72" s="35"/>
      <c r="J72" s="15"/>
      <c r="K72" s="17"/>
      <c r="L72" s="17"/>
      <c r="M72" s="17"/>
      <c r="N72" s="17"/>
    </row>
    <row r="73" spans="1:16" x14ac:dyDescent="0.25">
      <c r="A73" s="94"/>
      <c r="B73" s="96"/>
      <c r="C73" s="15"/>
      <c r="D73" s="100"/>
      <c r="E73" s="15" t="s">
        <v>35</v>
      </c>
      <c r="F73" s="101"/>
      <c r="G73" s="15"/>
      <c r="H73" s="174"/>
      <c r="I73" s="15"/>
      <c r="J73" s="97" t="s">
        <v>123</v>
      </c>
      <c r="K73" s="2" t="s">
        <v>110</v>
      </c>
      <c r="L73" s="17"/>
      <c r="M73" s="17"/>
      <c r="N73" s="17"/>
    </row>
    <row r="74" spans="1:16" x14ac:dyDescent="0.25">
      <c r="A74" s="94"/>
      <c r="B74" s="96"/>
      <c r="C74" s="15"/>
      <c r="D74" s="100"/>
      <c r="E74" s="15"/>
      <c r="F74" s="101"/>
      <c r="G74" s="15"/>
      <c r="H74" s="174"/>
      <c r="I74" s="15"/>
      <c r="K74" s="97" t="s">
        <v>108</v>
      </c>
      <c r="L74" s="17"/>
      <c r="M74" s="17"/>
      <c r="N74" s="17"/>
    </row>
    <row r="75" spans="1:16" x14ac:dyDescent="0.25">
      <c r="A75" s="94"/>
      <c r="B75" s="96"/>
      <c r="C75" s="15"/>
      <c r="D75" s="15" t="s">
        <v>34</v>
      </c>
      <c r="E75" s="15"/>
      <c r="F75" s="101"/>
      <c r="G75" s="15"/>
      <c r="H75" s="174"/>
      <c r="I75" s="15"/>
      <c r="K75" s="97" t="s">
        <v>109</v>
      </c>
      <c r="L75" s="17"/>
      <c r="M75" s="17"/>
      <c r="N75" s="17"/>
    </row>
    <row r="76" spans="1:16" x14ac:dyDescent="0.25">
      <c r="A76" s="94"/>
      <c r="B76" s="96"/>
      <c r="C76" s="15"/>
      <c r="D76" s="15"/>
      <c r="E76" s="15"/>
      <c r="F76" s="15"/>
      <c r="G76" s="15"/>
      <c r="H76" s="174"/>
      <c r="I76" s="15"/>
      <c r="J76" s="17"/>
      <c r="K76" s="17"/>
      <c r="L76" s="17"/>
      <c r="M76" s="17"/>
      <c r="N76" s="17"/>
    </row>
    <row r="77" spans="1:16" x14ac:dyDescent="0.25">
      <c r="A77" s="94"/>
      <c r="B77" s="96"/>
      <c r="C77" s="15"/>
      <c r="D77" s="15"/>
      <c r="E77" s="15"/>
      <c r="F77" s="15"/>
      <c r="G77" s="15"/>
      <c r="H77" s="174"/>
      <c r="I77" s="15"/>
      <c r="J77" s="17"/>
      <c r="K77" s="17"/>
      <c r="L77" s="17"/>
      <c r="M77" s="17"/>
      <c r="N77" s="17"/>
    </row>
    <row r="78" spans="1:16" x14ac:dyDescent="0.25">
      <c r="A78" s="94"/>
      <c r="B78" s="96"/>
      <c r="C78" s="15"/>
      <c r="D78" s="15"/>
      <c r="E78" s="15"/>
      <c r="F78" s="15"/>
      <c r="G78" s="15"/>
      <c r="H78" s="174"/>
      <c r="I78" s="15"/>
      <c r="J78" s="17"/>
      <c r="K78" s="17"/>
      <c r="L78" s="17"/>
      <c r="M78" s="17"/>
      <c r="N78" s="17"/>
    </row>
    <row r="79" spans="1:16" x14ac:dyDescent="0.25">
      <c r="A79" s="94"/>
      <c r="B79" s="96"/>
      <c r="C79" s="15"/>
      <c r="D79" s="15"/>
      <c r="E79" s="15"/>
      <c r="F79" s="15"/>
      <c r="G79" s="15"/>
      <c r="H79" s="174"/>
      <c r="I79" s="15"/>
      <c r="J79" s="17"/>
      <c r="K79" s="17"/>
      <c r="L79" s="17"/>
      <c r="M79" s="17"/>
      <c r="N79" s="17"/>
    </row>
    <row r="80" spans="1:16" x14ac:dyDescent="0.25">
      <c r="A80" s="94"/>
      <c r="B80" s="96"/>
      <c r="C80" s="15"/>
      <c r="D80" s="15"/>
      <c r="E80" s="15"/>
      <c r="F80" s="15"/>
      <c r="G80" s="15"/>
      <c r="H80" s="174"/>
      <c r="I80" s="15"/>
      <c r="J80" s="17"/>
      <c r="K80" s="17"/>
      <c r="L80" s="17"/>
      <c r="M80" s="17"/>
      <c r="N80" s="17"/>
    </row>
    <row r="81" spans="1:16" x14ac:dyDescent="0.25">
      <c r="B81" s="96"/>
      <c r="C81" s="15"/>
      <c r="D81" s="15"/>
      <c r="E81" s="15"/>
      <c r="F81" s="15"/>
      <c r="G81" s="15"/>
      <c r="H81" s="174"/>
      <c r="I81" s="15"/>
      <c r="J81" s="17"/>
      <c r="K81" s="17"/>
      <c r="L81" s="17"/>
      <c r="M81" s="17"/>
      <c r="N81" s="17"/>
      <c r="P81" s="88"/>
    </row>
    <row r="82" spans="1:16" x14ac:dyDescent="0.25">
      <c r="A82" s="94"/>
      <c r="B82" s="104"/>
      <c r="C82" s="105"/>
      <c r="D82" s="105"/>
      <c r="E82" s="105"/>
      <c r="F82" s="105"/>
      <c r="G82" s="105"/>
      <c r="H82" s="176"/>
      <c r="I82" s="15"/>
      <c r="J82" s="17"/>
      <c r="K82" s="17"/>
      <c r="L82" s="17"/>
      <c r="M82" s="17"/>
      <c r="N82" s="17"/>
      <c r="P82" s="88"/>
    </row>
    <row r="83" spans="1:16" s="17" customFormat="1" x14ac:dyDescent="0.25">
      <c r="A83" s="102"/>
      <c r="B83" s="15"/>
      <c r="C83" s="15"/>
      <c r="D83" s="15"/>
      <c r="E83" s="15"/>
      <c r="F83" s="15"/>
      <c r="G83" s="15"/>
      <c r="H83" s="15"/>
      <c r="I83" s="15"/>
      <c r="P83" s="103"/>
    </row>
    <row r="84" spans="1:16" x14ac:dyDescent="0.25">
      <c r="A84" s="2" t="s">
        <v>33</v>
      </c>
      <c r="B84" s="194" t="s">
        <v>47</v>
      </c>
      <c r="C84" s="35"/>
      <c r="D84" s="35"/>
      <c r="E84" s="35"/>
      <c r="F84" s="35"/>
      <c r="G84" s="15"/>
      <c r="H84" s="35"/>
      <c r="I84" s="35"/>
      <c r="J84" s="35"/>
      <c r="K84" s="15"/>
      <c r="L84" s="35"/>
      <c r="M84" s="35"/>
      <c r="N84" s="35"/>
      <c r="O84" s="15"/>
    </row>
    <row r="85" spans="1:16" x14ac:dyDescent="0.25">
      <c r="A85" s="2"/>
      <c r="B85" s="160" t="s">
        <v>61</v>
      </c>
      <c r="C85" s="35"/>
      <c r="D85" s="35"/>
      <c r="E85" s="35"/>
      <c r="F85" s="35"/>
      <c r="G85" s="15"/>
      <c r="H85" s="35"/>
      <c r="I85" s="35"/>
      <c r="J85" s="35"/>
      <c r="K85" s="15"/>
      <c r="L85" s="35"/>
      <c r="M85" s="35"/>
      <c r="N85" s="35"/>
      <c r="O85" s="15"/>
    </row>
    <row r="86" spans="1:16" x14ac:dyDescent="0.25">
      <c r="A86" s="2"/>
      <c r="B86" s="194"/>
      <c r="C86" s="35"/>
      <c r="D86" s="35"/>
      <c r="E86" s="35"/>
      <c r="F86" s="35"/>
      <c r="G86" s="15"/>
      <c r="H86" s="35"/>
      <c r="I86" s="35"/>
      <c r="J86" s="35"/>
      <c r="K86" s="15"/>
      <c r="L86" s="35"/>
      <c r="M86" s="35"/>
      <c r="N86" s="35"/>
      <c r="O86" s="15"/>
    </row>
    <row r="87" spans="1:16" x14ac:dyDescent="0.25">
      <c r="A87" s="94"/>
      <c r="B87" s="225" t="s">
        <v>37</v>
      </c>
      <c r="C87" s="225"/>
      <c r="D87" s="225"/>
      <c r="E87" s="225"/>
      <c r="F87" s="225"/>
      <c r="G87" s="225"/>
      <c r="H87" s="225"/>
      <c r="I87" s="225"/>
      <c r="J87" s="225"/>
      <c r="K87" s="10"/>
      <c r="L87" s="10"/>
      <c r="M87" s="10"/>
      <c r="N87" s="10"/>
      <c r="O87" s="107"/>
    </row>
    <row r="88" spans="1:16" ht="15.75" thickBot="1" x14ac:dyDescent="0.3">
      <c r="A88" s="94"/>
      <c r="B88" s="108" t="s">
        <v>1</v>
      </c>
      <c r="C88" s="108" t="s">
        <v>10</v>
      </c>
      <c r="D88" s="189"/>
      <c r="E88" s="206" t="s">
        <v>117</v>
      </c>
      <c r="F88" s="199" t="s">
        <v>136</v>
      </c>
      <c r="G88" s="108" t="s">
        <v>10</v>
      </c>
      <c r="J88" s="162"/>
      <c r="L88" s="189"/>
      <c r="N88" s="189"/>
      <c r="O88" s="107"/>
    </row>
    <row r="89" spans="1:16" x14ac:dyDescent="0.25">
      <c r="A89" s="107"/>
      <c r="B89" s="109">
        <v>0</v>
      </c>
      <c r="C89" s="47">
        <f>(D56-$L$71)/$L$70</f>
        <v>16.918925548877716</v>
      </c>
      <c r="D89" s="110"/>
      <c r="E89" s="3">
        <f>Data!E9</f>
        <v>6380</v>
      </c>
      <c r="F89" s="170">
        <v>25</v>
      </c>
      <c r="G89" s="47">
        <f>(G56-$L$71)/$L$70</f>
        <v>185.75717731714295</v>
      </c>
      <c r="J89" s="19"/>
      <c r="L89" s="35"/>
      <c r="N89" s="110"/>
      <c r="O89" s="107"/>
    </row>
    <row r="90" spans="1:16" x14ac:dyDescent="0.25">
      <c r="A90" s="107"/>
      <c r="B90" s="109">
        <v>100</v>
      </c>
      <c r="C90" s="47">
        <f>(D57-$L$71)/$L$70</f>
        <v>84.802138272210627</v>
      </c>
      <c r="D90" s="110"/>
      <c r="E90" s="3">
        <f>Data!E10</f>
        <v>6388</v>
      </c>
      <c r="F90" s="170">
        <v>26</v>
      </c>
      <c r="G90" s="47">
        <f t="shared" ref="G90:G95" si="21">(G57-$L$71)/$L$70</f>
        <v>610.83438407130302</v>
      </c>
      <c r="J90" s="19"/>
      <c r="N90" s="110"/>
      <c r="O90" s="107"/>
    </row>
    <row r="91" spans="1:16" x14ac:dyDescent="0.25">
      <c r="A91" s="107"/>
      <c r="B91" s="109">
        <v>200</v>
      </c>
      <c r="C91" s="47">
        <f>(D58-$L$71)/$L$70</f>
        <v>190.04395927879304</v>
      </c>
      <c r="D91" s="110"/>
      <c r="E91" s="3">
        <f>Data!E11</f>
        <v>6408</v>
      </c>
      <c r="F91" s="170">
        <v>27</v>
      </c>
      <c r="G91" s="47">
        <f t="shared" si="21"/>
        <v>40.024874279406369</v>
      </c>
      <c r="J91" s="19"/>
      <c r="K91" s="183"/>
      <c r="N91" s="110"/>
      <c r="O91" s="107"/>
    </row>
    <row r="92" spans="1:16" x14ac:dyDescent="0.25">
      <c r="A92" s="107"/>
      <c r="B92" s="109">
        <v>300</v>
      </c>
      <c r="C92" s="47">
        <f>(D59-$L$71)/$L$70</f>
        <v>297.83249110756771</v>
      </c>
      <c r="D92" s="110"/>
      <c r="E92" s="3">
        <f>Data!E12</f>
        <v>6410</v>
      </c>
      <c r="F92" s="170">
        <v>28</v>
      </c>
      <c r="G92" s="47">
        <f t="shared" si="21"/>
        <v>213.53398748926784</v>
      </c>
      <c r="J92" s="19"/>
      <c r="N92" s="110"/>
      <c r="O92" s="107"/>
    </row>
    <row r="93" spans="1:16" x14ac:dyDescent="0.25">
      <c r="A93" s="107"/>
      <c r="B93" s="109">
        <v>400</v>
      </c>
      <c r="C93" s="47">
        <f>(D60-$L$71)/$L$70</f>
        <v>410.40656200171713</v>
      </c>
      <c r="D93" s="110"/>
      <c r="E93" s="3">
        <f>Data!E13</f>
        <v>6412</v>
      </c>
      <c r="F93" s="170">
        <v>29</v>
      </c>
      <c r="G93" s="47">
        <f t="shared" si="21"/>
        <v>23.24641236354713</v>
      </c>
      <c r="J93" s="19"/>
      <c r="K93" s="183"/>
      <c r="N93" s="110"/>
      <c r="O93" s="107"/>
    </row>
    <row r="94" spans="1:16" x14ac:dyDescent="0.25">
      <c r="A94" s="94"/>
      <c r="B94" s="114"/>
      <c r="C94" s="65"/>
      <c r="D94" s="110"/>
      <c r="E94" s="3">
        <f>Data!E14</f>
        <v>6414</v>
      </c>
      <c r="F94" s="170">
        <v>30</v>
      </c>
      <c r="G94" s="47">
        <f t="shared" si="21"/>
        <v>73.14364446624964</v>
      </c>
      <c r="J94" s="19"/>
      <c r="N94" s="110"/>
      <c r="O94" s="107"/>
      <c r="P94" s="88"/>
    </row>
    <row r="95" spans="1:16" x14ac:dyDescent="0.25">
      <c r="A95" s="94"/>
      <c r="B95" s="114"/>
      <c r="C95" s="65"/>
      <c r="D95" s="110"/>
      <c r="E95" s="3">
        <f>Data!E15</f>
        <v>6415</v>
      </c>
      <c r="F95" s="170">
        <v>31</v>
      </c>
      <c r="G95" s="47">
        <f t="shared" si="21"/>
        <v>109.71460403123595</v>
      </c>
      <c r="J95" s="19"/>
      <c r="K95" s="183"/>
      <c r="N95" s="110"/>
      <c r="O95" s="107"/>
      <c r="P95" s="88"/>
    </row>
    <row r="96" spans="1:16" x14ac:dyDescent="0.25">
      <c r="A96" s="94"/>
      <c r="B96" s="114"/>
      <c r="C96" s="65"/>
      <c r="D96" s="110"/>
      <c r="E96" s="3">
        <f>Data!E16</f>
        <v>6417</v>
      </c>
      <c r="F96" s="170">
        <v>32</v>
      </c>
      <c r="G96" s="47">
        <f>(G63-$L$71)/$L$70</f>
        <v>13.462917535467428</v>
      </c>
      <c r="J96" s="19"/>
      <c r="N96" s="110"/>
      <c r="O96" s="107"/>
      <c r="P96" s="88"/>
    </row>
    <row r="97" spans="1:16" x14ac:dyDescent="0.25">
      <c r="A97" s="94"/>
      <c r="B97" s="33"/>
      <c r="C97" s="33"/>
      <c r="D97" s="33"/>
      <c r="E97" s="3">
        <f>Data!E17</f>
        <v>6419</v>
      </c>
      <c r="F97" s="170">
        <v>33</v>
      </c>
      <c r="G97" s="47">
        <f>(J56-$L$71)/$L$70</f>
        <v>50.287697779958343</v>
      </c>
      <c r="J97" s="19"/>
      <c r="K97" s="183"/>
      <c r="P97" s="88"/>
    </row>
    <row r="98" spans="1:16" x14ac:dyDescent="0.25">
      <c r="A98" s="94"/>
      <c r="B98" s="33"/>
      <c r="C98" s="33"/>
      <c r="D98" s="33"/>
      <c r="E98" s="3">
        <f>Data!E18</f>
        <v>6422</v>
      </c>
      <c r="F98" s="170">
        <v>34</v>
      </c>
      <c r="G98" s="47">
        <f>(J57-$L$71)/$L$70</f>
        <v>53.323660002453096</v>
      </c>
      <c r="J98" s="19"/>
      <c r="P98" s="88"/>
    </row>
    <row r="99" spans="1:16" x14ac:dyDescent="0.25">
      <c r="A99" s="94"/>
      <c r="B99" s="33"/>
      <c r="C99" s="33"/>
      <c r="D99" s="33"/>
      <c r="E99" s="3">
        <f>Data!E19</f>
        <v>6428</v>
      </c>
      <c r="F99" s="170">
        <v>35</v>
      </c>
      <c r="G99" s="47">
        <f t="shared" ref="G99:G104" si="22">(J58-$L$71)/$L$70</f>
        <v>197.79058015454424</v>
      </c>
      <c r="J99" s="19"/>
      <c r="K99" s="183"/>
      <c r="P99" s="88"/>
    </row>
    <row r="100" spans="1:16" x14ac:dyDescent="0.25">
      <c r="E100" s="3">
        <f>Data!E20</f>
        <v>6430</v>
      </c>
      <c r="F100" s="170">
        <v>36</v>
      </c>
      <c r="G100" s="47">
        <f t="shared" si="22"/>
        <v>155.92982133366041</v>
      </c>
      <c r="J100" s="19"/>
    </row>
    <row r="101" spans="1:16" x14ac:dyDescent="0.25">
      <c r="E101" s="3">
        <f>Data!E21</f>
        <v>6436</v>
      </c>
      <c r="F101" s="170">
        <v>37</v>
      </c>
      <c r="G101" s="47">
        <f t="shared" si="22"/>
        <v>66.781205282309173</v>
      </c>
      <c r="J101" s="19"/>
      <c r="K101" s="183"/>
    </row>
    <row r="102" spans="1:16" x14ac:dyDescent="0.25">
      <c r="E102" s="3">
        <f>Data!E22</f>
        <v>6440</v>
      </c>
      <c r="F102" s="170">
        <v>38</v>
      </c>
      <c r="G102" s="47">
        <f t="shared" si="22"/>
        <v>61.055137168322574</v>
      </c>
      <c r="J102" s="19"/>
    </row>
    <row r="103" spans="1:16" x14ac:dyDescent="0.25">
      <c r="E103" s="3" t="str">
        <f>Data!E23</f>
        <v>TMC</v>
      </c>
      <c r="F103" s="170">
        <v>39</v>
      </c>
      <c r="G103" s="47">
        <f t="shared" si="22"/>
        <v>175.13310437875626</v>
      </c>
      <c r="J103" s="19"/>
      <c r="K103" s="183"/>
    </row>
    <row r="104" spans="1:16" x14ac:dyDescent="0.25">
      <c r="E104" s="3">
        <f>Data!E24</f>
        <v>6441</v>
      </c>
      <c r="F104" s="170">
        <v>40</v>
      </c>
      <c r="G104" s="47">
        <f t="shared" si="22"/>
        <v>73.546248824563605</v>
      </c>
      <c r="J104" s="19"/>
    </row>
    <row r="105" spans="1:16" x14ac:dyDescent="0.25">
      <c r="E105" s="3">
        <f>Data!E25</f>
        <v>6458</v>
      </c>
      <c r="F105" s="170">
        <v>41</v>
      </c>
      <c r="G105" s="47">
        <f>(M56-$L$71)/$L$70</f>
        <v>28.051727380514368</v>
      </c>
      <c r="J105" s="184"/>
      <c r="K105" s="183"/>
    </row>
    <row r="106" spans="1:16" x14ac:dyDescent="0.25">
      <c r="E106" s="3">
        <f>Data!E26</f>
        <v>6460</v>
      </c>
      <c r="F106" s="170">
        <v>42</v>
      </c>
      <c r="G106" s="47">
        <f t="shared" ref="G106:G112" si="23">(M57-$L$71)/$L$70</f>
        <v>140.78245635553375</v>
      </c>
      <c r="K106" s="183"/>
    </row>
    <row r="107" spans="1:16" x14ac:dyDescent="0.25">
      <c r="E107" s="3">
        <f>Data!E27</f>
        <v>6463</v>
      </c>
      <c r="F107" s="170">
        <v>43</v>
      </c>
      <c r="G107" s="47">
        <f t="shared" si="23"/>
        <v>35.277403000940303</v>
      </c>
      <c r="K107" s="183"/>
    </row>
    <row r="108" spans="1:16" x14ac:dyDescent="0.25">
      <c r="E108" s="3">
        <f>Data!E28</f>
        <v>6469</v>
      </c>
      <c r="F108" s="170">
        <v>44</v>
      </c>
      <c r="G108" s="47">
        <f t="shared" si="23"/>
        <v>23.09948485220162</v>
      </c>
      <c r="J108" s="19"/>
      <c r="K108" s="183"/>
    </row>
    <row r="109" spans="1:16" x14ac:dyDescent="0.25">
      <c r="E109" s="3">
        <f>Data!E29</f>
        <v>6473</v>
      </c>
      <c r="F109" s="170">
        <v>45</v>
      </c>
      <c r="G109" s="47">
        <f t="shared" si="23"/>
        <v>81.060942802240476</v>
      </c>
      <c r="J109" s="19"/>
    </row>
    <row r="110" spans="1:16" x14ac:dyDescent="0.25">
      <c r="E110" s="3">
        <f>Data!E30</f>
        <v>6475</v>
      </c>
      <c r="F110" s="170">
        <v>46</v>
      </c>
      <c r="G110" s="47">
        <f t="shared" si="23"/>
        <v>13.905785191545078</v>
      </c>
      <c r="J110" s="19"/>
      <c r="K110" s="183"/>
    </row>
    <row r="111" spans="1:16" x14ac:dyDescent="0.25">
      <c r="E111" s="3">
        <f>Data!E31</f>
        <v>7007</v>
      </c>
      <c r="F111" s="170">
        <v>47</v>
      </c>
      <c r="G111" s="47">
        <f t="shared" si="23"/>
        <v>11.506026411545829</v>
      </c>
      <c r="J111" s="19"/>
    </row>
    <row r="112" spans="1:16" x14ac:dyDescent="0.25">
      <c r="E112" s="3">
        <f>Data!E32</f>
        <v>7009</v>
      </c>
      <c r="F112" s="170">
        <v>48</v>
      </c>
      <c r="G112" s="47">
        <f t="shared" si="23"/>
        <v>23.561453861564235</v>
      </c>
      <c r="J112" s="19"/>
      <c r="K112" s="183"/>
    </row>
    <row r="114" spans="1:3" x14ac:dyDescent="0.25">
      <c r="A114" s="2" t="s">
        <v>98</v>
      </c>
      <c r="B114" s="2" t="s">
        <v>101</v>
      </c>
    </row>
    <row r="115" spans="1:3" x14ac:dyDescent="0.25">
      <c r="A115" s="2"/>
      <c r="C115" s="3" t="s">
        <v>95</v>
      </c>
    </row>
    <row r="116" spans="1:3" x14ac:dyDescent="0.25">
      <c r="A116" s="2"/>
      <c r="C116" s="3" t="s">
        <v>112</v>
      </c>
    </row>
    <row r="117" spans="1:3" x14ac:dyDescent="0.25">
      <c r="A117" s="2"/>
      <c r="C117" s="3" t="s">
        <v>99</v>
      </c>
    </row>
    <row r="118" spans="1:3" x14ac:dyDescent="0.25">
      <c r="A118" s="2"/>
      <c r="C118" s="3" t="s">
        <v>113</v>
      </c>
    </row>
  </sheetData>
  <mergeCells count="14">
    <mergeCell ref="B65:N65"/>
    <mergeCell ref="B87:J87"/>
    <mergeCell ref="C41:E41"/>
    <mergeCell ref="F41:H41"/>
    <mergeCell ref="I41:K41"/>
    <mergeCell ref="L41:N41"/>
    <mergeCell ref="B52:N52"/>
    <mergeCell ref="D55:E55"/>
    <mergeCell ref="C40:N40"/>
    <mergeCell ref="D13:F13"/>
    <mergeCell ref="G13:I13"/>
    <mergeCell ref="J13:L13"/>
    <mergeCell ref="M13:O13"/>
    <mergeCell ref="D27:O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"/>
  <sheetViews>
    <sheetView topLeftCell="A82" zoomScaleNormal="100" workbookViewId="0">
      <selection activeCell="E86" sqref="E86:E109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107</v>
      </c>
      <c r="J1" s="2" t="s">
        <v>67</v>
      </c>
    </row>
    <row r="2" spans="1:25" ht="18" x14ac:dyDescent="0.35">
      <c r="A2" s="2" t="s">
        <v>50</v>
      </c>
      <c r="J2" s="2" t="s">
        <v>129</v>
      </c>
    </row>
    <row r="3" spans="1:25" x14ac:dyDescent="0.25">
      <c r="A3" s="2"/>
      <c r="J3" s="2" t="s">
        <v>130</v>
      </c>
    </row>
    <row r="4" spans="1:25" x14ac:dyDescent="0.25">
      <c r="A4" s="2" t="s">
        <v>59</v>
      </c>
      <c r="B4" s="4">
        <v>1</v>
      </c>
      <c r="J4" s="2" t="s">
        <v>68</v>
      </c>
    </row>
    <row r="5" spans="1:25" x14ac:dyDescent="0.25">
      <c r="A5" s="2" t="s">
        <v>51</v>
      </c>
      <c r="B5" s="186"/>
      <c r="C5" s="6"/>
      <c r="J5" s="2" t="s">
        <v>131</v>
      </c>
    </row>
    <row r="6" spans="1:25" x14ac:dyDescent="0.25">
      <c r="A6" s="2" t="s">
        <v>5</v>
      </c>
      <c r="B6" s="187"/>
      <c r="C6" s="202" t="s">
        <v>144</v>
      </c>
      <c r="J6" s="2" t="s">
        <v>82</v>
      </c>
    </row>
    <row r="7" spans="1:25" ht="17.25" x14ac:dyDescent="0.25">
      <c r="A7" s="2" t="s">
        <v>52</v>
      </c>
      <c r="B7" s="2" t="s">
        <v>132</v>
      </c>
      <c r="J7" s="2" t="s">
        <v>83</v>
      </c>
    </row>
    <row r="8" spans="1:25" x14ac:dyDescent="0.25">
      <c r="B8" s="2" t="s">
        <v>20</v>
      </c>
    </row>
    <row r="9" spans="1:25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x14ac:dyDescent="0.25">
      <c r="A10" s="2" t="s">
        <v>22</v>
      </c>
      <c r="B10" s="231" t="s">
        <v>42</v>
      </c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ht="15.75" thickBot="1" x14ac:dyDescent="0.3">
      <c r="A11" s="2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15.75" thickBot="1" x14ac:dyDescent="0.3">
      <c r="B12" s="17"/>
      <c r="C12" s="39"/>
      <c r="D12" s="216" t="s">
        <v>38</v>
      </c>
      <c r="E12" s="217"/>
      <c r="F12" s="217"/>
      <c r="G12" s="217" t="s">
        <v>19</v>
      </c>
      <c r="H12" s="217"/>
      <c r="I12" s="217"/>
      <c r="J12" s="217" t="s">
        <v>19</v>
      </c>
      <c r="K12" s="217"/>
      <c r="L12" s="217"/>
      <c r="M12" s="218" t="s">
        <v>19</v>
      </c>
      <c r="N12" s="219"/>
      <c r="O12" s="220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x14ac:dyDescent="0.25">
      <c r="B13" s="17"/>
      <c r="C13" s="40" t="s">
        <v>11</v>
      </c>
      <c r="D13" s="41">
        <v>0</v>
      </c>
      <c r="E13" s="42">
        <v>0</v>
      </c>
      <c r="F13" s="43">
        <v>0</v>
      </c>
      <c r="G13" s="16">
        <v>1</v>
      </c>
      <c r="H13" s="16">
        <f t="shared" ref="H13:H20" si="0">G13</f>
        <v>1</v>
      </c>
      <c r="I13" s="16">
        <f t="shared" ref="I13:I20" si="1">G13</f>
        <v>1</v>
      </c>
      <c r="J13" s="44">
        <v>9</v>
      </c>
      <c r="K13" s="16">
        <f t="shared" ref="K13:K20" si="2">J13</f>
        <v>9</v>
      </c>
      <c r="L13" s="45">
        <f t="shared" ref="L13:L20" si="3">J13</f>
        <v>9</v>
      </c>
      <c r="M13" s="16">
        <v>17</v>
      </c>
      <c r="N13" s="16">
        <f t="shared" ref="N13:N20" si="4">M13</f>
        <v>17</v>
      </c>
      <c r="O13" s="46">
        <f t="shared" ref="O13:O20" si="5">M13</f>
        <v>17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x14ac:dyDescent="0.25">
      <c r="B14" s="17"/>
      <c r="C14" s="50" t="s">
        <v>12</v>
      </c>
      <c r="D14" s="51">
        <v>75</v>
      </c>
      <c r="E14" s="52">
        <v>75</v>
      </c>
      <c r="F14" s="53">
        <v>75</v>
      </c>
      <c r="G14" s="30">
        <v>2</v>
      </c>
      <c r="H14" s="30">
        <f t="shared" si="0"/>
        <v>2</v>
      </c>
      <c r="I14" s="30">
        <f t="shared" si="1"/>
        <v>2</v>
      </c>
      <c r="J14" s="54">
        <v>10</v>
      </c>
      <c r="K14" s="30">
        <f t="shared" si="2"/>
        <v>10</v>
      </c>
      <c r="L14" s="55">
        <f t="shared" si="3"/>
        <v>10</v>
      </c>
      <c r="M14" s="30">
        <v>18</v>
      </c>
      <c r="N14" s="30">
        <f t="shared" si="4"/>
        <v>18</v>
      </c>
      <c r="O14" s="56">
        <f t="shared" si="5"/>
        <v>18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x14ac:dyDescent="0.25">
      <c r="B15" s="17"/>
      <c r="C15" s="57" t="s">
        <v>13</v>
      </c>
      <c r="D15" s="58">
        <v>150</v>
      </c>
      <c r="E15" s="47">
        <v>150</v>
      </c>
      <c r="F15" s="48">
        <v>150</v>
      </c>
      <c r="G15" s="14">
        <v>3</v>
      </c>
      <c r="H15" s="14">
        <f t="shared" si="0"/>
        <v>3</v>
      </c>
      <c r="I15" s="14">
        <f t="shared" si="1"/>
        <v>3</v>
      </c>
      <c r="J15" s="24">
        <v>11</v>
      </c>
      <c r="K15" s="14">
        <f t="shared" si="2"/>
        <v>11</v>
      </c>
      <c r="L15" s="59">
        <f t="shared" si="3"/>
        <v>11</v>
      </c>
      <c r="M15" s="14">
        <v>19</v>
      </c>
      <c r="N15" s="14">
        <f t="shared" si="4"/>
        <v>19</v>
      </c>
      <c r="O15" s="60">
        <f t="shared" si="5"/>
        <v>19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x14ac:dyDescent="0.25">
      <c r="B16" s="17"/>
      <c r="C16" s="50" t="s">
        <v>14</v>
      </c>
      <c r="D16" s="51">
        <v>225</v>
      </c>
      <c r="E16" s="52">
        <v>225</v>
      </c>
      <c r="F16" s="53">
        <v>225</v>
      </c>
      <c r="G16" s="30">
        <v>4</v>
      </c>
      <c r="H16" s="30">
        <f t="shared" si="0"/>
        <v>4</v>
      </c>
      <c r="I16" s="30">
        <f t="shared" si="1"/>
        <v>4</v>
      </c>
      <c r="J16" s="54">
        <v>12</v>
      </c>
      <c r="K16" s="30">
        <f t="shared" si="2"/>
        <v>12</v>
      </c>
      <c r="L16" s="55">
        <f t="shared" si="3"/>
        <v>12</v>
      </c>
      <c r="M16" s="30">
        <v>20</v>
      </c>
      <c r="N16" s="30">
        <f t="shared" si="4"/>
        <v>20</v>
      </c>
      <c r="O16" s="56">
        <f t="shared" si="5"/>
        <v>20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x14ac:dyDescent="0.25">
      <c r="B17" s="17"/>
      <c r="C17" s="57" t="s">
        <v>15</v>
      </c>
      <c r="D17" s="58">
        <v>300</v>
      </c>
      <c r="E17" s="47">
        <v>300</v>
      </c>
      <c r="F17" s="48">
        <v>300</v>
      </c>
      <c r="G17" s="14">
        <v>5</v>
      </c>
      <c r="H17" s="14">
        <f t="shared" si="0"/>
        <v>5</v>
      </c>
      <c r="I17" s="14">
        <f t="shared" si="1"/>
        <v>5</v>
      </c>
      <c r="J17" s="24">
        <v>13</v>
      </c>
      <c r="K17" s="14">
        <f t="shared" si="2"/>
        <v>13</v>
      </c>
      <c r="L17" s="59">
        <f t="shared" si="3"/>
        <v>13</v>
      </c>
      <c r="M17" s="14">
        <v>21</v>
      </c>
      <c r="N17" s="14">
        <f t="shared" si="4"/>
        <v>21</v>
      </c>
      <c r="O17" s="60">
        <f t="shared" si="5"/>
        <v>21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x14ac:dyDescent="0.25">
      <c r="B18" s="17"/>
      <c r="C18" s="50" t="s">
        <v>16</v>
      </c>
      <c r="D18" s="61"/>
      <c r="E18" s="62"/>
      <c r="F18" s="63"/>
      <c r="G18" s="30">
        <v>6</v>
      </c>
      <c r="H18" s="30">
        <f t="shared" si="0"/>
        <v>6</v>
      </c>
      <c r="I18" s="30">
        <f t="shared" si="1"/>
        <v>6</v>
      </c>
      <c r="J18" s="54">
        <v>14</v>
      </c>
      <c r="K18" s="30">
        <f t="shared" si="2"/>
        <v>14</v>
      </c>
      <c r="L18" s="55">
        <f t="shared" si="3"/>
        <v>14</v>
      </c>
      <c r="M18" s="30">
        <v>22</v>
      </c>
      <c r="N18" s="30">
        <f t="shared" si="4"/>
        <v>22</v>
      </c>
      <c r="O18" s="56">
        <f t="shared" si="5"/>
        <v>22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x14ac:dyDescent="0.25">
      <c r="B19" s="17"/>
      <c r="C19" s="57" t="s">
        <v>17</v>
      </c>
      <c r="D19" s="64"/>
      <c r="E19" s="65"/>
      <c r="F19" s="66"/>
      <c r="G19" s="14">
        <v>7</v>
      </c>
      <c r="H19" s="14">
        <f t="shared" si="0"/>
        <v>7</v>
      </c>
      <c r="I19" s="14">
        <f t="shared" si="1"/>
        <v>7</v>
      </c>
      <c r="J19" s="24">
        <v>15</v>
      </c>
      <c r="K19" s="14">
        <f t="shared" si="2"/>
        <v>15</v>
      </c>
      <c r="L19" s="59">
        <f t="shared" si="3"/>
        <v>15</v>
      </c>
      <c r="M19" s="14">
        <v>23</v>
      </c>
      <c r="N19" s="14">
        <f t="shared" si="4"/>
        <v>23</v>
      </c>
      <c r="O19" s="60">
        <f t="shared" si="5"/>
        <v>23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ht="15.75" thickBot="1" x14ac:dyDescent="0.3">
      <c r="B20" s="17"/>
      <c r="C20" s="67" t="s">
        <v>18</v>
      </c>
      <c r="D20" s="68"/>
      <c r="E20" s="69"/>
      <c r="F20" s="70"/>
      <c r="G20" s="18">
        <v>8</v>
      </c>
      <c r="H20" s="18">
        <f t="shared" si="0"/>
        <v>8</v>
      </c>
      <c r="I20" s="18">
        <f t="shared" si="1"/>
        <v>8</v>
      </c>
      <c r="J20" s="71">
        <v>16</v>
      </c>
      <c r="K20" s="18">
        <f t="shared" si="2"/>
        <v>16</v>
      </c>
      <c r="L20" s="72">
        <f t="shared" si="3"/>
        <v>16</v>
      </c>
      <c r="M20" s="18">
        <v>24</v>
      </c>
      <c r="N20" s="18">
        <f t="shared" si="4"/>
        <v>24</v>
      </c>
      <c r="O20" s="73">
        <f t="shared" si="5"/>
        <v>24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x14ac:dyDescent="0.2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 x14ac:dyDescent="0.25">
      <c r="A22" s="2" t="s">
        <v>24</v>
      </c>
      <c r="B22" s="38" t="s">
        <v>104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x14ac:dyDescent="0.25">
      <c r="A23" s="2"/>
      <c r="B23" s="9" t="s">
        <v>25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7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ht="15.75" thickBot="1" x14ac:dyDescent="0.3">
      <c r="B25" s="17"/>
      <c r="C25" s="17"/>
      <c r="D25" s="221" t="s">
        <v>43</v>
      </c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3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ht="15.75" thickBot="1" x14ac:dyDescent="0.3">
      <c r="B26" s="74"/>
      <c r="C26" s="17" t="s">
        <v>150</v>
      </c>
      <c r="D26" s="75">
        <v>1</v>
      </c>
      <c r="E26" s="13">
        <v>2</v>
      </c>
      <c r="F26" s="13">
        <v>3</v>
      </c>
      <c r="G26" s="76">
        <v>4</v>
      </c>
      <c r="H26" s="13">
        <v>5</v>
      </c>
      <c r="I26" s="77">
        <v>6</v>
      </c>
      <c r="J26" s="13">
        <v>7</v>
      </c>
      <c r="K26" s="13">
        <v>8</v>
      </c>
      <c r="L26" s="13">
        <v>9</v>
      </c>
      <c r="M26" s="76">
        <v>10</v>
      </c>
      <c r="N26" s="13">
        <v>11</v>
      </c>
      <c r="O26" s="78">
        <v>12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x14ac:dyDescent="0.25">
      <c r="B27" s="17"/>
      <c r="C27" s="17">
        <v>22</v>
      </c>
      <c r="D27" s="140">
        <v>5.6500000000000002E-2</v>
      </c>
      <c r="E27" s="141">
        <v>5.6399999999999999E-2</v>
      </c>
      <c r="F27" s="141">
        <v>5.62E-2</v>
      </c>
      <c r="G27" s="142">
        <v>0.1978</v>
      </c>
      <c r="H27" s="141">
        <v>0.1754</v>
      </c>
      <c r="I27" s="28">
        <v>0.1779</v>
      </c>
      <c r="J27" s="141">
        <v>0.2311</v>
      </c>
      <c r="K27" s="141">
        <v>0.21659999999999999</v>
      </c>
      <c r="L27" s="141">
        <v>0.20860000000000001</v>
      </c>
      <c r="M27" s="142">
        <v>0.25580000000000003</v>
      </c>
      <c r="N27" s="141">
        <v>0.23</v>
      </c>
      <c r="O27" s="22">
        <v>0.2427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x14ac:dyDescent="0.25">
      <c r="B28" s="17"/>
      <c r="C28" s="17"/>
      <c r="D28" s="143">
        <v>0.12570000000000001</v>
      </c>
      <c r="E28" s="144">
        <v>0.1183</v>
      </c>
      <c r="F28" s="144">
        <v>0.1208</v>
      </c>
      <c r="G28" s="145">
        <v>0.20430000000000001</v>
      </c>
      <c r="H28" s="144">
        <v>0.19900000000000001</v>
      </c>
      <c r="I28" s="27">
        <v>0.19819999999999999</v>
      </c>
      <c r="J28" s="144">
        <v>0.25159999999999999</v>
      </c>
      <c r="K28" s="144">
        <v>0.2319</v>
      </c>
      <c r="L28" s="144">
        <v>0.2404</v>
      </c>
      <c r="M28" s="145">
        <v>0.21210000000000001</v>
      </c>
      <c r="N28" s="144">
        <v>0.19839999999999999</v>
      </c>
      <c r="O28" s="20">
        <v>0.19539999999999999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x14ac:dyDescent="0.25">
      <c r="B29" s="17"/>
      <c r="C29" s="17"/>
      <c r="D29" s="146">
        <v>0.2046</v>
      </c>
      <c r="E29" s="147">
        <v>0.18959999999999999</v>
      </c>
      <c r="F29" s="147">
        <v>0.19259999999999999</v>
      </c>
      <c r="G29" s="148">
        <v>0.2165</v>
      </c>
      <c r="H29" s="147">
        <v>0.19520000000000001</v>
      </c>
      <c r="I29" s="149">
        <v>0.19889999999999999</v>
      </c>
      <c r="J29" s="147">
        <v>0.27400000000000002</v>
      </c>
      <c r="K29" s="147">
        <v>0.24510000000000001</v>
      </c>
      <c r="L29" s="147">
        <v>0.2354</v>
      </c>
      <c r="M29" s="148">
        <v>0.24759999999999999</v>
      </c>
      <c r="N29" s="147">
        <v>0.21879999999999999</v>
      </c>
      <c r="O29" s="150">
        <v>0.21540000000000001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x14ac:dyDescent="0.25">
      <c r="B30" s="17"/>
      <c r="C30" s="17"/>
      <c r="D30" s="143">
        <v>0.2833</v>
      </c>
      <c r="E30" s="144">
        <v>0.25369999999999998</v>
      </c>
      <c r="F30" s="144">
        <v>0.26179999999999998</v>
      </c>
      <c r="G30" s="145">
        <v>0.24079999999999999</v>
      </c>
      <c r="H30" s="144">
        <v>0.21959999999999999</v>
      </c>
      <c r="I30" s="27">
        <v>0.22570000000000001</v>
      </c>
      <c r="J30" s="144">
        <v>0.21379999999999999</v>
      </c>
      <c r="K30" s="144">
        <v>0.21290000000000001</v>
      </c>
      <c r="L30" s="144">
        <v>0.18559999999999999</v>
      </c>
      <c r="M30" s="145">
        <v>0.24160000000000001</v>
      </c>
      <c r="N30" s="144">
        <v>0.23910000000000001</v>
      </c>
      <c r="O30" s="20">
        <v>0.23369999999999999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x14ac:dyDescent="0.25">
      <c r="B31" s="17"/>
      <c r="C31" s="17"/>
      <c r="D31" s="146">
        <v>0.3674</v>
      </c>
      <c r="E31" s="147">
        <v>0.3261</v>
      </c>
      <c r="F31" s="147">
        <v>0.35460000000000003</v>
      </c>
      <c r="G31" s="148">
        <v>0.27079999999999999</v>
      </c>
      <c r="H31" s="147">
        <v>0.23580000000000001</v>
      </c>
      <c r="I31" s="149">
        <v>0.22720000000000001</v>
      </c>
      <c r="J31" s="147">
        <v>0.21510000000000001</v>
      </c>
      <c r="K31" s="147">
        <v>0.20280000000000001</v>
      </c>
      <c r="L31" s="147">
        <v>0.2084</v>
      </c>
      <c r="M31" s="148">
        <v>0.23910000000000001</v>
      </c>
      <c r="N31" s="147">
        <v>0.22919999999999999</v>
      </c>
      <c r="O31" s="150">
        <v>0.22450000000000001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x14ac:dyDescent="0.25">
      <c r="A32" s="2"/>
      <c r="B32" s="17"/>
      <c r="C32" s="17"/>
      <c r="D32" s="143">
        <v>5.6099999999999997E-2</v>
      </c>
      <c r="E32" s="144">
        <v>5.5899999999999998E-2</v>
      </c>
      <c r="F32" s="144">
        <v>5.6099999999999997E-2</v>
      </c>
      <c r="G32" s="145">
        <v>0.22570000000000001</v>
      </c>
      <c r="H32" s="144">
        <v>0.2109</v>
      </c>
      <c r="I32" s="27">
        <v>0.22520000000000001</v>
      </c>
      <c r="J32" s="144">
        <v>0.2331</v>
      </c>
      <c r="K32" s="144">
        <v>0.19170000000000001</v>
      </c>
      <c r="L32" s="144">
        <v>0.21299999999999999</v>
      </c>
      <c r="M32" s="145">
        <v>0.30199999999999999</v>
      </c>
      <c r="N32" s="144">
        <v>0.26719999999999999</v>
      </c>
      <c r="O32" s="20">
        <v>0.27460000000000001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x14ac:dyDescent="0.25">
      <c r="A33" s="88"/>
      <c r="B33" s="17"/>
      <c r="C33" s="17"/>
      <c r="D33" s="146">
        <v>5.6599999999999998E-2</v>
      </c>
      <c r="E33" s="147">
        <v>5.6099999999999997E-2</v>
      </c>
      <c r="F33" s="147">
        <v>5.4300000000000001E-2</v>
      </c>
      <c r="G33" s="148">
        <v>0.23780000000000001</v>
      </c>
      <c r="H33" s="147">
        <v>0.22189999999999999</v>
      </c>
      <c r="I33" s="149">
        <v>0.2321</v>
      </c>
      <c r="J33" s="147">
        <v>0.32840000000000003</v>
      </c>
      <c r="K33" s="147">
        <v>0.29189999999999999</v>
      </c>
      <c r="L33" s="147">
        <v>0.29289999999999999</v>
      </c>
      <c r="M33" s="148">
        <v>0.25359999999999999</v>
      </c>
      <c r="N33" s="147">
        <v>0.2369</v>
      </c>
      <c r="O33" s="150">
        <v>0.2442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ht="15.75" thickBot="1" x14ac:dyDescent="0.3">
      <c r="A34" s="88"/>
      <c r="B34" s="17"/>
      <c r="C34" s="17"/>
      <c r="D34" s="151">
        <v>5.62E-2</v>
      </c>
      <c r="E34" s="152">
        <v>5.6000000000000001E-2</v>
      </c>
      <c r="F34" s="152">
        <v>5.5899999999999998E-2</v>
      </c>
      <c r="G34" s="153">
        <v>0.25629999999999997</v>
      </c>
      <c r="H34" s="152">
        <v>0.24060000000000001</v>
      </c>
      <c r="I34" s="154">
        <v>0.2369</v>
      </c>
      <c r="J34" s="152">
        <v>0.28239999999999998</v>
      </c>
      <c r="K34" s="152">
        <v>0.27029999999999998</v>
      </c>
      <c r="L34" s="152">
        <v>0.26679999999999998</v>
      </c>
      <c r="M34" s="153">
        <v>0.20549999999999999</v>
      </c>
      <c r="N34" s="152">
        <v>0.19350000000000001</v>
      </c>
      <c r="O34" s="155">
        <v>0.1923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 x14ac:dyDescent="0.25">
      <c r="A36" s="2" t="s">
        <v>26</v>
      </c>
      <c r="B36" s="224" t="s">
        <v>39</v>
      </c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</row>
    <row r="37" spans="1:25" x14ac:dyDescent="0.25">
      <c r="A37" s="2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</row>
    <row r="38" spans="1:25" x14ac:dyDescent="0.25">
      <c r="A38" s="35"/>
      <c r="B38" s="97"/>
      <c r="C38" s="213" t="s">
        <v>27</v>
      </c>
      <c r="D38" s="214"/>
      <c r="E38" s="215"/>
      <c r="F38" s="213" t="s">
        <v>28</v>
      </c>
      <c r="G38" s="214"/>
      <c r="H38" s="215"/>
      <c r="I38" s="213" t="s">
        <v>29</v>
      </c>
      <c r="J38" s="214"/>
      <c r="K38" s="215"/>
      <c r="L38" s="213" t="s">
        <v>30</v>
      </c>
      <c r="M38" s="214"/>
      <c r="N38" s="215"/>
    </row>
    <row r="39" spans="1:25" x14ac:dyDescent="0.25">
      <c r="A39" s="35"/>
      <c r="B39" s="97"/>
      <c r="C39" s="115" t="s">
        <v>3</v>
      </c>
      <c r="D39" s="116" t="s">
        <v>4</v>
      </c>
      <c r="E39" s="117" t="s">
        <v>6</v>
      </c>
      <c r="F39" s="118" t="s">
        <v>19</v>
      </c>
      <c r="G39" s="119" t="s">
        <v>4</v>
      </c>
      <c r="H39" s="117" t="s">
        <v>6</v>
      </c>
      <c r="I39" s="118" t="s">
        <v>19</v>
      </c>
      <c r="J39" s="119" t="s">
        <v>4</v>
      </c>
      <c r="K39" s="117" t="s">
        <v>6</v>
      </c>
      <c r="L39" s="118" t="s">
        <v>19</v>
      </c>
      <c r="M39" s="119" t="s">
        <v>4</v>
      </c>
      <c r="N39" s="117" t="s">
        <v>6</v>
      </c>
    </row>
    <row r="40" spans="1:25" x14ac:dyDescent="0.25">
      <c r="A40" s="35"/>
      <c r="B40" s="15"/>
      <c r="C40" s="120">
        <v>0</v>
      </c>
      <c r="D40" s="136">
        <f>AVERAGE(D27:F27)</f>
        <v>5.6366666666666669E-2</v>
      </c>
      <c r="E40" s="137">
        <f>STDEV(D27:F27)</f>
        <v>1.5275252316519525E-4</v>
      </c>
      <c r="F40" s="123">
        <f t="shared" ref="F40:F47" si="6">G13</f>
        <v>1</v>
      </c>
      <c r="G40" s="136">
        <f t="shared" ref="G40:G47" si="7">AVERAGE(G27:I27)</f>
        <v>0.18369999999999997</v>
      </c>
      <c r="H40" s="137">
        <f t="shared" ref="H40:H47" si="8">STDEV(G27:I27)</f>
        <v>1.22747708736253E-2</v>
      </c>
      <c r="I40" s="123">
        <f t="shared" ref="I40:I47" si="9">J13</f>
        <v>9</v>
      </c>
      <c r="J40" s="136">
        <f t="shared" ref="J40:J47" si="10">AVERAGE(J27:L27)</f>
        <v>0.21876666666666666</v>
      </c>
      <c r="K40" s="137">
        <f t="shared" ref="K40:K47" si="11">STDEV(J27:L27)</f>
        <v>1.1405408073950414E-2</v>
      </c>
      <c r="L40" s="123">
        <f t="shared" ref="L40:L47" si="12">M13</f>
        <v>17</v>
      </c>
      <c r="M40" s="136">
        <f t="shared" ref="M40:M47" si="13">AVERAGE(M27:O27)</f>
        <v>0.24283333333333335</v>
      </c>
      <c r="N40" s="137">
        <f t="shared" ref="N40:N47" si="14">STDEV(M27:O27)</f>
        <v>1.2900516785514198E-2</v>
      </c>
    </row>
    <row r="41" spans="1:25" x14ac:dyDescent="0.25">
      <c r="A41" s="35"/>
      <c r="B41" s="15"/>
      <c r="C41" s="120">
        <v>75</v>
      </c>
      <c r="D41" s="136">
        <f>AVERAGE(D28:F28)</f>
        <v>0.1216</v>
      </c>
      <c r="E41" s="137">
        <f>STDEV(D28:F28)</f>
        <v>3.7643060449437443E-3</v>
      </c>
      <c r="F41" s="123">
        <f t="shared" si="6"/>
        <v>2</v>
      </c>
      <c r="G41" s="136">
        <f t="shared" si="7"/>
        <v>0.20049999999999998</v>
      </c>
      <c r="H41" s="137">
        <f t="shared" si="8"/>
        <v>3.3151168908501626E-3</v>
      </c>
      <c r="I41" s="123">
        <f t="shared" si="9"/>
        <v>10</v>
      </c>
      <c r="J41" s="136">
        <f t="shared" si="10"/>
        <v>0.24129999999999999</v>
      </c>
      <c r="K41" s="137">
        <f t="shared" si="11"/>
        <v>9.8807894421447905E-3</v>
      </c>
      <c r="L41" s="123">
        <f t="shared" si="12"/>
        <v>18</v>
      </c>
      <c r="M41" s="136">
        <f t="shared" si="13"/>
        <v>0.20196666666666666</v>
      </c>
      <c r="N41" s="137">
        <f t="shared" si="14"/>
        <v>8.9029957504950848E-3</v>
      </c>
    </row>
    <row r="42" spans="1:25" x14ac:dyDescent="0.25">
      <c r="A42" s="35"/>
      <c r="B42" s="15"/>
      <c r="C42" s="120">
        <v>150</v>
      </c>
      <c r="D42" s="136">
        <f>AVERAGE(D29:F29)</f>
        <v>0.1956</v>
      </c>
      <c r="E42" s="137">
        <f>STDEV(D29:F29)</f>
        <v>7.9372539331937792E-3</v>
      </c>
      <c r="F42" s="123">
        <f t="shared" si="6"/>
        <v>3</v>
      </c>
      <c r="G42" s="136">
        <f t="shared" si="7"/>
        <v>0.20353333333333334</v>
      </c>
      <c r="H42" s="137">
        <f t="shared" si="8"/>
        <v>1.1380831838373382E-2</v>
      </c>
      <c r="I42" s="123">
        <f t="shared" si="9"/>
        <v>11</v>
      </c>
      <c r="J42" s="136">
        <f t="shared" si="10"/>
        <v>0.2515</v>
      </c>
      <c r="K42" s="137">
        <f t="shared" si="11"/>
        <v>2.0080089641234186E-2</v>
      </c>
      <c r="L42" s="123">
        <f t="shared" si="12"/>
        <v>19</v>
      </c>
      <c r="M42" s="136">
        <f t="shared" si="13"/>
        <v>0.22726666666666664</v>
      </c>
      <c r="N42" s="137">
        <f t="shared" si="14"/>
        <v>1.7691052352342779E-2</v>
      </c>
    </row>
    <row r="43" spans="1:25" x14ac:dyDescent="0.25">
      <c r="A43" s="35"/>
      <c r="B43" s="15"/>
      <c r="C43" s="120">
        <v>225</v>
      </c>
      <c r="D43" s="136">
        <f>AVERAGE(D30:F30)</f>
        <v>0.26626666666666665</v>
      </c>
      <c r="E43" s="137">
        <f>STDEV(D30:F30)</f>
        <v>1.5297167493798766E-2</v>
      </c>
      <c r="F43" s="123">
        <f t="shared" si="6"/>
        <v>4</v>
      </c>
      <c r="G43" s="136">
        <f t="shared" si="7"/>
        <v>0.22869999999999999</v>
      </c>
      <c r="H43" s="137">
        <f t="shared" si="8"/>
        <v>1.0913752791776067E-2</v>
      </c>
      <c r="I43" s="123">
        <f t="shared" si="9"/>
        <v>12</v>
      </c>
      <c r="J43" s="136">
        <f t="shared" si="10"/>
        <v>0.20409999999999998</v>
      </c>
      <c r="K43" s="137">
        <f t="shared" si="11"/>
        <v>1.6027788368954719E-2</v>
      </c>
      <c r="L43" s="123">
        <f t="shared" si="12"/>
        <v>20</v>
      </c>
      <c r="M43" s="136">
        <f t="shared" si="13"/>
        <v>0.23813333333333334</v>
      </c>
      <c r="N43" s="137">
        <f t="shared" si="14"/>
        <v>4.0377386410382493E-3</v>
      </c>
    </row>
    <row r="44" spans="1:25" x14ac:dyDescent="0.25">
      <c r="A44" s="35"/>
      <c r="B44" s="15"/>
      <c r="C44" s="120">
        <v>300</v>
      </c>
      <c r="D44" s="136">
        <f>AVERAGE(D31:F31)</f>
        <v>0.34936666666666666</v>
      </c>
      <c r="E44" s="137">
        <f>STDEV(D31:F31)</f>
        <v>2.1141507357171428E-2</v>
      </c>
      <c r="F44" s="123">
        <f t="shared" si="6"/>
        <v>5</v>
      </c>
      <c r="G44" s="136">
        <f t="shared" si="7"/>
        <v>0.24460000000000001</v>
      </c>
      <c r="H44" s="137">
        <f t="shared" si="8"/>
        <v>2.3093722090646179E-2</v>
      </c>
      <c r="I44" s="123">
        <f t="shared" si="9"/>
        <v>13</v>
      </c>
      <c r="J44" s="136">
        <f t="shared" si="10"/>
        <v>0.20876666666666668</v>
      </c>
      <c r="K44" s="137">
        <f t="shared" si="11"/>
        <v>6.1581923754729659E-3</v>
      </c>
      <c r="L44" s="123">
        <f t="shared" si="12"/>
        <v>21</v>
      </c>
      <c r="M44" s="136">
        <f t="shared" si="13"/>
        <v>0.23093333333333332</v>
      </c>
      <c r="N44" s="137">
        <f t="shared" si="14"/>
        <v>7.4527399883085538E-3</v>
      </c>
    </row>
    <row r="45" spans="1:25" x14ac:dyDescent="0.25">
      <c r="A45" s="35"/>
      <c r="B45" s="15"/>
      <c r="C45" s="124"/>
      <c r="D45" s="121"/>
      <c r="E45" s="122"/>
      <c r="F45" s="123">
        <f t="shared" si="6"/>
        <v>6</v>
      </c>
      <c r="G45" s="136">
        <f t="shared" si="7"/>
        <v>0.22059999999999999</v>
      </c>
      <c r="H45" s="137">
        <f t="shared" si="8"/>
        <v>8.4041656337794819E-3</v>
      </c>
      <c r="I45" s="123">
        <f t="shared" si="9"/>
        <v>14</v>
      </c>
      <c r="J45" s="136">
        <f t="shared" si="10"/>
        <v>0.21260000000000001</v>
      </c>
      <c r="K45" s="137">
        <f t="shared" si="11"/>
        <v>2.0702898347815937E-2</v>
      </c>
      <c r="L45" s="123">
        <f t="shared" si="12"/>
        <v>22</v>
      </c>
      <c r="M45" s="136">
        <f t="shared" si="13"/>
        <v>0.28126666666666661</v>
      </c>
      <c r="N45" s="137">
        <f t="shared" si="14"/>
        <v>1.8332848478437091E-2</v>
      </c>
    </row>
    <row r="46" spans="1:25" x14ac:dyDescent="0.25">
      <c r="A46" s="35"/>
      <c r="B46" s="15"/>
      <c r="C46" s="124"/>
      <c r="D46" s="121"/>
      <c r="E46" s="122"/>
      <c r="F46" s="123">
        <f t="shared" si="6"/>
        <v>7</v>
      </c>
      <c r="G46" s="136">
        <f t="shared" si="7"/>
        <v>0.2306</v>
      </c>
      <c r="H46" s="137">
        <f t="shared" si="8"/>
        <v>8.0554329492585446E-3</v>
      </c>
      <c r="I46" s="123">
        <f t="shared" si="9"/>
        <v>15</v>
      </c>
      <c r="J46" s="136">
        <f t="shared" si="10"/>
        <v>0.3044</v>
      </c>
      <c r="K46" s="137">
        <f t="shared" si="11"/>
        <v>2.0790622886291809E-2</v>
      </c>
      <c r="L46" s="123">
        <f t="shared" si="12"/>
        <v>23</v>
      </c>
      <c r="M46" s="136">
        <f t="shared" si="13"/>
        <v>0.24490000000000001</v>
      </c>
      <c r="N46" s="137">
        <f t="shared" si="14"/>
        <v>8.3719770663804351E-3</v>
      </c>
    </row>
    <row r="47" spans="1:25" x14ac:dyDescent="0.25">
      <c r="A47" s="35"/>
      <c r="B47" s="15"/>
      <c r="C47" s="125"/>
      <c r="D47" s="126"/>
      <c r="E47" s="127"/>
      <c r="F47" s="128">
        <f t="shared" si="6"/>
        <v>8</v>
      </c>
      <c r="G47" s="138">
        <f t="shared" si="7"/>
        <v>0.24460000000000001</v>
      </c>
      <c r="H47" s="139">
        <f t="shared" si="8"/>
        <v>1.0299999999999983E-2</v>
      </c>
      <c r="I47" s="128">
        <f t="shared" si="9"/>
        <v>16</v>
      </c>
      <c r="J47" s="138">
        <f t="shared" si="10"/>
        <v>0.27316666666666661</v>
      </c>
      <c r="K47" s="139">
        <f t="shared" si="11"/>
        <v>8.1855563850805734E-3</v>
      </c>
      <c r="L47" s="128">
        <f t="shared" si="12"/>
        <v>24</v>
      </c>
      <c r="M47" s="138">
        <f t="shared" si="13"/>
        <v>0.19710000000000003</v>
      </c>
      <c r="N47" s="139">
        <f t="shared" si="14"/>
        <v>7.2993150363578558E-3</v>
      </c>
    </row>
    <row r="48" spans="1:25" x14ac:dyDescent="0.25">
      <c r="A48" s="38"/>
      <c r="B48" s="1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47"/>
      <c r="N48" s="47"/>
    </row>
    <row r="49" spans="1:18" x14ac:dyDescent="0.25">
      <c r="A49" s="2" t="s">
        <v>31</v>
      </c>
      <c r="B49" s="224" t="s">
        <v>57</v>
      </c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</row>
    <row r="50" spans="1:18" x14ac:dyDescent="0.25">
      <c r="A50" s="2"/>
      <c r="B50" s="10" t="s">
        <v>127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</row>
    <row r="51" spans="1:18" x14ac:dyDescent="0.25">
      <c r="B51" s="97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35"/>
    </row>
    <row r="52" spans="1:18" x14ac:dyDescent="0.25">
      <c r="B52" s="15"/>
      <c r="C52" s="157" t="s">
        <v>1</v>
      </c>
      <c r="D52" s="158" t="s">
        <v>128</v>
      </c>
      <c r="E52" s="159"/>
      <c r="F52" s="157" t="s">
        <v>19</v>
      </c>
      <c r="G52" s="158" t="s">
        <v>128</v>
      </c>
      <c r="H52" s="159"/>
      <c r="I52" s="157" t="s">
        <v>19</v>
      </c>
      <c r="J52" s="158" t="s">
        <v>128</v>
      </c>
      <c r="K52" s="159"/>
      <c r="L52" s="157" t="s">
        <v>19</v>
      </c>
      <c r="M52" s="158" t="s">
        <v>128</v>
      </c>
      <c r="N52" s="159"/>
      <c r="O52" s="35"/>
    </row>
    <row r="53" spans="1:18" x14ac:dyDescent="0.25">
      <c r="B53" s="15"/>
      <c r="C53" s="120">
        <v>0</v>
      </c>
      <c r="D53" s="136">
        <f>(D40-$D$40)</f>
        <v>0</v>
      </c>
      <c r="E53" s="130"/>
      <c r="F53" s="123">
        <f>F40</f>
        <v>1</v>
      </c>
      <c r="G53" s="163">
        <f t="shared" ref="G53:G60" si="15">(G40-$D$40)</f>
        <v>0.1273333333333333</v>
      </c>
      <c r="H53" s="130"/>
      <c r="I53" s="123">
        <f>I40</f>
        <v>9</v>
      </c>
      <c r="J53" s="163">
        <f t="shared" ref="J53:J60" si="16">(J40-$D$40)</f>
        <v>0.16239999999999999</v>
      </c>
      <c r="K53" s="130"/>
      <c r="L53" s="123">
        <f>L40</f>
        <v>17</v>
      </c>
      <c r="M53" s="163">
        <f t="shared" ref="M53:M60" si="17">(M40-$D$40)</f>
        <v>0.18646666666666667</v>
      </c>
      <c r="N53" s="130"/>
      <c r="O53" s="35"/>
      <c r="P53" s="35"/>
      <c r="Q53" s="35"/>
    </row>
    <row r="54" spans="1:18" x14ac:dyDescent="0.25">
      <c r="B54" s="15"/>
      <c r="C54" s="120">
        <v>75</v>
      </c>
      <c r="D54" s="136">
        <f>(D41-$D$40)</f>
        <v>6.5233333333333338E-2</v>
      </c>
      <c r="E54" s="130"/>
      <c r="F54" s="123">
        <f t="shared" ref="F54:F60" si="18">F41</f>
        <v>2</v>
      </c>
      <c r="G54" s="136">
        <f t="shared" si="15"/>
        <v>0.14413333333333331</v>
      </c>
      <c r="H54" s="130"/>
      <c r="I54" s="123">
        <f t="shared" ref="I54:I60" si="19">I41</f>
        <v>10</v>
      </c>
      <c r="J54" s="136">
        <f t="shared" si="16"/>
        <v>0.18493333333333331</v>
      </c>
      <c r="K54" s="130"/>
      <c r="L54" s="123">
        <f t="shared" ref="L54:L60" si="20">L41</f>
        <v>18</v>
      </c>
      <c r="M54" s="136">
        <f t="shared" si="17"/>
        <v>0.14559999999999998</v>
      </c>
      <c r="N54" s="130"/>
      <c r="O54" s="35"/>
      <c r="P54" s="35"/>
      <c r="Q54" s="35"/>
    </row>
    <row r="55" spans="1:18" x14ac:dyDescent="0.25">
      <c r="B55" s="15"/>
      <c r="C55" s="120">
        <v>150</v>
      </c>
      <c r="D55" s="136">
        <f>(D42-$D$40)</f>
        <v>0.13923333333333332</v>
      </c>
      <c r="E55" s="130"/>
      <c r="F55" s="123">
        <f t="shared" si="18"/>
        <v>3</v>
      </c>
      <c r="G55" s="136">
        <f t="shared" si="15"/>
        <v>0.14716666666666667</v>
      </c>
      <c r="H55" s="130"/>
      <c r="I55" s="123">
        <f t="shared" si="19"/>
        <v>11</v>
      </c>
      <c r="J55" s="136">
        <f t="shared" si="16"/>
        <v>0.19513333333333333</v>
      </c>
      <c r="K55" s="130"/>
      <c r="L55" s="123">
        <f t="shared" si="20"/>
        <v>19</v>
      </c>
      <c r="M55" s="136">
        <f t="shared" si="17"/>
        <v>0.17089999999999997</v>
      </c>
      <c r="N55" s="130"/>
      <c r="O55" s="35"/>
      <c r="P55" s="35"/>
      <c r="Q55" s="35"/>
    </row>
    <row r="56" spans="1:18" x14ac:dyDescent="0.25">
      <c r="B56" s="15"/>
      <c r="C56" s="120">
        <v>225</v>
      </c>
      <c r="D56" s="136">
        <f>(D43-$D$40)</f>
        <v>0.20989999999999998</v>
      </c>
      <c r="E56" s="130"/>
      <c r="F56" s="123">
        <f t="shared" si="18"/>
        <v>4</v>
      </c>
      <c r="G56" s="136">
        <f t="shared" si="15"/>
        <v>0.17233333333333331</v>
      </c>
      <c r="H56" s="130"/>
      <c r="I56" s="123">
        <f t="shared" si="19"/>
        <v>12</v>
      </c>
      <c r="J56" s="136">
        <f t="shared" si="16"/>
        <v>0.1477333333333333</v>
      </c>
      <c r="K56" s="130"/>
      <c r="L56" s="123">
        <f t="shared" si="20"/>
        <v>20</v>
      </c>
      <c r="M56" s="136">
        <f t="shared" si="17"/>
        <v>0.18176666666666666</v>
      </c>
      <c r="N56" s="130"/>
      <c r="O56" s="35"/>
      <c r="P56" s="35"/>
      <c r="Q56" s="35"/>
    </row>
    <row r="57" spans="1:18" x14ac:dyDescent="0.25">
      <c r="A57" s="6"/>
      <c r="B57" s="15"/>
      <c r="C57" s="120">
        <v>300</v>
      </c>
      <c r="D57" s="136">
        <f>(D44-$D$40)</f>
        <v>0.29299999999999998</v>
      </c>
      <c r="E57" s="130"/>
      <c r="F57" s="123">
        <f t="shared" si="18"/>
        <v>5</v>
      </c>
      <c r="G57" s="136">
        <f t="shared" si="15"/>
        <v>0.18823333333333334</v>
      </c>
      <c r="H57" s="130"/>
      <c r="I57" s="123">
        <f t="shared" si="19"/>
        <v>13</v>
      </c>
      <c r="J57" s="136">
        <f t="shared" si="16"/>
        <v>0.15240000000000001</v>
      </c>
      <c r="K57" s="130"/>
      <c r="L57" s="123">
        <f t="shared" si="20"/>
        <v>21</v>
      </c>
      <c r="M57" s="136">
        <f t="shared" si="17"/>
        <v>0.17456666666666665</v>
      </c>
      <c r="N57" s="130"/>
      <c r="O57" s="35"/>
      <c r="P57" s="35"/>
      <c r="Q57" s="35"/>
    </row>
    <row r="58" spans="1:18" x14ac:dyDescent="0.25">
      <c r="A58" s="6"/>
      <c r="B58" s="15"/>
      <c r="C58" s="124"/>
      <c r="D58" s="129"/>
      <c r="E58" s="130"/>
      <c r="F58" s="123">
        <f t="shared" si="18"/>
        <v>6</v>
      </c>
      <c r="G58" s="136">
        <f t="shared" si="15"/>
        <v>0.16423333333333331</v>
      </c>
      <c r="H58" s="130"/>
      <c r="I58" s="123">
        <f t="shared" si="19"/>
        <v>14</v>
      </c>
      <c r="J58" s="136">
        <f t="shared" si="16"/>
        <v>0.15623333333333334</v>
      </c>
      <c r="K58" s="130"/>
      <c r="L58" s="123">
        <f t="shared" si="20"/>
        <v>22</v>
      </c>
      <c r="M58" s="136">
        <f t="shared" si="17"/>
        <v>0.22489999999999993</v>
      </c>
      <c r="N58" s="130"/>
      <c r="O58" s="35"/>
    </row>
    <row r="59" spans="1:18" x14ac:dyDescent="0.25">
      <c r="A59" s="6"/>
      <c r="B59" s="15"/>
      <c r="C59" s="124"/>
      <c r="D59" s="129"/>
      <c r="E59" s="130"/>
      <c r="F59" s="123">
        <f t="shared" si="18"/>
        <v>7</v>
      </c>
      <c r="G59" s="136">
        <f t="shared" si="15"/>
        <v>0.17423333333333332</v>
      </c>
      <c r="H59" s="130"/>
      <c r="I59" s="123">
        <f t="shared" si="19"/>
        <v>15</v>
      </c>
      <c r="J59" s="136">
        <f t="shared" si="16"/>
        <v>0.24803333333333333</v>
      </c>
      <c r="K59" s="130"/>
      <c r="L59" s="123">
        <f t="shared" si="20"/>
        <v>23</v>
      </c>
      <c r="M59" s="136">
        <f t="shared" si="17"/>
        <v>0.18853333333333333</v>
      </c>
      <c r="N59" s="130"/>
      <c r="O59" s="35"/>
    </row>
    <row r="60" spans="1:18" x14ac:dyDescent="0.25">
      <c r="A60" s="6"/>
      <c r="B60" s="15"/>
      <c r="C60" s="125"/>
      <c r="D60" s="131"/>
      <c r="E60" s="132"/>
      <c r="F60" s="128">
        <f t="shared" si="18"/>
        <v>8</v>
      </c>
      <c r="G60" s="138">
        <f t="shared" si="15"/>
        <v>0.18823333333333334</v>
      </c>
      <c r="H60" s="132"/>
      <c r="I60" s="128">
        <f t="shared" si="19"/>
        <v>16</v>
      </c>
      <c r="J60" s="138">
        <f t="shared" si="16"/>
        <v>0.21679999999999994</v>
      </c>
      <c r="K60" s="132"/>
      <c r="L60" s="128">
        <f t="shared" si="20"/>
        <v>24</v>
      </c>
      <c r="M60" s="138">
        <f t="shared" si="17"/>
        <v>0.14073333333333335</v>
      </c>
      <c r="N60" s="132"/>
      <c r="O60" s="35"/>
    </row>
    <row r="61" spans="1:18" x14ac:dyDescent="0.25">
      <c r="A61" s="9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8" x14ac:dyDescent="0.25">
      <c r="A62" s="95" t="s">
        <v>48</v>
      </c>
      <c r="B62" s="224" t="s">
        <v>40</v>
      </c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4"/>
      <c r="N62" s="224"/>
      <c r="R62" s="88"/>
    </row>
    <row r="63" spans="1:18" x14ac:dyDescent="0.25">
      <c r="A63" s="94"/>
      <c r="B63" s="38"/>
      <c r="C63" s="17"/>
      <c r="D63" s="17"/>
      <c r="E63" s="17"/>
      <c r="F63" s="17"/>
      <c r="G63" s="17"/>
      <c r="H63" s="17"/>
      <c r="I63" s="15"/>
      <c r="J63" s="17"/>
      <c r="K63" s="17"/>
      <c r="L63" s="17"/>
      <c r="M63" s="17"/>
      <c r="N63" s="17"/>
      <c r="R63" s="88"/>
    </row>
    <row r="64" spans="1:18" x14ac:dyDescent="0.25">
      <c r="A64" s="94"/>
      <c r="B64" s="23"/>
      <c r="C64" s="26"/>
      <c r="D64" s="26"/>
      <c r="E64" s="26"/>
      <c r="F64" s="26"/>
      <c r="G64" s="26"/>
      <c r="H64" s="26"/>
      <c r="I64" s="96"/>
      <c r="J64" s="17"/>
      <c r="K64" s="17"/>
      <c r="L64" s="17"/>
      <c r="M64" s="17"/>
      <c r="N64" s="17"/>
      <c r="R64" s="88"/>
    </row>
    <row r="65" spans="1:32" x14ac:dyDescent="0.25">
      <c r="A65" s="94"/>
      <c r="B65" s="96"/>
      <c r="F65" s="15"/>
      <c r="G65" s="15"/>
      <c r="H65" s="15"/>
      <c r="I65" s="96"/>
      <c r="J65" s="38" t="s">
        <v>64</v>
      </c>
      <c r="K65" s="38" t="s">
        <v>65</v>
      </c>
      <c r="L65" s="97"/>
      <c r="M65" s="15"/>
      <c r="N65" s="17"/>
      <c r="R65" s="88"/>
    </row>
    <row r="66" spans="1:32" ht="15.75" thickBot="1" x14ac:dyDescent="0.3">
      <c r="A66" s="94"/>
      <c r="B66" s="96"/>
      <c r="F66" s="15"/>
      <c r="G66" s="15"/>
      <c r="H66" s="15"/>
      <c r="I66" s="96"/>
      <c r="J66" s="17"/>
      <c r="K66" s="17"/>
      <c r="L66" s="38"/>
      <c r="M66" s="15"/>
      <c r="N66" s="17"/>
      <c r="R66" s="88"/>
    </row>
    <row r="67" spans="1:32" ht="15.75" thickBot="1" x14ac:dyDescent="0.3">
      <c r="A67" s="94"/>
      <c r="B67" s="96"/>
      <c r="F67" s="15"/>
      <c r="G67" s="35"/>
      <c r="H67" s="35"/>
      <c r="I67" s="98"/>
      <c r="J67" s="15"/>
      <c r="K67" s="38" t="s">
        <v>62</v>
      </c>
      <c r="L67" s="99">
        <v>1E-3</v>
      </c>
      <c r="M67" s="17"/>
      <c r="N67" s="17"/>
      <c r="R67" s="88"/>
    </row>
    <row r="68" spans="1:32" ht="15.75" thickBot="1" x14ac:dyDescent="0.3">
      <c r="A68" s="94"/>
      <c r="B68" s="96"/>
      <c r="F68" s="15"/>
      <c r="G68" s="35"/>
      <c r="H68" s="35"/>
      <c r="I68" s="98"/>
      <c r="J68" s="15"/>
      <c r="K68" s="38" t="s">
        <v>63</v>
      </c>
      <c r="L68" s="156">
        <v>-4.7000000000000002E-3</v>
      </c>
      <c r="M68" s="17"/>
      <c r="N68" s="17"/>
      <c r="R68" s="88"/>
    </row>
    <row r="69" spans="1:32" x14ac:dyDescent="0.25">
      <c r="A69" s="94"/>
      <c r="B69" s="96"/>
      <c r="C69" s="15"/>
      <c r="D69" s="15"/>
      <c r="E69" s="15"/>
      <c r="F69" s="100"/>
      <c r="G69" s="35"/>
      <c r="H69" s="35"/>
      <c r="I69" s="98"/>
      <c r="J69" s="15"/>
      <c r="M69" s="17"/>
      <c r="N69" s="17"/>
      <c r="R69" s="88"/>
    </row>
    <row r="70" spans="1:32" x14ac:dyDescent="0.25">
      <c r="A70" s="94"/>
      <c r="B70" s="96"/>
      <c r="C70" s="15"/>
      <c r="D70" s="100"/>
      <c r="E70" s="15" t="s">
        <v>35</v>
      </c>
      <c r="F70" s="101"/>
      <c r="G70" s="15"/>
      <c r="H70" s="15"/>
      <c r="I70" s="96"/>
      <c r="J70" s="97" t="s">
        <v>123</v>
      </c>
      <c r="K70" s="2" t="s">
        <v>110</v>
      </c>
      <c r="L70" s="17"/>
      <c r="M70" s="17"/>
      <c r="N70" s="17"/>
      <c r="R70" s="88"/>
    </row>
    <row r="71" spans="1:32" x14ac:dyDescent="0.25">
      <c r="A71" s="94"/>
      <c r="B71" s="96"/>
      <c r="C71" s="15"/>
      <c r="D71" s="100"/>
      <c r="E71" s="15"/>
      <c r="F71" s="101"/>
      <c r="G71" s="15"/>
      <c r="H71" s="15"/>
      <c r="I71" s="96"/>
      <c r="K71" s="97" t="s">
        <v>108</v>
      </c>
      <c r="L71" s="17"/>
      <c r="M71" s="17"/>
      <c r="N71" s="17"/>
      <c r="R71" s="88"/>
    </row>
    <row r="72" spans="1:32" x14ac:dyDescent="0.25">
      <c r="A72" s="94"/>
      <c r="B72" s="96"/>
      <c r="C72" s="15"/>
      <c r="D72" s="15" t="s">
        <v>34</v>
      </c>
      <c r="E72" s="15"/>
      <c r="F72" s="101"/>
      <c r="G72" s="15"/>
      <c r="H72" s="15"/>
      <c r="I72" s="96"/>
      <c r="K72" s="97" t="s">
        <v>109</v>
      </c>
      <c r="L72" s="17"/>
      <c r="M72" s="17"/>
      <c r="N72" s="17"/>
      <c r="R72" s="88"/>
    </row>
    <row r="73" spans="1:32" x14ac:dyDescent="0.25">
      <c r="A73" s="94"/>
      <c r="B73" s="96"/>
      <c r="C73" s="15"/>
      <c r="D73" s="15"/>
      <c r="E73" s="15"/>
      <c r="F73" s="15"/>
      <c r="G73" s="15"/>
      <c r="H73" s="15"/>
      <c r="I73" s="96"/>
      <c r="J73" s="17"/>
      <c r="K73" s="17"/>
      <c r="L73" s="17"/>
      <c r="M73" s="17"/>
      <c r="N73" s="17"/>
      <c r="R73" s="88"/>
    </row>
    <row r="74" spans="1:32" x14ac:dyDescent="0.25">
      <c r="A74" s="94"/>
      <c r="B74" s="96"/>
      <c r="C74" s="15"/>
      <c r="D74" s="15"/>
      <c r="E74" s="15"/>
      <c r="F74" s="15"/>
      <c r="G74" s="15"/>
      <c r="H74" s="15"/>
      <c r="I74" s="96"/>
      <c r="J74" s="17"/>
      <c r="K74" s="17"/>
      <c r="L74" s="17"/>
      <c r="M74" s="17"/>
      <c r="N74" s="17"/>
      <c r="R74" s="88"/>
    </row>
    <row r="75" spans="1:32" x14ac:dyDescent="0.25">
      <c r="A75" s="94"/>
      <c r="B75" s="96"/>
      <c r="C75" s="15"/>
      <c r="D75" s="15"/>
      <c r="E75" s="15"/>
      <c r="F75" s="15"/>
      <c r="G75" s="15"/>
      <c r="H75" s="15"/>
      <c r="I75" s="96"/>
      <c r="J75" s="17"/>
      <c r="K75" s="17"/>
      <c r="L75" s="17"/>
      <c r="M75" s="17"/>
      <c r="N75" s="17"/>
      <c r="R75" s="88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1:32" x14ac:dyDescent="0.25">
      <c r="A76" s="94"/>
      <c r="B76" s="96"/>
      <c r="C76" s="15"/>
      <c r="D76" s="15"/>
      <c r="E76" s="15"/>
      <c r="F76" s="15"/>
      <c r="G76" s="15"/>
      <c r="H76" s="15"/>
      <c r="I76" s="96"/>
      <c r="J76" s="17"/>
      <c r="K76" s="17"/>
      <c r="L76" s="17"/>
      <c r="M76" s="17"/>
      <c r="N76" s="17"/>
      <c r="R76" s="88"/>
    </row>
    <row r="77" spans="1:32" x14ac:dyDescent="0.25">
      <c r="A77" s="94"/>
      <c r="B77" s="96"/>
      <c r="C77" s="15"/>
      <c r="D77" s="15"/>
      <c r="E77" s="15"/>
      <c r="F77" s="15"/>
      <c r="G77" s="15"/>
      <c r="H77" s="15"/>
      <c r="I77" s="96"/>
      <c r="J77" s="17"/>
      <c r="K77" s="17"/>
      <c r="L77" s="17"/>
      <c r="M77" s="17"/>
      <c r="N77" s="17"/>
      <c r="R77" s="88"/>
    </row>
    <row r="78" spans="1:32" x14ac:dyDescent="0.25">
      <c r="B78" s="96"/>
      <c r="C78" s="15"/>
      <c r="D78" s="15"/>
      <c r="E78" s="15"/>
      <c r="F78" s="15"/>
      <c r="G78" s="15"/>
      <c r="H78" s="15"/>
      <c r="I78" s="96"/>
      <c r="J78" s="17"/>
      <c r="K78" s="17"/>
      <c r="L78" s="17"/>
      <c r="M78" s="17"/>
      <c r="N78" s="17"/>
      <c r="R78" s="88"/>
    </row>
    <row r="79" spans="1:32" x14ac:dyDescent="0.25">
      <c r="A79" s="102"/>
      <c r="B79" s="104"/>
      <c r="C79" s="105"/>
      <c r="D79" s="105"/>
      <c r="E79" s="105"/>
      <c r="F79" s="105"/>
      <c r="G79" s="105"/>
      <c r="H79" s="105"/>
      <c r="I79" s="96"/>
      <c r="J79" s="17"/>
      <c r="K79" s="17"/>
      <c r="L79" s="17"/>
      <c r="M79" s="17"/>
      <c r="N79" s="17"/>
      <c r="R79" s="88"/>
    </row>
    <row r="80" spans="1:32" x14ac:dyDescent="0.25">
      <c r="A80" s="102"/>
      <c r="B80" s="17"/>
      <c r="C80" s="17"/>
      <c r="D80" s="17"/>
      <c r="E80" s="17"/>
      <c r="F80" s="17"/>
      <c r="G80" s="17"/>
      <c r="H80" s="17"/>
      <c r="I80" s="15"/>
      <c r="J80" s="17"/>
      <c r="K80" s="17"/>
      <c r="L80" s="17"/>
      <c r="M80" s="17"/>
      <c r="N80" s="17"/>
      <c r="R80" s="88"/>
    </row>
    <row r="81" spans="1:18" x14ac:dyDescent="0.25">
      <c r="A81" s="2" t="s">
        <v>33</v>
      </c>
      <c r="B81" s="106" t="s">
        <v>49</v>
      </c>
      <c r="C81" s="35"/>
      <c r="D81" s="35"/>
      <c r="E81" s="35"/>
      <c r="F81" s="35"/>
      <c r="G81" s="15"/>
      <c r="H81" s="35"/>
      <c r="I81" s="35"/>
      <c r="J81" s="35"/>
      <c r="K81" s="15"/>
      <c r="L81" s="35"/>
      <c r="M81" s="35"/>
      <c r="N81" s="35"/>
      <c r="R81" s="88"/>
    </row>
    <row r="82" spans="1:18" x14ac:dyDescent="0.25">
      <c r="A82" s="2"/>
      <c r="B82" s="160" t="s">
        <v>103</v>
      </c>
      <c r="C82" s="35"/>
      <c r="D82" s="35"/>
      <c r="E82" s="35"/>
      <c r="F82" s="35"/>
      <c r="G82" s="15"/>
      <c r="H82" s="35"/>
      <c r="I82" s="35"/>
      <c r="J82" s="35"/>
      <c r="K82" s="15"/>
      <c r="L82" s="35"/>
      <c r="M82" s="35"/>
      <c r="N82" s="35"/>
      <c r="R82" s="88"/>
    </row>
    <row r="83" spans="1:18" ht="15.75" thickBot="1" x14ac:dyDescent="0.3">
      <c r="A83" s="2"/>
      <c r="B83" s="106"/>
      <c r="C83" s="35"/>
      <c r="D83" s="35"/>
      <c r="E83" s="35"/>
      <c r="F83" s="35"/>
      <c r="G83" s="15"/>
      <c r="H83" s="35"/>
      <c r="I83" s="35"/>
      <c r="J83" s="35"/>
      <c r="K83" s="15"/>
      <c r="L83" s="35"/>
      <c r="M83" s="35"/>
      <c r="N83" s="35"/>
    </row>
    <row r="84" spans="1:18" ht="15.75" thickBot="1" x14ac:dyDescent="0.3">
      <c r="A84" s="94"/>
      <c r="B84" s="221" t="s">
        <v>41</v>
      </c>
      <c r="C84" s="222"/>
      <c r="D84" s="222"/>
      <c r="E84" s="222"/>
      <c r="F84" s="222"/>
      <c r="G84" s="222"/>
      <c r="H84" s="222"/>
      <c r="I84" s="222"/>
      <c r="J84" s="223"/>
      <c r="K84" s="10"/>
      <c r="L84" s="10"/>
      <c r="M84" s="10"/>
      <c r="N84" s="10"/>
    </row>
    <row r="85" spans="1:18" ht="15.75" thickBot="1" x14ac:dyDescent="0.3">
      <c r="A85" s="94"/>
      <c r="B85" s="108" t="s">
        <v>1</v>
      </c>
      <c r="C85" s="108" t="s">
        <v>10</v>
      </c>
      <c r="D85" s="49"/>
      <c r="E85" s="199"/>
      <c r="F85" s="199" t="s">
        <v>136</v>
      </c>
      <c r="G85" s="108" t="s">
        <v>10</v>
      </c>
      <c r="I85" s="162"/>
      <c r="J85" s="162"/>
      <c r="L85" s="49"/>
      <c r="N85" s="49"/>
    </row>
    <row r="86" spans="1:18" x14ac:dyDescent="0.25">
      <c r="A86" s="94"/>
      <c r="B86" s="109">
        <v>0</v>
      </c>
      <c r="C86" s="47">
        <f>(D53-$L$68)/$L$67</f>
        <v>4.7</v>
      </c>
      <c r="D86" s="110"/>
      <c r="E86" s="3">
        <f>Data!E9</f>
        <v>6380</v>
      </c>
      <c r="F86" s="170">
        <v>1</v>
      </c>
      <c r="G86" s="47">
        <f t="shared" ref="G86:G93" si="21">(G53-$L$68)/$L$67</f>
        <v>132.0333333333333</v>
      </c>
      <c r="I86" s="112"/>
      <c r="J86" s="19"/>
      <c r="N86" s="110"/>
    </row>
    <row r="87" spans="1:18" x14ac:dyDescent="0.25">
      <c r="A87" s="94"/>
      <c r="B87" s="109">
        <v>75</v>
      </c>
      <c r="C87" s="47">
        <f>(D54-$L$68)/$L$67</f>
        <v>69.933333333333337</v>
      </c>
      <c r="D87" s="110"/>
      <c r="E87" s="3">
        <f>Data!E10</f>
        <v>6388</v>
      </c>
      <c r="F87" s="170">
        <v>2</v>
      </c>
      <c r="G87" s="47">
        <f t="shared" si="21"/>
        <v>148.83333333333331</v>
      </c>
      <c r="I87" s="112"/>
      <c r="J87" s="19"/>
      <c r="N87" s="110"/>
    </row>
    <row r="88" spans="1:18" x14ac:dyDescent="0.25">
      <c r="A88" s="94"/>
      <c r="B88" s="109">
        <v>150</v>
      </c>
      <c r="C88" s="47">
        <f>(D55-$L$68)/$L$67</f>
        <v>143.93333333333334</v>
      </c>
      <c r="D88" s="110"/>
      <c r="E88" s="3">
        <f>Data!E11</f>
        <v>6408</v>
      </c>
      <c r="F88" s="170">
        <v>3</v>
      </c>
      <c r="G88" s="47">
        <f t="shared" si="21"/>
        <v>151.86666666666667</v>
      </c>
      <c r="I88" s="112"/>
      <c r="J88" s="19"/>
      <c r="N88" s="110"/>
    </row>
    <row r="89" spans="1:18" x14ac:dyDescent="0.25">
      <c r="A89" s="94"/>
      <c r="B89" s="109">
        <v>225</v>
      </c>
      <c r="C89" s="47">
        <f>(D56-$L$68)/$L$67</f>
        <v>214.6</v>
      </c>
      <c r="D89" s="110"/>
      <c r="E89" s="3">
        <f>Data!E12</f>
        <v>6410</v>
      </c>
      <c r="F89" s="170">
        <v>4</v>
      </c>
      <c r="G89" s="47">
        <f t="shared" si="21"/>
        <v>177.0333333333333</v>
      </c>
      <c r="I89" s="112"/>
      <c r="J89" s="19"/>
      <c r="N89" s="110"/>
    </row>
    <row r="90" spans="1:18" x14ac:dyDescent="0.25">
      <c r="A90" s="94"/>
      <c r="B90" s="109">
        <v>300</v>
      </c>
      <c r="C90" s="47">
        <f>(D57-$L$68)/$L$67</f>
        <v>297.69999999999993</v>
      </c>
      <c r="D90" s="110"/>
      <c r="E90" s="3">
        <f>Data!E13</f>
        <v>6412</v>
      </c>
      <c r="F90" s="170">
        <v>5</v>
      </c>
      <c r="G90" s="47">
        <f t="shared" si="21"/>
        <v>192.93333333333334</v>
      </c>
      <c r="I90" s="112"/>
      <c r="J90" s="19"/>
      <c r="N90" s="110"/>
    </row>
    <row r="91" spans="1:18" x14ac:dyDescent="0.25">
      <c r="A91" s="94"/>
      <c r="B91" s="114"/>
      <c r="C91" s="65"/>
      <c r="D91" s="110"/>
      <c r="E91" s="3">
        <f>Data!E14</f>
        <v>6414</v>
      </c>
      <c r="F91" s="170">
        <v>6</v>
      </c>
      <c r="G91" s="47">
        <f t="shared" si="21"/>
        <v>168.93333333333331</v>
      </c>
      <c r="I91" s="112"/>
      <c r="J91" s="19"/>
      <c r="N91" s="110"/>
    </row>
    <row r="92" spans="1:18" x14ac:dyDescent="0.25">
      <c r="A92" s="94"/>
      <c r="B92" s="114"/>
      <c r="C92" s="65"/>
      <c r="D92" s="110"/>
      <c r="E92" s="3">
        <f>Data!E15</f>
        <v>6415</v>
      </c>
      <c r="F92" s="170">
        <v>7</v>
      </c>
      <c r="G92" s="47">
        <f t="shared" si="21"/>
        <v>178.93333333333334</v>
      </c>
      <c r="I92" s="112"/>
      <c r="J92" s="19"/>
      <c r="N92" s="110"/>
    </row>
    <row r="93" spans="1:18" x14ac:dyDescent="0.25">
      <c r="A93" s="94"/>
      <c r="B93" s="114"/>
      <c r="C93" s="65"/>
      <c r="D93" s="110"/>
      <c r="E93" s="3">
        <f>Data!E16</f>
        <v>6417</v>
      </c>
      <c r="F93" s="170">
        <v>8</v>
      </c>
      <c r="G93" s="47">
        <f t="shared" si="21"/>
        <v>192.93333333333334</v>
      </c>
      <c r="I93" s="112"/>
      <c r="J93" s="19"/>
      <c r="N93" s="110"/>
    </row>
    <row r="94" spans="1:18" x14ac:dyDescent="0.25">
      <c r="A94" s="94"/>
      <c r="B94" s="15"/>
      <c r="C94" s="15"/>
      <c r="D94" s="15"/>
      <c r="E94" s="3">
        <f>Data!E17</f>
        <v>6419</v>
      </c>
      <c r="F94" s="170">
        <v>9</v>
      </c>
      <c r="G94" s="47">
        <f t="shared" ref="G94:G101" si="22">(J53-$L$68)/$L$67</f>
        <v>167.1</v>
      </c>
      <c r="I94" s="112"/>
      <c r="J94" s="112"/>
      <c r="L94" s="15"/>
      <c r="N94" s="15"/>
    </row>
    <row r="95" spans="1:18" x14ac:dyDescent="0.25">
      <c r="A95" s="94"/>
      <c r="B95" s="17"/>
      <c r="C95" s="17"/>
      <c r="D95" s="17"/>
      <c r="E95" s="3">
        <f>Data!E18</f>
        <v>6422</v>
      </c>
      <c r="F95" s="170">
        <v>10</v>
      </c>
      <c r="G95" s="47">
        <f t="shared" si="22"/>
        <v>189.63333333333333</v>
      </c>
      <c r="I95" s="112"/>
      <c r="J95" s="112"/>
      <c r="L95" s="17"/>
      <c r="N95" s="17"/>
    </row>
    <row r="96" spans="1:18" x14ac:dyDescent="0.25">
      <c r="A96" s="94"/>
      <c r="E96" s="3">
        <f>Data!E19</f>
        <v>6428</v>
      </c>
      <c r="F96" s="170">
        <v>11</v>
      </c>
      <c r="G96" s="47">
        <f t="shared" si="22"/>
        <v>199.83333333333334</v>
      </c>
      <c r="I96" s="112"/>
      <c r="J96" s="112"/>
    </row>
    <row r="97" spans="1:10" x14ac:dyDescent="0.25">
      <c r="E97" s="3">
        <f>Data!E20</f>
        <v>6430</v>
      </c>
      <c r="F97" s="170">
        <v>12</v>
      </c>
      <c r="G97" s="47">
        <f t="shared" si="22"/>
        <v>152.43333333333331</v>
      </c>
      <c r="I97" s="112"/>
      <c r="J97" s="112"/>
    </row>
    <row r="98" spans="1:10" x14ac:dyDescent="0.25">
      <c r="E98" s="3">
        <f>Data!E21</f>
        <v>6436</v>
      </c>
      <c r="F98" s="170">
        <v>13</v>
      </c>
      <c r="G98" s="47">
        <f t="shared" si="22"/>
        <v>157.10000000000002</v>
      </c>
    </row>
    <row r="99" spans="1:10" x14ac:dyDescent="0.25">
      <c r="E99" s="3">
        <f>Data!E22</f>
        <v>6440</v>
      </c>
      <c r="F99" s="170">
        <v>14</v>
      </c>
      <c r="G99" s="47">
        <f t="shared" si="22"/>
        <v>160.93333333333334</v>
      </c>
    </row>
    <row r="100" spans="1:10" x14ac:dyDescent="0.25">
      <c r="E100" s="3" t="str">
        <f>Data!E23</f>
        <v>TMC</v>
      </c>
      <c r="F100" s="170">
        <v>15</v>
      </c>
      <c r="G100" s="47">
        <f t="shared" si="22"/>
        <v>252.73333333333329</v>
      </c>
    </row>
    <row r="101" spans="1:10" x14ac:dyDescent="0.25">
      <c r="E101" s="3">
        <f>Data!E24</f>
        <v>6441</v>
      </c>
      <c r="F101" s="170">
        <v>16</v>
      </c>
      <c r="G101" s="47">
        <f t="shared" si="22"/>
        <v>221.49999999999994</v>
      </c>
    </row>
    <row r="102" spans="1:10" x14ac:dyDescent="0.25">
      <c r="E102" s="3">
        <f>Data!E25</f>
        <v>6458</v>
      </c>
      <c r="F102" s="170">
        <v>17</v>
      </c>
      <c r="G102" s="47">
        <f t="shared" ref="G102:G109" si="23">(M53-$L$68)/$L$67</f>
        <v>191.16666666666669</v>
      </c>
    </row>
    <row r="103" spans="1:10" x14ac:dyDescent="0.25">
      <c r="E103" s="3">
        <f>Data!E26</f>
        <v>6460</v>
      </c>
      <c r="F103" s="170">
        <v>18</v>
      </c>
      <c r="G103" s="47">
        <f t="shared" si="23"/>
        <v>150.29999999999998</v>
      </c>
    </row>
    <row r="104" spans="1:10" x14ac:dyDescent="0.25">
      <c r="E104" s="3">
        <f>Data!E27</f>
        <v>6463</v>
      </c>
      <c r="F104" s="170">
        <v>19</v>
      </c>
      <c r="G104" s="47">
        <f t="shared" si="23"/>
        <v>175.59999999999997</v>
      </c>
    </row>
    <row r="105" spans="1:10" x14ac:dyDescent="0.25">
      <c r="E105" s="3">
        <f>Data!E28</f>
        <v>6469</v>
      </c>
      <c r="F105" s="170">
        <v>20</v>
      </c>
      <c r="G105" s="47">
        <f t="shared" si="23"/>
        <v>186.46666666666667</v>
      </c>
    </row>
    <row r="106" spans="1:10" x14ac:dyDescent="0.25">
      <c r="E106" s="3">
        <f>Data!E29</f>
        <v>6473</v>
      </c>
      <c r="F106" s="170">
        <v>21</v>
      </c>
      <c r="G106" s="47">
        <f t="shared" si="23"/>
        <v>179.26666666666665</v>
      </c>
    </row>
    <row r="107" spans="1:10" x14ac:dyDescent="0.25">
      <c r="E107" s="3">
        <f>Data!E30</f>
        <v>6475</v>
      </c>
      <c r="F107" s="170">
        <v>22</v>
      </c>
      <c r="G107" s="47">
        <f t="shared" si="23"/>
        <v>229.59999999999994</v>
      </c>
    </row>
    <row r="108" spans="1:10" x14ac:dyDescent="0.25">
      <c r="E108" s="3">
        <f>Data!E31</f>
        <v>7007</v>
      </c>
      <c r="F108" s="170">
        <v>23</v>
      </c>
      <c r="G108" s="47">
        <f t="shared" si="23"/>
        <v>193.23333333333335</v>
      </c>
    </row>
    <row r="109" spans="1:10" x14ac:dyDescent="0.25">
      <c r="E109" s="3">
        <f>Data!E32</f>
        <v>7009</v>
      </c>
      <c r="F109" s="170">
        <v>24</v>
      </c>
      <c r="G109" s="47">
        <f t="shared" si="23"/>
        <v>145.43333333333337</v>
      </c>
    </row>
    <row r="110" spans="1:10" x14ac:dyDescent="0.25">
      <c r="F110" s="170"/>
      <c r="G110" s="47"/>
    </row>
    <row r="111" spans="1:10" x14ac:dyDescent="0.25">
      <c r="A111" s="2" t="s">
        <v>98</v>
      </c>
      <c r="B111" s="2" t="s">
        <v>100</v>
      </c>
    </row>
    <row r="112" spans="1:10" x14ac:dyDescent="0.25">
      <c r="A112" s="2"/>
      <c r="C112" s="3" t="s">
        <v>95</v>
      </c>
    </row>
    <row r="113" spans="1:3" x14ac:dyDescent="0.25">
      <c r="A113" s="2"/>
      <c r="C113" s="3" t="s">
        <v>112</v>
      </c>
    </row>
    <row r="114" spans="1:3" x14ac:dyDescent="0.25">
      <c r="A114" s="2"/>
      <c r="C114" s="3" t="s">
        <v>102</v>
      </c>
    </row>
    <row r="115" spans="1:3" x14ac:dyDescent="0.25">
      <c r="A115" s="2"/>
      <c r="C115" s="3" t="s">
        <v>113</v>
      </c>
    </row>
    <row r="119" spans="1:3" x14ac:dyDescent="0.25">
      <c r="A119" s="2"/>
    </row>
  </sheetData>
  <mergeCells count="14">
    <mergeCell ref="B84:J84"/>
    <mergeCell ref="B49:N49"/>
    <mergeCell ref="B62:N62"/>
    <mergeCell ref="B36:N36"/>
    <mergeCell ref="C38:E38"/>
    <mergeCell ref="F38:H38"/>
    <mergeCell ref="I38:K38"/>
    <mergeCell ref="L38:N38"/>
    <mergeCell ref="D25:O25"/>
    <mergeCell ref="B10:N10"/>
    <mergeCell ref="D12:F12"/>
    <mergeCell ref="G12:I12"/>
    <mergeCell ref="J12:L12"/>
    <mergeCell ref="M12:O12"/>
  </mergeCells>
  <phoneticPr fontId="1" type="noConversion"/>
  <pageMargins left="0.27" right="0.75" top="0.57999999999999996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D34" sqref="D34"/>
    </sheetView>
  </sheetViews>
  <sheetFormatPr defaultRowHeight="12.75" x14ac:dyDescent="0.2"/>
  <cols>
    <col min="2" max="2" width="12.28515625" customWidth="1"/>
    <col min="3" max="3" width="15.42578125" customWidth="1"/>
    <col min="4" max="4" width="18.42578125" customWidth="1"/>
  </cols>
  <sheetData>
    <row r="1" spans="1:11" ht="15" x14ac:dyDescent="0.2">
      <c r="A1" s="232" t="s">
        <v>177</v>
      </c>
      <c r="B1" s="232" t="s">
        <v>178</v>
      </c>
      <c r="C1" s="232" t="s">
        <v>179</v>
      </c>
      <c r="D1" s="232" t="s">
        <v>180</v>
      </c>
      <c r="E1" s="232" t="s">
        <v>181</v>
      </c>
      <c r="F1" s="232" t="s">
        <v>182</v>
      </c>
      <c r="G1" s="232" t="s">
        <v>183</v>
      </c>
      <c r="H1" s="232" t="s">
        <v>184</v>
      </c>
      <c r="I1" s="232" t="s">
        <v>185</v>
      </c>
      <c r="J1" s="232" t="s">
        <v>4</v>
      </c>
      <c r="K1" s="232" t="s">
        <v>6</v>
      </c>
    </row>
    <row r="2" spans="1:11" x14ac:dyDescent="0.2">
      <c r="A2" s="233">
        <v>1</v>
      </c>
      <c r="B2" s="233" t="s">
        <v>186</v>
      </c>
      <c r="C2" s="233" t="s">
        <v>187</v>
      </c>
      <c r="D2" s="234">
        <v>44606.616666666669</v>
      </c>
      <c r="E2" s="233">
        <v>225</v>
      </c>
      <c r="F2" s="233">
        <v>0</v>
      </c>
      <c r="G2" s="233">
        <v>215</v>
      </c>
      <c r="H2" s="233">
        <v>-1E-3</v>
      </c>
      <c r="I2" s="235">
        <f>H2-F2</f>
        <v>-1E-3</v>
      </c>
      <c r="J2" s="236">
        <f>AVERAGE(I2:I3)</f>
        <v>-1E-3</v>
      </c>
      <c r="K2" s="236">
        <f>STDEV(I2:I3)</f>
        <v>0</v>
      </c>
    </row>
    <row r="3" spans="1:11" x14ac:dyDescent="0.2">
      <c r="A3" s="233">
        <v>2</v>
      </c>
      <c r="B3" s="233" t="s">
        <v>186</v>
      </c>
      <c r="C3" s="233" t="s">
        <v>187</v>
      </c>
      <c r="D3" s="234">
        <v>44606.617361111108</v>
      </c>
      <c r="E3" s="233">
        <v>225</v>
      </c>
      <c r="F3" s="233">
        <v>0</v>
      </c>
      <c r="G3" s="233">
        <v>215</v>
      </c>
      <c r="H3" s="233">
        <v>-1E-3</v>
      </c>
      <c r="I3" s="235">
        <f t="shared" ref="I3:I51" si="0">H3-F3</f>
        <v>-1E-3</v>
      </c>
      <c r="J3" s="235"/>
      <c r="K3" s="235"/>
    </row>
    <row r="4" spans="1:11" x14ac:dyDescent="0.2">
      <c r="A4" s="233">
        <v>3</v>
      </c>
      <c r="B4" s="233">
        <v>6380</v>
      </c>
      <c r="C4" s="233" t="s">
        <v>187</v>
      </c>
      <c r="D4" s="234">
        <v>44606.617361111108</v>
      </c>
      <c r="E4" s="233">
        <v>225</v>
      </c>
      <c r="F4" s="233">
        <v>1.7989999999999999</v>
      </c>
      <c r="G4" s="233">
        <v>215</v>
      </c>
      <c r="H4" s="233">
        <v>4.5970000000000004</v>
      </c>
      <c r="I4" s="235">
        <f t="shared" si="0"/>
        <v>2.7980000000000005</v>
      </c>
      <c r="J4" s="236">
        <f t="shared" ref="J4" si="1">AVERAGE(I4:I5)</f>
        <v>2.8460000000000001</v>
      </c>
      <c r="K4" s="236">
        <f t="shared" ref="K4" si="2">STDEV(I4:I5)</f>
        <v>6.7882250993908308E-2</v>
      </c>
    </row>
    <row r="5" spans="1:11" x14ac:dyDescent="0.2">
      <c r="A5" s="233">
        <v>4</v>
      </c>
      <c r="B5" s="233">
        <v>6380</v>
      </c>
      <c r="C5" s="233" t="s">
        <v>187</v>
      </c>
      <c r="D5" s="234">
        <v>44606.617361111108</v>
      </c>
      <c r="E5" s="233">
        <v>225</v>
      </c>
      <c r="F5" s="233">
        <v>1.8080000000000001</v>
      </c>
      <c r="G5" s="233">
        <v>215</v>
      </c>
      <c r="H5" s="233">
        <v>4.702</v>
      </c>
      <c r="I5" s="235">
        <f t="shared" si="0"/>
        <v>2.8940000000000001</v>
      </c>
      <c r="J5" s="235"/>
      <c r="K5" s="235"/>
    </row>
    <row r="6" spans="1:11" x14ac:dyDescent="0.2">
      <c r="A6" s="233">
        <v>5</v>
      </c>
      <c r="B6" s="233">
        <v>6388</v>
      </c>
      <c r="C6" s="233" t="s">
        <v>187</v>
      </c>
      <c r="D6" s="234">
        <v>44606.618055555555</v>
      </c>
      <c r="E6" s="233">
        <v>225</v>
      </c>
      <c r="F6" s="233">
        <v>2.2959999999999998</v>
      </c>
      <c r="G6" s="233">
        <v>215</v>
      </c>
      <c r="H6" s="233">
        <v>5.5549999999999997</v>
      </c>
      <c r="I6" s="235">
        <f t="shared" si="0"/>
        <v>3.2589999999999999</v>
      </c>
      <c r="J6" s="236">
        <f t="shared" ref="J6:J16" si="3">AVERAGE(I6:I7)</f>
        <v>3.2385000000000002</v>
      </c>
      <c r="K6" s="236">
        <f t="shared" ref="K6" si="4">STDEV(I6:I7)</f>
        <v>2.8991378028648394E-2</v>
      </c>
    </row>
    <row r="7" spans="1:11" x14ac:dyDescent="0.2">
      <c r="A7" s="233">
        <v>6</v>
      </c>
      <c r="B7" s="233">
        <v>6388</v>
      </c>
      <c r="C7" s="233" t="s">
        <v>187</v>
      </c>
      <c r="D7" s="234">
        <v>44606.618055555555</v>
      </c>
      <c r="E7" s="233">
        <v>225</v>
      </c>
      <c r="F7" s="233">
        <v>2.2679999999999998</v>
      </c>
      <c r="G7" s="233">
        <v>215</v>
      </c>
      <c r="H7" s="233">
        <v>5.4859999999999998</v>
      </c>
      <c r="I7" s="235">
        <f t="shared" si="0"/>
        <v>3.218</v>
      </c>
      <c r="J7" s="235"/>
      <c r="K7" s="235"/>
    </row>
    <row r="8" spans="1:11" x14ac:dyDescent="0.2">
      <c r="A8" s="233">
        <v>7</v>
      </c>
      <c r="B8" s="233">
        <v>6408</v>
      </c>
      <c r="C8" s="233" t="s">
        <v>187</v>
      </c>
      <c r="D8" s="234">
        <v>44606.618750000001</v>
      </c>
      <c r="E8" s="233">
        <v>225</v>
      </c>
      <c r="F8" s="233">
        <v>2.0699999999999998</v>
      </c>
      <c r="G8" s="233">
        <v>215</v>
      </c>
      <c r="H8" s="233">
        <v>5.141</v>
      </c>
      <c r="I8" s="235">
        <f t="shared" si="0"/>
        <v>3.0710000000000002</v>
      </c>
      <c r="J8" s="236">
        <f t="shared" si="3"/>
        <v>3.044</v>
      </c>
      <c r="K8" s="236">
        <f t="shared" ref="K8" si="5">STDEV(I8:I9)</f>
        <v>3.8183766184073757E-2</v>
      </c>
    </row>
    <row r="9" spans="1:11" x14ac:dyDescent="0.2">
      <c r="A9" s="233">
        <v>8</v>
      </c>
      <c r="B9" s="233">
        <v>6408</v>
      </c>
      <c r="C9" s="233" t="s">
        <v>187</v>
      </c>
      <c r="D9" s="234">
        <v>44606.618750000001</v>
      </c>
      <c r="E9" s="233">
        <v>225</v>
      </c>
      <c r="F9" s="233">
        <v>2.0539999999999998</v>
      </c>
      <c r="G9" s="233">
        <v>215</v>
      </c>
      <c r="H9" s="233">
        <v>5.0709999999999997</v>
      </c>
      <c r="I9" s="235">
        <f t="shared" si="0"/>
        <v>3.0169999999999999</v>
      </c>
      <c r="J9" s="235"/>
      <c r="K9" s="235"/>
    </row>
    <row r="10" spans="1:11" x14ac:dyDescent="0.2">
      <c r="A10" s="233">
        <v>10</v>
      </c>
      <c r="B10" s="233">
        <v>6410</v>
      </c>
      <c r="C10" s="233" t="s">
        <v>187</v>
      </c>
      <c r="D10" s="234">
        <v>44606.619444444441</v>
      </c>
      <c r="E10" s="233">
        <v>225</v>
      </c>
      <c r="F10" s="233">
        <v>2.2290000000000001</v>
      </c>
      <c r="G10" s="233">
        <v>215</v>
      </c>
      <c r="H10" s="233">
        <v>5.4950000000000001</v>
      </c>
      <c r="I10" s="235">
        <f t="shared" si="0"/>
        <v>3.266</v>
      </c>
      <c r="J10" s="236">
        <f t="shared" si="3"/>
        <v>3.238</v>
      </c>
      <c r="K10" s="236">
        <f t="shared" ref="K10" si="6">STDEV(I10:I11)</f>
        <v>3.9597979746446695E-2</v>
      </c>
    </row>
    <row r="11" spans="1:11" x14ac:dyDescent="0.2">
      <c r="A11" s="233">
        <v>52</v>
      </c>
      <c r="B11" s="233">
        <v>6410</v>
      </c>
      <c r="C11" s="233" t="s">
        <v>187</v>
      </c>
      <c r="D11" s="234">
        <v>44606.635416666664</v>
      </c>
      <c r="E11" s="233">
        <v>225</v>
      </c>
      <c r="F11" s="233">
        <v>2.319</v>
      </c>
      <c r="G11" s="233">
        <v>215</v>
      </c>
      <c r="H11" s="233">
        <v>5.5289999999999999</v>
      </c>
      <c r="I11" s="235">
        <f t="shared" si="0"/>
        <v>3.21</v>
      </c>
      <c r="J11" s="235"/>
      <c r="K11" s="235"/>
    </row>
    <row r="12" spans="1:11" x14ac:dyDescent="0.2">
      <c r="A12" s="233">
        <v>11</v>
      </c>
      <c r="B12" s="233">
        <v>6412</v>
      </c>
      <c r="C12" s="233" t="s">
        <v>187</v>
      </c>
      <c r="D12" s="234">
        <v>44606.619444444441</v>
      </c>
      <c r="E12" s="233">
        <v>225</v>
      </c>
      <c r="F12" s="233">
        <v>2.3260000000000001</v>
      </c>
      <c r="G12" s="233">
        <v>215</v>
      </c>
      <c r="H12" s="233">
        <v>5.6989999999999998</v>
      </c>
      <c r="I12" s="235">
        <f t="shared" si="0"/>
        <v>3.3729999999999998</v>
      </c>
      <c r="J12" s="236">
        <f t="shared" si="3"/>
        <v>3.375</v>
      </c>
      <c r="K12" s="236">
        <f t="shared" ref="K12" si="7">STDEV(I12:I13)</f>
        <v>2.8284271247461927E-3</v>
      </c>
    </row>
    <row r="13" spans="1:11" x14ac:dyDescent="0.2">
      <c r="A13" s="233">
        <v>12</v>
      </c>
      <c r="B13" s="233">
        <v>6412</v>
      </c>
      <c r="C13" s="233" t="s">
        <v>187</v>
      </c>
      <c r="D13" s="234">
        <v>44606.619444444441</v>
      </c>
      <c r="E13" s="233">
        <v>225</v>
      </c>
      <c r="F13" s="233">
        <v>2.359</v>
      </c>
      <c r="G13" s="233">
        <v>215</v>
      </c>
      <c r="H13" s="233">
        <v>5.7359999999999998</v>
      </c>
      <c r="I13" s="235">
        <f t="shared" si="0"/>
        <v>3.3769999999999998</v>
      </c>
      <c r="J13" s="235"/>
      <c r="K13" s="235"/>
    </row>
    <row r="14" spans="1:11" x14ac:dyDescent="0.2">
      <c r="A14" s="233">
        <v>13</v>
      </c>
      <c r="B14" s="233">
        <v>6414</v>
      </c>
      <c r="C14" s="233" t="s">
        <v>187</v>
      </c>
      <c r="D14" s="234">
        <v>44606.620138888888</v>
      </c>
      <c r="E14" s="233">
        <v>225</v>
      </c>
      <c r="F14" s="233">
        <v>2.137</v>
      </c>
      <c r="G14" s="233">
        <v>215</v>
      </c>
      <c r="H14" s="233">
        <v>5.1879999999999997</v>
      </c>
      <c r="I14" s="235">
        <f t="shared" si="0"/>
        <v>3.0509999999999997</v>
      </c>
      <c r="J14" s="236">
        <f t="shared" si="3"/>
        <v>3.0750000000000002</v>
      </c>
      <c r="K14" s="236">
        <f t="shared" ref="K14" si="8">STDEV(I14:I15)</f>
        <v>3.3941125496954626E-2</v>
      </c>
    </row>
    <row r="15" spans="1:11" x14ac:dyDescent="0.2">
      <c r="A15" s="233">
        <v>14</v>
      </c>
      <c r="B15" s="233">
        <v>6414</v>
      </c>
      <c r="C15" s="233" t="s">
        <v>187</v>
      </c>
      <c r="D15" s="234">
        <v>44606.620138888888</v>
      </c>
      <c r="E15" s="233">
        <v>225</v>
      </c>
      <c r="F15" s="233">
        <v>2.1619999999999999</v>
      </c>
      <c r="G15" s="233">
        <v>215</v>
      </c>
      <c r="H15" s="233">
        <v>5.2610000000000001</v>
      </c>
      <c r="I15" s="235">
        <f t="shared" si="0"/>
        <v>3.0990000000000002</v>
      </c>
      <c r="J15" s="235"/>
      <c r="K15" s="235"/>
    </row>
    <row r="16" spans="1:11" x14ac:dyDescent="0.2">
      <c r="A16" s="233">
        <v>15</v>
      </c>
      <c r="B16" s="233">
        <v>6415</v>
      </c>
      <c r="C16" s="233" t="s">
        <v>187</v>
      </c>
      <c r="D16" s="234">
        <v>44606.620833333334</v>
      </c>
      <c r="E16" s="233">
        <v>225</v>
      </c>
      <c r="F16" s="233">
        <v>2.347</v>
      </c>
      <c r="G16" s="233">
        <v>215</v>
      </c>
      <c r="H16" s="233">
        <v>5.76</v>
      </c>
      <c r="I16" s="235">
        <f t="shared" si="0"/>
        <v>3.4129999999999998</v>
      </c>
      <c r="J16" s="236">
        <f t="shared" si="3"/>
        <v>3.4459999999999997</v>
      </c>
      <c r="K16" s="236">
        <f t="shared" ref="K16" si="9">STDEV(I16:I17)</f>
        <v>4.666904755831202E-2</v>
      </c>
    </row>
    <row r="17" spans="1:11" x14ac:dyDescent="0.2">
      <c r="A17" s="233">
        <v>16</v>
      </c>
      <c r="B17" s="233">
        <v>6415</v>
      </c>
      <c r="C17" s="233" t="s">
        <v>187</v>
      </c>
      <c r="D17" s="234">
        <v>44606.620833333334</v>
      </c>
      <c r="E17" s="233">
        <v>225</v>
      </c>
      <c r="F17" s="233">
        <v>2.4159999999999999</v>
      </c>
      <c r="G17" s="233">
        <v>215</v>
      </c>
      <c r="H17" s="233">
        <v>5.8949999999999996</v>
      </c>
      <c r="I17" s="235">
        <f t="shared" si="0"/>
        <v>3.4789999999999996</v>
      </c>
      <c r="J17" s="235"/>
      <c r="K17" s="235"/>
    </row>
    <row r="18" spans="1:11" x14ac:dyDescent="0.2">
      <c r="A18" s="233">
        <v>17</v>
      </c>
      <c r="B18" s="233">
        <v>6417</v>
      </c>
      <c r="C18" s="233" t="s">
        <v>187</v>
      </c>
      <c r="D18" s="234">
        <v>44606.621527777781</v>
      </c>
      <c r="E18" s="233">
        <v>225</v>
      </c>
      <c r="F18" s="233">
        <v>2.1829999999999998</v>
      </c>
      <c r="G18" s="233">
        <v>215</v>
      </c>
      <c r="H18" s="233">
        <v>5.3259999999999996</v>
      </c>
      <c r="I18" s="235">
        <f t="shared" si="0"/>
        <v>3.1429999999999998</v>
      </c>
      <c r="J18" s="236">
        <f t="shared" ref="J18" si="10">AVERAGE(I18:I19)</f>
        <v>3.2069999999999999</v>
      </c>
      <c r="K18" s="236">
        <f t="shared" ref="K18" si="11">STDEV(I18:I19)</f>
        <v>9.050966799187847E-2</v>
      </c>
    </row>
    <row r="19" spans="1:11" x14ac:dyDescent="0.2">
      <c r="A19" s="233">
        <v>18</v>
      </c>
      <c r="B19" s="233">
        <v>6417</v>
      </c>
      <c r="C19" s="233" t="s">
        <v>187</v>
      </c>
      <c r="D19" s="234">
        <v>44606.621527777781</v>
      </c>
      <c r="E19" s="233">
        <v>225</v>
      </c>
      <c r="F19" s="233">
        <v>2.222</v>
      </c>
      <c r="G19" s="233">
        <v>215</v>
      </c>
      <c r="H19" s="233">
        <v>5.4930000000000003</v>
      </c>
      <c r="I19" s="235">
        <f t="shared" si="0"/>
        <v>3.2710000000000004</v>
      </c>
      <c r="J19" s="235"/>
      <c r="K19" s="235"/>
    </row>
    <row r="20" spans="1:11" x14ac:dyDescent="0.2">
      <c r="A20" s="233">
        <v>19</v>
      </c>
      <c r="B20" s="233">
        <v>6419</v>
      </c>
      <c r="C20" s="233" t="s">
        <v>187</v>
      </c>
      <c r="D20" s="234">
        <v>44606.62222222222</v>
      </c>
      <c r="E20" s="233">
        <v>225</v>
      </c>
      <c r="F20" s="233">
        <v>2.2490000000000001</v>
      </c>
      <c r="G20" s="233">
        <v>215</v>
      </c>
      <c r="H20" s="233">
        <v>5.6379999999999999</v>
      </c>
      <c r="I20" s="235">
        <f t="shared" si="0"/>
        <v>3.3889999999999998</v>
      </c>
      <c r="J20" s="236">
        <f t="shared" ref="J20" si="12">AVERAGE(I20:I21)</f>
        <v>3.3534999999999995</v>
      </c>
      <c r="K20" s="236">
        <f t="shared" ref="K20" si="13">STDEV(I20:I21)</f>
        <v>5.0204581464244995E-2</v>
      </c>
    </row>
    <row r="21" spans="1:11" x14ac:dyDescent="0.2">
      <c r="A21" s="233">
        <v>20</v>
      </c>
      <c r="B21" s="233">
        <v>6419</v>
      </c>
      <c r="C21" s="233" t="s">
        <v>187</v>
      </c>
      <c r="D21" s="234">
        <v>44606.62222222222</v>
      </c>
      <c r="E21" s="233">
        <v>225</v>
      </c>
      <c r="F21" s="233">
        <v>2.3010000000000002</v>
      </c>
      <c r="G21" s="233">
        <v>215</v>
      </c>
      <c r="H21" s="233">
        <v>5.6189999999999998</v>
      </c>
      <c r="I21" s="235">
        <f t="shared" si="0"/>
        <v>3.3179999999999996</v>
      </c>
      <c r="J21" s="235"/>
      <c r="K21" s="235"/>
    </row>
    <row r="22" spans="1:11" x14ac:dyDescent="0.2">
      <c r="A22" s="233">
        <v>21</v>
      </c>
      <c r="B22" s="233">
        <v>6422</v>
      </c>
      <c r="C22" s="233" t="s">
        <v>187</v>
      </c>
      <c r="D22" s="234">
        <v>44606.622916666667</v>
      </c>
      <c r="E22" s="233">
        <v>225</v>
      </c>
      <c r="F22" s="233">
        <v>2.383</v>
      </c>
      <c r="G22" s="233">
        <v>215</v>
      </c>
      <c r="H22" s="233">
        <v>5.8609999999999998</v>
      </c>
      <c r="I22" s="235">
        <f t="shared" si="0"/>
        <v>3.4779999999999998</v>
      </c>
      <c r="J22" s="236">
        <f t="shared" ref="J22" si="14">AVERAGE(I22:I23)</f>
        <v>3.5264999999999995</v>
      </c>
      <c r="K22" s="236">
        <f t="shared" ref="K22" si="15">STDEV(I22:I23)</f>
        <v>6.8589357775095089E-2</v>
      </c>
    </row>
    <row r="23" spans="1:11" x14ac:dyDescent="0.2">
      <c r="A23" s="233">
        <v>22</v>
      </c>
      <c r="B23" s="233">
        <v>6422</v>
      </c>
      <c r="C23" s="233" t="s">
        <v>187</v>
      </c>
      <c r="D23" s="234">
        <v>44606.622916666667</v>
      </c>
      <c r="E23" s="233">
        <v>225</v>
      </c>
      <c r="F23" s="233">
        <v>2.4319999999999999</v>
      </c>
      <c r="G23" s="233">
        <v>215</v>
      </c>
      <c r="H23" s="233">
        <v>6.0069999999999997</v>
      </c>
      <c r="I23" s="235">
        <f t="shared" si="0"/>
        <v>3.5749999999999997</v>
      </c>
      <c r="J23" s="235"/>
      <c r="K23" s="235"/>
    </row>
    <row r="24" spans="1:11" x14ac:dyDescent="0.2">
      <c r="A24" s="233">
        <v>23</v>
      </c>
      <c r="B24" s="233">
        <v>6428</v>
      </c>
      <c r="C24" s="233" t="s">
        <v>187</v>
      </c>
      <c r="D24" s="234">
        <v>44606.623611111114</v>
      </c>
      <c r="E24" s="233">
        <v>225</v>
      </c>
      <c r="F24" s="233">
        <v>2.532</v>
      </c>
      <c r="G24" s="233">
        <v>215</v>
      </c>
      <c r="H24" s="233">
        <v>6.1539999999999999</v>
      </c>
      <c r="I24" s="235">
        <f t="shared" si="0"/>
        <v>3.6219999999999999</v>
      </c>
      <c r="J24" s="236">
        <f t="shared" ref="J24" si="16">AVERAGE(I24:I25)</f>
        <v>3.6379999999999999</v>
      </c>
      <c r="K24" s="236">
        <f t="shared" ref="K24" si="17">STDEV(I24:I25)</f>
        <v>2.2627416997969226E-2</v>
      </c>
    </row>
    <row r="25" spans="1:11" x14ac:dyDescent="0.2">
      <c r="A25" s="233">
        <v>24</v>
      </c>
      <c r="B25" s="233">
        <v>6428</v>
      </c>
      <c r="C25" s="233" t="s">
        <v>187</v>
      </c>
      <c r="D25" s="234">
        <v>44606.623611111114</v>
      </c>
      <c r="E25" s="233">
        <v>225</v>
      </c>
      <c r="F25" s="233">
        <v>2.5630000000000002</v>
      </c>
      <c r="G25" s="233">
        <v>215</v>
      </c>
      <c r="H25" s="233">
        <v>6.2169999999999996</v>
      </c>
      <c r="I25" s="235">
        <f t="shared" si="0"/>
        <v>3.6539999999999995</v>
      </c>
      <c r="J25" s="235"/>
      <c r="K25" s="235"/>
    </row>
    <row r="26" spans="1:11" x14ac:dyDescent="0.2">
      <c r="A26" s="233">
        <v>25</v>
      </c>
      <c r="B26" s="233">
        <v>6430</v>
      </c>
      <c r="C26" s="233" t="s">
        <v>187</v>
      </c>
      <c r="D26" s="234">
        <v>44606.623611111114</v>
      </c>
      <c r="E26" s="233">
        <v>225</v>
      </c>
      <c r="F26" s="233">
        <v>2.2469999999999999</v>
      </c>
      <c r="G26" s="233">
        <v>215</v>
      </c>
      <c r="H26" s="233">
        <v>5.5010000000000003</v>
      </c>
      <c r="I26" s="235">
        <f>H26-F26</f>
        <v>3.2540000000000004</v>
      </c>
      <c r="J26" s="236">
        <f t="shared" ref="J26" si="18">AVERAGE(I26:I27)</f>
        <v>3.2480000000000002</v>
      </c>
      <c r="K26" s="236">
        <f>STDEV(I26:I27)</f>
        <v>8.4852813742388924E-3</v>
      </c>
    </row>
    <row r="27" spans="1:11" x14ac:dyDescent="0.2">
      <c r="A27" s="233">
        <v>26</v>
      </c>
      <c r="B27" s="233">
        <v>6430</v>
      </c>
      <c r="C27" s="233" t="s">
        <v>187</v>
      </c>
      <c r="D27" s="234">
        <v>44606.624305555553</v>
      </c>
      <c r="E27" s="233">
        <v>225</v>
      </c>
      <c r="F27" s="233">
        <v>2.2759999999999998</v>
      </c>
      <c r="G27" s="233">
        <v>215</v>
      </c>
      <c r="H27" s="233">
        <v>5.5179999999999998</v>
      </c>
      <c r="I27" s="235">
        <f>H27-F27</f>
        <v>3.242</v>
      </c>
      <c r="J27" s="235"/>
      <c r="K27" s="235"/>
    </row>
    <row r="28" spans="1:11" x14ac:dyDescent="0.2">
      <c r="A28" s="233">
        <v>27</v>
      </c>
      <c r="B28" s="233">
        <v>6436</v>
      </c>
      <c r="C28" s="233" t="s">
        <v>187</v>
      </c>
      <c r="D28" s="234">
        <v>44606.624305555553</v>
      </c>
      <c r="E28" s="233">
        <v>225</v>
      </c>
      <c r="F28" s="233">
        <v>2.157</v>
      </c>
      <c r="G28" s="233">
        <v>215</v>
      </c>
      <c r="H28" s="233">
        <v>5.266</v>
      </c>
      <c r="I28" s="235">
        <f t="shared" si="0"/>
        <v>3.109</v>
      </c>
      <c r="J28" s="236">
        <f t="shared" ref="J28" si="19">AVERAGE(I28:I29)</f>
        <v>3.101</v>
      </c>
      <c r="K28" s="236">
        <f t="shared" ref="K28" si="20">STDEV(I28:I29)</f>
        <v>1.1313708498984457E-2</v>
      </c>
    </row>
    <row r="29" spans="1:11" x14ac:dyDescent="0.2">
      <c r="A29" s="233">
        <v>28</v>
      </c>
      <c r="B29" s="233">
        <v>6436</v>
      </c>
      <c r="C29" s="233" t="s">
        <v>187</v>
      </c>
      <c r="D29" s="234">
        <v>44606.624305555553</v>
      </c>
      <c r="E29" s="233">
        <v>225</v>
      </c>
      <c r="F29" s="233">
        <v>2.153</v>
      </c>
      <c r="G29" s="233">
        <v>215</v>
      </c>
      <c r="H29" s="233">
        <v>5.2460000000000004</v>
      </c>
      <c r="I29" s="235">
        <f t="shared" si="0"/>
        <v>3.0930000000000004</v>
      </c>
      <c r="J29" s="235"/>
      <c r="K29" s="235"/>
    </row>
    <row r="30" spans="1:11" x14ac:dyDescent="0.2">
      <c r="A30" s="233">
        <v>29</v>
      </c>
      <c r="B30" s="233">
        <v>6440</v>
      </c>
      <c r="C30" s="233" t="s">
        <v>187</v>
      </c>
      <c r="D30" s="234">
        <v>44606.625694444447</v>
      </c>
      <c r="E30" s="233">
        <v>225</v>
      </c>
      <c r="F30" s="233">
        <v>2.2000000000000002</v>
      </c>
      <c r="G30" s="233">
        <v>215</v>
      </c>
      <c r="H30" s="233">
        <v>5.4889999999999999</v>
      </c>
      <c r="I30" s="235">
        <f t="shared" si="0"/>
        <v>3.2889999999999997</v>
      </c>
      <c r="J30" s="236">
        <f t="shared" ref="J30" si="21">AVERAGE(I30:I31)</f>
        <v>3.2969999999999997</v>
      </c>
      <c r="K30" s="236">
        <f t="shared" ref="K30" si="22">STDEV(I30:I31)</f>
        <v>1.1313708498985085E-2</v>
      </c>
    </row>
    <row r="31" spans="1:11" x14ac:dyDescent="0.2">
      <c r="A31" s="233">
        <v>30</v>
      </c>
      <c r="B31" s="233">
        <v>6440</v>
      </c>
      <c r="C31" s="233" t="s">
        <v>187</v>
      </c>
      <c r="D31" s="234">
        <v>44606.625694444447</v>
      </c>
      <c r="E31" s="233">
        <v>225</v>
      </c>
      <c r="F31" s="233">
        <v>2.206</v>
      </c>
      <c r="G31" s="233">
        <v>215</v>
      </c>
      <c r="H31" s="233">
        <v>5.5110000000000001</v>
      </c>
      <c r="I31" s="235">
        <f t="shared" si="0"/>
        <v>3.3050000000000002</v>
      </c>
      <c r="J31" s="235"/>
      <c r="K31" s="235"/>
    </row>
    <row r="32" spans="1:11" x14ac:dyDescent="0.2">
      <c r="A32" s="233">
        <v>31</v>
      </c>
      <c r="B32" s="233" t="s">
        <v>152</v>
      </c>
      <c r="C32" s="233" t="s">
        <v>187</v>
      </c>
      <c r="D32" s="234">
        <v>44606.625694444447</v>
      </c>
      <c r="E32" s="233">
        <v>225</v>
      </c>
      <c r="F32" s="233">
        <v>3.1230000000000002</v>
      </c>
      <c r="G32" s="233">
        <v>215</v>
      </c>
      <c r="H32" s="233">
        <v>7.5679999999999996</v>
      </c>
      <c r="I32" s="235">
        <f t="shared" si="0"/>
        <v>4.4449999999999994</v>
      </c>
      <c r="J32" s="236">
        <f t="shared" ref="J32" si="23">AVERAGE(I32:I33)</f>
        <v>4.4885000000000002</v>
      </c>
      <c r="K32" s="236">
        <f t="shared" ref="K32" si="24">STDEV(I32:I33)</f>
        <v>6.1518289963230083E-2</v>
      </c>
    </row>
    <row r="33" spans="1:11" x14ac:dyDescent="0.2">
      <c r="A33" s="233">
        <v>32</v>
      </c>
      <c r="B33" s="233" t="s">
        <v>152</v>
      </c>
      <c r="C33" s="233" t="s">
        <v>187</v>
      </c>
      <c r="D33" s="234">
        <v>44606.626388888886</v>
      </c>
      <c r="E33" s="233">
        <v>225</v>
      </c>
      <c r="F33" s="233">
        <v>3.1429999999999998</v>
      </c>
      <c r="G33" s="233">
        <v>215</v>
      </c>
      <c r="H33" s="233">
        <v>7.6749999999999998</v>
      </c>
      <c r="I33" s="235">
        <f t="shared" si="0"/>
        <v>4.532</v>
      </c>
      <c r="J33" s="235"/>
      <c r="K33" s="235"/>
    </row>
    <row r="34" spans="1:11" x14ac:dyDescent="0.2">
      <c r="A34" s="233">
        <v>33</v>
      </c>
      <c r="B34" s="233">
        <v>6441</v>
      </c>
      <c r="C34" s="233" t="s">
        <v>187</v>
      </c>
      <c r="D34" s="234">
        <v>44606.626388888886</v>
      </c>
      <c r="E34" s="233">
        <v>225</v>
      </c>
      <c r="F34" s="233">
        <v>2.6829999999999998</v>
      </c>
      <c r="G34" s="233">
        <v>215</v>
      </c>
      <c r="H34" s="233">
        <v>6.5650000000000004</v>
      </c>
      <c r="I34" s="235">
        <f t="shared" si="0"/>
        <v>3.8820000000000006</v>
      </c>
      <c r="J34" s="236">
        <f t="shared" ref="J34" si="25">AVERAGE(I34:I35)</f>
        <v>3.9320000000000004</v>
      </c>
      <c r="K34" s="236">
        <f t="shared" ref="K34" si="26">STDEV(I34:I35)</f>
        <v>7.0710678118654502E-2</v>
      </c>
    </row>
    <row r="35" spans="1:11" x14ac:dyDescent="0.2">
      <c r="A35" s="233">
        <v>34</v>
      </c>
      <c r="B35" s="233">
        <v>6441</v>
      </c>
      <c r="C35" s="233" t="s">
        <v>187</v>
      </c>
      <c r="D35" s="234">
        <v>44606.627083333333</v>
      </c>
      <c r="E35" s="233">
        <v>225</v>
      </c>
      <c r="F35" s="233">
        <v>2.7</v>
      </c>
      <c r="G35" s="233">
        <v>215</v>
      </c>
      <c r="H35" s="233">
        <v>6.6820000000000004</v>
      </c>
      <c r="I35" s="235">
        <f t="shared" si="0"/>
        <v>3.9820000000000002</v>
      </c>
      <c r="J35" s="235"/>
      <c r="K35" s="235"/>
    </row>
    <row r="36" spans="1:11" x14ac:dyDescent="0.2">
      <c r="A36" s="233">
        <v>35</v>
      </c>
      <c r="B36" s="233">
        <v>6458</v>
      </c>
      <c r="C36" s="233" t="s">
        <v>187</v>
      </c>
      <c r="D36" s="234">
        <v>44606.627083333333</v>
      </c>
      <c r="E36" s="233">
        <v>225</v>
      </c>
      <c r="F36" s="233">
        <v>2.3149999999999999</v>
      </c>
      <c r="G36" s="233">
        <v>215</v>
      </c>
      <c r="H36" s="233">
        <v>5.7859999999999996</v>
      </c>
      <c r="I36" s="235">
        <f t="shared" si="0"/>
        <v>3.4709999999999996</v>
      </c>
      <c r="J36" s="236">
        <f t="shared" ref="J36" si="27">AVERAGE(I36:I37)</f>
        <v>3.5154999999999998</v>
      </c>
      <c r="K36" s="236">
        <f t="shared" ref="K36" si="28">STDEV(I36:I37)</f>
        <v>6.293250352560302E-2</v>
      </c>
    </row>
    <row r="37" spans="1:11" x14ac:dyDescent="0.2">
      <c r="A37" s="233">
        <v>36</v>
      </c>
      <c r="B37" s="233">
        <v>6458</v>
      </c>
      <c r="C37" s="233" t="s">
        <v>187</v>
      </c>
      <c r="D37" s="234">
        <v>44606.62777777778</v>
      </c>
      <c r="E37" s="233">
        <v>225</v>
      </c>
      <c r="F37" s="233">
        <v>2.3130000000000002</v>
      </c>
      <c r="G37" s="233">
        <v>215</v>
      </c>
      <c r="H37" s="233">
        <v>5.8730000000000002</v>
      </c>
      <c r="I37" s="235">
        <f t="shared" si="0"/>
        <v>3.56</v>
      </c>
      <c r="J37" s="235"/>
      <c r="K37" s="235"/>
    </row>
    <row r="38" spans="1:11" x14ac:dyDescent="0.2">
      <c r="A38" s="233">
        <v>37</v>
      </c>
      <c r="B38" s="233">
        <v>6460</v>
      </c>
      <c r="C38" s="233" t="s">
        <v>187</v>
      </c>
      <c r="D38" s="234">
        <v>44606.62777777778</v>
      </c>
      <c r="E38" s="233">
        <v>225</v>
      </c>
      <c r="F38" s="233">
        <v>2.2850000000000001</v>
      </c>
      <c r="G38" s="233">
        <v>215</v>
      </c>
      <c r="H38" s="233">
        <v>5.6310000000000002</v>
      </c>
      <c r="I38" s="235">
        <f t="shared" si="0"/>
        <v>3.3460000000000001</v>
      </c>
      <c r="J38" s="236">
        <f t="shared" ref="J38" si="29">AVERAGE(I38:I39)</f>
        <v>3.3370000000000002</v>
      </c>
      <c r="K38" s="236">
        <f t="shared" ref="K38" si="30">STDEV(I38:I39)</f>
        <v>1.272792206135771E-2</v>
      </c>
    </row>
    <row r="39" spans="1:11" x14ac:dyDescent="0.2">
      <c r="A39" s="233">
        <v>38</v>
      </c>
      <c r="B39" s="233">
        <v>6460</v>
      </c>
      <c r="C39" s="233" t="s">
        <v>187</v>
      </c>
      <c r="D39" s="234">
        <v>44606.62777777778</v>
      </c>
      <c r="E39" s="233">
        <v>225</v>
      </c>
      <c r="F39" s="233">
        <v>2.258</v>
      </c>
      <c r="G39" s="233">
        <v>215</v>
      </c>
      <c r="H39" s="233">
        <v>5.5860000000000003</v>
      </c>
      <c r="I39" s="235">
        <f t="shared" si="0"/>
        <v>3.3280000000000003</v>
      </c>
      <c r="J39" s="235"/>
      <c r="K39" s="235"/>
    </row>
    <row r="40" spans="1:11" x14ac:dyDescent="0.2">
      <c r="A40" s="233">
        <v>39</v>
      </c>
      <c r="B40" s="233">
        <v>6463</v>
      </c>
      <c r="C40" s="233" t="s">
        <v>187</v>
      </c>
      <c r="D40" s="234">
        <v>44606.628472222219</v>
      </c>
      <c r="E40" s="233">
        <v>225</v>
      </c>
      <c r="F40" s="233">
        <v>2.4249999999999998</v>
      </c>
      <c r="G40" s="233">
        <v>215</v>
      </c>
      <c r="H40" s="233">
        <v>5.9160000000000004</v>
      </c>
      <c r="I40" s="235">
        <f t="shared" si="0"/>
        <v>3.4910000000000005</v>
      </c>
      <c r="J40" s="236">
        <f t="shared" ref="J40" si="31">AVERAGE(I40:I41)</f>
        <v>3.508</v>
      </c>
      <c r="K40" s="236">
        <f t="shared" ref="K40" si="32">STDEV(I40:I41)</f>
        <v>2.4041630560342166E-2</v>
      </c>
    </row>
    <row r="41" spans="1:11" x14ac:dyDescent="0.2">
      <c r="A41" s="233">
        <v>40</v>
      </c>
      <c r="B41" s="233">
        <v>6463</v>
      </c>
      <c r="C41" s="233" t="s">
        <v>187</v>
      </c>
      <c r="D41" s="234">
        <v>44606.628472222219</v>
      </c>
      <c r="E41" s="233">
        <v>225</v>
      </c>
      <c r="F41" s="233">
        <v>2.4369999999999998</v>
      </c>
      <c r="G41" s="233">
        <v>215</v>
      </c>
      <c r="H41" s="233">
        <v>5.9619999999999997</v>
      </c>
      <c r="I41" s="235">
        <f t="shared" si="0"/>
        <v>3.5249999999999999</v>
      </c>
      <c r="J41" s="235"/>
      <c r="K41" s="235"/>
    </row>
    <row r="42" spans="1:11" x14ac:dyDescent="0.2">
      <c r="A42" s="233">
        <v>41</v>
      </c>
      <c r="B42" s="233">
        <v>6469</v>
      </c>
      <c r="C42" s="233" t="s">
        <v>187</v>
      </c>
      <c r="D42" s="234">
        <v>44606.629166666666</v>
      </c>
      <c r="E42" s="233">
        <v>225</v>
      </c>
      <c r="F42" s="233">
        <v>2.198</v>
      </c>
      <c r="G42" s="233">
        <v>215</v>
      </c>
      <c r="H42" s="233">
        <v>5.532</v>
      </c>
      <c r="I42" s="235">
        <f t="shared" si="0"/>
        <v>3.3340000000000001</v>
      </c>
      <c r="J42" s="236">
        <f t="shared" ref="J42" si="33">AVERAGE(I42:I43)</f>
        <v>3.3235000000000001</v>
      </c>
      <c r="K42" s="236">
        <f t="shared" ref="K42" si="34">STDEV(I42:I43)</f>
        <v>1.4849242404917433E-2</v>
      </c>
    </row>
    <row r="43" spans="1:11" x14ac:dyDescent="0.2">
      <c r="A43" s="233">
        <v>42</v>
      </c>
      <c r="B43" s="233">
        <v>6469</v>
      </c>
      <c r="C43" s="233" t="s">
        <v>187</v>
      </c>
      <c r="D43" s="234">
        <v>44606.629166666666</v>
      </c>
      <c r="E43" s="233">
        <v>225</v>
      </c>
      <c r="F43" s="233">
        <v>2.238</v>
      </c>
      <c r="G43" s="233">
        <v>215</v>
      </c>
      <c r="H43" s="233">
        <v>5.5510000000000002</v>
      </c>
      <c r="I43" s="235">
        <f t="shared" si="0"/>
        <v>3.3130000000000002</v>
      </c>
      <c r="J43" s="235"/>
      <c r="K43" s="235"/>
    </row>
    <row r="44" spans="1:11" x14ac:dyDescent="0.2">
      <c r="A44" s="233">
        <v>43</v>
      </c>
      <c r="B44" s="233">
        <v>6473</v>
      </c>
      <c r="C44" s="233" t="s">
        <v>187</v>
      </c>
      <c r="D44" s="234">
        <v>44606.629861111112</v>
      </c>
      <c r="E44" s="233">
        <v>225</v>
      </c>
      <c r="F44" s="233">
        <v>2.5569999999999999</v>
      </c>
      <c r="G44" s="233">
        <v>215</v>
      </c>
      <c r="H44" s="233">
        <v>6.3029999999999999</v>
      </c>
      <c r="I44" s="235">
        <f t="shared" si="0"/>
        <v>3.746</v>
      </c>
      <c r="J44" s="236">
        <f t="shared" ref="J44" si="35">AVERAGE(I44:I45)</f>
        <v>3.7320000000000002</v>
      </c>
      <c r="K44" s="236">
        <f t="shared" ref="K44" si="36">STDEV(I44:I45)</f>
        <v>1.9798989873223035E-2</v>
      </c>
    </row>
    <row r="45" spans="1:11" x14ac:dyDescent="0.2">
      <c r="A45" s="233">
        <v>44</v>
      </c>
      <c r="B45" s="233">
        <v>6473</v>
      </c>
      <c r="C45" s="233" t="s">
        <v>187</v>
      </c>
      <c r="D45" s="234">
        <v>44606.629861111112</v>
      </c>
      <c r="E45" s="233">
        <v>225</v>
      </c>
      <c r="F45" s="233">
        <v>2.613</v>
      </c>
      <c r="G45" s="233">
        <v>215</v>
      </c>
      <c r="H45" s="233">
        <v>6.3310000000000004</v>
      </c>
      <c r="I45" s="235">
        <f t="shared" si="0"/>
        <v>3.7180000000000004</v>
      </c>
      <c r="J45" s="235"/>
      <c r="K45" s="235"/>
    </row>
    <row r="46" spans="1:11" x14ac:dyDescent="0.2">
      <c r="A46" s="233">
        <v>45</v>
      </c>
      <c r="B46" s="233">
        <v>6475</v>
      </c>
      <c r="C46" s="233" t="s">
        <v>187</v>
      </c>
      <c r="D46" s="234">
        <v>44606.630555555559</v>
      </c>
      <c r="E46" s="233">
        <v>225</v>
      </c>
      <c r="F46" s="233">
        <v>2.669</v>
      </c>
      <c r="G46" s="233">
        <v>215</v>
      </c>
      <c r="H46" s="233">
        <v>6.4630000000000001</v>
      </c>
      <c r="I46" s="235">
        <f t="shared" si="0"/>
        <v>3.794</v>
      </c>
      <c r="J46" s="236">
        <f t="shared" ref="J46:J50" si="37">AVERAGE(I46:I47)</f>
        <v>3.8460000000000001</v>
      </c>
      <c r="K46" s="236">
        <f t="shared" ref="K46" si="38">STDEV(I46:I47)</f>
        <v>7.3539105243400696E-2</v>
      </c>
    </row>
    <row r="47" spans="1:11" x14ac:dyDescent="0.2">
      <c r="A47" s="233">
        <v>46</v>
      </c>
      <c r="B47" s="233">
        <v>6475</v>
      </c>
      <c r="C47" s="233" t="s">
        <v>187</v>
      </c>
      <c r="D47" s="234">
        <v>44606.630555555559</v>
      </c>
      <c r="E47" s="233">
        <v>225</v>
      </c>
      <c r="F47" s="233">
        <v>2.673</v>
      </c>
      <c r="G47" s="233">
        <v>215</v>
      </c>
      <c r="H47" s="233">
        <v>6.5709999999999997</v>
      </c>
      <c r="I47" s="235">
        <f t="shared" si="0"/>
        <v>3.8979999999999997</v>
      </c>
      <c r="J47" s="235"/>
      <c r="K47" s="235"/>
    </row>
    <row r="48" spans="1:11" x14ac:dyDescent="0.2">
      <c r="A48" s="233">
        <v>47</v>
      </c>
      <c r="B48" s="233">
        <v>7007</v>
      </c>
      <c r="C48" s="233" t="s">
        <v>187</v>
      </c>
      <c r="D48" s="234">
        <v>44606.630555555559</v>
      </c>
      <c r="E48" s="233">
        <v>225</v>
      </c>
      <c r="F48" s="233">
        <v>2.6</v>
      </c>
      <c r="G48" s="233">
        <v>215</v>
      </c>
      <c r="H48" s="233">
        <v>6.4809999999999999</v>
      </c>
      <c r="I48" s="235">
        <f t="shared" si="0"/>
        <v>3.8809999999999998</v>
      </c>
      <c r="J48" s="236">
        <f t="shared" si="37"/>
        <v>3.8309999999999995</v>
      </c>
      <c r="K48" s="236">
        <f t="shared" ref="K48" si="39">STDEV(I48:I49)</f>
        <v>7.0710678118654821E-2</v>
      </c>
    </row>
    <row r="49" spans="1:11" x14ac:dyDescent="0.2">
      <c r="A49" s="233">
        <v>48</v>
      </c>
      <c r="B49" s="233">
        <v>7007</v>
      </c>
      <c r="C49" s="233" t="s">
        <v>187</v>
      </c>
      <c r="D49" s="234">
        <v>44606.630555555559</v>
      </c>
      <c r="E49" s="233">
        <v>225</v>
      </c>
      <c r="F49" s="233">
        <v>2.5990000000000002</v>
      </c>
      <c r="G49" s="233">
        <v>215</v>
      </c>
      <c r="H49" s="233">
        <v>6.38</v>
      </c>
      <c r="I49" s="235">
        <f t="shared" si="0"/>
        <v>3.7809999999999997</v>
      </c>
      <c r="J49" s="235"/>
      <c r="K49" s="235"/>
    </row>
    <row r="50" spans="1:11" x14ac:dyDescent="0.2">
      <c r="A50" s="233">
        <v>50</v>
      </c>
      <c r="B50" s="233">
        <v>7009</v>
      </c>
      <c r="C50" s="233" t="s">
        <v>187</v>
      </c>
      <c r="D50" s="234">
        <v>44606.631249999999</v>
      </c>
      <c r="E50" s="233">
        <v>225</v>
      </c>
      <c r="F50" s="233">
        <v>2.028</v>
      </c>
      <c r="G50" s="233">
        <v>215</v>
      </c>
      <c r="H50" s="233">
        <v>5.2469999999999999</v>
      </c>
      <c r="I50" s="235">
        <f t="shared" si="0"/>
        <v>3.2189999999999999</v>
      </c>
      <c r="J50" s="236">
        <f t="shared" si="37"/>
        <v>3.2109999999999999</v>
      </c>
      <c r="K50" s="236">
        <f t="shared" ref="K50" si="40">STDEV(I50:I51)</f>
        <v>1.1313708498984771E-2</v>
      </c>
    </row>
    <row r="51" spans="1:11" x14ac:dyDescent="0.2">
      <c r="A51" s="233">
        <v>51</v>
      </c>
      <c r="B51" s="233">
        <v>7009</v>
      </c>
      <c r="C51" s="233" t="s">
        <v>187</v>
      </c>
      <c r="D51" s="234">
        <v>44606.631944444445</v>
      </c>
      <c r="E51" s="233">
        <v>225</v>
      </c>
      <c r="F51" s="233">
        <v>2.0680000000000001</v>
      </c>
      <c r="G51" s="233">
        <v>215</v>
      </c>
      <c r="H51" s="233">
        <v>5.2709999999999999</v>
      </c>
      <c r="I51" s="235">
        <f t="shared" si="0"/>
        <v>3.2029999999999998</v>
      </c>
      <c r="J51" s="235"/>
      <c r="K51" s="235"/>
    </row>
    <row r="52" spans="1:11" x14ac:dyDescent="0.2">
      <c r="I52" s="23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0784D78-260D-4BA9-A15F-461BF9BB25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9233F8-AC2D-4B7C-8628-F6C8AB44A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322675-4e6c-4dcb-b08b-f40420b09916"/>
    <ds:schemaRef ds:uri="df38bbad-0bb0-41a7-b78f-084b382b3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63789A-F55D-4DA5-B927-D4D472A3EFDD}">
  <ds:schemaRefs>
    <ds:schemaRef ds:uri="http://schemas.openxmlformats.org/package/2006/metadata/core-properties"/>
    <ds:schemaRef ds:uri="http://schemas.microsoft.com/office/2006/documentManagement/types"/>
    <ds:schemaRef ds:uri="e9322675-4e6c-4dcb-b08b-f40420b09916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purl.org/dc/terms/"/>
    <ds:schemaRef ds:uri="df38bbad-0bb0-41a7-b78f-084b382b3af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RI, nD</vt:lpstr>
      <vt:lpstr>BG, Plate 1</vt:lpstr>
      <vt:lpstr>FAN, Plate 1</vt:lpstr>
      <vt:lpstr>SP</vt:lpstr>
      <vt:lpstr>'FAN, Plate 1'!Print_Area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balance-122</dc:creator>
  <cp:lastModifiedBy>Walling Lab</cp:lastModifiedBy>
  <cp:lastPrinted>2011-12-16T21:22:50Z</cp:lastPrinted>
  <dcterms:created xsi:type="dcterms:W3CDTF">2010-06-16T16:03:09Z</dcterms:created>
  <dcterms:modified xsi:type="dcterms:W3CDTF">2022-03-08T16:25:08Z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109200</vt:r8>
  </property>
</Properties>
</file>