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  <sheet name="AA, Plate 3" sheetId="24" r:id="rId6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D62" i="3" l="1"/>
  <c r="I47" i="20" l="1"/>
  <c r="K47" i="20"/>
  <c r="J66" i="20"/>
  <c r="E48" i="20"/>
  <c r="E48" i="3"/>
  <c r="M51" i="3"/>
  <c r="F47" i="3" l="1"/>
  <c r="L69" i="3"/>
  <c r="I69" i="3"/>
  <c r="F69" i="3"/>
  <c r="L68" i="3"/>
  <c r="I68" i="3"/>
  <c r="F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L54" i="3"/>
  <c r="K54" i="3"/>
  <c r="J54" i="3"/>
  <c r="I54" i="3"/>
  <c r="H54" i="3"/>
  <c r="G54" i="3"/>
  <c r="F54" i="3"/>
  <c r="H69" i="3" s="1"/>
  <c r="E54" i="3"/>
  <c r="D54" i="3"/>
  <c r="C54" i="3"/>
  <c r="M53" i="3"/>
  <c r="L53" i="3"/>
  <c r="K53" i="3"/>
  <c r="J53" i="3"/>
  <c r="I53" i="3"/>
  <c r="H53" i="3"/>
  <c r="G53" i="3"/>
  <c r="F53" i="3"/>
  <c r="H68" i="3" s="1"/>
  <c r="E53" i="3"/>
  <c r="D68" i="3" s="1"/>
  <c r="D53" i="3"/>
  <c r="C53" i="3"/>
  <c r="M52" i="3"/>
  <c r="L52" i="3"/>
  <c r="K52" i="3"/>
  <c r="J52" i="3"/>
  <c r="I52" i="3"/>
  <c r="H52" i="3"/>
  <c r="G52" i="3"/>
  <c r="H67" i="3"/>
  <c r="E52" i="3"/>
  <c r="D52" i="3"/>
  <c r="C52" i="3"/>
  <c r="N51" i="3"/>
  <c r="K51" i="3"/>
  <c r="J51" i="3"/>
  <c r="I51" i="3"/>
  <c r="H51" i="3"/>
  <c r="G51" i="3"/>
  <c r="F51" i="3"/>
  <c r="H66" i="3" s="1"/>
  <c r="E51" i="3"/>
  <c r="D51" i="3"/>
  <c r="C51" i="3"/>
  <c r="N50" i="3"/>
  <c r="L50" i="3"/>
  <c r="N65" i="3" s="1"/>
  <c r="K50" i="3"/>
  <c r="I50" i="3"/>
  <c r="H50" i="3"/>
  <c r="G50" i="3"/>
  <c r="F50" i="3"/>
  <c r="H65" i="3" s="1"/>
  <c r="E50" i="3"/>
  <c r="D50" i="3"/>
  <c r="C50" i="3"/>
  <c r="M49" i="3"/>
  <c r="L49" i="3"/>
  <c r="K49" i="3"/>
  <c r="I49" i="3"/>
  <c r="H49" i="3"/>
  <c r="G49" i="3"/>
  <c r="F49" i="3"/>
  <c r="H64" i="3" s="1"/>
  <c r="E49" i="3"/>
  <c r="D49" i="3"/>
  <c r="C49" i="3"/>
  <c r="M48" i="3"/>
  <c r="L48" i="3"/>
  <c r="K48" i="3"/>
  <c r="J48" i="3"/>
  <c r="H48" i="3"/>
  <c r="G48" i="3"/>
  <c r="F48" i="3"/>
  <c r="H63" i="3" s="1"/>
  <c r="D48" i="3"/>
  <c r="C48" i="3"/>
  <c r="M47" i="3"/>
  <c r="L47" i="3"/>
  <c r="K47" i="3"/>
  <c r="J47" i="3"/>
  <c r="H47" i="3"/>
  <c r="G47" i="3"/>
  <c r="E47" i="3"/>
  <c r="D47" i="3"/>
  <c r="J65" i="3" l="1"/>
  <c r="E69" i="3"/>
  <c r="G62" i="3"/>
  <c r="D69" i="3"/>
  <c r="J63" i="3"/>
  <c r="K64" i="3"/>
  <c r="K65" i="3"/>
  <c r="K66" i="3"/>
  <c r="N62" i="3"/>
  <c r="N63" i="3"/>
  <c r="N64" i="3"/>
  <c r="M65" i="3"/>
  <c r="N66" i="3"/>
  <c r="N67" i="3"/>
  <c r="N68" i="3"/>
  <c r="M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G66" i="3"/>
  <c r="J69" i="3"/>
  <c r="G65" i="3"/>
  <c r="G64" i="3"/>
  <c r="J67" i="3"/>
  <c r="K68" i="3"/>
  <c r="G63" i="3"/>
  <c r="E143" i="24" l="1"/>
  <c r="L101" i="24"/>
  <c r="F101" i="24"/>
  <c r="E127" i="24" s="1"/>
  <c r="L99" i="24"/>
  <c r="E141" i="24" s="1"/>
  <c r="F99" i="24"/>
  <c r="E125" i="24" s="1"/>
  <c r="F98" i="24"/>
  <c r="E124" i="24" s="1"/>
  <c r="I97" i="24"/>
  <c r="E131" i="24" s="1"/>
  <c r="I96" i="24"/>
  <c r="E130" i="24" s="1"/>
  <c r="L95" i="24"/>
  <c r="E137" i="24" s="1"/>
  <c r="L94" i="24"/>
  <c r="E136" i="24" s="1"/>
  <c r="L66" i="24"/>
  <c r="I66" i="24"/>
  <c r="I101" i="24" s="1"/>
  <c r="E135" i="24" s="1"/>
  <c r="F66" i="24"/>
  <c r="L65" i="24"/>
  <c r="L100" i="24" s="1"/>
  <c r="E142" i="24" s="1"/>
  <c r="K65" i="24"/>
  <c r="I65" i="24"/>
  <c r="I100" i="24" s="1"/>
  <c r="E134" i="24" s="1"/>
  <c r="F65" i="24"/>
  <c r="F100" i="24" s="1"/>
  <c r="E126" i="24" s="1"/>
  <c r="L64" i="24"/>
  <c r="I64" i="24"/>
  <c r="I99" i="24" s="1"/>
  <c r="E133" i="24" s="1"/>
  <c r="F64" i="24"/>
  <c r="L63" i="24"/>
  <c r="L98" i="24" s="1"/>
  <c r="E140" i="24" s="1"/>
  <c r="I63" i="24"/>
  <c r="I98" i="24" s="1"/>
  <c r="E132" i="24" s="1"/>
  <c r="F63" i="24"/>
  <c r="L62" i="24"/>
  <c r="L97" i="24" s="1"/>
  <c r="E139" i="24" s="1"/>
  <c r="I62" i="24"/>
  <c r="F62" i="24"/>
  <c r="F97" i="24" s="1"/>
  <c r="E123" i="24" s="1"/>
  <c r="L61" i="24"/>
  <c r="L96" i="24" s="1"/>
  <c r="E138" i="24" s="1"/>
  <c r="K61" i="24"/>
  <c r="I61" i="24"/>
  <c r="F61" i="24"/>
  <c r="F96" i="24" s="1"/>
  <c r="E122" i="24" s="1"/>
  <c r="E61" i="24"/>
  <c r="L60" i="24"/>
  <c r="J60" i="24"/>
  <c r="J95" i="24" s="1"/>
  <c r="I60" i="24"/>
  <c r="I95" i="24" s="1"/>
  <c r="E129" i="24" s="1"/>
  <c r="F60" i="24"/>
  <c r="F95" i="24" s="1"/>
  <c r="E121" i="24" s="1"/>
  <c r="D60" i="24"/>
  <c r="D95" i="24" s="1"/>
  <c r="L59" i="24"/>
  <c r="I59" i="24"/>
  <c r="I94" i="24" s="1"/>
  <c r="E128" i="24" s="1"/>
  <c r="F59" i="24"/>
  <c r="F94" i="24" s="1"/>
  <c r="E120" i="24" s="1"/>
  <c r="N51" i="24"/>
  <c r="N66" i="24" s="1"/>
  <c r="M51" i="24"/>
  <c r="L51" i="24"/>
  <c r="M66" i="24" s="1"/>
  <c r="M101" i="24" s="1"/>
  <c r="K51" i="24"/>
  <c r="J51" i="24"/>
  <c r="I51" i="24"/>
  <c r="K66" i="24" s="1"/>
  <c r="H51" i="24"/>
  <c r="H66" i="24" s="1"/>
  <c r="G51" i="24"/>
  <c r="F51" i="24"/>
  <c r="G66" i="24" s="1"/>
  <c r="G101" i="24" s="1"/>
  <c r="E51" i="24"/>
  <c r="D51" i="24"/>
  <c r="C51" i="24"/>
  <c r="N50" i="24"/>
  <c r="N65" i="24" s="1"/>
  <c r="M50" i="24"/>
  <c r="L50" i="24"/>
  <c r="M65" i="24" s="1"/>
  <c r="M100" i="24" s="1"/>
  <c r="K50" i="24"/>
  <c r="J50" i="24"/>
  <c r="I50" i="24"/>
  <c r="J65" i="24" s="1"/>
  <c r="J100" i="24" s="1"/>
  <c r="H50" i="24"/>
  <c r="G50" i="24"/>
  <c r="F50" i="24"/>
  <c r="H65" i="24" s="1"/>
  <c r="E50" i="24"/>
  <c r="D50" i="24"/>
  <c r="C50" i="24"/>
  <c r="N49" i="24"/>
  <c r="N64" i="24" s="1"/>
  <c r="M49" i="24"/>
  <c r="L49" i="24"/>
  <c r="M64" i="24" s="1"/>
  <c r="M99" i="24" s="1"/>
  <c r="K49" i="24"/>
  <c r="J49" i="24"/>
  <c r="I49" i="24"/>
  <c r="J64" i="24" s="1"/>
  <c r="J99" i="24" s="1"/>
  <c r="H49" i="24"/>
  <c r="H64" i="24" s="1"/>
  <c r="G49" i="24"/>
  <c r="F49" i="24"/>
  <c r="G64" i="24" s="1"/>
  <c r="G99" i="24" s="1"/>
  <c r="E49" i="24"/>
  <c r="D49" i="24"/>
  <c r="C49" i="24"/>
  <c r="E64" i="24" s="1"/>
  <c r="N48" i="24"/>
  <c r="N63" i="24" s="1"/>
  <c r="M48" i="24"/>
  <c r="L48" i="24"/>
  <c r="K48" i="24"/>
  <c r="J48" i="24"/>
  <c r="I48" i="24"/>
  <c r="J63" i="24" s="1"/>
  <c r="J98" i="24" s="1"/>
  <c r="H48" i="24"/>
  <c r="H63" i="24" s="1"/>
  <c r="G48" i="24"/>
  <c r="F48" i="24"/>
  <c r="E48" i="24"/>
  <c r="D48" i="24"/>
  <c r="C48" i="24"/>
  <c r="E63" i="24" s="1"/>
  <c r="N47" i="24"/>
  <c r="M62" i="24" s="1"/>
  <c r="M97" i="24" s="1"/>
  <c r="M47" i="24"/>
  <c r="L47" i="24"/>
  <c r="N62" i="24" s="1"/>
  <c r="K47" i="24"/>
  <c r="J47" i="24"/>
  <c r="I47" i="24"/>
  <c r="K62" i="24" s="1"/>
  <c r="H47" i="24"/>
  <c r="G62" i="24" s="1"/>
  <c r="G97" i="24" s="1"/>
  <c r="G47" i="24"/>
  <c r="F47" i="24"/>
  <c r="H62" i="24" s="1"/>
  <c r="E47" i="24"/>
  <c r="D47" i="24"/>
  <c r="C47" i="24"/>
  <c r="E62" i="24" s="1"/>
  <c r="N46" i="24"/>
  <c r="M46" i="24"/>
  <c r="L46" i="24"/>
  <c r="N61" i="24" s="1"/>
  <c r="K46" i="24"/>
  <c r="J46" i="24"/>
  <c r="I46" i="24"/>
  <c r="J61" i="24" s="1"/>
  <c r="J96" i="24" s="1"/>
  <c r="H46" i="24"/>
  <c r="H61" i="24" s="1"/>
  <c r="G46" i="24"/>
  <c r="F46" i="24"/>
  <c r="G61" i="24" s="1"/>
  <c r="G96" i="24" s="1"/>
  <c r="E46" i="24"/>
  <c r="D46" i="24"/>
  <c r="C46" i="24"/>
  <c r="D61" i="24" s="1"/>
  <c r="D96" i="24" s="1"/>
  <c r="N45" i="24"/>
  <c r="M45" i="24"/>
  <c r="L45" i="24"/>
  <c r="N60" i="24" s="1"/>
  <c r="K45" i="24"/>
  <c r="J45" i="24"/>
  <c r="I45" i="24"/>
  <c r="K60" i="24" s="1"/>
  <c r="H45" i="24"/>
  <c r="G60" i="24" s="1"/>
  <c r="G95" i="24" s="1"/>
  <c r="G45" i="24"/>
  <c r="F45" i="24"/>
  <c r="H60" i="24" s="1"/>
  <c r="E45" i="24"/>
  <c r="D45" i="24"/>
  <c r="C45" i="24"/>
  <c r="E60" i="24" s="1"/>
  <c r="N44" i="24"/>
  <c r="M44" i="24"/>
  <c r="L44" i="24"/>
  <c r="N59" i="24" s="1"/>
  <c r="K44" i="24"/>
  <c r="J44" i="24"/>
  <c r="I44" i="24"/>
  <c r="J59" i="24" s="1"/>
  <c r="J94" i="24" s="1"/>
  <c r="H44" i="24"/>
  <c r="G44" i="24"/>
  <c r="F44" i="24"/>
  <c r="H59" i="24" s="1"/>
  <c r="E44" i="24"/>
  <c r="D44" i="24"/>
  <c r="C44" i="24"/>
  <c r="E59" i="24" s="1"/>
  <c r="N22" i="24"/>
  <c r="M22" i="24"/>
  <c r="K22" i="24"/>
  <c r="J22" i="24"/>
  <c r="H22" i="24"/>
  <c r="G22" i="24"/>
  <c r="N21" i="24"/>
  <c r="M21" i="24"/>
  <c r="K21" i="24"/>
  <c r="J21" i="24"/>
  <c r="H21" i="24"/>
  <c r="G21" i="24"/>
  <c r="N20" i="24"/>
  <c r="M20" i="24"/>
  <c r="K20" i="24"/>
  <c r="J20" i="24"/>
  <c r="H20" i="24"/>
  <c r="G20" i="24"/>
  <c r="N19" i="24"/>
  <c r="M19" i="24"/>
  <c r="K19" i="24"/>
  <c r="J19" i="24"/>
  <c r="H19" i="24"/>
  <c r="G19" i="24"/>
  <c r="N18" i="24"/>
  <c r="M18" i="24"/>
  <c r="K18" i="24"/>
  <c r="J18" i="24"/>
  <c r="H18" i="24"/>
  <c r="G18" i="24"/>
  <c r="N17" i="24"/>
  <c r="M17" i="24"/>
  <c r="K17" i="24"/>
  <c r="J17" i="24"/>
  <c r="H17" i="24"/>
  <c r="G17" i="24"/>
  <c r="N16" i="24"/>
  <c r="M16" i="24"/>
  <c r="K16" i="24"/>
  <c r="J16" i="24"/>
  <c r="H16" i="24"/>
  <c r="G16" i="24"/>
  <c r="N15" i="24"/>
  <c r="M15" i="24"/>
  <c r="K15" i="24"/>
  <c r="J15" i="24"/>
  <c r="H15" i="24"/>
  <c r="G15" i="24"/>
  <c r="G59" i="24" l="1"/>
  <c r="G94" i="24" s="1"/>
  <c r="J62" i="24"/>
  <c r="J97" i="24" s="1"/>
  <c r="K63" i="24"/>
  <c r="K64" i="24"/>
  <c r="M63" i="24"/>
  <c r="M98" i="24" s="1"/>
  <c r="K59" i="24"/>
  <c r="M61" i="24"/>
  <c r="M96" i="24" s="1"/>
  <c r="D64" i="24"/>
  <c r="D99" i="24" s="1"/>
  <c r="G65" i="24"/>
  <c r="G100" i="24" s="1"/>
  <c r="J66" i="24"/>
  <c r="J101" i="24" s="1"/>
  <c r="M60" i="24"/>
  <c r="M95" i="24" s="1"/>
  <c r="D63" i="24"/>
  <c r="D98" i="24" s="1"/>
  <c r="M59" i="24"/>
  <c r="M94" i="24" s="1"/>
  <c r="D62" i="24"/>
  <c r="D97" i="24" s="1"/>
  <c r="G63" i="24"/>
  <c r="G98" i="24" s="1"/>
  <c r="D59" i="24"/>
  <c r="D94" i="24" s="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G110" i="24" l="1"/>
  <c r="G112" i="24" s="1"/>
  <c r="C49" i="11"/>
  <c r="F132" i="24" l="1"/>
  <c r="F129" i="24"/>
  <c r="C122" i="24"/>
  <c r="F127" i="24"/>
  <c r="F121" i="24"/>
  <c r="F134" i="24"/>
  <c r="C121" i="24"/>
  <c r="F128" i="24"/>
  <c r="F122" i="24"/>
  <c r="F141" i="24"/>
  <c r="F143" i="24"/>
  <c r="F130" i="24"/>
  <c r="F125" i="24"/>
  <c r="F142" i="24"/>
  <c r="F139" i="24"/>
  <c r="F123" i="24"/>
  <c r="F133" i="24"/>
  <c r="F136" i="24"/>
  <c r="C123" i="24"/>
  <c r="F137" i="24"/>
  <c r="C120" i="24"/>
  <c r="C124" i="24"/>
  <c r="F124" i="24"/>
  <c r="F120" i="24"/>
  <c r="F131" i="24"/>
  <c r="F140" i="24"/>
  <c r="F126" i="24"/>
  <c r="F138" i="24"/>
  <c r="F135" i="24"/>
  <c r="C125" i="24"/>
  <c r="O25" i="3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I51" i="21"/>
  <c r="H51" i="21"/>
  <c r="G51" i="21"/>
  <c r="F51" i="21"/>
  <c r="E51" i="21"/>
  <c r="D51" i="21"/>
  <c r="C51" i="21"/>
  <c r="N50" i="21"/>
  <c r="M50" i="21"/>
  <c r="M65" i="21" s="1"/>
  <c r="M100" i="21" s="1"/>
  <c r="L50" i="21"/>
  <c r="K50" i="21"/>
  <c r="J50" i="21"/>
  <c r="I50" i="21"/>
  <c r="H50" i="21"/>
  <c r="G50" i="21"/>
  <c r="G65" i="21" s="1"/>
  <c r="G100" i="21" s="1"/>
  <c r="F50" i="21"/>
  <c r="E50" i="21"/>
  <c r="D50" i="21"/>
  <c r="C50" i="21"/>
  <c r="N49" i="21"/>
  <c r="M49" i="21"/>
  <c r="N64" i="21" s="1"/>
  <c r="L49" i="21"/>
  <c r="K49" i="21"/>
  <c r="J49" i="21"/>
  <c r="I49" i="21"/>
  <c r="H49" i="21"/>
  <c r="G49" i="21"/>
  <c r="F49" i="21"/>
  <c r="E49" i="21"/>
  <c r="D49" i="21"/>
  <c r="C49" i="21"/>
  <c r="N48" i="21"/>
  <c r="M48" i="21"/>
  <c r="M63" i="21" s="1"/>
  <c r="M98" i="21" s="1"/>
  <c r="L48" i="21"/>
  <c r="K48" i="21"/>
  <c r="J48" i="21"/>
  <c r="I48" i="21"/>
  <c r="H48" i="21"/>
  <c r="G48" i="21"/>
  <c r="F48" i="21"/>
  <c r="E48" i="21"/>
  <c r="D48" i="21"/>
  <c r="C48" i="21"/>
  <c r="N47" i="21"/>
  <c r="M47" i="21"/>
  <c r="N62" i="21" s="1"/>
  <c r="L47" i="21"/>
  <c r="K47" i="21"/>
  <c r="J47" i="21"/>
  <c r="I47" i="21"/>
  <c r="G47" i="21"/>
  <c r="F47" i="21"/>
  <c r="H62" i="21" s="1"/>
  <c r="E47" i="21"/>
  <c r="D47" i="21"/>
  <c r="C47" i="21"/>
  <c r="N46" i="21"/>
  <c r="M46" i="21"/>
  <c r="M61" i="21" s="1"/>
  <c r="M96" i="21" s="1"/>
  <c r="L46" i="21"/>
  <c r="K46" i="21"/>
  <c r="J46" i="21"/>
  <c r="I46" i="21"/>
  <c r="H46" i="21"/>
  <c r="G46" i="21"/>
  <c r="E46" i="21"/>
  <c r="D46" i="21"/>
  <c r="C46" i="21"/>
  <c r="N45" i="21"/>
  <c r="M45" i="21"/>
  <c r="L45" i="21"/>
  <c r="K45" i="21"/>
  <c r="J45" i="21"/>
  <c r="I45" i="21"/>
  <c r="H45" i="21"/>
  <c r="G45" i="21"/>
  <c r="E45" i="21"/>
  <c r="D45" i="21"/>
  <c r="C45" i="21"/>
  <c r="N44" i="21"/>
  <c r="M44" i="21"/>
  <c r="N59" i="21" s="1"/>
  <c r="L44" i="21"/>
  <c r="K44" i="21"/>
  <c r="J44" i="21"/>
  <c r="I44" i="21"/>
  <c r="H44" i="21"/>
  <c r="F44" i="21"/>
  <c r="E44" i="21"/>
  <c r="D44" i="21"/>
  <c r="C44" i="2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E64" i="20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L54" i="20"/>
  <c r="N69" i="20" s="1"/>
  <c r="K54" i="20"/>
  <c r="J54" i="20"/>
  <c r="I54" i="20"/>
  <c r="H54" i="20"/>
  <c r="G54" i="20"/>
  <c r="F54" i="20"/>
  <c r="H69" i="20" s="1"/>
  <c r="E54" i="20"/>
  <c r="D54" i="20"/>
  <c r="C54" i="20"/>
  <c r="E69" i="20" s="1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L52" i="20"/>
  <c r="N67" i="20" s="1"/>
  <c r="K52" i="20"/>
  <c r="J52" i="20"/>
  <c r="H52" i="20"/>
  <c r="G52" i="20"/>
  <c r="F52" i="20"/>
  <c r="E52" i="20"/>
  <c r="D52" i="20"/>
  <c r="C52" i="20"/>
  <c r="N51" i="20"/>
  <c r="M51" i="20"/>
  <c r="L51" i="20"/>
  <c r="N66" i="20" s="1"/>
  <c r="K51" i="20"/>
  <c r="J51" i="20"/>
  <c r="H51" i="20"/>
  <c r="G51" i="20"/>
  <c r="F51" i="20"/>
  <c r="G66" i="20" s="1"/>
  <c r="G101" i="20" s="1"/>
  <c r="E51" i="20"/>
  <c r="D51" i="20"/>
  <c r="C51" i="20"/>
  <c r="E66" i="20" s="1"/>
  <c r="N50" i="20"/>
  <c r="M50" i="20"/>
  <c r="L50" i="20"/>
  <c r="M65" i="20" s="1"/>
  <c r="M100" i="20" s="1"/>
  <c r="K50" i="20"/>
  <c r="J50" i="20"/>
  <c r="I50" i="20"/>
  <c r="H50" i="20"/>
  <c r="G50" i="20"/>
  <c r="F50" i="20"/>
  <c r="E50" i="20"/>
  <c r="D50" i="20"/>
  <c r="C50" i="20"/>
  <c r="D65" i="20" s="1"/>
  <c r="D100" i="20" s="1"/>
  <c r="N49" i="20"/>
  <c r="M49" i="20"/>
  <c r="L49" i="20"/>
  <c r="K49" i="20"/>
  <c r="J49" i="20"/>
  <c r="I49" i="20"/>
  <c r="H49" i="20"/>
  <c r="G49" i="20"/>
  <c r="F49" i="20"/>
  <c r="E49" i="20"/>
  <c r="D49" i="20"/>
  <c r="C49" i="20"/>
  <c r="D64" i="20" s="1"/>
  <c r="D99" i="20" s="1"/>
  <c r="N48" i="20"/>
  <c r="M48" i="20"/>
  <c r="L48" i="20"/>
  <c r="N63" i="20" s="1"/>
  <c r="K48" i="20"/>
  <c r="J48" i="20"/>
  <c r="H48" i="20"/>
  <c r="G48" i="20"/>
  <c r="F48" i="20"/>
  <c r="H63" i="20" s="1"/>
  <c r="E63" i="20"/>
  <c r="N47" i="20"/>
  <c r="M47" i="20"/>
  <c r="L47" i="20"/>
  <c r="J47" i="20"/>
  <c r="H47" i="20"/>
  <c r="G47" i="20"/>
  <c r="F47" i="20"/>
  <c r="E47" i="20"/>
  <c r="D62" i="20"/>
  <c r="D97" i="20" s="1"/>
  <c r="M59" i="21" l="1"/>
  <c r="M94" i="21" s="1"/>
  <c r="N60" i="21"/>
  <c r="N61" i="21"/>
  <c r="M62" i="21"/>
  <c r="M97" i="21" s="1"/>
  <c r="N63" i="21"/>
  <c r="M64" i="21"/>
  <c r="M99" i="21" s="1"/>
  <c r="N65" i="21"/>
  <c r="N66" i="21"/>
  <c r="E59" i="21"/>
  <c r="E60" i="21"/>
  <c r="E61" i="21"/>
  <c r="E62" i="21"/>
  <c r="E63" i="21"/>
  <c r="E64" i="21"/>
  <c r="G62" i="21"/>
  <c r="G97" i="21" s="1"/>
  <c r="G59" i="21"/>
  <c r="G94" i="21" s="1"/>
  <c r="G110" i="21" s="1"/>
  <c r="G112" i="21" s="1"/>
  <c r="G60" i="21"/>
  <c r="G95" i="21" s="1"/>
  <c r="H61" i="21"/>
  <c r="G63" i="21"/>
  <c r="G98" i="21" s="1"/>
  <c r="H64" i="21"/>
  <c r="H65" i="21"/>
  <c r="G66" i="21"/>
  <c r="G101" i="21" s="1"/>
  <c r="G64" i="21"/>
  <c r="G99" i="21" s="1"/>
  <c r="H66" i="21"/>
  <c r="J59" i="21"/>
  <c r="J94" i="21" s="1"/>
  <c r="K60" i="21"/>
  <c r="J61" i="21"/>
  <c r="J96" i="21" s="1"/>
  <c r="K62" i="21"/>
  <c r="K65" i="21"/>
  <c r="H63" i="21"/>
  <c r="K59" i="21"/>
  <c r="J60" i="21"/>
  <c r="J95" i="21" s="1"/>
  <c r="K61" i="21"/>
  <c r="J62" i="21"/>
  <c r="J97" i="21" s="1"/>
  <c r="K63" i="21"/>
  <c r="K64" i="21"/>
  <c r="J65" i="21"/>
  <c r="J100" i="21" s="1"/>
  <c r="K66" i="21"/>
  <c r="G61" i="21"/>
  <c r="G96" i="21" s="1"/>
  <c r="N65" i="20"/>
  <c r="M97" i="20"/>
  <c r="M62" i="20"/>
  <c r="E65" i="20"/>
  <c r="M63" i="20"/>
  <c r="M98" i="20" s="1"/>
  <c r="D66" i="20"/>
  <c r="D101" i="20" s="1"/>
  <c r="E67" i="20"/>
  <c r="E68" i="20"/>
  <c r="M69" i="20"/>
  <c r="M104" i="20" s="1"/>
  <c r="D63" i="20"/>
  <c r="D98" i="20" s="1"/>
  <c r="N62" i="20"/>
  <c r="G63" i="20"/>
  <c r="G98" i="20" s="1"/>
  <c r="H64" i="20"/>
  <c r="H66" i="20"/>
  <c r="G69" i="20"/>
  <c r="G104" i="20" s="1"/>
  <c r="H68" i="20"/>
  <c r="N64" i="20"/>
  <c r="H62" i="20"/>
  <c r="H65" i="20"/>
  <c r="M67" i="20"/>
  <c r="M102" i="20" s="1"/>
  <c r="G62" i="20"/>
  <c r="G97" i="20" s="1"/>
  <c r="G113" i="20" s="1"/>
  <c r="G115" i="20" s="1"/>
  <c r="F144" i="20" s="1"/>
  <c r="G56" i="12" s="1"/>
  <c r="J62" i="20"/>
  <c r="J97" i="20" s="1"/>
  <c r="J65" i="20"/>
  <c r="J100" i="20" s="1"/>
  <c r="K66" i="20"/>
  <c r="N68" i="20"/>
  <c r="E62" i="20"/>
  <c r="K63" i="20"/>
  <c r="K64" i="20"/>
  <c r="K62" i="20"/>
  <c r="J64" i="20"/>
  <c r="J99" i="20" s="1"/>
  <c r="K65" i="20"/>
  <c r="J101" i="20"/>
  <c r="K67" i="20"/>
  <c r="K68" i="20"/>
  <c r="K69" i="20"/>
  <c r="H60" i="21"/>
  <c r="H59" i="21"/>
  <c r="D94" i="2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F136" i="21" l="1"/>
  <c r="H50" i="12" s="1"/>
  <c r="F121" i="21"/>
  <c r="H35" i="12" s="1"/>
  <c r="C124" i="21"/>
  <c r="C120" i="21"/>
  <c r="C125" i="20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8" i="20"/>
  <c r="G50" i="12" s="1"/>
  <c r="F137" i="20"/>
  <c r="G49" i="12" s="1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35" i="20"/>
  <c r="G47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M47" i="11"/>
  <c r="N47" i="11"/>
  <c r="D48" i="11"/>
  <c r="E48" i="11"/>
  <c r="F48" i="11"/>
  <c r="G48" i="11"/>
  <c r="H48" i="11"/>
  <c r="I48" i="11"/>
  <c r="J48" i="11"/>
  <c r="K48" i="11"/>
  <c r="L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<sst xmlns="http://schemas.openxmlformats.org/spreadsheetml/2006/main" count="677" uniqueCount="180">
  <si>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</si>
  <si>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</si>
  <si>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</si>
  <si>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</si>
  <si>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</si>
  <si>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</si>
  <si>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</si>
  <si>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</si>
  <si>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</si>
  <si>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</si>
  <si>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</si>
  <si>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</si>
  <si>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</si>
  <si>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</si>
  <si>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</si>
  <si>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</si>
  <si>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</si>
  <si>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</si>
  <si>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</si>
  <si>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</si>
  <si>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</si>
  <si>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</si>
  <si>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</si>
  <si>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</si>
  <si>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</si>
  <si>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</si>
  <si>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</si>
  <si>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</si>
  <si>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</si>
  <si>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</si>
  <si>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</si>
  <si>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</si>
  <si>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</si>
  <si>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</si>
  <si>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</si>
  <si>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</si>
  <si>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</si>
  <si>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</si>
  <si>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</si>
  <si>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</si>
  <si>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</si>
  <si>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</si>
  <si>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</si>
  <si>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</si>
  <si>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</si>
  <si>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</si>
  <si>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</si>
  <si>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</si>
  <si>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</si>
  <si>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</si>
  <si>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</si>
  <si>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</si>
  <si>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</si>
  <si>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</si>
  <si>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</si>
  <si>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</si>
  <si>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</si>
  <si>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</si>
  <si>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</si>
  <si>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</si>
  <si>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</si>
  <si>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</si>
  <si>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</si>
  <si>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</si>
  <si>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</si>
  <si>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</si>
  <si>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</si>
  <si>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</si>
  <si>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</si>
  <si>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</si>
  <si>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</si>
  <si>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</si>
  <si>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</si>
  <si>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</si>
  <si>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</si>
  <si>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</si>
  <si>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</si>
  <si>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</si>
  <si>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</si>
  <si>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</si>
  <si>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</si>
  <si>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</si>
  <si>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</si>
  <si>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</si>
  <si>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</si>
  <si>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</si>
  <si>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</si>
  <si>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</si>
  <si>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</si>
  <si>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</si>
  <si>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</si>
  <si>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</si>
  <si>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</si>
  <si>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</si>
  <si>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</si>
  <si>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</si>
  <si>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</si>
  <si>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</si>
  <si>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</si>
  <si>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</si>
  <si>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</si>
  <si>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</si>
  <si>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</si>
  <si>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</si>
  <si>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</si>
  <si>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</si>
  <si>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</si>
  <si>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</si>
  <si>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</si>
  <si>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</si>
  <si>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</si>
  <si>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</si>
  <si>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</si>
  <si>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</si>
  <si>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</si>
  <si>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</si>
  <si>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</si>
  <si>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</si>
  <si>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</si>
  <si>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</si>
  <si>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</si>
  <si>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</si>
  <si>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</si>
  <si>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</si>
  <si>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</si>
  <si>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</si>
  <si>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</si>
  <si>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</si>
  <si>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</si>
  <si>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</si>
  <si>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</si>
  <si>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</si>
  <si>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Leslie</t>
  </si>
  <si>
    <t>LZ</t>
  </si>
  <si>
    <t>Andy</t>
  </si>
  <si>
    <t>BS614-32</t>
  </si>
  <si>
    <t>WinterTP1-4</t>
  </si>
  <si>
    <t>BS811-31</t>
  </si>
  <si>
    <t>BS715-142</t>
  </si>
  <si>
    <t>TMC</t>
  </si>
  <si>
    <t>Rahr</t>
  </si>
  <si>
    <t>BS911-94</t>
  </si>
  <si>
    <t>BS814-135</t>
  </si>
  <si>
    <t>BS911-66</t>
  </si>
  <si>
    <t>WinterTP2-1</t>
  </si>
  <si>
    <t>BS908-11</t>
  </si>
  <si>
    <t>BS714-129</t>
  </si>
  <si>
    <t>BS911-122</t>
  </si>
  <si>
    <t>BS812-53</t>
  </si>
  <si>
    <t>BS714-123</t>
  </si>
  <si>
    <t>BS615-48</t>
  </si>
  <si>
    <t>BS713-78</t>
  </si>
  <si>
    <t>BS710-45</t>
  </si>
  <si>
    <t>BS615-42</t>
  </si>
  <si>
    <t>BS812-77</t>
  </si>
  <si>
    <t>BS613-20</t>
  </si>
  <si>
    <t>BS906-8</t>
  </si>
  <si>
    <t>BS814-132</t>
  </si>
  <si>
    <t>BS814-140</t>
  </si>
  <si>
    <t>BS713-102</t>
  </si>
  <si>
    <t>BS811-38</t>
  </si>
  <si>
    <t>BS812-60</t>
  </si>
  <si>
    <t>BS911-63</t>
  </si>
  <si>
    <t>BS908-30</t>
  </si>
  <si>
    <t>BS811-25</t>
  </si>
  <si>
    <t>BS710-67</t>
  </si>
  <si>
    <t>BS616-74</t>
  </si>
  <si>
    <t>BS911-65</t>
  </si>
  <si>
    <t>BS710-44</t>
  </si>
  <si>
    <t>BS614-23</t>
  </si>
  <si>
    <t>BS812-70</t>
  </si>
  <si>
    <t>BS811-24</t>
  </si>
  <si>
    <t>BS710-40</t>
  </si>
  <si>
    <t>BS715-135</t>
  </si>
  <si>
    <t>Endeavor</t>
  </si>
  <si>
    <t>WinterTP2-2</t>
  </si>
  <si>
    <t>BS906-6</t>
  </si>
  <si>
    <t>BS912-138</t>
  </si>
  <si>
    <t>BS912-132</t>
  </si>
  <si>
    <t>BS713-98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</si>
</sst>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2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0" fontId="0" fillId="2" borderId="0" xfId="0" applyFill="1"/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0.65354999999999996</c:v>
                </c:pt>
                <c:pt idx="2">
                  <c:v>0.62639999999999996</c:v>
                </c:pt>
                <c:pt idx="3">
                  <c:v>0.59793333333333332</c:v>
                </c:pt>
                <c:pt idx="4">
                  <c:v>0.55430000000000001</c:v>
                </c:pt>
                <c:pt idx="5">
                  <c:v>0.45116666666666672</c:v>
                </c:pt>
                <c:pt idx="6">
                  <c:v>0.32613333333333333</c:v>
                </c:pt>
                <c:pt idx="7">
                  <c:v>0.16716666666666669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444617310852042"/>
                  <c:y val="-0.6104699200600453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0.59699999999999998</c:v>
                </c:pt>
                <c:pt idx="1">
                  <c:v>0.59389999999999998</c:v>
                </c:pt>
                <c:pt idx="2">
                  <c:v>0.5752666666666667</c:v>
                </c:pt>
                <c:pt idx="3">
                  <c:v>0.5429666666666666</c:v>
                </c:pt>
                <c:pt idx="4">
                  <c:v>0.4798</c:v>
                </c:pt>
                <c:pt idx="5">
                  <c:v>0.36633333333333334</c:v>
                </c:pt>
                <c:pt idx="6">
                  <c:v>0.20960000000000001</c:v>
                </c:pt>
                <c:pt idx="7">
                  <c:v>3.5133333333333329E-2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0.64223333333333332</c:v>
                </c:pt>
                <c:pt idx="1">
                  <c:v>0.56973333333333331</c:v>
                </c:pt>
                <c:pt idx="2">
                  <c:v>0.52729999999999999</c:v>
                </c:pt>
                <c:pt idx="3">
                  <c:v>0.43486666666666668</c:v>
                </c:pt>
                <c:pt idx="4">
                  <c:v>0.33806666666666668</c:v>
                </c:pt>
                <c:pt idx="5">
                  <c:v>2.6566666666666666E-2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252389252870118"/>
                  <c:y val="-0.59587573043340925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1">
                  <c:v>0.60486666666666666</c:v>
                </c:pt>
                <c:pt idx="2">
                  <c:v>0.54103333333333337</c:v>
                </c:pt>
                <c:pt idx="3">
                  <c:v>0.46403333333333335</c:v>
                </c:pt>
                <c:pt idx="4">
                  <c:v>0.37326666666666664</c:v>
                </c:pt>
                <c:pt idx="5">
                  <c:v>9.0166666666666673E-2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1">
                  <c:v>0.60486666666666666</c:v>
                </c:pt>
                <c:pt idx="2">
                  <c:v>0.54103333333333337</c:v>
                </c:pt>
                <c:pt idx="3">
                  <c:v>0.46403333333333335</c:v>
                </c:pt>
                <c:pt idx="4">
                  <c:v>0.37326666666666664</c:v>
                </c:pt>
                <c:pt idx="5">
                  <c:v>9.0166666666666673E-2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0B4-96B0-804D244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72</xdr:row>
      <xdr:rowOff>66676</xdr:rowOff>
    </xdr:from>
    <xdr:to>
      <xdr:col>9</xdr:col>
      <xdr:colOff>282251</xdr:colOff>
      <xdr:row>88</xdr:row>
      <xdr:rowOff>174366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7" zoomScaleNormal="100" workbookViewId="0">
      <selection activeCell="F26" sqref="F26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53" t="s">
        <v>130</v>
      </c>
      <c r="B1" s="254"/>
      <c r="D1" s="254"/>
      <c r="E1" s="255"/>
      <c r="F1" s="255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70</v>
      </c>
      <c r="B3" s="1"/>
      <c r="D3" s="1"/>
      <c r="F3" s="6"/>
    </row>
    <row r="4" spans="1:13" ht="15" x14ac:dyDescent="0.25">
      <c r="A4" s="2" t="s">
        <v>71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121</v>
      </c>
      <c r="B6" s="223" t="s">
        <v>122</v>
      </c>
      <c r="F6" s="2"/>
    </row>
    <row r="7" spans="1:13" x14ac:dyDescent="0.2">
      <c r="E7" s="2"/>
      <c r="F7" s="3"/>
      <c r="G7" s="17"/>
      <c r="H7" s="17"/>
      <c r="K7" s="4"/>
      <c r="L7" s="4"/>
    </row>
    <row r="8" spans="1:13" s="3" customFormat="1" x14ac:dyDescent="0.2">
      <c r="G8" s="273" t="s">
        <v>62</v>
      </c>
      <c r="H8" s="273"/>
      <c r="I8" s="13"/>
      <c r="J8" s="13"/>
      <c r="K8" s="274"/>
      <c r="L8" s="274"/>
    </row>
    <row r="9" spans="1:13" s="2" customFormat="1" ht="24.75" thickBot="1" x14ac:dyDescent="0.25">
      <c r="A9" s="256" t="s">
        <v>127</v>
      </c>
      <c r="B9" s="211" t="s">
        <v>120</v>
      </c>
      <c r="C9" s="211" t="s">
        <v>124</v>
      </c>
      <c r="D9" s="225" t="s">
        <v>123</v>
      </c>
      <c r="E9" s="11" t="s">
        <v>119</v>
      </c>
      <c r="F9" s="11" t="s">
        <v>118</v>
      </c>
      <c r="G9" s="18" t="s">
        <v>77</v>
      </c>
      <c r="H9" s="18" t="s">
        <v>78</v>
      </c>
      <c r="J9" s="22"/>
      <c r="K9" s="23"/>
      <c r="L9" s="23"/>
      <c r="M9" s="12"/>
    </row>
    <row r="10" spans="1:13" s="2" customFormat="1" x14ac:dyDescent="0.2">
      <c r="A10" s="275" t="s">
        <v>128</v>
      </c>
      <c r="B10" s="210">
        <v>1</v>
      </c>
      <c r="C10" s="210"/>
      <c r="D10" s="210"/>
      <c r="E10" s="22" t="s">
        <v>140</v>
      </c>
      <c r="F10" s="209">
        <v>44602</v>
      </c>
      <c r="G10" s="224">
        <f>'DP, Plate 1'!F122</f>
        <v>134.23502913732082</v>
      </c>
      <c r="H10" s="224">
        <f>'AA, Plate 1'!F120</f>
        <v>59.560460921843678</v>
      </c>
      <c r="J10" s="22"/>
      <c r="K10" s="23"/>
      <c r="L10" s="23"/>
      <c r="M10" s="12"/>
    </row>
    <row r="11" spans="1:13" s="2" customFormat="1" x14ac:dyDescent="0.2">
      <c r="A11" s="276"/>
      <c r="B11" s="210">
        <v>2</v>
      </c>
      <c r="C11" s="210"/>
      <c r="D11" s="210"/>
      <c r="E11" s="22" t="s">
        <v>140</v>
      </c>
      <c r="F11" s="209">
        <v>44602</v>
      </c>
      <c r="G11" s="224">
        <f>'DP, Plate 1'!F123</f>
        <v>137.76497086267921</v>
      </c>
      <c r="H11" s="224">
        <f>'AA, Plate 1'!F121</f>
        <v>63.239539078156312</v>
      </c>
      <c r="J11" s="22"/>
      <c r="K11" s="5" t="s">
        <v>52</v>
      </c>
      <c r="L11" s="23"/>
      <c r="M11" s="12"/>
    </row>
    <row r="12" spans="1:13" s="2" customFormat="1" x14ac:dyDescent="0.2">
      <c r="A12" s="276"/>
      <c r="B12" s="210">
        <v>3</v>
      </c>
      <c r="C12" s="301" t="s">
        <v>135</v>
      </c>
      <c r="D12" s="301" t="s">
        <v>136</v>
      </c>
      <c r="E12" s="301">
        <v>7421</v>
      </c>
      <c r="F12" s="209">
        <v>44602</v>
      </c>
      <c r="G12" s="224">
        <f>'DP, Plate 1'!F124</f>
        <v>116.42973079260665</v>
      </c>
      <c r="H12" s="224">
        <f>'AA, Plate 1'!F122</f>
        <v>37.609038076152295</v>
      </c>
      <c r="J12" s="22"/>
      <c r="K12" s="3" t="s">
        <v>53</v>
      </c>
      <c r="L12" s="23"/>
      <c r="M12" s="12"/>
    </row>
    <row r="13" spans="1:13" s="2" customFormat="1" x14ac:dyDescent="0.2">
      <c r="A13" s="276"/>
      <c r="B13" s="210">
        <v>4</v>
      </c>
      <c r="C13" s="301" t="s">
        <v>137</v>
      </c>
      <c r="D13" s="301" t="s">
        <v>136</v>
      </c>
      <c r="E13" s="301">
        <v>7424</v>
      </c>
      <c r="F13" s="209">
        <v>44602</v>
      </c>
      <c r="G13" s="224">
        <f>'DP, Plate 1'!F125</f>
        <v>86.352293446784188</v>
      </c>
      <c r="H13" s="224">
        <f>'AA, Plate 1'!F123</f>
        <v>46.271482965931867</v>
      </c>
      <c r="J13" s="22"/>
      <c r="K13" s="3" t="s">
        <v>51</v>
      </c>
      <c r="L13" s="23"/>
      <c r="M13" s="12"/>
    </row>
    <row r="14" spans="1:13" s="2" customFormat="1" x14ac:dyDescent="0.2">
      <c r="A14" s="276"/>
      <c r="B14" s="210">
        <v>5</v>
      </c>
      <c r="C14" s="301" t="s">
        <v>138</v>
      </c>
      <c r="D14" s="301" t="s">
        <v>136</v>
      </c>
      <c r="E14" s="301">
        <v>7436</v>
      </c>
      <c r="F14" s="209">
        <v>44602</v>
      </c>
      <c r="G14" s="224">
        <f>'DP, Plate 1'!F126</f>
        <v>102.64059204175756</v>
      </c>
      <c r="H14" s="224">
        <f>'AA, Plate 1'!F124</f>
        <v>39.060981963927858</v>
      </c>
      <c r="J14" s="22"/>
      <c r="K14" s="3" t="s">
        <v>54</v>
      </c>
      <c r="L14" s="23"/>
      <c r="M14" s="12"/>
    </row>
    <row r="15" spans="1:13" s="2" customFormat="1" x14ac:dyDescent="0.2">
      <c r="A15" s="276"/>
      <c r="B15" s="210">
        <v>6</v>
      </c>
      <c r="C15"/>
      <c r="D15"/>
      <c r="E15" t="s">
        <v>139</v>
      </c>
      <c r="F15" s="209">
        <v>44602</v>
      </c>
      <c r="G15" s="224">
        <f>'DP, Plate 1'!F127</f>
        <v>162.24604054198994</v>
      </c>
      <c r="H15" s="224">
        <f>'AA, Plate 1'!F125</f>
        <v>94.850080160320616</v>
      </c>
      <c r="J15" s="22"/>
      <c r="K15" s="3" t="s">
        <v>61</v>
      </c>
      <c r="L15" s="23"/>
      <c r="M15" s="12"/>
    </row>
    <row r="16" spans="1:13" s="2" customFormat="1" x14ac:dyDescent="0.2">
      <c r="A16" s="276"/>
      <c r="B16" s="210">
        <v>7</v>
      </c>
      <c r="C16" t="s">
        <v>141</v>
      </c>
      <c r="D16" t="s">
        <v>144</v>
      </c>
      <c r="E16">
        <v>6096</v>
      </c>
      <c r="F16" s="209">
        <v>44602</v>
      </c>
      <c r="G16" s="224">
        <f>'DP, Plate 1'!F128</f>
        <v>133.14590111186587</v>
      </c>
      <c r="H16" s="224">
        <f>'AA, Plate 1'!F126</f>
        <v>61.338476953907815</v>
      </c>
      <c r="J16" s="22"/>
      <c r="K16" s="3" t="s">
        <v>63</v>
      </c>
      <c r="L16" s="23"/>
      <c r="M16" s="12"/>
    </row>
    <row r="17" spans="1:22" s="2" customFormat="1" x14ac:dyDescent="0.2">
      <c r="A17" s="276"/>
      <c r="B17" s="210">
        <v>8</v>
      </c>
      <c r="C17" t="s">
        <v>142</v>
      </c>
      <c r="D17" t="s">
        <v>144</v>
      </c>
      <c r="E17">
        <v>6098</v>
      </c>
      <c r="F17" s="209">
        <v>44602</v>
      </c>
      <c r="G17" s="224">
        <f>'DP, Plate 1'!F129</f>
        <v>145.17493117872084</v>
      </c>
      <c r="H17" s="224">
        <f>'AA, Plate 1'!F127</f>
        <v>48.935430861723439</v>
      </c>
      <c r="J17" s="22"/>
      <c r="K17" s="23"/>
      <c r="L17" s="23"/>
      <c r="M17" s="12"/>
    </row>
    <row r="18" spans="1:22" s="2" customFormat="1" x14ac:dyDescent="0.2">
      <c r="A18" s="276"/>
      <c r="B18" s="210">
        <v>9</v>
      </c>
      <c r="C18" t="s">
        <v>143</v>
      </c>
      <c r="D18" t="s">
        <v>144</v>
      </c>
      <c r="E18">
        <v>6103</v>
      </c>
      <c r="F18" s="209">
        <v>44602</v>
      </c>
      <c r="G18" s="224">
        <f>'DP, Plate 1'!F130</f>
        <v>79.744592613778565</v>
      </c>
      <c r="H18" s="224">
        <f>'AA, Plate 1'!F128</f>
        <v>43.595230460921833</v>
      </c>
      <c r="J18" s="22"/>
      <c r="K18" s="23"/>
      <c r="L18" s="23"/>
      <c r="M18" s="12"/>
    </row>
    <row r="19" spans="1:22" s="2" customFormat="1" x14ac:dyDescent="0.2">
      <c r="A19" s="276"/>
      <c r="B19" s="210">
        <v>10</v>
      </c>
      <c r="C19"/>
      <c r="D19"/>
      <c r="E19" t="s">
        <v>139</v>
      </c>
      <c r="F19" s="209">
        <v>44602</v>
      </c>
      <c r="G19" s="224">
        <f>'DP, Plate 1'!F131</f>
        <v>162.68363662364595</v>
      </c>
      <c r="H19" s="224">
        <f>'AA, Plate 1'!F129</f>
        <v>85.357074148296576</v>
      </c>
      <c r="J19" s="22"/>
      <c r="K19" s="23"/>
      <c r="L19" s="23"/>
      <c r="M19" s="12"/>
    </row>
    <row r="20" spans="1:22" s="2" customFormat="1" x14ac:dyDescent="0.2">
      <c r="A20" s="276"/>
      <c r="B20" s="210">
        <v>11</v>
      </c>
      <c r="C20" t="s">
        <v>145</v>
      </c>
      <c r="D20" t="s">
        <v>144</v>
      </c>
      <c r="E20">
        <v>6112</v>
      </c>
      <c r="F20" s="209">
        <v>44602</v>
      </c>
      <c r="G20" s="224">
        <f>'DP, Plate 1'!F132</f>
        <v>83.522505452075364</v>
      </c>
      <c r="H20" s="224">
        <f>'AA, Plate 1'!F130</f>
        <v>35.634148296593182</v>
      </c>
      <c r="J20" s="22"/>
      <c r="K20" s="23"/>
      <c r="L20" s="23"/>
      <c r="M20" s="12"/>
    </row>
    <row r="21" spans="1:22" x14ac:dyDescent="0.2">
      <c r="A21" s="276"/>
      <c r="B21" s="210">
        <v>12</v>
      </c>
      <c r="C21" t="s">
        <v>146</v>
      </c>
      <c r="D21" t="s">
        <v>144</v>
      </c>
      <c r="E21">
        <v>6114</v>
      </c>
      <c r="F21" s="209">
        <v>44602</v>
      </c>
      <c r="G21" s="224">
        <f>'DP, Plate 1'!F133</f>
        <v>113.64370240606343</v>
      </c>
      <c r="H21" s="224">
        <f>'AA, Plate 1'!F131</f>
        <v>52.651422845691371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76"/>
      <c r="B22" s="210">
        <v>13</v>
      </c>
      <c r="C22" t="s">
        <v>147</v>
      </c>
      <c r="D22" t="s">
        <v>144</v>
      </c>
      <c r="E22">
        <v>6119</v>
      </c>
      <c r="F22" s="209">
        <v>44602</v>
      </c>
      <c r="G22" s="224">
        <f>'DP, Plate 1'!F134</f>
        <v>87.373350970648175</v>
      </c>
      <c r="H22" s="224">
        <f>'AA, Plate 1'!F132</f>
        <v>38.218116232464936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76"/>
      <c r="B23" s="210">
        <v>14</v>
      </c>
      <c r="C23" t="s">
        <v>148</v>
      </c>
      <c r="D23" t="s">
        <v>144</v>
      </c>
      <c r="E23">
        <v>6120</v>
      </c>
      <c r="F23" s="209">
        <v>44602</v>
      </c>
      <c r="G23" s="224">
        <f>'DP, Plate 1'!F135</f>
        <v>109.71992420721463</v>
      </c>
      <c r="H23" s="224">
        <f>'AA, Plate 1'!F133</f>
        <v>40.685190380761526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76"/>
      <c r="B24" s="210">
        <v>15</v>
      </c>
      <c r="C24" t="s">
        <v>149</v>
      </c>
      <c r="D24" t="s">
        <v>144</v>
      </c>
      <c r="E24">
        <v>6121</v>
      </c>
      <c r="F24" s="209">
        <v>44602</v>
      </c>
      <c r="G24" s="224">
        <f>'DP, Plate 1'!F136</f>
        <v>112.87061599513783</v>
      </c>
      <c r="H24" s="224">
        <f>'AA, Plate 1'!F134</f>
        <v>49.93825651302604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76"/>
      <c r="B25" s="210">
        <v>16</v>
      </c>
      <c r="C25" t="s">
        <v>150</v>
      </c>
      <c r="D25" t="s">
        <v>144</v>
      </c>
      <c r="E25">
        <v>6122</v>
      </c>
      <c r="F25" s="209">
        <v>44602</v>
      </c>
      <c r="G25" s="224">
        <f>'DP, Plate 1'!F137</f>
        <v>111.58700082228025</v>
      </c>
      <c r="H25" s="224">
        <f>'AA, Plate 1'!F135</f>
        <v>39.257855711422842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x14ac:dyDescent="0.2">
      <c r="A26" s="276"/>
      <c r="B26" s="210">
        <v>17</v>
      </c>
      <c r="C26" t="s">
        <v>151</v>
      </c>
      <c r="D26" t="s">
        <v>144</v>
      </c>
      <c r="E26">
        <v>6128</v>
      </c>
      <c r="F26" s="209">
        <v>44602</v>
      </c>
      <c r="G26" s="224">
        <f>'DP, Plate 1'!F138</f>
        <v>135.6401987773051</v>
      </c>
      <c r="H26" s="224">
        <f>'AA, Plate 1'!F136</f>
        <v>52.41148296593186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76"/>
      <c r="B27" s="210">
        <v>18</v>
      </c>
      <c r="C27" t="s">
        <v>152</v>
      </c>
      <c r="D27" t="s">
        <v>144</v>
      </c>
      <c r="E27">
        <v>6132</v>
      </c>
      <c r="F27" s="209">
        <v>44602</v>
      </c>
      <c r="G27" s="224">
        <f>'DP, Plate 1'!F139</f>
        <v>125.59007543527227</v>
      </c>
      <c r="H27" s="224">
        <f>'AA, Plate 1'!F137</f>
        <v>37.073787575150305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76"/>
      <c r="B28" s="210">
        <v>19</v>
      </c>
      <c r="C28" t="s">
        <v>153</v>
      </c>
      <c r="D28" t="s">
        <v>144</v>
      </c>
      <c r="E28">
        <v>6136</v>
      </c>
      <c r="F28" s="209">
        <v>44602</v>
      </c>
      <c r="G28" s="224">
        <f>'DP, Plate 1'!F140</f>
        <v>121.66629723642345</v>
      </c>
      <c r="H28" s="224">
        <f>'AA, Plate 1'!F138</f>
        <v>42.420140280561114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76"/>
      <c r="B29" s="210">
        <v>20</v>
      </c>
      <c r="C29" t="s">
        <v>154</v>
      </c>
      <c r="D29" t="s">
        <v>144</v>
      </c>
      <c r="E29">
        <v>6137</v>
      </c>
      <c r="F29" s="209">
        <v>44602</v>
      </c>
      <c r="G29" s="224">
        <f>'DP, Plate 1'!F141</f>
        <v>88.584033463229787</v>
      </c>
      <c r="H29" s="224">
        <f>'AA, Plate 1'!F139</f>
        <v>48.523226452905796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76"/>
      <c r="B30" s="210">
        <v>21</v>
      </c>
      <c r="C30" t="s">
        <v>155</v>
      </c>
      <c r="D30" t="s">
        <v>144</v>
      </c>
      <c r="E30">
        <v>6145</v>
      </c>
      <c r="F30" s="209">
        <v>44602</v>
      </c>
      <c r="G30" s="224">
        <f>'DP, Plate 1'!F142</f>
        <v>67.404383111079341</v>
      </c>
      <c r="H30" s="224">
        <f>'AA, Plate 1'!F140</f>
        <v>37.153767535070138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76"/>
      <c r="B31" s="210">
        <v>22</v>
      </c>
      <c r="C31" t="s">
        <v>156</v>
      </c>
      <c r="D31" t="s">
        <v>144</v>
      </c>
      <c r="E31">
        <v>6146</v>
      </c>
      <c r="F31" s="209">
        <v>44602</v>
      </c>
      <c r="G31" s="224">
        <f>'DP, Plate 1'!F143</f>
        <v>96.694147509920995</v>
      </c>
      <c r="H31" s="224">
        <f>'AA, Plate 1'!F141</f>
        <v>26.436452905811624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76"/>
      <c r="B32" s="210">
        <v>23</v>
      </c>
      <c r="C32" t="s">
        <v>157</v>
      </c>
      <c r="D32" t="s">
        <v>144</v>
      </c>
      <c r="E32">
        <v>6147</v>
      </c>
      <c r="F32" s="209">
        <v>44602</v>
      </c>
      <c r="G32" s="224">
        <f>'DP, Plate 1'!F144</f>
        <v>116.56100961710344</v>
      </c>
      <c r="H32" s="224">
        <f>'AA, Plate 1'!F142</f>
        <v>36.077114228456914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77"/>
      <c r="B33" s="210">
        <v>24</v>
      </c>
      <c r="C33" t="s">
        <v>158</v>
      </c>
      <c r="D33" t="s">
        <v>144</v>
      </c>
      <c r="E33">
        <v>6154</v>
      </c>
      <c r="F33" s="209">
        <v>44602</v>
      </c>
      <c r="G33" s="224">
        <f>'DP, Plate 1'!F145</f>
        <v>88.204783525794596</v>
      </c>
      <c r="H33" s="224">
        <f>'AA, Plate 1'!F143</f>
        <v>43.595230460921833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75" t="s">
        <v>129</v>
      </c>
      <c r="B34" s="210">
        <v>25</v>
      </c>
      <c r="E34" t="s">
        <v>140</v>
      </c>
      <c r="F34" s="209">
        <v>44602</v>
      </c>
      <c r="G34" s="224">
        <f>'DP, Plate 2'!F122</f>
        <v>134.56598818122129</v>
      </c>
      <c r="H34" s="224">
        <f>'AA, Plate 2'!F120</f>
        <v>61.948873990029213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76"/>
      <c r="B35" s="210">
        <v>26</v>
      </c>
      <c r="E35" t="s">
        <v>140</v>
      </c>
      <c r="F35" s="209">
        <v>44602</v>
      </c>
      <c r="G35" s="224">
        <f>'DP, Plate 2'!F123</f>
        <v>137.43401181877874</v>
      </c>
      <c r="H35" s="224">
        <f>'AA, Plate 2'!F121</f>
        <v>60.85112600997077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276"/>
      <c r="B36" s="210">
        <v>27</v>
      </c>
      <c r="C36" t="s">
        <v>159</v>
      </c>
      <c r="D36" t="s">
        <v>144</v>
      </c>
      <c r="E36">
        <v>6160</v>
      </c>
      <c r="F36" s="209">
        <v>44602</v>
      </c>
      <c r="G36" s="224">
        <f>'DP, Plate 2'!F124</f>
        <v>140.16546290216681</v>
      </c>
      <c r="H36" s="224">
        <f>'AA, Plate 2'!F122</f>
        <v>52.459687123947056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276"/>
      <c r="B37" s="210">
        <v>28</v>
      </c>
      <c r="E37" t="s">
        <v>139</v>
      </c>
      <c r="F37" s="209">
        <v>44602</v>
      </c>
      <c r="G37" s="224">
        <f>'DP, Plate 2'!F125</f>
        <v>173.90938936309917</v>
      </c>
      <c r="H37" s="224">
        <f>'AA, Plate 2'!F123</f>
        <v>90.775313735602523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276"/>
      <c r="B38" s="210">
        <v>29</v>
      </c>
      <c r="C38" t="s">
        <v>160</v>
      </c>
      <c r="D38" t="s">
        <v>144</v>
      </c>
      <c r="E38">
        <v>6164</v>
      </c>
      <c r="F38" s="209">
        <v>44602</v>
      </c>
      <c r="G38" s="224">
        <f>'DP, Plate 2'!F126</f>
        <v>97.596848325673022</v>
      </c>
      <c r="H38" s="224">
        <f>'AA, Plate 2'!F124</f>
        <v>26.655572746547492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76"/>
      <c r="B39" s="210">
        <v>30</v>
      </c>
      <c r="C39" t="s">
        <v>161</v>
      </c>
      <c r="D39" t="s">
        <v>144</v>
      </c>
      <c r="E39">
        <v>6176</v>
      </c>
      <c r="F39" s="209">
        <v>44602</v>
      </c>
      <c r="G39" s="224">
        <f>'DP, Plate 2'!F127</f>
        <v>94.991464215364417</v>
      </c>
      <c r="H39" s="224">
        <f>'AA, Plate 2'!F125</f>
        <v>35.543109277405293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276"/>
      <c r="B40" s="210">
        <v>31</v>
      </c>
      <c r="C40" t="s">
        <v>162</v>
      </c>
      <c r="D40" t="s">
        <v>144</v>
      </c>
      <c r="E40">
        <v>6178</v>
      </c>
      <c r="F40" s="209">
        <v>44602</v>
      </c>
      <c r="G40" s="224">
        <f>'DP, Plate 2'!F128</f>
        <v>117.58896913985556</v>
      </c>
      <c r="H40" s="224">
        <f>'AA, Plate 2'!F126</f>
        <v>64.19010944931523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276"/>
      <c r="B41" s="210">
        <v>32</v>
      </c>
      <c r="C41" t="s">
        <v>163</v>
      </c>
      <c r="D41" t="s">
        <v>144</v>
      </c>
      <c r="E41">
        <v>6181</v>
      </c>
      <c r="F41" s="209">
        <v>44602</v>
      </c>
      <c r="G41" s="224">
        <f>'DP, Plate 2'!F129</f>
        <v>84.801050558109011</v>
      </c>
      <c r="H41" s="224">
        <f>'AA, Plate 2'!F127</f>
        <v>27.239630966706756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276"/>
      <c r="B42" s="210">
        <v>33</v>
      </c>
      <c r="C42" t="s">
        <v>164</v>
      </c>
      <c r="D42" t="s">
        <v>144</v>
      </c>
      <c r="E42">
        <v>6183</v>
      </c>
      <c r="F42" s="209">
        <v>44602</v>
      </c>
      <c r="G42" s="224">
        <f>'DP, Plate 2'!F130</f>
        <v>87.196323046618545</v>
      </c>
      <c r="H42" s="224">
        <f>'AA, Plate 2'!F128</f>
        <v>38.139705461005107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276"/>
      <c r="B43" s="210">
        <v>34</v>
      </c>
      <c r="C43" t="s">
        <v>165</v>
      </c>
      <c r="D43" t="s">
        <v>144</v>
      </c>
      <c r="E43">
        <v>6184</v>
      </c>
      <c r="F43" s="209">
        <v>44602</v>
      </c>
      <c r="G43" s="224">
        <f>'DP, Plate 2'!F131</f>
        <v>124.44386080105058</v>
      </c>
      <c r="H43" s="224">
        <f>'AA, Plate 2'!F129</f>
        <v>46.168746776689026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276"/>
      <c r="B44" s="210">
        <v>35</v>
      </c>
      <c r="C44" t="s">
        <v>166</v>
      </c>
      <c r="D44" t="s">
        <v>144</v>
      </c>
      <c r="E44">
        <v>6188</v>
      </c>
      <c r="F44" s="209">
        <v>44602</v>
      </c>
      <c r="G44" s="224">
        <f>'DP, Plate 2'!F132</f>
        <v>87.259356533158254</v>
      </c>
      <c r="H44" s="224">
        <f>'AA, Plate 2'!F130</f>
        <v>39.223379749011521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276"/>
      <c r="B45" s="210">
        <v>36</v>
      </c>
      <c r="C45" t="s">
        <v>167</v>
      </c>
      <c r="D45" t="s">
        <v>144</v>
      </c>
      <c r="E45">
        <v>6190</v>
      </c>
      <c r="F45" s="209">
        <v>44602</v>
      </c>
      <c r="G45" s="224">
        <f>'DP, Plate 2'!F133</f>
        <v>85.452396585686188</v>
      </c>
      <c r="H45" s="224">
        <f>'AA, Plate 2'!F131</f>
        <v>29.71660076786431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276"/>
      <c r="B46" s="210">
        <v>37</v>
      </c>
      <c r="C46" t="s">
        <v>168</v>
      </c>
      <c r="D46" t="s">
        <v>144</v>
      </c>
      <c r="E46">
        <v>6204</v>
      </c>
      <c r="F46" s="209">
        <v>44602</v>
      </c>
      <c r="G46" s="224">
        <f>'DP, Plate 2'!F134</f>
        <v>109.48916611950098</v>
      </c>
      <c r="H46" s="224">
        <f>'AA, Plate 2'!F132</f>
        <v>31.180264741275568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x14ac:dyDescent="0.2">
      <c r="A47" s="276"/>
      <c r="B47" s="210">
        <v>38</v>
      </c>
      <c r="C47" t="s">
        <v>169</v>
      </c>
      <c r="D47" t="s">
        <v>144</v>
      </c>
      <c r="E47">
        <v>6208</v>
      </c>
      <c r="F47" s="209">
        <v>44602</v>
      </c>
      <c r="G47" s="224">
        <f>'DP, Plate 2'!F135</f>
        <v>90.705187130663191</v>
      </c>
      <c r="H47" s="224">
        <f>'AA, Plate 2'!F133</f>
        <v>43.08660821729412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276"/>
      <c r="B48" s="210">
        <v>39</v>
      </c>
      <c r="C48" t="s">
        <v>170</v>
      </c>
      <c r="D48" t="s">
        <v>144</v>
      </c>
      <c r="E48">
        <v>6224</v>
      </c>
      <c r="F48" s="209">
        <v>44602</v>
      </c>
      <c r="G48" s="224">
        <f>'DP, Plate 2'!F136</f>
        <v>79.159553512803711</v>
      </c>
      <c r="H48" s="224">
        <f>'AA, Plate 2'!F134</f>
        <v>33.657234542433095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276"/>
      <c r="B49" s="210">
        <v>40</v>
      </c>
      <c r="C49" t="s">
        <v>171</v>
      </c>
      <c r="D49" t="s">
        <v>144</v>
      </c>
      <c r="E49">
        <v>6228</v>
      </c>
      <c r="F49" s="209">
        <v>44602</v>
      </c>
      <c r="G49" s="224">
        <f>'DP, Plate 2'!F137</f>
        <v>137.3079448456993</v>
      </c>
      <c r="H49" s="224">
        <f>'AA, Plate 2'!F135</f>
        <v>35.310893358546785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x14ac:dyDescent="0.2">
      <c r="A50" s="276"/>
      <c r="B50" s="210">
        <v>41</v>
      </c>
      <c r="C50" t="s">
        <v>172</v>
      </c>
      <c r="D50" t="s">
        <v>144</v>
      </c>
      <c r="E50">
        <v>6230</v>
      </c>
      <c r="F50" s="209">
        <v>44602</v>
      </c>
      <c r="G50" s="224">
        <f>'DP, Plate 2'!F138</f>
        <v>126.19304005252793</v>
      </c>
      <c r="H50" s="224">
        <f>'AA, Plate 2'!F136</f>
        <v>26.360025213454819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x14ac:dyDescent="0.2">
      <c r="A51" s="276"/>
      <c r="B51" s="210">
        <v>42</v>
      </c>
      <c r="C51" t="s">
        <v>173</v>
      </c>
      <c r="D51" t="s">
        <v>144</v>
      </c>
      <c r="E51">
        <v>6235</v>
      </c>
      <c r="F51" s="209">
        <v>44602</v>
      </c>
      <c r="G51" s="224">
        <f>'DP, Plate 2'!F139</f>
        <v>76.743269862114275</v>
      </c>
      <c r="H51" s="224">
        <f>'AA, Plate 2'!F137</f>
        <v>42.988092372929913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x14ac:dyDescent="0.2">
      <c r="A52" s="276"/>
      <c r="B52" s="210">
        <v>43</v>
      </c>
      <c r="C52" t="s">
        <v>174</v>
      </c>
      <c r="D52" t="s">
        <v>144</v>
      </c>
      <c r="E52">
        <v>6237</v>
      </c>
      <c r="F52" s="209">
        <v>44602</v>
      </c>
      <c r="G52" s="224">
        <f>'DP, Plate 2'!F140</f>
        <v>136.80367695338148</v>
      </c>
      <c r="H52" s="224">
        <f>'AA, Plate 2'!F138</f>
        <v>102.48462552289269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276"/>
      <c r="B53" s="210">
        <v>44</v>
      </c>
      <c r="E53" t="s">
        <v>139</v>
      </c>
      <c r="F53" s="209">
        <v>44602</v>
      </c>
      <c r="G53" s="224">
        <f>'DP, Plate 2'!F141</f>
        <v>178.1326329612607</v>
      </c>
      <c r="H53" s="224">
        <f>'AA, Plate 2'!F139</f>
        <v>91.05678757664316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276"/>
      <c r="B54" s="210">
        <v>45</v>
      </c>
      <c r="C54" t="s">
        <v>176</v>
      </c>
      <c r="D54" t="s">
        <v>175</v>
      </c>
      <c r="E54">
        <v>6239</v>
      </c>
      <c r="F54" s="209">
        <v>44602</v>
      </c>
      <c r="G54" s="224">
        <f>'DP, Plate 2'!F142</f>
        <v>129.20814182534474</v>
      </c>
      <c r="H54" s="224">
        <f>'AA, Plate 2'!F140</f>
        <v>42.270334078276306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276"/>
      <c r="B55" s="210">
        <v>46</v>
      </c>
      <c r="C55" t="s">
        <v>177</v>
      </c>
      <c r="D55" t="s">
        <v>175</v>
      </c>
      <c r="E55">
        <v>6241</v>
      </c>
      <c r="F55" s="209">
        <v>44602</v>
      </c>
      <c r="G55" s="224">
        <f>'DP, Plate 2'!F143</f>
        <v>86.103742613263307</v>
      </c>
      <c r="H55" s="224">
        <f>'AA, Plate 2'!F141</f>
        <v>35.880877886654055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276"/>
      <c r="B56" s="210">
        <v>47</v>
      </c>
      <c r="C56" t="s">
        <v>178</v>
      </c>
      <c r="D56" t="s">
        <v>175</v>
      </c>
      <c r="E56">
        <v>6242</v>
      </c>
      <c r="F56" s="209">
        <v>44602</v>
      </c>
      <c r="G56" s="224">
        <f>'DP, Plate 2'!F144</f>
        <v>75.955351280367694</v>
      </c>
      <c r="H56" s="224">
        <f>'AA, Plate 2'!F142</f>
        <v>57.568437338834443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277"/>
      <c r="B57" s="210">
        <v>48</v>
      </c>
      <c r="C57" t="s">
        <v>179</v>
      </c>
      <c r="D57" t="s">
        <v>175</v>
      </c>
      <c r="E57" s="272">
        <v>6245</v>
      </c>
      <c r="F57" s="209">
        <v>44602</v>
      </c>
      <c r="G57" s="224">
        <f>'DP, Plate 2'!F145</f>
        <v>18.416283650689433</v>
      </c>
      <c r="H57" s="224">
        <f>'AA, Plate 2'!F143</f>
        <v>-6.4950088820125034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52" zoomScale="98" zoomScaleNormal="98" workbookViewId="0">
      <selection activeCell="L69" sqref="L69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85</v>
      </c>
      <c r="F1" s="27"/>
      <c r="H1" s="28"/>
      <c r="J1" s="29"/>
      <c r="L1" s="25" t="s">
        <v>47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48</v>
      </c>
      <c r="F2" s="27"/>
      <c r="H2" s="28"/>
      <c r="J2" s="29"/>
      <c r="L2" s="25" t="s">
        <v>100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101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45</v>
      </c>
      <c r="B4" s="236">
        <v>1</v>
      </c>
      <c r="D4" s="25"/>
      <c r="F4" s="27"/>
      <c r="H4" s="28"/>
      <c r="J4" s="29"/>
      <c r="L4" s="25" t="s">
        <v>94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16</v>
      </c>
      <c r="B5" s="31">
        <v>44602</v>
      </c>
      <c r="F5" s="27"/>
      <c r="H5" s="28"/>
      <c r="J5" s="29"/>
      <c r="L5" s="25" t="s">
        <v>68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134</v>
      </c>
      <c r="F6" s="27"/>
      <c r="H6" s="28"/>
      <c r="J6" s="29"/>
      <c r="L6" s="25" t="s">
        <v>102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46</v>
      </c>
      <c r="B7" s="25" t="s">
        <v>103</v>
      </c>
      <c r="F7" s="27"/>
      <c r="H7" s="28"/>
      <c r="J7" s="29"/>
      <c r="L7" s="25" t="s">
        <v>104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42</v>
      </c>
      <c r="F8" s="27"/>
      <c r="H8" s="28"/>
      <c r="J8" s="29"/>
      <c r="L8" s="25" t="s">
        <v>66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22</v>
      </c>
      <c r="B14" s="284" t="s">
        <v>41</v>
      </c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37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37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42"/>
      <c r="D17" s="293" t="s">
        <v>37</v>
      </c>
      <c r="E17" s="294"/>
      <c r="F17" s="294"/>
      <c r="G17" s="294" t="s">
        <v>120</v>
      </c>
      <c r="H17" s="294"/>
      <c r="I17" s="294"/>
      <c r="J17" s="294" t="s">
        <v>120</v>
      </c>
      <c r="K17" s="294"/>
      <c r="L17" s="294"/>
      <c r="M17" s="294" t="s">
        <v>120</v>
      </c>
      <c r="N17" s="294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43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45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47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9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47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9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47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50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20</v>
      </c>
      <c r="B28" s="288" t="s">
        <v>43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5" t="s">
        <v>80</v>
      </c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41"/>
      <c r="Q31" s="285" t="s">
        <v>81</v>
      </c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7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131</v>
      </c>
      <c r="D32" s="263">
        <v>1</v>
      </c>
      <c r="E32" s="88">
        <v>2</v>
      </c>
      <c r="F32" s="88">
        <v>3</v>
      </c>
      <c r="G32" s="89">
        <v>4</v>
      </c>
      <c r="H32" s="264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64">
        <v>11</v>
      </c>
      <c r="O32" s="265">
        <v>12</v>
      </c>
      <c r="P32" s="41"/>
      <c r="Q32" s="263">
        <v>1</v>
      </c>
      <c r="R32" s="264">
        <v>2</v>
      </c>
      <c r="S32" s="264">
        <v>3</v>
      </c>
      <c r="T32" s="89">
        <v>4</v>
      </c>
      <c r="U32" s="264">
        <v>5</v>
      </c>
      <c r="V32" s="90">
        <v>6</v>
      </c>
      <c r="W32" s="264">
        <v>7</v>
      </c>
      <c r="X32" s="264">
        <v>8</v>
      </c>
      <c r="Y32" s="264">
        <v>9</v>
      </c>
      <c r="Z32" s="89">
        <v>10</v>
      </c>
      <c r="AA32" s="264">
        <v>11</v>
      </c>
      <c r="AB32" s="265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21.9</v>
      </c>
      <c r="D33" s="92">
        <v>0.66479999999999995</v>
      </c>
      <c r="E33" s="93">
        <v>0.72319999999999995</v>
      </c>
      <c r="F33" s="93">
        <v>0.6764</v>
      </c>
      <c r="G33" s="94">
        <v>0.2392</v>
      </c>
      <c r="H33" s="93">
        <v>0.24879999999999999</v>
      </c>
      <c r="I33" s="95">
        <v>0.24990000000000001</v>
      </c>
      <c r="J33" s="93">
        <v>0.3377</v>
      </c>
      <c r="K33" s="93">
        <v>0.44850000000000001</v>
      </c>
      <c r="L33" s="93">
        <v>0.42</v>
      </c>
      <c r="M33" s="94">
        <v>0.2268</v>
      </c>
      <c r="N33" s="93">
        <v>0.25609999999999999</v>
      </c>
      <c r="O33" s="96">
        <v>0.3523</v>
      </c>
      <c r="P33" s="41"/>
      <c r="Q33" s="92">
        <v>4.6600000000000003E-2</v>
      </c>
      <c r="R33" s="93">
        <v>4.65E-2</v>
      </c>
      <c r="S33" s="93">
        <v>4.5999999999999999E-2</v>
      </c>
      <c r="T33" s="94">
        <v>4.5199999999999997E-2</v>
      </c>
      <c r="U33" s="93">
        <v>4.58E-2</v>
      </c>
      <c r="V33" s="95">
        <v>4.58E-2</v>
      </c>
      <c r="W33" s="93">
        <v>4.5100000000000001E-2</v>
      </c>
      <c r="X33" s="93">
        <v>4.8000000000000001E-2</v>
      </c>
      <c r="Y33" s="93">
        <v>4.6199999999999998E-2</v>
      </c>
      <c r="Z33" s="94">
        <v>4.5999999999999999E-2</v>
      </c>
      <c r="AA33" s="93">
        <v>4.58E-2</v>
      </c>
      <c r="AB33" s="96">
        <v>4.4699999999999997E-2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0.65049999999999997</v>
      </c>
      <c r="E34" s="68">
        <v>0.67269999999999996</v>
      </c>
      <c r="F34" s="68">
        <v>0.64139999999999997</v>
      </c>
      <c r="G34" s="99">
        <v>0.2445</v>
      </c>
      <c r="H34" s="68">
        <v>0.25059999999999999</v>
      </c>
      <c r="I34" s="100">
        <v>0.21010000000000001</v>
      </c>
      <c r="J34" s="68">
        <v>6.9800000000000001E-2</v>
      </c>
      <c r="K34" s="68">
        <v>0.15709999999999999</v>
      </c>
      <c r="L34" s="68">
        <v>0.1371</v>
      </c>
      <c r="M34" s="99">
        <v>0.2555</v>
      </c>
      <c r="N34" s="68">
        <v>0.29559999999999997</v>
      </c>
      <c r="O34" s="101">
        <v>0.3679</v>
      </c>
      <c r="P34" s="80"/>
      <c r="Q34" s="98">
        <v>4.4600000000000001E-2</v>
      </c>
      <c r="R34" s="68">
        <v>4.4699999999999997E-2</v>
      </c>
      <c r="S34" s="68">
        <v>4.4600000000000001E-2</v>
      </c>
      <c r="T34" s="99">
        <v>4.4999999999999998E-2</v>
      </c>
      <c r="U34" s="68">
        <v>4.5400000000000003E-2</v>
      </c>
      <c r="V34" s="100">
        <v>0.05</v>
      </c>
      <c r="W34" s="68">
        <v>4.8500000000000001E-2</v>
      </c>
      <c r="X34" s="68">
        <v>4.41E-2</v>
      </c>
      <c r="Y34" s="68">
        <v>4.4400000000000002E-2</v>
      </c>
      <c r="Z34" s="99">
        <v>4.5600000000000002E-2</v>
      </c>
      <c r="AA34" s="68">
        <v>4.5499999999999999E-2</v>
      </c>
      <c r="AB34" s="101">
        <v>4.3999999999999997E-2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0.63870000000000005</v>
      </c>
      <c r="E35" s="103">
        <v>0.69510000000000005</v>
      </c>
      <c r="F35" s="103">
        <v>0.67969999999999997</v>
      </c>
      <c r="G35" s="104">
        <v>0.32190000000000002</v>
      </c>
      <c r="H35" s="103">
        <v>0.29809999999999998</v>
      </c>
      <c r="I35" s="105">
        <v>0.30109999999999998</v>
      </c>
      <c r="J35" s="103">
        <v>0.42180000000000001</v>
      </c>
      <c r="K35" s="103">
        <v>0.49559999999999998</v>
      </c>
      <c r="L35" s="103">
        <v>0.41760000000000003</v>
      </c>
      <c r="M35" s="104">
        <v>0.28270000000000001</v>
      </c>
      <c r="N35" s="103">
        <v>0.29980000000000001</v>
      </c>
      <c r="O35" s="106">
        <v>0.379</v>
      </c>
      <c r="P35" s="80"/>
      <c r="Q35" s="102">
        <v>4.4299999999999999E-2</v>
      </c>
      <c r="R35" s="103">
        <v>4.4900000000000002E-2</v>
      </c>
      <c r="S35" s="103">
        <v>4.5100000000000001E-2</v>
      </c>
      <c r="T35" s="104">
        <v>4.5499999999999999E-2</v>
      </c>
      <c r="U35" s="103">
        <v>4.58E-2</v>
      </c>
      <c r="V35" s="105">
        <v>4.5600000000000002E-2</v>
      </c>
      <c r="W35" s="103">
        <v>4.5100000000000001E-2</v>
      </c>
      <c r="X35" s="103">
        <v>4.6300000000000001E-2</v>
      </c>
      <c r="Y35" s="103">
        <v>4.5900000000000003E-2</v>
      </c>
      <c r="Z35" s="104">
        <v>4.6399999999999997E-2</v>
      </c>
      <c r="AA35" s="103">
        <v>4.9200000000000001E-2</v>
      </c>
      <c r="AB35" s="106">
        <v>4.4600000000000001E-2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0.65369999999999995</v>
      </c>
      <c r="E36" s="68">
        <v>0.65569999999999995</v>
      </c>
      <c r="F36" s="68">
        <v>0.61829999999999996</v>
      </c>
      <c r="G36" s="99">
        <v>0.41220000000000001</v>
      </c>
      <c r="H36" s="68">
        <v>0.3967</v>
      </c>
      <c r="I36" s="100">
        <v>0.42009999999999997</v>
      </c>
      <c r="J36" s="68">
        <v>0.30990000000000001</v>
      </c>
      <c r="K36" s="68">
        <v>0.36730000000000002</v>
      </c>
      <c r="L36" s="68">
        <v>0.32090000000000002</v>
      </c>
      <c r="M36" s="99">
        <v>0.40029999999999999</v>
      </c>
      <c r="N36" s="68">
        <v>0.30020000000000002</v>
      </c>
      <c r="O36" s="101">
        <v>0.40329999999999999</v>
      </c>
      <c r="P36" s="80"/>
      <c r="Q36" s="98">
        <v>4.5400000000000003E-2</v>
      </c>
      <c r="R36" s="68">
        <v>4.4699999999999997E-2</v>
      </c>
      <c r="S36" s="68">
        <v>4.3799999999999999E-2</v>
      </c>
      <c r="T36" s="99">
        <v>4.5400000000000003E-2</v>
      </c>
      <c r="U36" s="68">
        <v>4.5199999999999997E-2</v>
      </c>
      <c r="V36" s="100">
        <v>4.4900000000000002E-2</v>
      </c>
      <c r="W36" s="68">
        <v>4.5499999999999999E-2</v>
      </c>
      <c r="X36" s="68">
        <v>4.4600000000000001E-2</v>
      </c>
      <c r="Y36" s="68">
        <v>4.3400000000000001E-2</v>
      </c>
      <c r="Z36" s="99">
        <v>4.4400000000000002E-2</v>
      </c>
      <c r="AA36" s="68">
        <v>4.6100000000000002E-2</v>
      </c>
      <c r="AB36" s="101">
        <v>4.5499999999999999E-2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0.61260000000000003</v>
      </c>
      <c r="E37" s="103">
        <v>0.60399999999999998</v>
      </c>
      <c r="F37" s="103">
        <v>0.58320000000000005</v>
      </c>
      <c r="G37" s="104">
        <v>0.36270000000000002</v>
      </c>
      <c r="H37" s="103">
        <v>0.3231</v>
      </c>
      <c r="I37" s="105">
        <v>0.37759999999999999</v>
      </c>
      <c r="J37" s="103">
        <v>0.40289999999999998</v>
      </c>
      <c r="K37" s="103">
        <v>0.43469999999999998</v>
      </c>
      <c r="L37" s="103">
        <v>0.38290000000000002</v>
      </c>
      <c r="M37" s="104">
        <v>0.37830000000000003</v>
      </c>
      <c r="N37" s="103">
        <v>0.45810000000000001</v>
      </c>
      <c r="O37" s="106">
        <v>0.49080000000000001</v>
      </c>
      <c r="P37" s="80"/>
      <c r="Q37" s="102">
        <v>4.65E-2</v>
      </c>
      <c r="R37" s="103">
        <v>4.5699999999999998E-2</v>
      </c>
      <c r="S37" s="103">
        <v>4.4699999999999997E-2</v>
      </c>
      <c r="T37" s="104">
        <v>4.5199999999999997E-2</v>
      </c>
      <c r="U37" s="103">
        <v>4.58E-2</v>
      </c>
      <c r="V37" s="105">
        <v>4.6399999999999997E-2</v>
      </c>
      <c r="W37" s="103">
        <v>4.5600000000000002E-2</v>
      </c>
      <c r="X37" s="103">
        <v>4.6199999999999998E-2</v>
      </c>
      <c r="Y37" s="103">
        <v>4.5699999999999998E-2</v>
      </c>
      <c r="Z37" s="104">
        <v>4.6600000000000003E-2</v>
      </c>
      <c r="AA37" s="103">
        <v>4.4699999999999997E-2</v>
      </c>
      <c r="AB37" s="106">
        <v>4.53E-2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0.49440000000000001</v>
      </c>
      <c r="E38" s="68">
        <v>0.49</v>
      </c>
      <c r="F38" s="68">
        <v>0.50360000000000005</v>
      </c>
      <c r="G38" s="99">
        <v>8.3900000000000002E-2</v>
      </c>
      <c r="H38" s="68">
        <v>0.12620000000000001</v>
      </c>
      <c r="I38" s="100">
        <v>0.17330000000000001</v>
      </c>
      <c r="J38" s="68">
        <v>0.3322</v>
      </c>
      <c r="K38" s="68">
        <v>0.35249999999999998</v>
      </c>
      <c r="L38" s="68">
        <v>0.30459999999999998</v>
      </c>
      <c r="M38" s="99">
        <v>0.4032</v>
      </c>
      <c r="N38" s="68">
        <v>0.34620000000000001</v>
      </c>
      <c r="O38" s="101">
        <v>0.47989999999999999</v>
      </c>
      <c r="P38" s="80"/>
      <c r="Q38" s="98">
        <v>4.5100000000000001E-2</v>
      </c>
      <c r="R38" s="68">
        <v>4.48E-2</v>
      </c>
      <c r="S38" s="68">
        <v>4.4600000000000001E-2</v>
      </c>
      <c r="T38" s="99">
        <v>4.5400000000000003E-2</v>
      </c>
      <c r="U38" s="68">
        <v>4.5400000000000003E-2</v>
      </c>
      <c r="V38" s="100">
        <v>4.5400000000000003E-2</v>
      </c>
      <c r="W38" s="68">
        <v>4.5499999999999999E-2</v>
      </c>
      <c r="X38" s="68">
        <v>4.4999999999999998E-2</v>
      </c>
      <c r="Y38" s="68">
        <v>4.5600000000000002E-2</v>
      </c>
      <c r="Z38" s="99">
        <v>4.5999999999999999E-2</v>
      </c>
      <c r="AA38" s="68">
        <v>4.53E-2</v>
      </c>
      <c r="AB38" s="101">
        <v>4.3700000000000003E-2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0.37659999999999999</v>
      </c>
      <c r="E39" s="103">
        <v>0.36159999999999998</v>
      </c>
      <c r="F39" s="103">
        <v>0.37619999999999998</v>
      </c>
      <c r="G39" s="104">
        <v>0.24560000000000001</v>
      </c>
      <c r="H39" s="103">
        <v>0.2351</v>
      </c>
      <c r="I39" s="105">
        <v>0.26829999999999998</v>
      </c>
      <c r="J39" s="103">
        <v>0.32269999999999999</v>
      </c>
      <c r="K39" s="103">
        <v>0.34770000000000001</v>
      </c>
      <c r="L39" s="103">
        <v>0.28610000000000002</v>
      </c>
      <c r="M39" s="104">
        <v>0.28560000000000002</v>
      </c>
      <c r="N39" s="103">
        <v>0.32640000000000002</v>
      </c>
      <c r="O39" s="106">
        <v>0.38179999999999997</v>
      </c>
      <c r="P39" s="80"/>
      <c r="Q39" s="102">
        <v>4.5900000000000003E-2</v>
      </c>
      <c r="R39" s="103">
        <v>4.5699999999999998E-2</v>
      </c>
      <c r="S39" s="103">
        <v>4.4400000000000002E-2</v>
      </c>
      <c r="T39" s="104">
        <v>4.5600000000000002E-2</v>
      </c>
      <c r="U39" s="103">
        <v>4.5199999999999997E-2</v>
      </c>
      <c r="V39" s="105">
        <v>4.5900000000000003E-2</v>
      </c>
      <c r="W39" s="103">
        <v>4.5699999999999998E-2</v>
      </c>
      <c r="X39" s="103">
        <v>4.4999999999999998E-2</v>
      </c>
      <c r="Y39" s="103">
        <v>4.4999999999999998E-2</v>
      </c>
      <c r="Z39" s="104">
        <v>4.4699999999999997E-2</v>
      </c>
      <c r="AA39" s="103">
        <v>4.5400000000000003E-2</v>
      </c>
      <c r="AB39" s="106">
        <v>4.3299999999999998E-2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0.1943</v>
      </c>
      <c r="E40" s="110">
        <v>0.22189999999999999</v>
      </c>
      <c r="F40" s="110">
        <v>0.2319</v>
      </c>
      <c r="G40" s="111">
        <v>0.19650000000000001</v>
      </c>
      <c r="H40" s="110">
        <v>0.19089999999999999</v>
      </c>
      <c r="I40" s="112">
        <v>0.24099999999999999</v>
      </c>
      <c r="J40" s="110">
        <v>0.3125</v>
      </c>
      <c r="K40" s="110">
        <v>0.3216</v>
      </c>
      <c r="L40" s="110">
        <v>0.33539999999999998</v>
      </c>
      <c r="M40" s="111">
        <v>0.39350000000000002</v>
      </c>
      <c r="N40" s="110">
        <v>0.3382</v>
      </c>
      <c r="O40" s="113">
        <v>0.4209</v>
      </c>
      <c r="P40" s="80"/>
      <c r="Q40" s="109">
        <v>4.8899999999999999E-2</v>
      </c>
      <c r="R40" s="110">
        <v>5.1799999999999999E-2</v>
      </c>
      <c r="S40" s="110">
        <v>4.5900000000000003E-2</v>
      </c>
      <c r="T40" s="111">
        <v>4.6300000000000001E-2</v>
      </c>
      <c r="U40" s="110">
        <v>4.6399999999999997E-2</v>
      </c>
      <c r="V40" s="112">
        <v>4.7100000000000003E-2</v>
      </c>
      <c r="W40" s="110">
        <v>4.58E-2</v>
      </c>
      <c r="X40" s="110">
        <v>4.4699999999999997E-2</v>
      </c>
      <c r="Y40" s="110">
        <v>4.4999999999999998E-2</v>
      </c>
      <c r="Z40" s="111">
        <v>4.6199999999999998E-2</v>
      </c>
      <c r="AA40" s="110">
        <v>4.5199999999999997E-2</v>
      </c>
      <c r="AB40" s="113">
        <v>5.1900000000000002E-2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19</v>
      </c>
      <c r="B42" s="192" t="s">
        <v>106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110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90" t="s">
        <v>107</v>
      </c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2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60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/>
      <c r="D47" s="122">
        <f t="shared" ref="C47:N54" si="6">E33-R33</f>
        <v>0.67669999999999997</v>
      </c>
      <c r="E47" s="123">
        <f t="shared" si="6"/>
        <v>0.63039999999999996</v>
      </c>
      <c r="F47" s="98">
        <f>G33-T33</f>
        <v>0.19400000000000001</v>
      </c>
      <c r="G47" s="122">
        <f t="shared" si="6"/>
        <v>0.20299999999999999</v>
      </c>
      <c r="H47" s="123">
        <f t="shared" si="6"/>
        <v>0.2041</v>
      </c>
      <c r="I47" s="268"/>
      <c r="J47" s="122">
        <f t="shared" si="6"/>
        <v>0.40050000000000002</v>
      </c>
      <c r="K47" s="123">
        <f t="shared" si="6"/>
        <v>0.37379999999999997</v>
      </c>
      <c r="L47" s="121">
        <f t="shared" si="6"/>
        <v>0.18080000000000002</v>
      </c>
      <c r="M47" s="122">
        <f t="shared" si="6"/>
        <v>0.21029999999999999</v>
      </c>
      <c r="N47" s="268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ht="15.75" thickBot="1" x14ac:dyDescent="0.3">
      <c r="A48" s="33"/>
      <c r="B48" s="120" t="s">
        <v>1</v>
      </c>
      <c r="C48" s="98">
        <f t="shared" si="6"/>
        <v>0.60589999999999999</v>
      </c>
      <c r="D48" s="68">
        <f t="shared" si="6"/>
        <v>0.628</v>
      </c>
      <c r="E48" s="68">
        <f t="shared" si="6"/>
        <v>0.5968</v>
      </c>
      <c r="F48" s="98">
        <f t="shared" si="6"/>
        <v>0.19950000000000001</v>
      </c>
      <c r="G48" s="68">
        <f t="shared" si="6"/>
        <v>0.20519999999999999</v>
      </c>
      <c r="H48" s="101">
        <f t="shared" si="6"/>
        <v>0.16010000000000002</v>
      </c>
      <c r="I48" s="269"/>
      <c r="J48" s="68">
        <f t="shared" si="6"/>
        <v>0.11299999999999999</v>
      </c>
      <c r="K48" s="101">
        <f t="shared" si="6"/>
        <v>9.2700000000000005E-2</v>
      </c>
      <c r="L48" s="98">
        <f t="shared" si="6"/>
        <v>0.2099</v>
      </c>
      <c r="M48" s="68">
        <f t="shared" si="6"/>
        <v>0.25009999999999999</v>
      </c>
      <c r="N48" s="269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0.59440000000000004</v>
      </c>
      <c r="D49" s="68">
        <f t="shared" si="6"/>
        <v>0.6502</v>
      </c>
      <c r="E49" s="101">
        <f t="shared" si="6"/>
        <v>0.63459999999999994</v>
      </c>
      <c r="F49" s="98">
        <f t="shared" si="6"/>
        <v>0.27640000000000003</v>
      </c>
      <c r="G49" s="68">
        <f t="shared" si="6"/>
        <v>0.25229999999999997</v>
      </c>
      <c r="H49" s="101">
        <f t="shared" si="6"/>
        <v>0.25549999999999995</v>
      </c>
      <c r="I49" s="98">
        <f t="shared" si="6"/>
        <v>0.37670000000000003</v>
      </c>
      <c r="J49" s="270"/>
      <c r="K49" s="101">
        <f t="shared" si="6"/>
        <v>0.37170000000000003</v>
      </c>
      <c r="L49" s="98">
        <f t="shared" si="6"/>
        <v>0.23630000000000001</v>
      </c>
      <c r="M49" s="68">
        <f t="shared" si="6"/>
        <v>0.25059999999999999</v>
      </c>
      <c r="N49" s="268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0.60829999999999995</v>
      </c>
      <c r="D50" s="68">
        <f t="shared" si="6"/>
        <v>0.61099999999999999</v>
      </c>
      <c r="E50" s="101">
        <f t="shared" si="6"/>
        <v>0.57450000000000001</v>
      </c>
      <c r="F50" s="98">
        <f t="shared" si="6"/>
        <v>0.36680000000000001</v>
      </c>
      <c r="G50" s="68">
        <f t="shared" si="6"/>
        <v>0.35149999999999998</v>
      </c>
      <c r="H50" s="101">
        <f t="shared" si="6"/>
        <v>0.37519999999999998</v>
      </c>
      <c r="I50" s="98">
        <f t="shared" si="6"/>
        <v>0.26440000000000002</v>
      </c>
      <c r="J50" s="267"/>
      <c r="K50" s="101">
        <f t="shared" si="6"/>
        <v>0.27750000000000002</v>
      </c>
      <c r="L50" s="98">
        <f t="shared" si="6"/>
        <v>0.35589999999999999</v>
      </c>
      <c r="M50" s="267"/>
      <c r="N50" s="101">
        <f t="shared" si="6"/>
        <v>0.35780000000000001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0.56610000000000005</v>
      </c>
      <c r="D51" s="68">
        <f t="shared" si="6"/>
        <v>0.55830000000000002</v>
      </c>
      <c r="E51" s="101">
        <f t="shared" si="6"/>
        <v>0.53850000000000009</v>
      </c>
      <c r="F51" s="98">
        <f t="shared" si="6"/>
        <v>0.3175</v>
      </c>
      <c r="G51" s="68">
        <f t="shared" si="6"/>
        <v>0.27729999999999999</v>
      </c>
      <c r="H51" s="101">
        <f t="shared" si="6"/>
        <v>0.33119999999999999</v>
      </c>
      <c r="I51" s="98">
        <f t="shared" si="6"/>
        <v>0.35729999999999995</v>
      </c>
      <c r="J51" s="68">
        <f t="shared" si="6"/>
        <v>0.38849999999999996</v>
      </c>
      <c r="K51" s="101">
        <f t="shared" si="6"/>
        <v>0.3372</v>
      </c>
      <c r="L51" s="266"/>
      <c r="M51" s="68">
        <f t="shared" si="6"/>
        <v>0.41339999999999999</v>
      </c>
      <c r="N51" s="101">
        <f t="shared" si="6"/>
        <v>0.44550000000000001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0.44930000000000003</v>
      </c>
      <c r="D52" s="68">
        <f t="shared" si="6"/>
        <v>0.44519999999999998</v>
      </c>
      <c r="E52" s="101">
        <f t="shared" si="6"/>
        <v>0.45900000000000007</v>
      </c>
      <c r="F52" s="266"/>
      <c r="G52" s="68">
        <f t="shared" si="6"/>
        <v>8.0800000000000011E-2</v>
      </c>
      <c r="H52" s="101">
        <f t="shared" si="6"/>
        <v>0.12790000000000001</v>
      </c>
      <c r="I52" s="98">
        <f t="shared" si="6"/>
        <v>0.28670000000000001</v>
      </c>
      <c r="J52" s="68">
        <f t="shared" si="6"/>
        <v>0.3075</v>
      </c>
      <c r="K52" s="101">
        <f t="shared" si="6"/>
        <v>0.25900000000000001</v>
      </c>
      <c r="L52" s="98">
        <f t="shared" si="6"/>
        <v>0.35720000000000002</v>
      </c>
      <c r="M52" s="68">
        <f t="shared" si="6"/>
        <v>0.3009</v>
      </c>
      <c r="N52" s="269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0.33069999999999999</v>
      </c>
      <c r="D53" s="68">
        <f t="shared" si="6"/>
        <v>0.31589999999999996</v>
      </c>
      <c r="E53" s="101">
        <f t="shared" si="6"/>
        <v>0.33179999999999998</v>
      </c>
      <c r="F53" s="98">
        <f t="shared" si="6"/>
        <v>0.2</v>
      </c>
      <c r="G53" s="68">
        <f t="shared" si="6"/>
        <v>0.18990000000000001</v>
      </c>
      <c r="H53" s="101">
        <f t="shared" si="6"/>
        <v>0.22239999999999999</v>
      </c>
      <c r="I53" s="98">
        <f t="shared" si="6"/>
        <v>0.27699999999999997</v>
      </c>
      <c r="J53" s="68">
        <f t="shared" si="6"/>
        <v>0.30270000000000002</v>
      </c>
      <c r="K53" s="101">
        <f t="shared" si="6"/>
        <v>0.24110000000000004</v>
      </c>
      <c r="L53" s="98">
        <f t="shared" si="6"/>
        <v>0.24090000000000003</v>
      </c>
      <c r="M53" s="68">
        <f t="shared" si="6"/>
        <v>0.28100000000000003</v>
      </c>
      <c r="N53" s="269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0.1454</v>
      </c>
      <c r="D54" s="135">
        <f t="shared" si="6"/>
        <v>0.17009999999999997</v>
      </c>
      <c r="E54" s="136">
        <f t="shared" si="6"/>
        <v>0.186</v>
      </c>
      <c r="F54" s="134">
        <f t="shared" si="6"/>
        <v>0.1502</v>
      </c>
      <c r="G54" s="135">
        <f t="shared" si="6"/>
        <v>0.14449999999999999</v>
      </c>
      <c r="H54" s="136">
        <f t="shared" si="6"/>
        <v>0.19389999999999999</v>
      </c>
      <c r="I54" s="134">
        <f t="shared" si="6"/>
        <v>0.26669999999999999</v>
      </c>
      <c r="J54" s="135">
        <f t="shared" si="6"/>
        <v>0.27689999999999998</v>
      </c>
      <c r="K54" s="136">
        <f t="shared" si="6"/>
        <v>0.29039999999999999</v>
      </c>
      <c r="L54" s="134">
        <f t="shared" si="6"/>
        <v>0.3473</v>
      </c>
      <c r="M54" s="271"/>
      <c r="N54" s="136">
        <f t="shared" si="6"/>
        <v>0.36899999999999999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55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18</v>
      </c>
      <c r="B57" s="284" t="s">
        <v>49</v>
      </c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99</v>
      </c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79" t="s">
        <v>30</v>
      </c>
      <c r="D60" s="280"/>
      <c r="E60" s="281"/>
      <c r="F60" s="279" t="s">
        <v>31</v>
      </c>
      <c r="G60" s="280"/>
      <c r="H60" s="281"/>
      <c r="I60" s="279" t="s">
        <v>33</v>
      </c>
      <c r="J60" s="280"/>
      <c r="K60" s="281"/>
      <c r="L60" s="279" t="s">
        <v>32</v>
      </c>
      <c r="M60" s="280"/>
      <c r="N60" s="281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40</v>
      </c>
      <c r="D61" s="44" t="s">
        <v>10</v>
      </c>
      <c r="E61" s="262" t="s">
        <v>11</v>
      </c>
      <c r="F61" s="46" t="s">
        <v>125</v>
      </c>
      <c r="G61" s="47" t="s">
        <v>10</v>
      </c>
      <c r="H61" s="48" t="s">
        <v>11</v>
      </c>
      <c r="I61" s="46" t="s">
        <v>125</v>
      </c>
      <c r="J61" s="47" t="s">
        <v>10</v>
      </c>
      <c r="K61" s="47" t="s">
        <v>11</v>
      </c>
      <c r="L61" s="46" t="s">
        <v>125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0.65354999999999996</v>
      </c>
      <c r="E62" s="56">
        <f t="shared" ref="E62:E69" si="8">STDEV(C47:E47)</f>
        <v>3.2739043968937155E-2</v>
      </c>
      <c r="F62" s="58">
        <f t="shared" ref="F62:F69" si="9">G18</f>
        <v>1</v>
      </c>
      <c r="G62" s="56">
        <f>AVERAGE(F47:H47)</f>
        <v>0.20036666666666667</v>
      </c>
      <c r="H62" s="57">
        <f t="shared" ref="H62:H69" si="10">STDEV(F47:H47)</f>
        <v>5.5410588639115965E-3</v>
      </c>
      <c r="I62" s="58">
        <f t="shared" ref="I62:I69" si="11">J18</f>
        <v>9</v>
      </c>
      <c r="J62" s="56">
        <f t="shared" ref="J62:J69" si="12">AVERAGE(I47:K47)</f>
        <v>0.38714999999999999</v>
      </c>
      <c r="K62" s="56">
        <f t="shared" ref="K62:K69" si="13">STDEV(I47:K47)</f>
        <v>1.887975105768086E-2</v>
      </c>
      <c r="L62" s="58">
        <f t="shared" ref="L62:L69" si="14">M18</f>
        <v>17</v>
      </c>
      <c r="M62" s="56">
        <f t="shared" ref="M62:M69" si="15">AVERAGE(L47:N47)</f>
        <v>0.19555</v>
      </c>
      <c r="N62" s="57">
        <f t="shared" ref="N62:N69" si="16">STDEV(L47:N47)</f>
        <v>2.085965004500313E-2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/>
      <c r="E63" s="56">
        <f t="shared" si="8"/>
        <v>1.6045040770697142E-2</v>
      </c>
      <c r="F63" s="58">
        <f t="shared" si="9"/>
        <v>2</v>
      </c>
      <c r="G63" s="56">
        <f t="shared" ref="G63:G69" si="17">AVERAGE(F48:H48)</f>
        <v>0.18826666666666667</v>
      </c>
      <c r="H63" s="57">
        <f t="shared" si="10"/>
        <v>2.4558976634488264E-2</v>
      </c>
      <c r="I63" s="58">
        <f t="shared" si="11"/>
        <v>10</v>
      </c>
      <c r="J63" s="56">
        <f t="shared" si="12"/>
        <v>0.10285</v>
      </c>
      <c r="K63" s="56">
        <f t="shared" si="13"/>
        <v>1.4354267658086905E-2</v>
      </c>
      <c r="L63" s="58">
        <f t="shared" si="14"/>
        <v>18</v>
      </c>
      <c r="M63" s="56">
        <f t="shared" si="15"/>
        <v>0.22999999999999998</v>
      </c>
      <c r="N63" s="57">
        <f t="shared" si="16"/>
        <v>2.8425692603699201E-2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0.62639999999999996</v>
      </c>
      <c r="E64" s="56">
        <f t="shared" si="8"/>
        <v>2.8789581448850524E-2</v>
      </c>
      <c r="F64" s="58">
        <f t="shared" si="9"/>
        <v>3</v>
      </c>
      <c r="G64" s="56">
        <f t="shared" si="17"/>
        <v>0.26139999999999997</v>
      </c>
      <c r="H64" s="57">
        <f t="shared" si="10"/>
        <v>1.3088544609695957E-2</v>
      </c>
      <c r="I64" s="58">
        <f t="shared" si="11"/>
        <v>11</v>
      </c>
      <c r="J64" s="56">
        <f t="shared" si="12"/>
        <v>0.37420000000000003</v>
      </c>
      <c r="K64" s="56">
        <f t="shared" si="13"/>
        <v>3.5355339059327407E-3</v>
      </c>
      <c r="L64" s="58">
        <f t="shared" si="14"/>
        <v>19</v>
      </c>
      <c r="M64" s="56">
        <f t="shared" si="15"/>
        <v>0.24345</v>
      </c>
      <c r="N64" s="57">
        <f t="shared" si="16"/>
        <v>1.0111626970967616E-2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0.59793333333333332</v>
      </c>
      <c r="E65" s="56">
        <f t="shared" si="8"/>
        <v>2.0338715134770251E-2</v>
      </c>
      <c r="F65" s="58">
        <f t="shared" si="9"/>
        <v>4</v>
      </c>
      <c r="G65" s="56">
        <f t="shared" si="17"/>
        <v>0.36449999999999999</v>
      </c>
      <c r="H65" s="57">
        <f t="shared" si="10"/>
        <v>1.2016239012270023E-2</v>
      </c>
      <c r="I65" s="58">
        <f t="shared" si="11"/>
        <v>12</v>
      </c>
      <c r="J65" s="56">
        <f t="shared" si="12"/>
        <v>0.27095000000000002</v>
      </c>
      <c r="K65" s="56">
        <f t="shared" si="13"/>
        <v>9.2630988335437731E-3</v>
      </c>
      <c r="L65" s="58">
        <f t="shared" si="14"/>
        <v>20</v>
      </c>
      <c r="M65" s="56">
        <f t="shared" si="15"/>
        <v>0.35685</v>
      </c>
      <c r="N65" s="57">
        <f t="shared" si="16"/>
        <v>1.3435028842544493E-3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0.55430000000000001</v>
      </c>
      <c r="E66" s="56">
        <f t="shared" si="8"/>
        <v>1.4228141129465901E-2</v>
      </c>
      <c r="F66" s="58">
        <f t="shared" si="9"/>
        <v>5</v>
      </c>
      <c r="G66" s="56">
        <f t="shared" si="17"/>
        <v>0.30866666666666664</v>
      </c>
      <c r="H66" s="57">
        <f t="shared" si="10"/>
        <v>2.801469852297778E-2</v>
      </c>
      <c r="I66" s="58">
        <f t="shared" si="11"/>
        <v>13</v>
      </c>
      <c r="J66" s="56">
        <f t="shared" si="12"/>
        <v>0.36099999999999999</v>
      </c>
      <c r="K66" s="56">
        <f t="shared" si="13"/>
        <v>2.5849371365663787E-2</v>
      </c>
      <c r="L66" s="58">
        <f t="shared" si="14"/>
        <v>21</v>
      </c>
      <c r="M66" s="56">
        <f t="shared" si="15"/>
        <v>0.42945</v>
      </c>
      <c r="N66" s="57">
        <f t="shared" si="16"/>
        <v>2.2698127676088187E-2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0.45116666666666672</v>
      </c>
      <c r="E67" s="56">
        <f t="shared" si="8"/>
        <v>7.0868422681285882E-3</v>
      </c>
      <c r="F67" s="58">
        <f t="shared" si="9"/>
        <v>6</v>
      </c>
      <c r="G67" s="56">
        <f t="shared" si="17"/>
        <v>0.10435000000000001</v>
      </c>
      <c r="H67" s="57">
        <f t="shared" si="10"/>
        <v>3.3304729393886422E-2</v>
      </c>
      <c r="I67" s="58">
        <f t="shared" si="11"/>
        <v>14</v>
      </c>
      <c r="J67" s="56">
        <f t="shared" si="12"/>
        <v>0.28440000000000004</v>
      </c>
      <c r="K67" s="56">
        <f t="shared" si="13"/>
        <v>2.4331666609585124E-2</v>
      </c>
      <c r="L67" s="58">
        <f t="shared" si="14"/>
        <v>22</v>
      </c>
      <c r="M67" s="56">
        <f t="shared" si="15"/>
        <v>0.32905000000000001</v>
      </c>
      <c r="N67" s="57">
        <f t="shared" si="16"/>
        <v>3.981011178080264E-2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0.32613333333333333</v>
      </c>
      <c r="E68" s="56">
        <f t="shared" si="8"/>
        <v>8.8793768550126106E-3</v>
      </c>
      <c r="F68" s="58">
        <f t="shared" si="9"/>
        <v>7</v>
      </c>
      <c r="G68" s="56">
        <f t="shared" si="17"/>
        <v>0.20410000000000003</v>
      </c>
      <c r="H68" s="57">
        <f t="shared" si="10"/>
        <v>1.6633400133466383E-2</v>
      </c>
      <c r="I68" s="58">
        <f t="shared" si="11"/>
        <v>15</v>
      </c>
      <c r="J68" s="56">
        <f t="shared" si="12"/>
        <v>0.27360000000000001</v>
      </c>
      <c r="K68" s="56">
        <f t="shared" si="13"/>
        <v>3.0940426629249951E-2</v>
      </c>
      <c r="L68" s="58">
        <f t="shared" si="14"/>
        <v>23</v>
      </c>
      <c r="M68" s="56">
        <f t="shared" si="15"/>
        <v>0.26095000000000002</v>
      </c>
      <c r="N68" s="57">
        <f t="shared" si="16"/>
        <v>2.8354981925580554E-2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0.16716666666666669</v>
      </c>
      <c r="E69" s="71">
        <f t="shared" si="8"/>
        <v>2.0458331636116694E-2</v>
      </c>
      <c r="F69" s="73">
        <f t="shared" si="9"/>
        <v>8</v>
      </c>
      <c r="G69" s="71">
        <f t="shared" si="17"/>
        <v>0.16286666666666663</v>
      </c>
      <c r="H69" s="72">
        <f t="shared" si="10"/>
        <v>2.7026345171579046E-2</v>
      </c>
      <c r="I69" s="73">
        <f t="shared" si="11"/>
        <v>16</v>
      </c>
      <c r="J69" s="71">
        <f t="shared" si="12"/>
        <v>0.27799999999999997</v>
      </c>
      <c r="K69" s="71">
        <f t="shared" si="13"/>
        <v>1.1888229472886196E-2</v>
      </c>
      <c r="L69" s="73">
        <f t="shared" si="14"/>
        <v>24</v>
      </c>
      <c r="M69" s="71">
        <f t="shared" si="15"/>
        <v>0.35814999999999997</v>
      </c>
      <c r="N69" s="72">
        <f t="shared" si="16"/>
        <v>1.534421715174808E-2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50</v>
      </c>
      <c r="B71" s="278" t="s">
        <v>82</v>
      </c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44</v>
      </c>
      <c r="L74" s="79" t="s">
        <v>60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57</v>
      </c>
      <c r="M76" s="91">
        <v>-6.93E-2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58</v>
      </c>
      <c r="M77" s="97">
        <v>0.66049999999999998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36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105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34</v>
      </c>
      <c r="E80" s="67"/>
      <c r="F80" s="75"/>
      <c r="G80" s="33"/>
      <c r="H80" s="151"/>
      <c r="I80" s="33"/>
      <c r="J80" s="206"/>
      <c r="L80" s="42" t="s">
        <v>98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97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21</v>
      </c>
      <c r="B92" s="204" t="s">
        <v>79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84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111</v>
      </c>
      <c r="C95" s="252"/>
      <c r="D95" s="252"/>
      <c r="E95" s="227"/>
      <c r="F95" s="252"/>
      <c r="G95" s="252"/>
      <c r="H95" s="227"/>
      <c r="I95" s="252"/>
      <c r="J95" s="252"/>
      <c r="K95" s="227"/>
      <c r="L95" s="252"/>
      <c r="M95" s="252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40</v>
      </c>
      <c r="E96" s="66"/>
      <c r="F96" s="47" t="s">
        <v>125</v>
      </c>
      <c r="G96" s="47" t="s">
        <v>40</v>
      </c>
      <c r="H96" s="66"/>
      <c r="I96" s="47" t="s">
        <v>125</v>
      </c>
      <c r="J96" s="47" t="s">
        <v>40</v>
      </c>
      <c r="K96" s="67"/>
      <c r="L96" s="47" t="s">
        <v>125</v>
      </c>
      <c r="M96" s="47" t="s">
        <v>40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0.10028860028860045</v>
      </c>
      <c r="E97" s="130"/>
      <c r="F97" s="35">
        <f>F62</f>
        <v>1</v>
      </c>
      <c r="G97" s="64">
        <f t="shared" ref="G97:G104" si="18">(G62-$M$77)/$M$76</f>
        <v>6.6397306397306393</v>
      </c>
      <c r="H97" s="131"/>
      <c r="I97" s="35">
        <f>I62</f>
        <v>9</v>
      </c>
      <c r="J97" s="64">
        <f t="shared" ref="J97:J104" si="19">(J62-$M$77)/$M$76</f>
        <v>3.9444444444444442</v>
      </c>
      <c r="K97" s="67"/>
      <c r="L97" s="35">
        <f>L62</f>
        <v>17</v>
      </c>
      <c r="M97" s="64">
        <f t="shared" ref="M97:M104" si="20">(M62-$M$77)/$M$76</f>
        <v>6.7092352092352092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9.5310245310245314</v>
      </c>
      <c r="E98" s="130"/>
      <c r="F98" s="35">
        <f t="shared" ref="F98:F104" si="22">F63</f>
        <v>2</v>
      </c>
      <c r="G98" s="64">
        <f t="shared" si="18"/>
        <v>6.8143338143338132</v>
      </c>
      <c r="H98" s="131"/>
      <c r="I98" s="35">
        <f t="shared" ref="I98:I104" si="23">I63</f>
        <v>10</v>
      </c>
      <c r="J98" s="64">
        <f t="shared" si="19"/>
        <v>8.0468975468975472</v>
      </c>
      <c r="K98" s="67"/>
      <c r="L98" s="35">
        <f t="shared" ref="L98:L104" si="24">L63</f>
        <v>18</v>
      </c>
      <c r="M98" s="64">
        <f t="shared" si="20"/>
        <v>6.2121212121212119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0.49206349206349231</v>
      </c>
      <c r="E99" s="130"/>
      <c r="F99" s="35">
        <f t="shared" si="22"/>
        <v>3</v>
      </c>
      <c r="G99" s="64">
        <f t="shared" si="18"/>
        <v>5.7590187590187591</v>
      </c>
      <c r="H99" s="131"/>
      <c r="I99" s="35">
        <f t="shared" si="23"/>
        <v>11</v>
      </c>
      <c r="J99" s="64">
        <f t="shared" si="19"/>
        <v>4.1313131313131306</v>
      </c>
      <c r="K99" s="67"/>
      <c r="L99" s="35">
        <f t="shared" si="24"/>
        <v>19</v>
      </c>
      <c r="M99" s="64">
        <f t="shared" si="20"/>
        <v>6.0180375180375174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0.90283790283790277</v>
      </c>
      <c r="E100" s="130"/>
      <c r="F100" s="35">
        <f t="shared" si="22"/>
        <v>4</v>
      </c>
      <c r="G100" s="64">
        <f t="shared" si="18"/>
        <v>4.2712842712842711</v>
      </c>
      <c r="H100" s="131"/>
      <c r="I100" s="35">
        <f t="shared" si="23"/>
        <v>12</v>
      </c>
      <c r="J100" s="64">
        <f t="shared" si="19"/>
        <v>5.6212121212121202</v>
      </c>
      <c r="K100" s="67"/>
      <c r="L100" s="35">
        <f t="shared" si="24"/>
        <v>20</v>
      </c>
      <c r="M100" s="64">
        <f t="shared" si="20"/>
        <v>4.3816738816738816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1.5324675324675319</v>
      </c>
      <c r="E101" s="130"/>
      <c r="F101" s="35">
        <f t="shared" si="22"/>
        <v>5</v>
      </c>
      <c r="G101" s="64">
        <f t="shared" si="18"/>
        <v>5.0769600769600771</v>
      </c>
      <c r="H101" s="131"/>
      <c r="I101" s="35">
        <f t="shared" si="23"/>
        <v>13</v>
      </c>
      <c r="J101" s="64">
        <f t="shared" si="19"/>
        <v>4.3217893217893213</v>
      </c>
      <c r="K101" s="67"/>
      <c r="L101" s="35">
        <f t="shared" si="24"/>
        <v>21</v>
      </c>
      <c r="M101" s="64">
        <f t="shared" si="20"/>
        <v>3.3340548340548337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3.0206830206830197</v>
      </c>
      <c r="E102" s="130"/>
      <c r="F102" s="35">
        <f t="shared" si="22"/>
        <v>6</v>
      </c>
      <c r="G102" s="64">
        <f t="shared" si="18"/>
        <v>8.0252525252525242</v>
      </c>
      <c r="H102" s="131"/>
      <c r="I102" s="35">
        <f t="shared" si="23"/>
        <v>14</v>
      </c>
      <c r="J102" s="64">
        <f t="shared" si="19"/>
        <v>5.4271284271284266</v>
      </c>
      <c r="K102" s="67"/>
      <c r="L102" s="35">
        <f t="shared" si="24"/>
        <v>22</v>
      </c>
      <c r="M102" s="64">
        <f t="shared" si="20"/>
        <v>4.782828282828282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4.8249158249158244</v>
      </c>
      <c r="E103" s="130"/>
      <c r="F103" s="35">
        <f t="shared" si="22"/>
        <v>7</v>
      </c>
      <c r="G103" s="64">
        <f t="shared" si="18"/>
        <v>6.5858585858585847</v>
      </c>
      <c r="H103" s="131"/>
      <c r="I103" s="35">
        <f t="shared" si="23"/>
        <v>15</v>
      </c>
      <c r="J103" s="64">
        <f t="shared" si="19"/>
        <v>5.582972582972582</v>
      </c>
      <c r="K103" s="67"/>
      <c r="L103" s="35">
        <f t="shared" si="24"/>
        <v>23</v>
      </c>
      <c r="M103" s="64">
        <f t="shared" si="20"/>
        <v>5.7655122655122648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7.1188071188071183</v>
      </c>
      <c r="E104" s="130"/>
      <c r="F104" s="35">
        <f t="shared" si="22"/>
        <v>8</v>
      </c>
      <c r="G104" s="64">
        <f t="shared" si="18"/>
        <v>7.180856180856181</v>
      </c>
      <c r="H104" s="131"/>
      <c r="I104" s="35">
        <f t="shared" si="23"/>
        <v>16</v>
      </c>
      <c r="J104" s="64">
        <f t="shared" si="19"/>
        <v>5.5194805194805197</v>
      </c>
      <c r="K104" s="67"/>
      <c r="L104" s="35">
        <f t="shared" si="24"/>
        <v>24</v>
      </c>
      <c r="M104" s="64">
        <f t="shared" si="20"/>
        <v>4.3629148629148631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23</v>
      </c>
      <c r="B107" s="79" t="s">
        <v>27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89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126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64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65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87</v>
      </c>
      <c r="D113" s="282"/>
      <c r="E113" s="282"/>
      <c r="F113" s="283"/>
      <c r="G113" s="145">
        <f>AVERAGE(G97:G98)</f>
        <v>6.7270322270322263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29</v>
      </c>
      <c r="D115" s="282"/>
      <c r="E115" s="282"/>
      <c r="F115" s="283"/>
      <c r="G115" s="145">
        <f>G110/G113</f>
        <v>20.216938972507243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25</v>
      </c>
      <c r="B118" s="42" t="s">
        <v>91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9" t="s">
        <v>92</v>
      </c>
      <c r="C119" s="289"/>
      <c r="D119" s="289"/>
      <c r="E119" s="289"/>
      <c r="F119" s="289"/>
      <c r="G119" s="289"/>
      <c r="H119" s="289"/>
      <c r="I119" s="289"/>
      <c r="J119" s="289"/>
      <c r="K119" s="289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35</v>
      </c>
      <c r="D121" s="67"/>
      <c r="E121" s="47" t="s">
        <v>125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2.0275285116728079</v>
      </c>
      <c r="D122" s="67"/>
      <c r="E122" s="35">
        <v>1</v>
      </c>
      <c r="F122" s="148">
        <f t="shared" ref="F122:F129" si="26">G97*$G$115</f>
        <v>134.23502913732082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192.68814128919243</v>
      </c>
      <c r="D123" s="67"/>
      <c r="E123" s="35">
        <v>2</v>
      </c>
      <c r="F123" s="148">
        <f t="shared" si="26"/>
        <v>137.76497086267921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9.948017589646426</v>
      </c>
      <c r="D124" s="67"/>
      <c r="E124" s="35">
        <v>3</v>
      </c>
      <c r="F124" s="148">
        <f t="shared" si="26"/>
        <v>116.42973079260665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18.252618783740303</v>
      </c>
      <c r="D125" s="67"/>
      <c r="E125" s="35">
        <v>4</v>
      </c>
      <c r="F125" s="148">
        <f t="shared" si="26"/>
        <v>86.352293446784188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30.981802581244853</v>
      </c>
      <c r="D126" s="67"/>
      <c r="E126" s="35">
        <v>5</v>
      </c>
      <c r="F126" s="148">
        <f t="shared" si="26"/>
        <v>102.64059204175756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61.068964284437449</v>
      </c>
      <c r="D127" s="67"/>
      <c r="E127" s="35">
        <v>6</v>
      </c>
      <c r="F127" s="148">
        <f t="shared" si="26"/>
        <v>162.24604054198994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97.545028779807666</v>
      </c>
      <c r="D128" s="67"/>
      <c r="E128" s="35">
        <v>7</v>
      </c>
      <c r="F128" s="148">
        <f t="shared" si="26"/>
        <v>133.14590111186587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143.92048907797363</v>
      </c>
      <c r="D129" s="67"/>
      <c r="E129" s="35">
        <v>8</v>
      </c>
      <c r="F129" s="148">
        <f t="shared" si="26"/>
        <v>145.17493117872084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79.744592613778565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162.68363662364595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83.522505452075364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113.64370240606343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87.373350970648175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109.71992420721463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112.87061599513783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111.58700082228025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135.6401987773051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125.59007543527227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121.66629723642345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88.584033463229787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67.404383111079341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96.694147509920995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116.56100961710344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88.204783525794596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26</v>
      </c>
      <c r="B147" s="25" t="s">
        <v>74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72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108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76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109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  <mergeCell ref="B14:O14"/>
    <mergeCell ref="D31:O31"/>
    <mergeCell ref="B28:AB28"/>
    <mergeCell ref="Q31:AB3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43" workbookViewId="0">
      <selection activeCell="E47" sqref="E47:E48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85</v>
      </c>
      <c r="F1" s="27"/>
      <c r="H1" s="28"/>
      <c r="J1" s="29"/>
      <c r="L1" s="25" t="s">
        <v>47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48</v>
      </c>
      <c r="F2" s="27"/>
      <c r="H2" s="28"/>
      <c r="J2" s="29"/>
      <c r="L2" s="25" t="s">
        <v>100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101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45</v>
      </c>
      <c r="B4" s="236">
        <v>2</v>
      </c>
      <c r="D4" s="25"/>
      <c r="F4" s="27"/>
      <c r="H4" s="28"/>
      <c r="J4" s="29"/>
      <c r="L4" s="25" t="s">
        <v>94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16</v>
      </c>
      <c r="B5" s="31">
        <v>44602</v>
      </c>
      <c r="F5" s="27"/>
      <c r="H5" s="28"/>
      <c r="J5" s="29"/>
      <c r="L5" s="25" t="s">
        <v>68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132</v>
      </c>
      <c r="F6" s="27"/>
      <c r="H6" s="28"/>
      <c r="J6" s="29"/>
      <c r="L6" s="25" t="s">
        <v>102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46</v>
      </c>
      <c r="B7" s="25" t="s">
        <v>103</v>
      </c>
      <c r="F7" s="27"/>
      <c r="H7" s="28"/>
      <c r="J7" s="29"/>
      <c r="L7" s="25" t="s">
        <v>104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42</v>
      </c>
      <c r="F8" s="27"/>
      <c r="H8" s="28"/>
      <c r="J8" s="29"/>
      <c r="L8" s="25" t="s">
        <v>66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22</v>
      </c>
      <c r="B14" s="284" t="s">
        <v>41</v>
      </c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37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37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42"/>
      <c r="D17" s="298" t="s">
        <v>37</v>
      </c>
      <c r="E17" s="296"/>
      <c r="F17" s="297"/>
      <c r="G17" s="298" t="s">
        <v>120</v>
      </c>
      <c r="H17" s="296"/>
      <c r="I17" s="296"/>
      <c r="J17" s="296" t="s">
        <v>120</v>
      </c>
      <c r="K17" s="296"/>
      <c r="L17" s="296"/>
      <c r="M17" s="296" t="s">
        <v>120</v>
      </c>
      <c r="N17" s="296"/>
      <c r="O17" s="297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43">
        <v>0</v>
      </c>
      <c r="E18" s="49">
        <v>0</v>
      </c>
      <c r="F18" s="244">
        <v>0</v>
      </c>
      <c r="G18" s="238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45">
        <v>0.25</v>
      </c>
      <c r="E19" s="60">
        <v>0.25</v>
      </c>
      <c r="F19" s="246">
        <v>0.25</v>
      </c>
      <c r="G19" s="239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47">
        <v>0.5</v>
      </c>
      <c r="E20" s="64">
        <v>0.5</v>
      </c>
      <c r="F20" s="248">
        <v>0.5</v>
      </c>
      <c r="G20" s="240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9">
        <v>1</v>
      </c>
      <c r="E21" s="60">
        <v>1</v>
      </c>
      <c r="F21" s="246">
        <v>1</v>
      </c>
      <c r="G21" s="239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47">
        <v>1.5</v>
      </c>
      <c r="E22" s="64">
        <v>1.5</v>
      </c>
      <c r="F22" s="248">
        <v>1.5</v>
      </c>
      <c r="G22" s="240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9">
        <v>3</v>
      </c>
      <c r="E23" s="60">
        <v>3</v>
      </c>
      <c r="F23" s="246">
        <v>3</v>
      </c>
      <c r="G23" s="239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47">
        <v>5</v>
      </c>
      <c r="E24" s="64">
        <v>5</v>
      </c>
      <c r="F24" s="248">
        <v>5</v>
      </c>
      <c r="G24" s="240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50">
        <v>7</v>
      </c>
      <c r="E25" s="176">
        <v>7</v>
      </c>
      <c r="F25" s="251">
        <v>7</v>
      </c>
      <c r="G25" s="241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20</v>
      </c>
      <c r="B28" s="288" t="s">
        <v>43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5" t="s">
        <v>80</v>
      </c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41"/>
      <c r="Q31" s="285" t="s">
        <v>81</v>
      </c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7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131</v>
      </c>
      <c r="D32" s="263">
        <v>1</v>
      </c>
      <c r="E32" s="88">
        <v>2</v>
      </c>
      <c r="F32" s="88">
        <v>3</v>
      </c>
      <c r="G32" s="89">
        <v>4</v>
      </c>
      <c r="H32" s="264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64">
        <v>11</v>
      </c>
      <c r="O32" s="265">
        <v>12</v>
      </c>
      <c r="P32" s="41"/>
      <c r="Q32" s="263">
        <v>1</v>
      </c>
      <c r="R32" s="264">
        <v>2</v>
      </c>
      <c r="S32" s="264">
        <v>3</v>
      </c>
      <c r="T32" s="89">
        <v>4</v>
      </c>
      <c r="U32" s="264">
        <v>5</v>
      </c>
      <c r="V32" s="90">
        <v>6</v>
      </c>
      <c r="W32" s="264">
        <v>7</v>
      </c>
      <c r="X32" s="264">
        <v>8</v>
      </c>
      <c r="Y32" s="264">
        <v>9</v>
      </c>
      <c r="Z32" s="89">
        <v>10</v>
      </c>
      <c r="AA32" s="264">
        <v>11</v>
      </c>
      <c r="AB32" s="265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</v>
      </c>
      <c r="D33" s="92">
        <v>0.57930000000000004</v>
      </c>
      <c r="E33" s="93">
        <v>0.59940000000000004</v>
      </c>
      <c r="F33" s="93">
        <v>0.64090000000000003</v>
      </c>
      <c r="G33" s="94">
        <v>0.25130000000000002</v>
      </c>
      <c r="H33" s="93">
        <v>0.21099999999999999</v>
      </c>
      <c r="I33" s="95">
        <v>0.222</v>
      </c>
      <c r="J33" s="93">
        <v>0.33579999999999999</v>
      </c>
      <c r="K33" s="93">
        <v>0.37790000000000001</v>
      </c>
      <c r="L33" s="93">
        <v>0.42049999999999998</v>
      </c>
      <c r="M33" s="94">
        <v>0.25269999999999998</v>
      </c>
      <c r="N33" s="93">
        <v>0.26190000000000002</v>
      </c>
      <c r="O33" s="96">
        <v>0.24640000000000001</v>
      </c>
      <c r="P33" s="41"/>
      <c r="Q33" s="92">
        <v>4.3299999999999998E-2</v>
      </c>
      <c r="R33" s="93">
        <v>4.2999999999999997E-2</v>
      </c>
      <c r="S33" s="93">
        <v>4.3900000000000002E-2</v>
      </c>
      <c r="T33" s="94">
        <v>4.3299999999999998E-2</v>
      </c>
      <c r="U33" s="93">
        <v>4.4499999999999998E-2</v>
      </c>
      <c r="V33" s="95">
        <v>4.41E-2</v>
      </c>
      <c r="W33" s="93">
        <v>4.3900000000000002E-2</v>
      </c>
      <c r="X33" s="93">
        <v>4.3700000000000003E-2</v>
      </c>
      <c r="Y33" s="93">
        <v>4.3299999999999998E-2</v>
      </c>
      <c r="Z33" s="94">
        <v>4.2599999999999999E-2</v>
      </c>
      <c r="AA33" s="93">
        <v>4.2900000000000001E-2</v>
      </c>
      <c r="AB33" s="96">
        <v>4.3400000000000001E-2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0.59219999999999995</v>
      </c>
      <c r="E34" s="68">
        <v>0.59409999999999996</v>
      </c>
      <c r="F34" s="68">
        <v>0.6381</v>
      </c>
      <c r="G34" s="99">
        <v>0.2132</v>
      </c>
      <c r="H34" s="68">
        <v>0.21279999999999999</v>
      </c>
      <c r="I34" s="100">
        <v>0.2334</v>
      </c>
      <c r="J34" s="68">
        <v>0.19550000000000001</v>
      </c>
      <c r="K34" s="68">
        <v>0.26050000000000001</v>
      </c>
      <c r="L34" s="68">
        <v>0.26019999999999999</v>
      </c>
      <c r="M34" s="99">
        <v>0.39179999999999998</v>
      </c>
      <c r="N34" s="68">
        <v>0.41880000000000001</v>
      </c>
      <c r="O34" s="101">
        <v>0.42209999999999998</v>
      </c>
      <c r="P34" s="80"/>
      <c r="Q34" s="98">
        <v>4.2000000000000003E-2</v>
      </c>
      <c r="R34" s="68">
        <v>4.3200000000000002E-2</v>
      </c>
      <c r="S34" s="68">
        <v>4.4200000000000003E-2</v>
      </c>
      <c r="T34" s="99">
        <v>4.41E-2</v>
      </c>
      <c r="U34" s="68">
        <v>4.4400000000000002E-2</v>
      </c>
      <c r="V34" s="100">
        <v>4.58E-2</v>
      </c>
      <c r="W34" s="68">
        <v>4.41E-2</v>
      </c>
      <c r="X34" s="68">
        <v>4.4400000000000002E-2</v>
      </c>
      <c r="Y34" s="68">
        <v>4.3799999999999999E-2</v>
      </c>
      <c r="Z34" s="99">
        <v>4.3299999999999998E-2</v>
      </c>
      <c r="AA34" s="68">
        <v>4.2900000000000001E-2</v>
      </c>
      <c r="AB34" s="101">
        <v>4.3700000000000003E-2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0.61799999999999999</v>
      </c>
      <c r="E35" s="103">
        <v>0.60799999999999998</v>
      </c>
      <c r="F35" s="103">
        <v>0.63100000000000001</v>
      </c>
      <c r="G35" s="104">
        <v>0.2117</v>
      </c>
      <c r="H35" s="103">
        <v>0.21010000000000001</v>
      </c>
      <c r="I35" s="105">
        <v>0.2142</v>
      </c>
      <c r="J35" s="103">
        <v>0.35489999999999999</v>
      </c>
      <c r="K35" s="103">
        <v>0.39850000000000002</v>
      </c>
      <c r="L35" s="103">
        <v>0.3841</v>
      </c>
      <c r="M35" s="104">
        <v>0.2205</v>
      </c>
      <c r="N35" s="103">
        <v>0.2059</v>
      </c>
      <c r="O35" s="106">
        <v>0.2361</v>
      </c>
      <c r="P35" s="80"/>
      <c r="Q35" s="102">
        <v>4.2599999999999999E-2</v>
      </c>
      <c r="R35" s="103">
        <v>4.3900000000000002E-2</v>
      </c>
      <c r="S35" s="103">
        <v>4.4699999999999997E-2</v>
      </c>
      <c r="T35" s="104">
        <v>4.5499999999999999E-2</v>
      </c>
      <c r="U35" s="103">
        <v>4.5199999999999997E-2</v>
      </c>
      <c r="V35" s="105">
        <v>4.6199999999999998E-2</v>
      </c>
      <c r="W35" s="103">
        <v>4.4400000000000002E-2</v>
      </c>
      <c r="X35" s="103">
        <v>4.5999999999999999E-2</v>
      </c>
      <c r="Y35" s="103">
        <v>4.4400000000000002E-2</v>
      </c>
      <c r="Z35" s="104">
        <v>4.4499999999999998E-2</v>
      </c>
      <c r="AA35" s="103">
        <v>4.2599999999999999E-2</v>
      </c>
      <c r="AB35" s="106">
        <v>4.4299999999999999E-2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0.59009999999999996</v>
      </c>
      <c r="E36" s="68">
        <v>0.57440000000000002</v>
      </c>
      <c r="F36" s="68">
        <v>0.59319999999999995</v>
      </c>
      <c r="G36" s="99">
        <v>9.2899999999999996E-2</v>
      </c>
      <c r="H36" s="68">
        <v>0.1147</v>
      </c>
      <c r="I36" s="100">
        <v>0.10349999999999999</v>
      </c>
      <c r="J36" s="68">
        <v>0.35859999999999997</v>
      </c>
      <c r="K36" s="68">
        <v>0.4052</v>
      </c>
      <c r="L36" s="68">
        <v>0.39750000000000002</v>
      </c>
      <c r="M36" s="99">
        <v>5.7700000000000001E-2</v>
      </c>
      <c r="N36" s="68">
        <v>0.1011</v>
      </c>
      <c r="O36" s="101">
        <v>0.11169999999999999</v>
      </c>
      <c r="P36" s="80"/>
      <c r="Q36" s="98">
        <v>4.2299999999999997E-2</v>
      </c>
      <c r="R36" s="68">
        <v>4.3499999999999997E-2</v>
      </c>
      <c r="S36" s="68">
        <v>4.2999999999999997E-2</v>
      </c>
      <c r="T36" s="99">
        <v>4.3799999999999999E-2</v>
      </c>
      <c r="U36" s="68">
        <v>4.48E-2</v>
      </c>
      <c r="V36" s="100">
        <v>4.4600000000000001E-2</v>
      </c>
      <c r="W36" s="68">
        <v>4.4299999999999999E-2</v>
      </c>
      <c r="X36" s="68">
        <v>5.33E-2</v>
      </c>
      <c r="Y36" s="68">
        <v>4.3799999999999999E-2</v>
      </c>
      <c r="Z36" s="99">
        <v>4.4699999999999997E-2</v>
      </c>
      <c r="AA36" s="68">
        <v>4.3999999999999997E-2</v>
      </c>
      <c r="AB36" s="101">
        <v>4.41E-2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0.499</v>
      </c>
      <c r="E37" s="103">
        <v>0.51800000000000002</v>
      </c>
      <c r="F37" s="103">
        <v>0.55289999999999995</v>
      </c>
      <c r="G37" s="104">
        <v>0.32569999999999999</v>
      </c>
      <c r="H37" s="103">
        <v>0.37069999999999997</v>
      </c>
      <c r="I37" s="105">
        <v>0.34310000000000002</v>
      </c>
      <c r="J37" s="103">
        <v>0.2432</v>
      </c>
      <c r="K37" s="103">
        <v>0.28489999999999999</v>
      </c>
      <c r="L37" s="103">
        <v>0.33250000000000002</v>
      </c>
      <c r="M37" s="104">
        <v>0.24460000000000001</v>
      </c>
      <c r="N37" s="103">
        <v>0.27689999999999998</v>
      </c>
      <c r="O37" s="106">
        <v>0.21560000000000001</v>
      </c>
      <c r="P37" s="80"/>
      <c r="Q37" s="102">
        <v>4.2599999999999999E-2</v>
      </c>
      <c r="R37" s="103">
        <v>4.3900000000000002E-2</v>
      </c>
      <c r="S37" s="103">
        <v>4.3999999999999997E-2</v>
      </c>
      <c r="T37" s="104">
        <v>4.3999999999999997E-2</v>
      </c>
      <c r="U37" s="103">
        <v>4.5900000000000003E-2</v>
      </c>
      <c r="V37" s="105">
        <v>4.53E-2</v>
      </c>
      <c r="W37" s="103">
        <v>4.4299999999999999E-2</v>
      </c>
      <c r="X37" s="103">
        <v>4.4499999999999998E-2</v>
      </c>
      <c r="Y37" s="103">
        <v>4.5499999999999999E-2</v>
      </c>
      <c r="Z37" s="104">
        <v>4.36E-2</v>
      </c>
      <c r="AA37" s="103">
        <v>4.4299999999999999E-2</v>
      </c>
      <c r="AB37" s="106">
        <v>4.58E-2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0.36649999999999999</v>
      </c>
      <c r="E38" s="68">
        <v>0.4209</v>
      </c>
      <c r="F38" s="68">
        <v>0.44369999999999998</v>
      </c>
      <c r="G38" s="99">
        <v>0.34139999999999998</v>
      </c>
      <c r="H38" s="68">
        <v>0.35039999999999999</v>
      </c>
      <c r="I38" s="100">
        <v>0.372</v>
      </c>
      <c r="J38" s="68">
        <v>0.31259999999999999</v>
      </c>
      <c r="K38" s="68">
        <v>0.36059999999999998</v>
      </c>
      <c r="L38" s="68">
        <v>0.3775</v>
      </c>
      <c r="M38" s="99">
        <v>0.36820000000000003</v>
      </c>
      <c r="N38" s="68">
        <v>0.38129999999999997</v>
      </c>
      <c r="O38" s="101">
        <v>0.39779999999999999</v>
      </c>
      <c r="P38" s="80"/>
      <c r="Q38" s="98">
        <v>4.2799999999999998E-2</v>
      </c>
      <c r="R38" s="68">
        <v>4.4400000000000002E-2</v>
      </c>
      <c r="S38" s="68">
        <v>4.4900000000000002E-2</v>
      </c>
      <c r="T38" s="99">
        <v>4.3999999999999997E-2</v>
      </c>
      <c r="U38" s="68">
        <v>4.4900000000000002E-2</v>
      </c>
      <c r="V38" s="100">
        <v>4.58E-2</v>
      </c>
      <c r="W38" s="68">
        <v>4.5600000000000002E-2</v>
      </c>
      <c r="X38" s="68">
        <v>4.5900000000000003E-2</v>
      </c>
      <c r="Y38" s="68">
        <v>4.5600000000000002E-2</v>
      </c>
      <c r="Z38" s="99">
        <v>4.4499999999999998E-2</v>
      </c>
      <c r="AA38" s="68">
        <v>4.4900000000000002E-2</v>
      </c>
      <c r="AB38" s="101">
        <v>4.4200000000000003E-2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0.2127</v>
      </c>
      <c r="E39" s="103">
        <v>0.2606</v>
      </c>
      <c r="F39" s="103">
        <v>0.28839999999999999</v>
      </c>
      <c r="G39" s="104">
        <v>0.27589999999999998</v>
      </c>
      <c r="H39" s="103">
        <v>0.28570000000000001</v>
      </c>
      <c r="I39" s="105">
        <v>0.28860000000000002</v>
      </c>
      <c r="J39" s="103">
        <v>0.38119999999999998</v>
      </c>
      <c r="K39" s="103">
        <v>0.40739999999999998</v>
      </c>
      <c r="L39" s="103">
        <v>0.42499999999999999</v>
      </c>
      <c r="M39" s="104">
        <v>0.40620000000000001</v>
      </c>
      <c r="N39" s="103">
        <v>0.4274</v>
      </c>
      <c r="O39" s="106">
        <v>0.40820000000000001</v>
      </c>
      <c r="P39" s="80"/>
      <c r="Q39" s="102">
        <v>4.2799999999999998E-2</v>
      </c>
      <c r="R39" s="103">
        <v>4.5100000000000001E-2</v>
      </c>
      <c r="S39" s="103">
        <v>4.4999999999999998E-2</v>
      </c>
      <c r="T39" s="104">
        <v>4.4600000000000001E-2</v>
      </c>
      <c r="U39" s="103">
        <v>4.58E-2</v>
      </c>
      <c r="V39" s="105">
        <v>4.58E-2</v>
      </c>
      <c r="W39" s="103">
        <v>4.4699999999999997E-2</v>
      </c>
      <c r="X39" s="103">
        <v>4.5199999999999997E-2</v>
      </c>
      <c r="Y39" s="103">
        <v>4.3900000000000002E-2</v>
      </c>
      <c r="Z39" s="104">
        <v>4.2900000000000001E-2</v>
      </c>
      <c r="AA39" s="103">
        <v>4.53E-2</v>
      </c>
      <c r="AB39" s="106">
        <v>4.3299999999999998E-2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6.8099999999999994E-2</v>
      </c>
      <c r="E40" s="110">
        <v>7.2900000000000006E-2</v>
      </c>
      <c r="F40" s="110">
        <v>9.9199999999999997E-2</v>
      </c>
      <c r="G40" s="111">
        <v>0.37590000000000001</v>
      </c>
      <c r="H40" s="110">
        <v>0.39190000000000003</v>
      </c>
      <c r="I40" s="112">
        <v>0.39150000000000001</v>
      </c>
      <c r="J40" s="110">
        <v>0.19120000000000001</v>
      </c>
      <c r="K40" s="110">
        <v>0.23810000000000001</v>
      </c>
      <c r="L40" s="110">
        <v>0.2382</v>
      </c>
      <c r="M40" s="111">
        <v>0.61199999999999999</v>
      </c>
      <c r="N40" s="110">
        <v>0.59250000000000003</v>
      </c>
      <c r="O40" s="113">
        <v>0.5786</v>
      </c>
      <c r="P40" s="80"/>
      <c r="Q40" s="109">
        <v>4.48E-2</v>
      </c>
      <c r="R40" s="110">
        <v>4.48E-2</v>
      </c>
      <c r="S40" s="110">
        <v>4.5199999999999997E-2</v>
      </c>
      <c r="T40" s="111">
        <v>4.4699999999999997E-2</v>
      </c>
      <c r="U40" s="110">
        <v>4.4200000000000003E-2</v>
      </c>
      <c r="V40" s="112">
        <v>4.4299999999999999E-2</v>
      </c>
      <c r="W40" s="110">
        <v>4.4699999999999997E-2</v>
      </c>
      <c r="X40" s="110">
        <v>5.3600000000000002E-2</v>
      </c>
      <c r="Y40" s="110">
        <v>4.2900000000000001E-2</v>
      </c>
      <c r="Z40" s="111">
        <v>4.1500000000000002E-2</v>
      </c>
      <c r="AA40" s="110">
        <v>4.2299999999999997E-2</v>
      </c>
      <c r="AB40" s="113">
        <v>4.1300000000000003E-2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19</v>
      </c>
      <c r="B42" s="203" t="s">
        <v>106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110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90" t="s">
        <v>107</v>
      </c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2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/>
      <c r="D47" s="122"/>
      <c r="E47" s="123">
        <f t="shared" ref="C47:N54" si="6">F33-S33</f>
        <v>0.59699999999999998</v>
      </c>
      <c r="F47" s="98">
        <f t="shared" si="6"/>
        <v>0.20800000000000002</v>
      </c>
      <c r="G47" s="122">
        <f t="shared" si="6"/>
        <v>0.16649999999999998</v>
      </c>
      <c r="H47" s="123">
        <f t="shared" si="6"/>
        <v>0.1779</v>
      </c>
      <c r="I47" s="121">
        <f t="shared" si="6"/>
        <v>0.29189999999999999</v>
      </c>
      <c r="J47" s="122">
        <f t="shared" si="6"/>
        <v>0.3342</v>
      </c>
      <c r="K47" s="123">
        <f t="shared" si="6"/>
        <v>0.37719999999999998</v>
      </c>
      <c r="L47" s="121">
        <f t="shared" si="6"/>
        <v>0.21009999999999998</v>
      </c>
      <c r="M47" s="122">
        <f t="shared" si="6"/>
        <v>0.21900000000000003</v>
      </c>
      <c r="N47" s="123">
        <f t="shared" si="6"/>
        <v>0.20300000000000001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/>
      <c r="D48" s="68"/>
      <c r="E48" s="68">
        <f t="shared" si="6"/>
        <v>0.59389999999999998</v>
      </c>
      <c r="F48" s="98">
        <f t="shared" si="6"/>
        <v>0.1691</v>
      </c>
      <c r="G48" s="68">
        <f t="shared" si="6"/>
        <v>0.16839999999999999</v>
      </c>
      <c r="H48" s="101">
        <f t="shared" si="6"/>
        <v>0.18759999999999999</v>
      </c>
      <c r="I48" s="266"/>
      <c r="J48" s="68">
        <f t="shared" si="6"/>
        <v>0.21610000000000001</v>
      </c>
      <c r="K48" s="101">
        <f t="shared" si="6"/>
        <v>0.21639999999999998</v>
      </c>
      <c r="L48" s="98">
        <f t="shared" si="6"/>
        <v>0.34849999999999998</v>
      </c>
      <c r="M48" s="68">
        <f t="shared" si="6"/>
        <v>0.37590000000000001</v>
      </c>
      <c r="N48" s="101">
        <f t="shared" si="6"/>
        <v>0.37839999999999996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0.57540000000000002</v>
      </c>
      <c r="D49" s="68">
        <f t="shared" si="6"/>
        <v>0.56409999999999993</v>
      </c>
      <c r="E49" s="101">
        <f t="shared" si="6"/>
        <v>0.58630000000000004</v>
      </c>
      <c r="F49" s="98">
        <f t="shared" si="6"/>
        <v>0.16620000000000001</v>
      </c>
      <c r="G49" s="68">
        <f t="shared" si="6"/>
        <v>0.16490000000000002</v>
      </c>
      <c r="H49" s="101">
        <f t="shared" si="6"/>
        <v>0.16800000000000001</v>
      </c>
      <c r="I49" s="98">
        <f t="shared" si="6"/>
        <v>0.3105</v>
      </c>
      <c r="J49" s="68">
        <f t="shared" si="6"/>
        <v>0.35250000000000004</v>
      </c>
      <c r="K49" s="101">
        <f t="shared" si="6"/>
        <v>0.3397</v>
      </c>
      <c r="L49" s="98">
        <f t="shared" si="6"/>
        <v>0.17599999999999999</v>
      </c>
      <c r="M49" s="68">
        <f t="shared" si="6"/>
        <v>0.1633</v>
      </c>
      <c r="N49" s="101">
        <f t="shared" si="6"/>
        <v>0.1918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0.54779999999999995</v>
      </c>
      <c r="D50" s="68">
        <f t="shared" si="6"/>
        <v>0.53090000000000004</v>
      </c>
      <c r="E50" s="101">
        <f t="shared" si="6"/>
        <v>0.55019999999999991</v>
      </c>
      <c r="F50" s="98">
        <f t="shared" si="6"/>
        <v>4.9099999999999998E-2</v>
      </c>
      <c r="G50" s="68">
        <f t="shared" si="6"/>
        <v>6.989999999999999E-2</v>
      </c>
      <c r="H50" s="101">
        <f t="shared" si="6"/>
        <v>5.8899999999999994E-2</v>
      </c>
      <c r="I50" s="98">
        <f t="shared" si="6"/>
        <v>0.31429999999999997</v>
      </c>
      <c r="J50" s="68">
        <f t="shared" si="6"/>
        <v>0.35189999999999999</v>
      </c>
      <c r="K50" s="101">
        <f t="shared" si="6"/>
        <v>0.35370000000000001</v>
      </c>
      <c r="L50" s="98">
        <f t="shared" si="6"/>
        <v>1.3000000000000005E-2</v>
      </c>
      <c r="M50" s="68">
        <f t="shared" si="6"/>
        <v>5.7099999999999998E-2</v>
      </c>
      <c r="N50" s="101">
        <f t="shared" si="6"/>
        <v>6.7599999999999993E-2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0.45640000000000003</v>
      </c>
      <c r="D51" s="68">
        <f t="shared" si="6"/>
        <v>0.47410000000000002</v>
      </c>
      <c r="E51" s="101">
        <f t="shared" si="6"/>
        <v>0.50889999999999991</v>
      </c>
      <c r="F51" s="98">
        <f t="shared" si="6"/>
        <v>0.28170000000000001</v>
      </c>
      <c r="G51" s="68">
        <f t="shared" si="6"/>
        <v>0.32479999999999998</v>
      </c>
      <c r="H51" s="101">
        <f t="shared" si="6"/>
        <v>0.29780000000000001</v>
      </c>
      <c r="I51" s="266"/>
      <c r="J51" s="68">
        <f t="shared" si="6"/>
        <v>0.2404</v>
      </c>
      <c r="K51" s="101">
        <f t="shared" si="6"/>
        <v>0.28700000000000003</v>
      </c>
      <c r="L51" s="98">
        <f t="shared" si="6"/>
        <v>0.20100000000000001</v>
      </c>
      <c r="M51" s="68">
        <f t="shared" si="6"/>
        <v>0.23259999999999997</v>
      </c>
      <c r="N51" s="101">
        <f t="shared" si="6"/>
        <v>0.16980000000000001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0.32369999999999999</v>
      </c>
      <c r="D52" s="68">
        <f t="shared" si="6"/>
        <v>0.3765</v>
      </c>
      <c r="E52" s="101">
        <f t="shared" si="6"/>
        <v>0.39879999999999999</v>
      </c>
      <c r="F52" s="98">
        <f t="shared" si="6"/>
        <v>0.2974</v>
      </c>
      <c r="G52" s="68">
        <f t="shared" si="6"/>
        <v>0.30549999999999999</v>
      </c>
      <c r="H52" s="101">
        <f t="shared" si="6"/>
        <v>0.32619999999999999</v>
      </c>
      <c r="I52" s="266"/>
      <c r="J52" s="68">
        <f t="shared" si="6"/>
        <v>0.31469999999999998</v>
      </c>
      <c r="K52" s="101">
        <f t="shared" si="6"/>
        <v>0.33189999999999997</v>
      </c>
      <c r="L52" s="98">
        <f t="shared" si="6"/>
        <v>0.32370000000000004</v>
      </c>
      <c r="M52" s="68">
        <f t="shared" si="6"/>
        <v>0.33639999999999998</v>
      </c>
      <c r="N52" s="101">
        <f t="shared" si="6"/>
        <v>0.35359999999999997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0.1699</v>
      </c>
      <c r="D53" s="68">
        <f t="shared" si="6"/>
        <v>0.2155</v>
      </c>
      <c r="E53" s="101">
        <f t="shared" si="6"/>
        <v>0.24340000000000001</v>
      </c>
      <c r="F53" s="98">
        <f t="shared" si="6"/>
        <v>0.23129999999999998</v>
      </c>
      <c r="G53" s="68">
        <f t="shared" si="6"/>
        <v>0.2399</v>
      </c>
      <c r="H53" s="101">
        <f t="shared" si="6"/>
        <v>0.24280000000000002</v>
      </c>
      <c r="I53" s="98">
        <f t="shared" si="6"/>
        <v>0.33649999999999997</v>
      </c>
      <c r="J53" s="68">
        <f t="shared" si="6"/>
        <v>0.36219999999999997</v>
      </c>
      <c r="K53" s="101">
        <f t="shared" si="6"/>
        <v>0.38109999999999999</v>
      </c>
      <c r="L53" s="98">
        <f t="shared" si="6"/>
        <v>0.36330000000000001</v>
      </c>
      <c r="M53" s="68">
        <f t="shared" si="6"/>
        <v>0.3821</v>
      </c>
      <c r="N53" s="101">
        <f t="shared" si="6"/>
        <v>0.3649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2.3299999999999994E-2</v>
      </c>
      <c r="D54" s="135">
        <f t="shared" si="6"/>
        <v>2.8100000000000007E-2</v>
      </c>
      <c r="E54" s="136">
        <f t="shared" si="6"/>
        <v>5.3999999999999999E-2</v>
      </c>
      <c r="F54" s="134">
        <f t="shared" si="6"/>
        <v>0.33119999999999999</v>
      </c>
      <c r="G54" s="135">
        <f t="shared" si="6"/>
        <v>0.34770000000000001</v>
      </c>
      <c r="H54" s="136">
        <f t="shared" si="6"/>
        <v>0.34720000000000001</v>
      </c>
      <c r="I54" s="134">
        <f t="shared" si="6"/>
        <v>0.14650000000000002</v>
      </c>
      <c r="J54" s="135">
        <f t="shared" si="6"/>
        <v>0.1845</v>
      </c>
      <c r="K54" s="136">
        <f t="shared" si="6"/>
        <v>0.1953</v>
      </c>
      <c r="L54" s="134">
        <f t="shared" si="6"/>
        <v>0.57050000000000001</v>
      </c>
      <c r="M54" s="135">
        <f t="shared" si="6"/>
        <v>0.55020000000000002</v>
      </c>
      <c r="N54" s="136">
        <f t="shared" si="6"/>
        <v>0.5373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55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18</v>
      </c>
      <c r="B57" s="284" t="s">
        <v>49</v>
      </c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99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79" t="s">
        <v>30</v>
      </c>
      <c r="D60" s="280"/>
      <c r="E60" s="281"/>
      <c r="F60" s="279" t="s">
        <v>31</v>
      </c>
      <c r="G60" s="280"/>
      <c r="H60" s="281"/>
      <c r="I60" s="279" t="s">
        <v>33</v>
      </c>
      <c r="J60" s="280"/>
      <c r="K60" s="281"/>
      <c r="L60" s="279" t="s">
        <v>32</v>
      </c>
      <c r="M60" s="280"/>
      <c r="N60" s="281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40</v>
      </c>
      <c r="D61" s="44" t="s">
        <v>10</v>
      </c>
      <c r="E61" s="202" t="s">
        <v>11</v>
      </c>
      <c r="F61" s="46" t="s">
        <v>125</v>
      </c>
      <c r="G61" s="47" t="s">
        <v>10</v>
      </c>
      <c r="H61" s="48" t="s">
        <v>11</v>
      </c>
      <c r="I61" s="46" t="s">
        <v>125</v>
      </c>
      <c r="J61" s="47" t="s">
        <v>10</v>
      </c>
      <c r="K61" s="47" t="s">
        <v>11</v>
      </c>
      <c r="L61" s="46" t="s">
        <v>125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0.59699999999999998</v>
      </c>
      <c r="E62" s="56" t="e">
        <f t="shared" ref="E62:E69" si="8">STDEV(C47:E47)</f>
        <v>#DIV/0!</v>
      </c>
      <c r="F62" s="58">
        <f t="shared" ref="F62:F69" si="9">G18</f>
        <v>25</v>
      </c>
      <c r="G62" s="56">
        <f>AVERAGE(F47:H47)</f>
        <v>0.18413333333333334</v>
      </c>
      <c r="H62" s="57">
        <f t="shared" ref="H62:H69" si="10">STDEV(F47:H47)</f>
        <v>2.1440693396747552E-2</v>
      </c>
      <c r="I62" s="58">
        <f t="shared" ref="I62:I69" si="11">J18</f>
        <v>33</v>
      </c>
      <c r="J62" s="56">
        <f>AVERAGE(I47:K47)</f>
        <v>0.3344333333333333</v>
      </c>
      <c r="K62" s="56">
        <f t="shared" ref="K62:K69" si="12">STDEV(I47:K47)</f>
        <v>4.2650478699932527E-2</v>
      </c>
      <c r="L62" s="58">
        <f t="shared" ref="L62:L69" si="13">M18</f>
        <v>41</v>
      </c>
      <c r="M62" s="56">
        <f>AVERAGE(L47:N47)</f>
        <v>0.21070000000000003</v>
      </c>
      <c r="N62" s="57">
        <f t="shared" ref="N62:N69" si="14">STDEV(L47:N47)</f>
        <v>8.0168572395920915E-3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0.59389999999999998</v>
      </c>
      <c r="E63" s="56" t="e">
        <f t="shared" si="8"/>
        <v>#DIV/0!</v>
      </c>
      <c r="F63" s="58">
        <f t="shared" si="9"/>
        <v>26</v>
      </c>
      <c r="G63" s="56">
        <f t="shared" ref="G63:G69" si="15">AVERAGE(F48:H48)</f>
        <v>0.17503333333333335</v>
      </c>
      <c r="H63" s="57">
        <f t="shared" si="10"/>
        <v>1.088867913630176E-2</v>
      </c>
      <c r="I63" s="58">
        <f t="shared" si="11"/>
        <v>34</v>
      </c>
      <c r="J63" s="56">
        <f t="shared" ref="J63:J69" si="16">AVERAGE(I48:K48)</f>
        <v>0.21625</v>
      </c>
      <c r="K63" s="56">
        <f t="shared" si="12"/>
        <v>2.1213203435594088E-4</v>
      </c>
      <c r="L63" s="58">
        <f t="shared" si="13"/>
        <v>42</v>
      </c>
      <c r="M63" s="56">
        <f t="shared" ref="M63:M69" si="17">AVERAGE(L48:N48)</f>
        <v>0.36759999999999993</v>
      </c>
      <c r="N63" s="57">
        <f t="shared" si="14"/>
        <v>1.6588248852727045E-2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0.5752666666666667</v>
      </c>
      <c r="E64" s="56">
        <f t="shared" si="8"/>
        <v>1.1100600584352837E-2</v>
      </c>
      <c r="F64" s="58">
        <f t="shared" si="9"/>
        <v>27</v>
      </c>
      <c r="G64" s="56">
        <f t="shared" si="15"/>
        <v>0.16636666666666669</v>
      </c>
      <c r="H64" s="57">
        <f t="shared" si="10"/>
        <v>1.5567059238447449E-3</v>
      </c>
      <c r="I64" s="58">
        <f t="shared" si="11"/>
        <v>35</v>
      </c>
      <c r="J64" s="56">
        <f t="shared" si="16"/>
        <v>0.33423333333333333</v>
      </c>
      <c r="K64" s="56">
        <f t="shared" si="12"/>
        <v>2.1527037263249536E-2</v>
      </c>
      <c r="L64" s="58">
        <f t="shared" si="13"/>
        <v>43</v>
      </c>
      <c r="M64" s="56">
        <f t="shared" si="17"/>
        <v>0.17703333333333335</v>
      </c>
      <c r="N64" s="57">
        <f t="shared" si="14"/>
        <v>1.4278071765239637E-2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0.5429666666666666</v>
      </c>
      <c r="E65" s="56">
        <f t="shared" si="8"/>
        <v>1.0518713482804445E-2</v>
      </c>
      <c r="F65" s="58">
        <f t="shared" si="9"/>
        <v>28</v>
      </c>
      <c r="G65" s="56">
        <f t="shared" si="15"/>
        <v>5.9299999999999999E-2</v>
      </c>
      <c r="H65" s="57">
        <f t="shared" si="10"/>
        <v>1.0405767631462835E-2</v>
      </c>
      <c r="I65" s="58">
        <f t="shared" si="11"/>
        <v>36</v>
      </c>
      <c r="J65" s="56">
        <f t="shared" si="16"/>
        <v>0.33996666666666658</v>
      </c>
      <c r="K65" s="56">
        <f t="shared" si="12"/>
        <v>2.2246198177066891E-2</v>
      </c>
      <c r="L65" s="58">
        <f t="shared" si="13"/>
        <v>44</v>
      </c>
      <c r="M65" s="56">
        <f t="shared" si="17"/>
        <v>4.5899999999999996E-2</v>
      </c>
      <c r="N65" s="57">
        <f t="shared" si="14"/>
        <v>2.8971882921204832E-2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0.4798</v>
      </c>
      <c r="E66" s="56">
        <f t="shared" si="8"/>
        <v>2.671011044529761E-2</v>
      </c>
      <c r="F66" s="58">
        <f t="shared" si="9"/>
        <v>29</v>
      </c>
      <c r="G66" s="56">
        <f t="shared" si="15"/>
        <v>0.30143333333333339</v>
      </c>
      <c r="H66" s="57">
        <f t="shared" si="10"/>
        <v>2.1778506223644738E-2</v>
      </c>
      <c r="I66" s="58">
        <f t="shared" si="11"/>
        <v>37</v>
      </c>
      <c r="J66" s="56">
        <f>AVERAGE(I51:K51)</f>
        <v>0.26370000000000005</v>
      </c>
      <c r="K66" s="56">
        <f t="shared" si="12"/>
        <v>3.2951176003293135E-2</v>
      </c>
      <c r="L66" s="58">
        <f t="shared" si="13"/>
        <v>45</v>
      </c>
      <c r="M66" s="56">
        <f t="shared" si="17"/>
        <v>0.2011333333333333</v>
      </c>
      <c r="N66" s="57">
        <f t="shared" si="14"/>
        <v>3.140021231350739E-2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0.36633333333333334</v>
      </c>
      <c r="E67" s="56">
        <f t="shared" si="8"/>
        <v>3.8568424045238525E-2</v>
      </c>
      <c r="F67" s="58">
        <f t="shared" si="9"/>
        <v>30</v>
      </c>
      <c r="G67" s="56">
        <f t="shared" si="15"/>
        <v>0.30970000000000003</v>
      </c>
      <c r="H67" s="57">
        <f t="shared" si="10"/>
        <v>1.4852272553383873E-2</v>
      </c>
      <c r="I67" s="58">
        <f t="shared" si="11"/>
        <v>38</v>
      </c>
      <c r="J67" s="56">
        <f t="shared" si="16"/>
        <v>0.32329999999999998</v>
      </c>
      <c r="K67" s="56">
        <f t="shared" si="12"/>
        <v>1.2162236636408611E-2</v>
      </c>
      <c r="L67" s="58">
        <f t="shared" si="13"/>
        <v>46</v>
      </c>
      <c r="M67" s="56">
        <f t="shared" si="17"/>
        <v>0.33790000000000003</v>
      </c>
      <c r="N67" s="57">
        <f t="shared" si="14"/>
        <v>1.5006331996860489E-2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0.20960000000000001</v>
      </c>
      <c r="E68" s="56">
        <f t="shared" si="8"/>
        <v>3.7103503877666089E-2</v>
      </c>
      <c r="F68" s="58">
        <f t="shared" si="9"/>
        <v>31</v>
      </c>
      <c r="G68" s="56">
        <f t="shared" si="15"/>
        <v>0.23799999999999999</v>
      </c>
      <c r="H68" s="57">
        <f t="shared" si="10"/>
        <v>5.9808026217222912E-3</v>
      </c>
      <c r="I68" s="58">
        <f t="shared" si="11"/>
        <v>39</v>
      </c>
      <c r="J68" s="56">
        <f t="shared" si="16"/>
        <v>0.35993333333333327</v>
      </c>
      <c r="K68" s="56">
        <f t="shared" si="12"/>
        <v>2.2386230887162177E-2</v>
      </c>
      <c r="L68" s="58">
        <f t="shared" si="13"/>
        <v>47</v>
      </c>
      <c r="M68" s="56">
        <f t="shared" si="17"/>
        <v>0.37010000000000004</v>
      </c>
      <c r="N68" s="57">
        <f t="shared" si="14"/>
        <v>1.0423051376636299E-2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3.5133333333333329E-2</v>
      </c>
      <c r="E69" s="71">
        <f t="shared" si="8"/>
        <v>1.6514337205390153E-2</v>
      </c>
      <c r="F69" s="73">
        <f t="shared" si="9"/>
        <v>32</v>
      </c>
      <c r="G69" s="71">
        <f t="shared" si="15"/>
        <v>0.34203333333333336</v>
      </c>
      <c r="H69" s="72">
        <f t="shared" si="10"/>
        <v>9.3852721502007321E-3</v>
      </c>
      <c r="I69" s="73">
        <f t="shared" si="11"/>
        <v>40</v>
      </c>
      <c r="J69" s="71">
        <f t="shared" si="16"/>
        <v>0.17543333333333333</v>
      </c>
      <c r="K69" s="71">
        <f t="shared" si="12"/>
        <v>2.5632271326071321E-2</v>
      </c>
      <c r="L69" s="73">
        <f t="shared" si="13"/>
        <v>48</v>
      </c>
      <c r="M69" s="71">
        <f t="shared" si="17"/>
        <v>0.55266666666666664</v>
      </c>
      <c r="N69" s="72">
        <f t="shared" si="14"/>
        <v>1.6736885413162553E-2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50</v>
      </c>
      <c r="B71" s="278" t="s">
        <v>82</v>
      </c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44</v>
      </c>
      <c r="L74" s="79" t="s">
        <v>60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57</v>
      </c>
      <c r="M76" s="91">
        <v>-8.1600000000000006E-2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58</v>
      </c>
      <c r="M77" s="97">
        <v>0.61109999999999998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36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105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34</v>
      </c>
      <c r="E80" s="67"/>
      <c r="F80" s="75"/>
      <c r="G80" s="33"/>
      <c r="H80" s="151"/>
      <c r="I80" s="33"/>
      <c r="J80" s="206"/>
      <c r="L80" s="42" t="s">
        <v>98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97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21</v>
      </c>
      <c r="B92" s="204" t="s">
        <v>79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84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111</v>
      </c>
      <c r="C95" s="252"/>
      <c r="D95" s="252"/>
      <c r="E95" s="227"/>
      <c r="F95" s="252"/>
      <c r="G95" s="252"/>
      <c r="H95" s="227"/>
      <c r="I95" s="252"/>
      <c r="J95" s="252"/>
      <c r="K95" s="227"/>
      <c r="L95" s="252"/>
      <c r="M95" s="252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40</v>
      </c>
      <c r="E96" s="66"/>
      <c r="F96" s="47" t="s">
        <v>125</v>
      </c>
      <c r="G96" s="47" t="s">
        <v>40</v>
      </c>
      <c r="H96" s="66"/>
      <c r="I96" s="47" t="s">
        <v>125</v>
      </c>
      <c r="J96" s="47" t="s">
        <v>40</v>
      </c>
      <c r="K96" s="67"/>
      <c r="L96" s="47" t="s">
        <v>125</v>
      </c>
      <c r="M96" s="47" t="s">
        <v>40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0.17279411764705882</v>
      </c>
      <c r="E97" s="130"/>
      <c r="F97" s="35">
        <f>F62</f>
        <v>25</v>
      </c>
      <c r="G97" s="64">
        <f t="shared" ref="G97:G104" si="19">(G62-$M$77)/$M$76</f>
        <v>5.2324346405228743</v>
      </c>
      <c r="H97" s="131"/>
      <c r="I97" s="35">
        <f>I62</f>
        <v>33</v>
      </c>
      <c r="J97" s="64">
        <f t="shared" ref="J97:J104" si="20">(J62-$M$77)/$M$76</f>
        <v>3.3905228758169934</v>
      </c>
      <c r="K97" s="67"/>
      <c r="L97" s="35">
        <f>L62</f>
        <v>41</v>
      </c>
      <c r="M97" s="64">
        <f t="shared" ref="M97:M104" si="21">(M62-$M$77)/$M$76</f>
        <v>4.9068627450980387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0.21078431372549009</v>
      </c>
      <c r="E98" s="130"/>
      <c r="F98" s="35">
        <f t="shared" ref="F98:F104" si="22">F63</f>
        <v>26</v>
      </c>
      <c r="G98" s="64">
        <f t="shared" si="19"/>
        <v>5.3439542483660123</v>
      </c>
      <c r="H98" s="131"/>
      <c r="I98" s="35">
        <f t="shared" ref="I98:I104" si="23">I63</f>
        <v>34</v>
      </c>
      <c r="J98" s="64">
        <f t="shared" si="20"/>
        <v>4.8388480392156854</v>
      </c>
      <c r="K98" s="67"/>
      <c r="L98" s="35">
        <f t="shared" ref="L98:L104" si="24">L63</f>
        <v>42</v>
      </c>
      <c r="M98" s="64">
        <f t="shared" si="21"/>
        <v>2.9840686274509807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0.43913398692810379</v>
      </c>
      <c r="E99" s="130"/>
      <c r="F99" s="35">
        <f t="shared" si="22"/>
        <v>27</v>
      </c>
      <c r="G99" s="64">
        <f t="shared" si="19"/>
        <v>5.4501633986928102</v>
      </c>
      <c r="H99" s="131"/>
      <c r="I99" s="35">
        <f t="shared" si="23"/>
        <v>35</v>
      </c>
      <c r="J99" s="64">
        <f t="shared" si="20"/>
        <v>3.3929738562091498</v>
      </c>
      <c r="K99" s="67"/>
      <c r="L99" s="35">
        <f t="shared" si="24"/>
        <v>43</v>
      </c>
      <c r="M99" s="64">
        <f t="shared" si="21"/>
        <v>5.3194444444444429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0.83496732026143838</v>
      </c>
      <c r="E100" s="130"/>
      <c r="F100" s="35">
        <f t="shared" si="22"/>
        <v>28</v>
      </c>
      <c r="G100" s="64">
        <f t="shared" si="19"/>
        <v>6.7622549019607829</v>
      </c>
      <c r="H100" s="131"/>
      <c r="I100" s="35">
        <f t="shared" si="23"/>
        <v>36</v>
      </c>
      <c r="J100" s="64">
        <f t="shared" si="20"/>
        <v>3.3227124183006542</v>
      </c>
      <c r="K100" s="67"/>
      <c r="L100" s="35">
        <f t="shared" si="24"/>
        <v>44</v>
      </c>
      <c r="M100" s="64">
        <f t="shared" si="21"/>
        <v>6.9264705882352926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1.60906862745098</v>
      </c>
      <c r="E101" s="130"/>
      <c r="F101" s="35">
        <f t="shared" si="22"/>
        <v>29</v>
      </c>
      <c r="G101" s="64">
        <f t="shared" si="19"/>
        <v>3.7949346405228748</v>
      </c>
      <c r="H101" s="131"/>
      <c r="I101" s="35">
        <f t="shared" si="23"/>
        <v>37</v>
      </c>
      <c r="J101" s="64">
        <f t="shared" si="20"/>
        <v>4.2573529411764692</v>
      </c>
      <c r="K101" s="67"/>
      <c r="L101" s="35">
        <f t="shared" si="24"/>
        <v>45</v>
      </c>
      <c r="M101" s="64">
        <f t="shared" si="21"/>
        <v>5.0241013071895422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2.9995915032679732</v>
      </c>
      <c r="E102" s="130"/>
      <c r="F102" s="35">
        <f t="shared" si="22"/>
        <v>30</v>
      </c>
      <c r="G102" s="64">
        <f t="shared" si="19"/>
        <v>3.693627450980391</v>
      </c>
      <c r="H102" s="131"/>
      <c r="I102" s="35">
        <f t="shared" si="23"/>
        <v>38</v>
      </c>
      <c r="J102" s="64">
        <f t="shared" si="20"/>
        <v>3.5269607843137254</v>
      </c>
      <c r="K102" s="67"/>
      <c r="L102" s="35">
        <f t="shared" si="24"/>
        <v>46</v>
      </c>
      <c r="M102" s="64">
        <f t="shared" si="21"/>
        <v>3.3480392156862737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4.9203431372549016</v>
      </c>
      <c r="E103" s="130"/>
      <c r="F103" s="35">
        <f t="shared" si="22"/>
        <v>31</v>
      </c>
      <c r="G103" s="64">
        <f t="shared" si="19"/>
        <v>4.5723039215686265</v>
      </c>
      <c r="H103" s="131"/>
      <c r="I103" s="35">
        <f t="shared" si="23"/>
        <v>39</v>
      </c>
      <c r="J103" s="64">
        <f t="shared" si="20"/>
        <v>3.0780228758169939</v>
      </c>
      <c r="K103" s="67"/>
      <c r="L103" s="35">
        <f t="shared" si="24"/>
        <v>47</v>
      </c>
      <c r="M103" s="64">
        <f t="shared" si="21"/>
        <v>2.9534313725490184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7.0584150326797372</v>
      </c>
      <c r="E104" s="130"/>
      <c r="F104" s="35">
        <f t="shared" si="22"/>
        <v>32</v>
      </c>
      <c r="G104" s="64">
        <f t="shared" si="19"/>
        <v>3.2973856209150321</v>
      </c>
      <c r="H104" s="131"/>
      <c r="I104" s="35">
        <f t="shared" si="23"/>
        <v>40</v>
      </c>
      <c r="J104" s="64">
        <f t="shared" si="20"/>
        <v>5.3390522875816986</v>
      </c>
      <c r="K104" s="67"/>
      <c r="L104" s="35">
        <f t="shared" si="24"/>
        <v>48</v>
      </c>
      <c r="M104" s="64">
        <f t="shared" si="21"/>
        <v>0.71609477124183007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23</v>
      </c>
      <c r="B107" s="79" t="s">
        <v>27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89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126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64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65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87</v>
      </c>
      <c r="D113" s="282"/>
      <c r="E113" s="282"/>
      <c r="F113" s="283"/>
      <c r="G113" s="145">
        <f>AVERAGE(G97:G98)</f>
        <v>5.2881944444444429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29</v>
      </c>
      <c r="D115" s="282"/>
      <c r="E115" s="282"/>
      <c r="F115" s="283"/>
      <c r="G115" s="145">
        <f>G110/G113</f>
        <v>25.717662508207493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25</v>
      </c>
      <c r="B118" s="42" t="s">
        <v>91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9" t="s">
        <v>92</v>
      </c>
      <c r="C119" s="289"/>
      <c r="D119" s="289"/>
      <c r="E119" s="289"/>
      <c r="F119" s="289"/>
      <c r="G119" s="289"/>
      <c r="H119" s="289"/>
      <c r="I119" s="289"/>
      <c r="J119" s="289"/>
      <c r="K119" s="289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35</v>
      </c>
      <c r="D121" s="67"/>
      <c r="E121" s="46" t="s">
        <v>125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4.4438608010505591</v>
      </c>
      <c r="D122" s="67"/>
      <c r="E122" s="35">
        <f>F97</f>
        <v>25</v>
      </c>
      <c r="F122" s="148">
        <f t="shared" ref="F122:F129" si="26">G97*$G$115</f>
        <v>134.56598818122129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5.4208798424162827</v>
      </c>
      <c r="D123" s="67"/>
      <c r="E123" s="35">
        <f t="shared" ref="E123:E127" si="27">F98</f>
        <v>26</v>
      </c>
      <c r="F123" s="148">
        <f t="shared" si="26"/>
        <v>137.43401181877874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11.293499671700575</v>
      </c>
      <c r="D124" s="67"/>
      <c r="E124" s="35">
        <f t="shared" si="27"/>
        <v>27</v>
      </c>
      <c r="F124" s="148">
        <f t="shared" si="26"/>
        <v>140.16546290216681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21.473407747866073</v>
      </c>
      <c r="D125" s="67"/>
      <c r="E125" s="35">
        <f t="shared" si="27"/>
        <v>28</v>
      </c>
      <c r="F125" s="148">
        <f t="shared" si="26"/>
        <v>173.90938936309917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41.381483913328957</v>
      </c>
      <c r="D126" s="67"/>
      <c r="E126" s="35">
        <f t="shared" si="27"/>
        <v>29</v>
      </c>
      <c r="F126" s="148">
        <f t="shared" si="26"/>
        <v>97.596848325673022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77.142481943532502</v>
      </c>
      <c r="D127" s="67"/>
      <c r="E127" s="35">
        <f t="shared" si="27"/>
        <v>30</v>
      </c>
      <c r="F127" s="148">
        <f t="shared" si="26"/>
        <v>94.991464215364417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126.53972422849641</v>
      </c>
      <c r="D128" s="67"/>
      <c r="E128" s="35">
        <f>F103</f>
        <v>31</v>
      </c>
      <c r="F128" s="148">
        <f t="shared" si="26"/>
        <v>117.58896913985556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181.52593565331586</v>
      </c>
      <c r="D129" s="67"/>
      <c r="E129" s="35">
        <f>F104</f>
        <v>32</v>
      </c>
      <c r="F129" s="148">
        <f t="shared" si="26"/>
        <v>84.801050558109011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87.196323046618545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124.44386080105058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87.259356533158254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85.452396585686188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109.48916611950098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90.705187130663191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79.159553512803711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137.3079448456993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126.19304005252793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76.743269862114275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136.80367695338148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178.1326329612607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129.20814182534474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86.103742613263307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75.955351280367694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18.416283650689433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26</v>
      </c>
      <c r="B147" s="25" t="s">
        <v>74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72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108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76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109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52" zoomScaleNormal="100" workbookViewId="0">
      <selection activeCell="K75" sqref="K75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1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31">
        <v>44602</v>
      </c>
      <c r="K5" s="25" t="s">
        <v>95</v>
      </c>
      <c r="L5" s="26"/>
    </row>
    <row r="6" spans="1:28" x14ac:dyDescent="0.25">
      <c r="A6" s="25" t="s">
        <v>13</v>
      </c>
      <c r="B6" s="26" t="s">
        <v>134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278" t="s">
        <v>41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7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299" t="s">
        <v>37</v>
      </c>
      <c r="D14" s="296"/>
      <c r="E14" s="300"/>
      <c r="F14" s="293" t="s">
        <v>120</v>
      </c>
      <c r="G14" s="294"/>
      <c r="H14" s="294"/>
      <c r="I14" s="294" t="s">
        <v>120</v>
      </c>
      <c r="J14" s="294"/>
      <c r="K14" s="294"/>
      <c r="L14" s="294" t="s">
        <v>120</v>
      </c>
      <c r="M14" s="294"/>
      <c r="N14" s="295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8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9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0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9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0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9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0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1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288" t="s">
        <v>117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5" t="s">
        <v>80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41"/>
      <c r="Q28" s="285" t="s">
        <v>81</v>
      </c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7"/>
    </row>
    <row r="29" spans="1:28" ht="15.75" thickBot="1" x14ac:dyDescent="0.3">
      <c r="A29" s="87"/>
      <c r="B29" s="184"/>
      <c r="C29" s="41" t="s">
        <v>131</v>
      </c>
      <c r="D29" s="263">
        <v>1</v>
      </c>
      <c r="E29" s="88">
        <v>2</v>
      </c>
      <c r="F29" s="88">
        <v>3</v>
      </c>
      <c r="G29" s="89">
        <v>4</v>
      </c>
      <c r="H29" s="264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64">
        <v>11</v>
      </c>
      <c r="O29" s="265">
        <v>12</v>
      </c>
      <c r="P29" s="41"/>
      <c r="Q29" s="263">
        <v>1</v>
      </c>
      <c r="R29" s="264">
        <v>2</v>
      </c>
      <c r="S29" s="264">
        <v>3</v>
      </c>
      <c r="T29" s="89">
        <v>4</v>
      </c>
      <c r="U29" s="264">
        <v>5</v>
      </c>
      <c r="V29" s="90">
        <v>6</v>
      </c>
      <c r="W29" s="264">
        <v>7</v>
      </c>
      <c r="X29" s="264">
        <v>8</v>
      </c>
      <c r="Y29" s="264">
        <v>9</v>
      </c>
      <c r="Z29" s="89">
        <v>10</v>
      </c>
      <c r="AA29" s="264">
        <v>11</v>
      </c>
      <c r="AB29" s="265">
        <v>12</v>
      </c>
    </row>
    <row r="30" spans="1:28" x14ac:dyDescent="0.25">
      <c r="B30" s="41"/>
      <c r="C30" s="41">
        <v>22</v>
      </c>
      <c r="D30" s="92">
        <v>0.68959999999999999</v>
      </c>
      <c r="E30" s="93">
        <v>0.67879999999999996</v>
      </c>
      <c r="F30" s="93">
        <v>0.70189999999999997</v>
      </c>
      <c r="G30" s="94">
        <v>0.36959999999999998</v>
      </c>
      <c r="H30" s="93">
        <v>0.35560000000000003</v>
      </c>
      <c r="I30" s="95">
        <v>0.3458</v>
      </c>
      <c r="J30" s="93">
        <v>0.44090000000000001</v>
      </c>
      <c r="K30" s="93">
        <v>0.44030000000000002</v>
      </c>
      <c r="L30" s="93">
        <v>0.45100000000000001</v>
      </c>
      <c r="M30" s="94">
        <v>0.39460000000000001</v>
      </c>
      <c r="N30" s="93">
        <v>0.40429999999999999</v>
      </c>
      <c r="O30" s="96">
        <v>0.38790000000000002</v>
      </c>
      <c r="P30" s="41"/>
      <c r="Q30" s="92">
        <v>4.8800000000000003E-2</v>
      </c>
      <c r="R30" s="93">
        <v>4.7E-2</v>
      </c>
      <c r="S30" s="93">
        <v>4.7800000000000002E-2</v>
      </c>
      <c r="T30" s="94">
        <v>4.6199999999999998E-2</v>
      </c>
      <c r="U30" s="93">
        <v>4.7399999999999998E-2</v>
      </c>
      <c r="V30" s="95">
        <v>4.7699999999999999E-2</v>
      </c>
      <c r="W30" s="93">
        <v>4.7E-2</v>
      </c>
      <c r="X30" s="93">
        <v>4.7800000000000002E-2</v>
      </c>
      <c r="Y30" s="93">
        <v>4.82E-2</v>
      </c>
      <c r="Z30" s="94">
        <v>4.7699999999999999E-2</v>
      </c>
      <c r="AA30" s="93">
        <v>4.7100000000000003E-2</v>
      </c>
      <c r="AB30" s="96">
        <v>4.6100000000000002E-2</v>
      </c>
    </row>
    <row r="31" spans="1:28" x14ac:dyDescent="0.25">
      <c r="B31" s="41"/>
      <c r="C31" s="41"/>
      <c r="D31" s="98">
        <v>0.62590000000000001</v>
      </c>
      <c r="E31" s="68">
        <v>0.61329999999999996</v>
      </c>
      <c r="F31" s="68">
        <v>0.6079</v>
      </c>
      <c r="G31" s="99">
        <v>0.36399999999999999</v>
      </c>
      <c r="H31" s="68">
        <v>0.32590000000000002</v>
      </c>
      <c r="I31" s="100">
        <v>0.3216</v>
      </c>
      <c r="J31" s="68">
        <v>0.2261</v>
      </c>
      <c r="K31" s="68">
        <v>0.1983</v>
      </c>
      <c r="L31" s="68">
        <v>0.2281</v>
      </c>
      <c r="M31" s="99">
        <v>0.47770000000000001</v>
      </c>
      <c r="N31" s="68">
        <v>0.4788</v>
      </c>
      <c r="O31" s="101">
        <v>0.48060000000000003</v>
      </c>
      <c r="P31" s="80"/>
      <c r="Q31" s="98">
        <v>4.6300000000000001E-2</v>
      </c>
      <c r="R31" s="68">
        <v>4.5900000000000003E-2</v>
      </c>
      <c r="S31" s="68">
        <v>4.5699999999999998E-2</v>
      </c>
      <c r="T31" s="99">
        <v>4.6300000000000001E-2</v>
      </c>
      <c r="U31" s="68">
        <v>4.6699999999999998E-2</v>
      </c>
      <c r="V31" s="100">
        <v>4.8599999999999997E-2</v>
      </c>
      <c r="W31" s="68">
        <v>4.8000000000000001E-2</v>
      </c>
      <c r="X31" s="68">
        <v>4.7399999999999998E-2</v>
      </c>
      <c r="Y31" s="68">
        <v>4.6699999999999998E-2</v>
      </c>
      <c r="Z31" s="99">
        <v>4.7399999999999998E-2</v>
      </c>
      <c r="AA31" s="68">
        <v>4.7699999999999999E-2</v>
      </c>
      <c r="AB31" s="101">
        <v>4.6800000000000001E-2</v>
      </c>
    </row>
    <row r="32" spans="1:28" x14ac:dyDescent="0.25">
      <c r="B32" s="41"/>
      <c r="C32" s="41"/>
      <c r="D32" s="102">
        <v>0.59250000000000003</v>
      </c>
      <c r="E32" s="103">
        <v>0.5806</v>
      </c>
      <c r="F32" s="103">
        <v>0.54910000000000003</v>
      </c>
      <c r="G32" s="104">
        <v>0.48880000000000001</v>
      </c>
      <c r="H32" s="103">
        <v>0.48309999999999997</v>
      </c>
      <c r="I32" s="105">
        <v>0.47039999999999998</v>
      </c>
      <c r="J32" s="103">
        <v>0.496</v>
      </c>
      <c r="K32" s="103">
        <v>0.49419999999999997</v>
      </c>
      <c r="L32" s="103">
        <v>0.47849999999999998</v>
      </c>
      <c r="M32" s="104">
        <v>0.45760000000000001</v>
      </c>
      <c r="N32" s="103">
        <v>0.44629999999999997</v>
      </c>
      <c r="O32" s="106">
        <v>0.44850000000000001</v>
      </c>
      <c r="P32" s="80"/>
      <c r="Q32" s="102">
        <v>4.6199999999999998E-2</v>
      </c>
      <c r="R32" s="103">
        <v>4.65E-2</v>
      </c>
      <c r="S32" s="103">
        <v>4.7600000000000003E-2</v>
      </c>
      <c r="T32" s="104">
        <v>4.9700000000000001E-2</v>
      </c>
      <c r="U32" s="103">
        <v>5.3199999999999997E-2</v>
      </c>
      <c r="V32" s="105">
        <v>5.2900000000000003E-2</v>
      </c>
      <c r="W32" s="103">
        <v>0.05</v>
      </c>
      <c r="X32" s="103">
        <v>5.04E-2</v>
      </c>
      <c r="Y32" s="103">
        <v>4.9700000000000001E-2</v>
      </c>
      <c r="Z32" s="104">
        <v>4.7899999999999998E-2</v>
      </c>
      <c r="AA32" s="103">
        <v>4.9200000000000001E-2</v>
      </c>
      <c r="AB32" s="106">
        <v>4.7E-2</v>
      </c>
    </row>
    <row r="33" spans="1:28" x14ac:dyDescent="0.25">
      <c r="B33" s="41"/>
      <c r="C33" s="41"/>
      <c r="D33" s="98">
        <v>0.49009999999999998</v>
      </c>
      <c r="E33" s="68">
        <v>0.47610000000000002</v>
      </c>
      <c r="F33" s="68">
        <v>0.47649999999999998</v>
      </c>
      <c r="G33" s="99">
        <v>0.41889999999999999</v>
      </c>
      <c r="H33" s="68">
        <v>0.43109999999999998</v>
      </c>
      <c r="I33" s="100">
        <v>0.44579999999999997</v>
      </c>
      <c r="J33" s="68">
        <v>0.4103</v>
      </c>
      <c r="K33" s="68">
        <v>0.40560000000000002</v>
      </c>
      <c r="L33" s="68">
        <v>0.37369999999999998</v>
      </c>
      <c r="M33" s="99">
        <v>0.35610000000000003</v>
      </c>
      <c r="N33" s="68">
        <v>0.41880000000000001</v>
      </c>
      <c r="O33" s="101">
        <v>0.41610000000000003</v>
      </c>
      <c r="P33" s="80"/>
      <c r="Q33" s="98">
        <v>4.6600000000000003E-2</v>
      </c>
      <c r="R33" s="68">
        <v>4.58E-2</v>
      </c>
      <c r="S33" s="68">
        <v>4.5699999999999998E-2</v>
      </c>
      <c r="T33" s="99">
        <v>4.8399999999999999E-2</v>
      </c>
      <c r="U33" s="68">
        <v>5.16E-2</v>
      </c>
      <c r="V33" s="100">
        <v>5.0099999999999999E-2</v>
      </c>
      <c r="W33" s="68">
        <v>5.0799999999999998E-2</v>
      </c>
      <c r="X33" s="68">
        <v>4.9399999999999999E-2</v>
      </c>
      <c r="Y33" s="68">
        <v>4.7399999999999998E-2</v>
      </c>
      <c r="Z33" s="99">
        <v>0.05</v>
      </c>
      <c r="AA33" s="68">
        <v>4.8899999999999999E-2</v>
      </c>
      <c r="AB33" s="101">
        <v>4.6600000000000003E-2</v>
      </c>
    </row>
    <row r="34" spans="1:28" x14ac:dyDescent="0.25">
      <c r="B34" s="41"/>
      <c r="C34" s="41"/>
      <c r="D34" s="102">
        <v>0.3962</v>
      </c>
      <c r="E34" s="103">
        <v>0.3785</v>
      </c>
      <c r="F34" s="103">
        <v>0.38059999999999999</v>
      </c>
      <c r="G34" s="104">
        <v>0.48259999999999997</v>
      </c>
      <c r="H34" s="103">
        <v>0.46179999999999999</v>
      </c>
      <c r="I34" s="105">
        <v>0.46639999999999998</v>
      </c>
      <c r="J34" s="103">
        <v>0.49159999999999998</v>
      </c>
      <c r="K34" s="103">
        <v>0.45879999999999999</v>
      </c>
      <c r="L34" s="103">
        <v>0.4743</v>
      </c>
      <c r="M34" s="104">
        <v>0.4768</v>
      </c>
      <c r="N34" s="103">
        <v>0.42580000000000001</v>
      </c>
      <c r="O34" s="106">
        <v>0.4803</v>
      </c>
      <c r="P34" s="80"/>
      <c r="Q34" s="102">
        <v>4.7300000000000002E-2</v>
      </c>
      <c r="R34" s="103">
        <v>4.6800000000000001E-2</v>
      </c>
      <c r="S34" s="103">
        <v>4.7E-2</v>
      </c>
      <c r="T34" s="104">
        <v>4.8500000000000001E-2</v>
      </c>
      <c r="U34" s="103">
        <v>4.9799999999999997E-2</v>
      </c>
      <c r="V34" s="105">
        <v>4.9599999999999998E-2</v>
      </c>
      <c r="W34" s="103">
        <v>4.9099999999999998E-2</v>
      </c>
      <c r="X34" s="103">
        <v>4.9399999999999999E-2</v>
      </c>
      <c r="Y34" s="103">
        <v>4.9599999999999998E-2</v>
      </c>
      <c r="Z34" s="104">
        <v>4.7500000000000001E-2</v>
      </c>
      <c r="AA34" s="103">
        <v>4.6699999999999998E-2</v>
      </c>
      <c r="AB34" s="106">
        <v>4.7E-2</v>
      </c>
    </row>
    <row r="35" spans="1:28" x14ac:dyDescent="0.25">
      <c r="B35" s="41"/>
      <c r="C35" s="41"/>
      <c r="D35" s="98">
        <v>9.2299999999999993E-2</v>
      </c>
      <c r="E35" s="68">
        <v>6.93E-2</v>
      </c>
      <c r="F35" s="68">
        <v>6.1100000000000002E-2</v>
      </c>
      <c r="G35" s="99">
        <v>0.1673</v>
      </c>
      <c r="H35" s="68">
        <v>0.18920000000000001</v>
      </c>
      <c r="I35" s="100">
        <v>0.1502</v>
      </c>
      <c r="J35" s="68">
        <v>0.47089999999999999</v>
      </c>
      <c r="K35" s="68">
        <v>0.45900000000000002</v>
      </c>
      <c r="L35" s="68">
        <v>0.45169999999999999</v>
      </c>
      <c r="M35" s="99">
        <v>0.53339999999999999</v>
      </c>
      <c r="N35" s="68">
        <v>0.56069999999999998</v>
      </c>
      <c r="O35" s="101">
        <v>0.51480000000000004</v>
      </c>
      <c r="P35" s="80"/>
      <c r="Q35" s="98">
        <v>4.7E-2</v>
      </c>
      <c r="R35" s="68">
        <v>4.8300000000000003E-2</v>
      </c>
      <c r="S35" s="68">
        <v>4.7699999999999999E-2</v>
      </c>
      <c r="T35" s="99">
        <v>5.3199999999999997E-2</v>
      </c>
      <c r="U35" s="68">
        <v>4.7399999999999998E-2</v>
      </c>
      <c r="V35" s="100">
        <v>0.05</v>
      </c>
      <c r="W35" s="68">
        <v>4.8099999999999997E-2</v>
      </c>
      <c r="X35" s="68">
        <v>4.9099999999999998E-2</v>
      </c>
      <c r="Y35" s="68">
        <v>4.7899999999999998E-2</v>
      </c>
      <c r="Z35" s="99">
        <v>4.7399999999999998E-2</v>
      </c>
      <c r="AA35" s="68">
        <v>4.7500000000000001E-2</v>
      </c>
      <c r="AB35" s="101">
        <v>4.5900000000000003E-2</v>
      </c>
    </row>
    <row r="36" spans="1:28" x14ac:dyDescent="0.25">
      <c r="B36" s="41"/>
      <c r="C36" s="41"/>
      <c r="D36" s="102">
        <v>5.45E-2</v>
      </c>
      <c r="E36" s="103">
        <v>5.67E-2</v>
      </c>
      <c r="F36" s="103">
        <v>5.67E-2</v>
      </c>
      <c r="G36" s="104">
        <v>0.3634</v>
      </c>
      <c r="H36" s="103">
        <v>0.34239999999999998</v>
      </c>
      <c r="I36" s="105">
        <v>0.34870000000000001</v>
      </c>
      <c r="J36" s="103">
        <v>0.41489999999999999</v>
      </c>
      <c r="K36" s="103">
        <v>0.41039999999999999</v>
      </c>
      <c r="L36" s="103">
        <v>0.4103</v>
      </c>
      <c r="M36" s="104">
        <v>0.48699999999999999</v>
      </c>
      <c r="N36" s="103">
        <v>0.49569999999999997</v>
      </c>
      <c r="O36" s="106">
        <v>0.47120000000000001</v>
      </c>
      <c r="P36" s="80"/>
      <c r="Q36" s="102">
        <v>4.7100000000000003E-2</v>
      </c>
      <c r="R36" s="103">
        <v>4.9399999999999999E-2</v>
      </c>
      <c r="S36" s="103">
        <v>4.9399999999999999E-2</v>
      </c>
      <c r="T36" s="104">
        <v>4.9200000000000001E-2</v>
      </c>
      <c r="U36" s="103">
        <v>4.8800000000000003E-2</v>
      </c>
      <c r="V36" s="105">
        <v>5.57E-2</v>
      </c>
      <c r="W36" s="103">
        <v>5.33E-2</v>
      </c>
      <c r="X36" s="103">
        <v>4.7800000000000002E-2</v>
      </c>
      <c r="Y36" s="103">
        <v>4.8399999999999999E-2</v>
      </c>
      <c r="Z36" s="104">
        <v>4.7899999999999998E-2</v>
      </c>
      <c r="AA36" s="103">
        <v>4.7800000000000002E-2</v>
      </c>
      <c r="AB36" s="106">
        <v>4.6800000000000001E-2</v>
      </c>
    </row>
    <row r="37" spans="1:28" ht="15.75" thickBot="1" x14ac:dyDescent="0.3">
      <c r="B37" s="41"/>
      <c r="C37" s="41"/>
      <c r="D37" s="109">
        <v>5.8900000000000001E-2</v>
      </c>
      <c r="E37" s="110">
        <v>5.8400000000000001E-2</v>
      </c>
      <c r="F37" s="110">
        <v>6.8199999999999997E-2</v>
      </c>
      <c r="G37" s="111">
        <v>0.43440000000000001</v>
      </c>
      <c r="H37" s="110">
        <v>0.4118</v>
      </c>
      <c r="I37" s="112">
        <v>0.40550000000000003</v>
      </c>
      <c r="J37" s="110">
        <v>0.4622</v>
      </c>
      <c r="K37" s="110">
        <v>0.46879999999999999</v>
      </c>
      <c r="L37" s="110">
        <v>0.47510000000000002</v>
      </c>
      <c r="M37" s="111">
        <v>0.46450000000000002</v>
      </c>
      <c r="N37" s="110">
        <v>0.4425</v>
      </c>
      <c r="O37" s="113">
        <v>0.42099999999999999</v>
      </c>
      <c r="P37" s="80"/>
      <c r="Q37" s="109">
        <v>5.04E-2</v>
      </c>
      <c r="R37" s="110">
        <v>5.0299999999999997E-2</v>
      </c>
      <c r="S37" s="110">
        <v>0.06</v>
      </c>
      <c r="T37" s="111">
        <v>4.8000000000000001E-2</v>
      </c>
      <c r="U37" s="110">
        <v>5.0999999999999997E-2</v>
      </c>
      <c r="V37" s="112">
        <v>5.0299999999999997E-2</v>
      </c>
      <c r="W37" s="110">
        <v>4.7100000000000003E-2</v>
      </c>
      <c r="X37" s="110">
        <v>5.2299999999999999E-2</v>
      </c>
      <c r="Y37" s="110">
        <v>4.7E-2</v>
      </c>
      <c r="Z37" s="111">
        <v>4.7E-2</v>
      </c>
      <c r="AA37" s="110">
        <v>4.6600000000000003E-2</v>
      </c>
      <c r="AB37" s="113">
        <v>4.5199999999999997E-2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114" t="s">
        <v>96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90" t="s">
        <v>107</v>
      </c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2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0.64080000000000004</v>
      </c>
      <c r="D44" s="122">
        <f t="shared" si="6"/>
        <v>0.63179999999999992</v>
      </c>
      <c r="E44" s="123">
        <f t="shared" si="6"/>
        <v>0.65410000000000001</v>
      </c>
      <c r="F44" s="121">
        <f t="shared" si="6"/>
        <v>0.32339999999999997</v>
      </c>
      <c r="G44" s="122">
        <f t="shared" si="6"/>
        <v>0.30820000000000003</v>
      </c>
      <c r="H44" s="123">
        <f t="shared" si="6"/>
        <v>0.29809999999999998</v>
      </c>
      <c r="I44" s="121">
        <f t="shared" si="6"/>
        <v>0.39390000000000003</v>
      </c>
      <c r="J44" s="122">
        <f t="shared" si="6"/>
        <v>0.39250000000000002</v>
      </c>
      <c r="K44" s="123">
        <f t="shared" si="6"/>
        <v>0.40279999999999999</v>
      </c>
      <c r="L44" s="121">
        <f t="shared" si="6"/>
        <v>0.34689999999999999</v>
      </c>
      <c r="M44" s="122">
        <f t="shared" si="6"/>
        <v>0.35719999999999996</v>
      </c>
      <c r="N44" s="123">
        <f t="shared" si="6"/>
        <v>0.34179999999999999</v>
      </c>
      <c r="O44" s="41"/>
      <c r="P44" s="41"/>
    </row>
    <row r="45" spans="1:28" x14ac:dyDescent="0.25">
      <c r="B45" s="120" t="s">
        <v>1</v>
      </c>
      <c r="C45" s="98">
        <f t="shared" si="6"/>
        <v>0.5796</v>
      </c>
      <c r="D45" s="68">
        <f t="shared" si="6"/>
        <v>0.5673999999999999</v>
      </c>
      <c r="E45" s="101">
        <f t="shared" si="6"/>
        <v>0.56220000000000003</v>
      </c>
      <c r="F45" s="98">
        <f t="shared" si="6"/>
        <v>0.31769999999999998</v>
      </c>
      <c r="G45" s="68">
        <f t="shared" si="6"/>
        <v>0.2792</v>
      </c>
      <c r="H45" s="101">
        <f t="shared" si="6"/>
        <v>0.27300000000000002</v>
      </c>
      <c r="I45" s="98">
        <f t="shared" si="6"/>
        <v>0.17809999999999998</v>
      </c>
      <c r="J45" s="68">
        <f t="shared" si="6"/>
        <v>0.15090000000000001</v>
      </c>
      <c r="K45" s="101">
        <f t="shared" si="6"/>
        <v>0.18140000000000001</v>
      </c>
      <c r="L45" s="98">
        <f t="shared" si="6"/>
        <v>0.43030000000000002</v>
      </c>
      <c r="M45" s="68">
        <f t="shared" si="6"/>
        <v>0.43109999999999998</v>
      </c>
      <c r="N45" s="101">
        <f t="shared" si="6"/>
        <v>0.43380000000000002</v>
      </c>
      <c r="O45" s="41"/>
      <c r="P45" s="41"/>
    </row>
    <row r="46" spans="1:28" x14ac:dyDescent="0.25">
      <c r="B46" s="120" t="s">
        <v>2</v>
      </c>
      <c r="C46" s="98">
        <f t="shared" si="6"/>
        <v>0.54630000000000001</v>
      </c>
      <c r="D46" s="68">
        <f t="shared" si="6"/>
        <v>0.53410000000000002</v>
      </c>
      <c r="E46" s="101">
        <f t="shared" si="6"/>
        <v>0.50150000000000006</v>
      </c>
      <c r="F46" s="98">
        <f t="shared" si="6"/>
        <v>0.43909999999999999</v>
      </c>
      <c r="G46" s="68">
        <f t="shared" si="6"/>
        <v>0.42989999999999995</v>
      </c>
      <c r="H46" s="101">
        <f t="shared" si="6"/>
        <v>0.41749999999999998</v>
      </c>
      <c r="I46" s="98">
        <f t="shared" si="6"/>
        <v>0.44600000000000001</v>
      </c>
      <c r="J46" s="68">
        <f t="shared" si="6"/>
        <v>0.44379999999999997</v>
      </c>
      <c r="K46" s="101">
        <f t="shared" si="6"/>
        <v>0.42879999999999996</v>
      </c>
      <c r="L46" s="98">
        <f t="shared" si="6"/>
        <v>0.40970000000000001</v>
      </c>
      <c r="M46" s="68">
        <f t="shared" si="6"/>
        <v>0.39709999999999995</v>
      </c>
      <c r="N46" s="101">
        <f t="shared" si="6"/>
        <v>0.40150000000000002</v>
      </c>
      <c r="O46" s="41"/>
      <c r="P46" s="41"/>
    </row>
    <row r="47" spans="1:28" x14ac:dyDescent="0.25">
      <c r="B47" s="120" t="s">
        <v>3</v>
      </c>
      <c r="C47" s="98">
        <f t="shared" si="6"/>
        <v>0.44350000000000001</v>
      </c>
      <c r="D47" s="68">
        <f t="shared" si="6"/>
        <v>0.43030000000000002</v>
      </c>
      <c r="E47" s="101">
        <f t="shared" si="6"/>
        <v>0.43079999999999996</v>
      </c>
      <c r="F47" s="98">
        <f t="shared" si="6"/>
        <v>0.3705</v>
      </c>
      <c r="G47" s="68">
        <f t="shared" si="6"/>
        <v>0.3795</v>
      </c>
      <c r="H47" s="101">
        <f t="shared" si="6"/>
        <v>0.3957</v>
      </c>
      <c r="I47" s="98">
        <f t="shared" si="6"/>
        <v>0.35949999999999999</v>
      </c>
      <c r="J47" s="68">
        <f t="shared" si="6"/>
        <v>0.35620000000000002</v>
      </c>
      <c r="K47" s="101">
        <f t="shared" si="6"/>
        <v>0.32629999999999998</v>
      </c>
      <c r="L47" s="266"/>
      <c r="M47" s="68">
        <f t="shared" si="6"/>
        <v>0.36990000000000001</v>
      </c>
      <c r="N47" s="101">
        <f t="shared" si="6"/>
        <v>0.36950000000000005</v>
      </c>
      <c r="O47" s="41"/>
      <c r="P47" s="41"/>
    </row>
    <row r="48" spans="1:28" x14ac:dyDescent="0.25">
      <c r="B48" s="120" t="s">
        <v>4</v>
      </c>
      <c r="C48" s="98">
        <f t="shared" si="6"/>
        <v>0.34889999999999999</v>
      </c>
      <c r="D48" s="68">
        <f t="shared" si="6"/>
        <v>0.33169999999999999</v>
      </c>
      <c r="E48" s="101">
        <f t="shared" si="6"/>
        <v>0.33360000000000001</v>
      </c>
      <c r="F48" s="98">
        <f t="shared" si="6"/>
        <v>0.43409999999999999</v>
      </c>
      <c r="G48" s="68">
        <f t="shared" si="6"/>
        <v>0.41199999999999998</v>
      </c>
      <c r="H48" s="101">
        <f t="shared" si="6"/>
        <v>0.4168</v>
      </c>
      <c r="I48" s="98">
        <f t="shared" si="6"/>
        <v>0.4425</v>
      </c>
      <c r="J48" s="68">
        <f t="shared" si="6"/>
        <v>0.40939999999999999</v>
      </c>
      <c r="K48" s="101">
        <f t="shared" si="6"/>
        <v>0.42470000000000002</v>
      </c>
      <c r="L48" s="98">
        <f t="shared" si="6"/>
        <v>0.42930000000000001</v>
      </c>
      <c r="M48" s="267"/>
      <c r="N48" s="101">
        <f t="shared" si="6"/>
        <v>0.43330000000000002</v>
      </c>
      <c r="O48" s="41"/>
      <c r="P48" s="41"/>
    </row>
    <row r="49" spans="1:42" x14ac:dyDescent="0.25">
      <c r="B49" s="120" t="s">
        <v>5</v>
      </c>
      <c r="C49" s="98">
        <f t="shared" si="6"/>
        <v>4.5299999999999993E-2</v>
      </c>
      <c r="D49" s="68">
        <f t="shared" si="6"/>
        <v>2.0999999999999998E-2</v>
      </c>
      <c r="E49" s="101">
        <f t="shared" si="6"/>
        <v>1.3400000000000002E-2</v>
      </c>
      <c r="F49" s="98">
        <f t="shared" si="6"/>
        <v>0.11410000000000001</v>
      </c>
      <c r="G49" s="68">
        <f t="shared" si="6"/>
        <v>0.14180000000000001</v>
      </c>
      <c r="H49" s="101">
        <f t="shared" si="6"/>
        <v>0.1002</v>
      </c>
      <c r="I49" s="98">
        <f t="shared" si="6"/>
        <v>0.42280000000000001</v>
      </c>
      <c r="J49" s="68">
        <f t="shared" si="6"/>
        <v>0.40990000000000004</v>
      </c>
      <c r="K49" s="101">
        <f t="shared" si="6"/>
        <v>0.40379999999999999</v>
      </c>
      <c r="L49" s="98">
        <f t="shared" si="6"/>
        <v>0.48599999999999999</v>
      </c>
      <c r="M49" s="68">
        <f t="shared" si="6"/>
        <v>0.51319999999999999</v>
      </c>
      <c r="N49" s="101">
        <f t="shared" si="6"/>
        <v>0.46890000000000004</v>
      </c>
      <c r="O49" s="41"/>
      <c r="P49" s="41"/>
    </row>
    <row r="50" spans="1:42" x14ac:dyDescent="0.25">
      <c r="B50" s="120" t="s">
        <v>6</v>
      </c>
      <c r="C50" s="98">
        <f t="shared" si="6"/>
        <v>7.3999999999999969E-3</v>
      </c>
      <c r="D50" s="68">
        <f t="shared" si="6"/>
        <v>7.3000000000000009E-3</v>
      </c>
      <c r="E50" s="101">
        <f t="shared" si="6"/>
        <v>7.3000000000000009E-3</v>
      </c>
      <c r="F50" s="98">
        <f t="shared" si="6"/>
        <v>0.31419999999999998</v>
      </c>
      <c r="G50" s="68">
        <f t="shared" si="6"/>
        <v>0.29359999999999997</v>
      </c>
      <c r="H50" s="101">
        <f t="shared" si="6"/>
        <v>0.29300000000000004</v>
      </c>
      <c r="I50" s="98">
        <f t="shared" si="6"/>
        <v>0.36159999999999998</v>
      </c>
      <c r="J50" s="68">
        <f t="shared" si="6"/>
        <v>0.36259999999999998</v>
      </c>
      <c r="K50" s="101">
        <f t="shared" si="6"/>
        <v>0.3619</v>
      </c>
      <c r="L50" s="98">
        <f t="shared" si="6"/>
        <v>0.43909999999999999</v>
      </c>
      <c r="M50" s="68">
        <f t="shared" si="6"/>
        <v>0.44789999999999996</v>
      </c>
      <c r="N50" s="101">
        <f t="shared" si="6"/>
        <v>0.4244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8.5000000000000006E-3</v>
      </c>
      <c r="D51" s="135">
        <f t="shared" si="6"/>
        <v>8.100000000000003E-3</v>
      </c>
      <c r="E51" s="136">
        <f t="shared" si="6"/>
        <v>8.199999999999999E-3</v>
      </c>
      <c r="F51" s="134">
        <f t="shared" si="6"/>
        <v>0.38640000000000002</v>
      </c>
      <c r="G51" s="135">
        <f t="shared" si="6"/>
        <v>0.36080000000000001</v>
      </c>
      <c r="H51" s="136">
        <f t="shared" si="6"/>
        <v>0.35520000000000002</v>
      </c>
      <c r="I51" s="134">
        <f t="shared" si="6"/>
        <v>0.41510000000000002</v>
      </c>
      <c r="J51" s="135">
        <f t="shared" si="6"/>
        <v>0.41649999999999998</v>
      </c>
      <c r="K51" s="136">
        <f t="shared" si="6"/>
        <v>0.42810000000000004</v>
      </c>
      <c r="L51" s="134">
        <f t="shared" si="6"/>
        <v>0.41750000000000004</v>
      </c>
      <c r="M51" s="135">
        <f t="shared" si="6"/>
        <v>0.39590000000000003</v>
      </c>
      <c r="N51" s="136">
        <f t="shared" si="6"/>
        <v>0.37579999999999997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84" t="s">
        <v>39</v>
      </c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17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79" t="s">
        <v>30</v>
      </c>
      <c r="D57" s="280"/>
      <c r="E57" s="281"/>
      <c r="F57" s="279" t="s">
        <v>31</v>
      </c>
      <c r="G57" s="280"/>
      <c r="H57" s="281"/>
      <c r="I57" s="280" t="s">
        <v>33</v>
      </c>
      <c r="J57" s="280"/>
      <c r="K57" s="280"/>
      <c r="L57" s="279" t="s">
        <v>32</v>
      </c>
      <c r="M57" s="280"/>
      <c r="N57" s="281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163" t="s">
        <v>10</v>
      </c>
      <c r="H58" s="45" t="s">
        <v>11</v>
      </c>
      <c r="I58" s="46" t="s">
        <v>125</v>
      </c>
      <c r="J58" s="163" t="s">
        <v>10</v>
      </c>
      <c r="K58" s="163" t="s">
        <v>11</v>
      </c>
      <c r="L58" s="46" t="s">
        <v>125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0.64223333333333332</v>
      </c>
      <c r="E59" s="57">
        <f t="shared" ref="E59:E64" si="8">STDEV(C44:E44)</f>
        <v>1.121888289150637E-2</v>
      </c>
      <c r="F59" s="190">
        <f t="shared" ref="F59:F66" si="9">F15</f>
        <v>1</v>
      </c>
      <c r="G59" s="56">
        <f t="shared" ref="G59:G66" si="10">AVERAGE(F44:H44)</f>
        <v>0.30990000000000001</v>
      </c>
      <c r="H59" s="57">
        <f t="shared" ref="H59:H66" si="11">STDEV(F44:H44)</f>
        <v>1.2735383779062167E-2</v>
      </c>
      <c r="I59" s="190">
        <f t="shared" ref="I59:I66" si="12">I15</f>
        <v>9</v>
      </c>
      <c r="J59" s="169">
        <f t="shared" ref="J59:J66" si="13">AVERAGE(I44:K44)</f>
        <v>0.39640000000000003</v>
      </c>
      <c r="K59" s="169">
        <f t="shared" ref="K59:K66" si="14">STDEV(I44:K44)</f>
        <v>5.5865910893853525E-3</v>
      </c>
      <c r="L59" s="190">
        <f t="shared" ref="L59:L66" si="15">L15</f>
        <v>17</v>
      </c>
      <c r="M59" s="56">
        <f t="shared" ref="M59:M66" si="16">AVERAGE(L44:N44)</f>
        <v>0.34863333333333335</v>
      </c>
      <c r="N59" s="57">
        <f t="shared" ref="N59:N66" si="17">STDEV(L44:N44)</f>
        <v>7.844955916595904E-3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0.56973333333333331</v>
      </c>
      <c r="E60" s="57">
        <f t="shared" si="8"/>
        <v>8.9315918700606407E-3</v>
      </c>
      <c r="F60" s="58">
        <f t="shared" si="9"/>
        <v>2</v>
      </c>
      <c r="G60" s="56">
        <f t="shared" si="10"/>
        <v>0.28996666666666665</v>
      </c>
      <c r="H60" s="57">
        <f t="shared" si="11"/>
        <v>2.4217005044665049E-2</v>
      </c>
      <c r="I60" s="58">
        <f t="shared" si="12"/>
        <v>10</v>
      </c>
      <c r="J60" s="56">
        <f t="shared" si="13"/>
        <v>0.17013333333333333</v>
      </c>
      <c r="K60" s="56">
        <f t="shared" si="14"/>
        <v>1.6738080335968433E-2</v>
      </c>
      <c r="L60" s="58">
        <f t="shared" si="15"/>
        <v>18</v>
      </c>
      <c r="M60" s="56">
        <f t="shared" si="16"/>
        <v>0.4317333333333333</v>
      </c>
      <c r="N60" s="57">
        <f t="shared" si="17"/>
        <v>1.8339392937971968E-3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0.52729999999999999</v>
      </c>
      <c r="E61" s="57">
        <f t="shared" si="8"/>
        <v>2.3161174408911109E-2</v>
      </c>
      <c r="F61" s="58">
        <f t="shared" si="9"/>
        <v>3</v>
      </c>
      <c r="G61" s="56">
        <f t="shared" si="10"/>
        <v>0.42883333333333334</v>
      </c>
      <c r="H61" s="57">
        <f t="shared" si="11"/>
        <v>1.0839434179574753E-2</v>
      </c>
      <c r="I61" s="58">
        <f t="shared" si="12"/>
        <v>11</v>
      </c>
      <c r="J61" s="56">
        <f t="shared" si="13"/>
        <v>0.43953333333333333</v>
      </c>
      <c r="K61" s="56">
        <f t="shared" si="14"/>
        <v>9.3601994280749015E-3</v>
      </c>
      <c r="L61" s="58">
        <f t="shared" si="15"/>
        <v>19</v>
      </c>
      <c r="M61" s="56">
        <f t="shared" si="16"/>
        <v>0.40276666666666666</v>
      </c>
      <c r="N61" s="57">
        <f t="shared" si="17"/>
        <v>6.3947895456640041E-3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0.43486666666666668</v>
      </c>
      <c r="E62" s="57">
        <f t="shared" si="8"/>
        <v>7.4808644776745868E-3</v>
      </c>
      <c r="F62" s="58">
        <f t="shared" si="9"/>
        <v>4</v>
      </c>
      <c r="G62" s="56">
        <f t="shared" si="10"/>
        <v>0.38189999999999996</v>
      </c>
      <c r="H62" s="57">
        <f t="shared" si="11"/>
        <v>1.2770277992275657E-2</v>
      </c>
      <c r="I62" s="58">
        <f t="shared" si="12"/>
        <v>12</v>
      </c>
      <c r="J62" s="56">
        <f t="shared" si="13"/>
        <v>0.34733333333333333</v>
      </c>
      <c r="K62" s="56">
        <f t="shared" si="14"/>
        <v>1.8289979041358515E-2</v>
      </c>
      <c r="L62" s="58">
        <f t="shared" si="15"/>
        <v>20</v>
      </c>
      <c r="M62" s="56">
        <f t="shared" si="16"/>
        <v>0.36970000000000003</v>
      </c>
      <c r="N62" s="57">
        <f t="shared" si="17"/>
        <v>2.8284271247458785E-4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0.33806666666666668</v>
      </c>
      <c r="E63" s="57">
        <f t="shared" si="8"/>
        <v>9.4299169314121314E-3</v>
      </c>
      <c r="F63" s="58">
        <f t="shared" si="9"/>
        <v>5</v>
      </c>
      <c r="G63" s="56">
        <f t="shared" si="10"/>
        <v>0.42096666666666666</v>
      </c>
      <c r="H63" s="57">
        <f t="shared" si="11"/>
        <v>1.1624256248609343E-2</v>
      </c>
      <c r="I63" s="58">
        <f t="shared" si="12"/>
        <v>13</v>
      </c>
      <c r="J63" s="56">
        <f t="shared" si="13"/>
        <v>0.42553333333333332</v>
      </c>
      <c r="K63" s="56">
        <f t="shared" si="14"/>
        <v>1.656572767291958E-2</v>
      </c>
      <c r="L63" s="58">
        <f t="shared" si="15"/>
        <v>21</v>
      </c>
      <c r="M63" s="56">
        <f t="shared" si="16"/>
        <v>0.43130000000000002</v>
      </c>
      <c r="N63" s="57">
        <f t="shared" si="17"/>
        <v>2.8284271247461927E-3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2.6566666666666666E-2</v>
      </c>
      <c r="E64" s="57">
        <f t="shared" si="8"/>
        <v>1.6662632845181859E-2</v>
      </c>
      <c r="F64" s="58">
        <f t="shared" si="9"/>
        <v>6</v>
      </c>
      <c r="G64" s="56">
        <f t="shared" si="10"/>
        <v>0.11870000000000001</v>
      </c>
      <c r="H64" s="57">
        <f t="shared" si="11"/>
        <v>2.1178054679313576E-2</v>
      </c>
      <c r="I64" s="58">
        <f t="shared" si="12"/>
        <v>14</v>
      </c>
      <c r="J64" s="56">
        <f t="shared" si="13"/>
        <v>0.41216666666666663</v>
      </c>
      <c r="K64" s="56">
        <f t="shared" si="14"/>
        <v>9.7006872608765924E-3</v>
      </c>
      <c r="L64" s="58">
        <f t="shared" si="15"/>
        <v>22</v>
      </c>
      <c r="M64" s="56">
        <f t="shared" si="16"/>
        <v>0.48936666666666667</v>
      </c>
      <c r="N64" s="57">
        <f t="shared" si="17"/>
        <v>2.2341068312265917E-2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0.30026666666666663</v>
      </c>
      <c r="H65" s="57">
        <f t="shared" si="11"/>
        <v>1.2070349345952375E-2</v>
      </c>
      <c r="I65" s="58">
        <f t="shared" si="12"/>
        <v>15</v>
      </c>
      <c r="J65" s="56">
        <f t="shared" si="13"/>
        <v>0.36203333333333337</v>
      </c>
      <c r="K65" s="56">
        <f t="shared" si="14"/>
        <v>5.1316014394468595E-4</v>
      </c>
      <c r="L65" s="58">
        <f t="shared" si="15"/>
        <v>23</v>
      </c>
      <c r="M65" s="56">
        <f t="shared" si="16"/>
        <v>0.43713333333333332</v>
      </c>
      <c r="N65" s="57">
        <f t="shared" si="17"/>
        <v>1.1872798041461538E-2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0.36746666666666666</v>
      </c>
      <c r="H66" s="72">
        <f t="shared" si="11"/>
        <v>1.6634101518667413E-2</v>
      </c>
      <c r="I66" s="73">
        <f t="shared" si="12"/>
        <v>16</v>
      </c>
      <c r="J66" s="71">
        <f t="shared" si="13"/>
        <v>0.4199</v>
      </c>
      <c r="K66" s="71">
        <f t="shared" si="14"/>
        <v>7.1358251099645255E-3</v>
      </c>
      <c r="L66" s="73">
        <f t="shared" si="15"/>
        <v>24</v>
      </c>
      <c r="M66" s="71">
        <f t="shared" si="16"/>
        <v>0.39640000000000003</v>
      </c>
      <c r="N66" s="72">
        <f t="shared" si="17"/>
        <v>2.0854495918146799E-2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278" t="s">
        <v>83</v>
      </c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>
        <v>-0.2011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>
        <v>0.63260000000000005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128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28</v>
      </c>
      <c r="C92" s="252"/>
      <c r="D92" s="252"/>
      <c r="E92" s="193"/>
      <c r="F92" s="252"/>
      <c r="G92" s="252"/>
      <c r="H92" s="193"/>
      <c r="I92" s="252"/>
      <c r="J92" s="252"/>
      <c r="K92" s="193"/>
      <c r="L92" s="252"/>
      <c r="M92" s="252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-4.7903199071771617E-2</v>
      </c>
      <c r="E94" s="130"/>
      <c r="F94" s="35">
        <f>F59</f>
        <v>1</v>
      </c>
      <c r="G94" s="64">
        <f t="shared" ref="G94:G101" si="18">(G59-$K$74)/$K$73</f>
        <v>1.6046742913973149</v>
      </c>
      <c r="H94" s="131"/>
      <c r="I94" s="35">
        <f>I59</f>
        <v>9</v>
      </c>
      <c r="J94" s="64">
        <f t="shared" ref="J94:J101" si="19">(J59-$K$74)/$K$73</f>
        <v>1.1745400298359026</v>
      </c>
      <c r="K94" s="67"/>
      <c r="L94" s="35">
        <f>L59</f>
        <v>17</v>
      </c>
      <c r="M94" s="64">
        <f t="shared" ref="M94:M101" si="20">(M59-$K$74)/$K$73</f>
        <v>1.4120669650256923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0.31261395657218666</v>
      </c>
      <c r="E95" s="130"/>
      <c r="F95" s="35">
        <f t="shared" ref="F95:F101" si="22">F60</f>
        <v>2</v>
      </c>
      <c r="G95" s="64">
        <f t="shared" si="18"/>
        <v>1.7037957898226426</v>
      </c>
      <c r="H95" s="131"/>
      <c r="I95" s="35">
        <f t="shared" ref="I95:I101" si="23">I60</f>
        <v>10</v>
      </c>
      <c r="J95" s="64">
        <f t="shared" si="19"/>
        <v>2.2996850654732306</v>
      </c>
      <c r="K95" s="67"/>
      <c r="L95" s="35">
        <f t="shared" ref="L95:L101" si="24">L60</f>
        <v>18</v>
      </c>
      <c r="M95" s="64">
        <f t="shared" si="20"/>
        <v>0.99883971490137613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0.52362008950770789</v>
      </c>
      <c r="E96" s="130"/>
      <c r="F96" s="35">
        <f t="shared" si="22"/>
        <v>3</v>
      </c>
      <c r="G96" s="64">
        <f t="shared" si="18"/>
        <v>1.0132604011271342</v>
      </c>
      <c r="H96" s="131"/>
      <c r="I96" s="35">
        <f t="shared" si="23"/>
        <v>11</v>
      </c>
      <c r="J96" s="64">
        <f t="shared" si="19"/>
        <v>0.96005304160450877</v>
      </c>
      <c r="K96" s="67"/>
      <c r="L96" s="35">
        <f t="shared" si="24"/>
        <v>19</v>
      </c>
      <c r="M96" s="64">
        <f t="shared" si="20"/>
        <v>1.1428808221448701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0.98325874357699339</v>
      </c>
      <c r="E97" s="130"/>
      <c r="F97" s="35">
        <f t="shared" si="22"/>
        <v>4</v>
      </c>
      <c r="G97" s="64">
        <f t="shared" si="18"/>
        <v>1.2466434609646946</v>
      </c>
      <c r="H97" s="131"/>
      <c r="I97" s="35">
        <f t="shared" si="23"/>
        <v>12</v>
      </c>
      <c r="J97" s="64">
        <f t="shared" si="19"/>
        <v>1.4185314105751701</v>
      </c>
      <c r="K97" s="67"/>
      <c r="L97" s="35">
        <f t="shared" si="24"/>
        <v>20</v>
      </c>
      <c r="M97" s="64">
        <f t="shared" si="20"/>
        <v>1.3073097961213327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1.4646113044919611</v>
      </c>
      <c r="E98" s="130"/>
      <c r="F98" s="35">
        <f t="shared" si="22"/>
        <v>5</v>
      </c>
      <c r="G98" s="64">
        <f t="shared" si="18"/>
        <v>1.05237858445218</v>
      </c>
      <c r="H98" s="131"/>
      <c r="I98" s="35">
        <f t="shared" si="23"/>
        <v>13</v>
      </c>
      <c r="J98" s="64">
        <f t="shared" si="19"/>
        <v>1.029670147521963</v>
      </c>
      <c r="K98" s="67"/>
      <c r="L98" s="35">
        <f t="shared" si="24"/>
        <v>21</v>
      </c>
      <c r="M98" s="64">
        <f t="shared" si="20"/>
        <v>1.0009945300845353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3.0135919111553129</v>
      </c>
      <c r="E99" s="130"/>
      <c r="F99" s="35">
        <f t="shared" si="22"/>
        <v>6</v>
      </c>
      <c r="G99" s="64">
        <f t="shared" si="18"/>
        <v>2.5554450522128294</v>
      </c>
      <c r="H99" s="131"/>
      <c r="I99" s="35">
        <f t="shared" si="23"/>
        <v>14</v>
      </c>
      <c r="J99" s="64">
        <f t="shared" si="19"/>
        <v>1.0961379081717226</v>
      </c>
      <c r="K99" s="67"/>
      <c r="L99" s="35">
        <f t="shared" si="24"/>
        <v>22</v>
      </c>
      <c r="M99" s="64">
        <f t="shared" si="20"/>
        <v>0.71224929554119032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1.6525774904690871</v>
      </c>
      <c r="H100" s="131"/>
      <c r="I100" s="35">
        <f t="shared" si="23"/>
        <v>15</v>
      </c>
      <c r="J100" s="64">
        <f t="shared" si="19"/>
        <v>1.3454334493618432</v>
      </c>
      <c r="K100" s="67"/>
      <c r="L100" s="35">
        <f t="shared" si="24"/>
        <v>23</v>
      </c>
      <c r="M100" s="64">
        <f t="shared" si="20"/>
        <v>0.97198740261892957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1.3184153820653077</v>
      </c>
      <c r="H101" s="131"/>
      <c r="I101" s="35">
        <f t="shared" si="23"/>
        <v>16</v>
      </c>
      <c r="J101" s="64">
        <f t="shared" si="19"/>
        <v>1.0576827449030335</v>
      </c>
      <c r="K101" s="67"/>
      <c r="L101" s="35">
        <f t="shared" si="24"/>
        <v>24</v>
      </c>
      <c r="M101" s="64">
        <f t="shared" si="20"/>
        <v>1.1745400298359026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126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88</v>
      </c>
      <c r="C110" s="282"/>
      <c r="D110" s="282"/>
      <c r="E110" s="282"/>
      <c r="F110" s="283"/>
      <c r="G110" s="145">
        <f>AVERAGE(G94:G95)</f>
        <v>1.6542350406099788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29</v>
      </c>
      <c r="C112" s="282"/>
      <c r="D112" s="282"/>
      <c r="E112" s="282"/>
      <c r="F112" s="283"/>
      <c r="G112" s="145">
        <f>G107/G110</f>
        <v>37.116853707414819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9" t="s">
        <v>93</v>
      </c>
      <c r="C117" s="289"/>
      <c r="D117" s="289"/>
      <c r="E117" s="289"/>
      <c r="F117" s="289"/>
      <c r="G117" s="289"/>
      <c r="H117" s="289"/>
      <c r="I117" s="289"/>
      <c r="J117" s="289"/>
      <c r="K117" s="289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125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-1.7780160320641165</v>
      </c>
      <c r="D120" s="67"/>
      <c r="E120" s="35">
        <v>1</v>
      </c>
      <c r="F120" s="148">
        <f>G94*$G$112</f>
        <v>59.560460921843678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11.603246492985981</v>
      </c>
      <c r="D121" s="67"/>
      <c r="E121" s="35">
        <v>2</v>
      </c>
      <c r="F121" s="148">
        <f t="shared" ref="F121:F127" si="26">G95*$G$112</f>
        <v>63.239539078156312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19.435130260521046</v>
      </c>
      <c r="D122" s="67"/>
      <c r="E122" s="35">
        <v>3</v>
      </c>
      <c r="F122" s="148">
        <f t="shared" si="26"/>
        <v>37.609038076152295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36.495470941883767</v>
      </c>
      <c r="D123" s="67"/>
      <c r="E123" s="35">
        <v>4</v>
      </c>
      <c r="F123" s="148">
        <f t="shared" si="26"/>
        <v>46.271482965931867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54.361763527054102</v>
      </c>
      <c r="D124" s="67"/>
      <c r="E124" s="35">
        <v>5</v>
      </c>
      <c r="F124" s="148">
        <f t="shared" si="26"/>
        <v>39.060981963927858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111.85505010020039</v>
      </c>
      <c r="D125" s="67"/>
      <c r="E125" s="35">
        <v>6</v>
      </c>
      <c r="F125" s="148">
        <f t="shared" si="26"/>
        <v>94.850080160320616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61.338476953907815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48.935430861723439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43.595230460921833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85.357074148296576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35.634148296593182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52.651422845691371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38.218116232464936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40.685190380761526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49.93825651302604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39.257855711422842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52.41148296593186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37.073787575150305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42.420140280561114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48.523226452905796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37.153767535070138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26.436452905811624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36.077114228456914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43.595230460921833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61" workbookViewId="0">
      <selection activeCell="K74" sqref="K74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2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257">
        <v>44602</v>
      </c>
      <c r="K5" s="25" t="s">
        <v>95</v>
      </c>
      <c r="L5" s="26"/>
    </row>
    <row r="6" spans="1:28" x14ac:dyDescent="0.25">
      <c r="A6" s="25" t="s">
        <v>13</v>
      </c>
      <c r="B6" s="258" t="s">
        <v>133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278" t="s">
        <v>41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7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299" t="s">
        <v>37</v>
      </c>
      <c r="D14" s="296"/>
      <c r="E14" s="300"/>
      <c r="F14" s="298" t="s">
        <v>120</v>
      </c>
      <c r="G14" s="296"/>
      <c r="H14" s="296"/>
      <c r="I14" s="296" t="s">
        <v>120</v>
      </c>
      <c r="J14" s="296"/>
      <c r="K14" s="296"/>
      <c r="L14" s="296" t="s">
        <v>120</v>
      </c>
      <c r="M14" s="296"/>
      <c r="N14" s="297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8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9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0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9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0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9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0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1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288" t="s">
        <v>117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5" t="s">
        <v>80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41"/>
      <c r="Q28" s="285" t="s">
        <v>81</v>
      </c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7"/>
    </row>
    <row r="29" spans="1:28" ht="15.75" thickBot="1" x14ac:dyDescent="0.3">
      <c r="A29" s="87"/>
      <c r="B29" s="184"/>
      <c r="C29" s="41" t="s">
        <v>131</v>
      </c>
      <c r="D29" s="263">
        <v>1</v>
      </c>
      <c r="E29" s="88">
        <v>2</v>
      </c>
      <c r="F29" s="88">
        <v>3</v>
      </c>
      <c r="G29" s="89">
        <v>4</v>
      </c>
      <c r="H29" s="264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64">
        <v>11</v>
      </c>
      <c r="O29" s="265">
        <v>12</v>
      </c>
      <c r="P29" s="41"/>
      <c r="Q29" s="263">
        <v>1</v>
      </c>
      <c r="R29" s="264">
        <v>2</v>
      </c>
      <c r="S29" s="264">
        <v>3</v>
      </c>
      <c r="T29" s="89">
        <v>4</v>
      </c>
      <c r="U29" s="264">
        <v>5</v>
      </c>
      <c r="V29" s="90">
        <v>6</v>
      </c>
      <c r="W29" s="264">
        <v>7</v>
      </c>
      <c r="X29" s="264">
        <v>8</v>
      </c>
      <c r="Y29" s="264">
        <v>9</v>
      </c>
      <c r="Z29" s="89">
        <v>10</v>
      </c>
      <c r="AA29" s="264">
        <v>11</v>
      </c>
      <c r="AB29" s="265">
        <v>12</v>
      </c>
    </row>
    <row r="30" spans="1:28" x14ac:dyDescent="0.25">
      <c r="B30" s="41"/>
      <c r="C30" s="41">
        <v>22.2</v>
      </c>
      <c r="D30" s="92">
        <v>0.68779999999999997</v>
      </c>
      <c r="E30" s="93">
        <v>0.7026</v>
      </c>
      <c r="F30" s="93">
        <v>0.58750000000000002</v>
      </c>
      <c r="G30" s="94">
        <v>0.38850000000000001</v>
      </c>
      <c r="H30" s="93">
        <v>0.35189999999999999</v>
      </c>
      <c r="I30" s="95">
        <v>0.41239999999999999</v>
      </c>
      <c r="J30" s="93">
        <v>0.5091</v>
      </c>
      <c r="K30" s="93">
        <v>0.5181</v>
      </c>
      <c r="L30" s="93">
        <v>0.5202</v>
      </c>
      <c r="M30" s="94">
        <v>0.59209999999999996</v>
      </c>
      <c r="N30" s="93">
        <v>0.58260000000000001</v>
      </c>
      <c r="O30" s="96">
        <v>0.53959999999999997</v>
      </c>
      <c r="P30" s="41"/>
      <c r="Q30" s="92">
        <v>4.7E-2</v>
      </c>
      <c r="R30" s="93">
        <v>4.7500000000000001E-2</v>
      </c>
      <c r="S30" s="93">
        <v>4.7E-2</v>
      </c>
      <c r="T30" s="94">
        <v>4.8099999999999997E-2</v>
      </c>
      <c r="U30" s="93">
        <v>4.9099999999999998E-2</v>
      </c>
      <c r="V30" s="95">
        <v>4.9500000000000002E-2</v>
      </c>
      <c r="W30" s="93">
        <v>5.0900000000000001E-2</v>
      </c>
      <c r="X30" s="93">
        <v>5.11E-2</v>
      </c>
      <c r="Y30" s="93">
        <v>5.21E-2</v>
      </c>
      <c r="Z30" s="94">
        <v>5.1499999999999997E-2</v>
      </c>
      <c r="AA30" s="93">
        <v>5.0599999999999999E-2</v>
      </c>
      <c r="AB30" s="96">
        <v>5.1499999999999997E-2</v>
      </c>
    </row>
    <row r="31" spans="1:28" x14ac:dyDescent="0.25">
      <c r="B31" s="41"/>
      <c r="C31" s="41"/>
      <c r="D31" s="98">
        <v>0.63780000000000003</v>
      </c>
      <c r="E31" s="68">
        <v>0.65110000000000001</v>
      </c>
      <c r="F31" s="68">
        <v>0.66869999999999996</v>
      </c>
      <c r="G31" s="99">
        <v>0.4642</v>
      </c>
      <c r="H31" s="68">
        <v>0.40429999999999999</v>
      </c>
      <c r="I31" s="100">
        <v>0.40939999999999999</v>
      </c>
      <c r="J31" s="68">
        <v>0.44900000000000001</v>
      </c>
      <c r="K31" s="68">
        <v>0.49159999999999998</v>
      </c>
      <c r="L31" s="68">
        <v>0.49519999999999997</v>
      </c>
      <c r="M31" s="99">
        <v>0.51700000000000002</v>
      </c>
      <c r="N31" s="68">
        <v>0.47799999999999998</v>
      </c>
      <c r="O31" s="101">
        <v>0.48380000000000001</v>
      </c>
      <c r="P31" s="80"/>
      <c r="Q31" s="98">
        <v>4.6899999999999997E-2</v>
      </c>
      <c r="R31" s="68">
        <v>4.7600000000000003E-2</v>
      </c>
      <c r="S31" s="68">
        <v>4.8500000000000001E-2</v>
      </c>
      <c r="T31" s="99">
        <v>4.8899999999999999E-2</v>
      </c>
      <c r="U31" s="68">
        <v>4.9399999999999999E-2</v>
      </c>
      <c r="V31" s="100">
        <v>5.0599999999999999E-2</v>
      </c>
      <c r="W31" s="68">
        <v>5.0599999999999999E-2</v>
      </c>
      <c r="X31" s="68">
        <v>5.0799999999999998E-2</v>
      </c>
      <c r="Y31" s="68">
        <v>5.5199999999999999E-2</v>
      </c>
      <c r="Z31" s="99">
        <v>5.1900000000000002E-2</v>
      </c>
      <c r="AA31" s="68">
        <v>5.11E-2</v>
      </c>
      <c r="AB31" s="101">
        <v>5.1400000000000001E-2</v>
      </c>
    </row>
    <row r="32" spans="1:28" x14ac:dyDescent="0.25">
      <c r="B32" s="41"/>
      <c r="C32" s="41"/>
      <c r="D32" s="102">
        <v>0.59750000000000003</v>
      </c>
      <c r="E32" s="103">
        <v>0.59619999999999995</v>
      </c>
      <c r="F32" s="103">
        <v>0.57169999999999999</v>
      </c>
      <c r="G32" s="104">
        <v>0.51519999999999999</v>
      </c>
      <c r="H32" s="103">
        <v>0.44009999999999999</v>
      </c>
      <c r="I32" s="105">
        <v>0.45519999999999999</v>
      </c>
      <c r="J32" s="103">
        <v>0.48570000000000002</v>
      </c>
      <c r="K32" s="103">
        <v>0.54390000000000005</v>
      </c>
      <c r="L32" s="103">
        <v>0.50539999999999996</v>
      </c>
      <c r="M32" s="104">
        <v>0.22120000000000001</v>
      </c>
      <c r="N32" s="103">
        <v>0.18509999999999999</v>
      </c>
      <c r="O32" s="106">
        <v>0.22389999999999999</v>
      </c>
      <c r="P32" s="80"/>
      <c r="Q32" s="102">
        <v>4.6699999999999998E-2</v>
      </c>
      <c r="R32" s="103">
        <v>4.7899999999999998E-2</v>
      </c>
      <c r="S32" s="103">
        <v>4.7699999999999999E-2</v>
      </c>
      <c r="T32" s="104">
        <v>5.0500000000000003E-2</v>
      </c>
      <c r="U32" s="103">
        <v>5.0799999999999998E-2</v>
      </c>
      <c r="V32" s="105">
        <v>5.1299999999999998E-2</v>
      </c>
      <c r="W32" s="103">
        <v>5.1999999999999998E-2</v>
      </c>
      <c r="X32" s="103">
        <v>5.2600000000000001E-2</v>
      </c>
      <c r="Y32" s="103">
        <v>5.2499999999999998E-2</v>
      </c>
      <c r="Z32" s="104">
        <v>5.0599999999999999E-2</v>
      </c>
      <c r="AA32" s="103">
        <v>5.11E-2</v>
      </c>
      <c r="AB32" s="106">
        <v>4.9599999999999998E-2</v>
      </c>
    </row>
    <row r="33" spans="1:28" x14ac:dyDescent="0.25">
      <c r="B33" s="41"/>
      <c r="C33" s="41"/>
      <c r="D33" s="98">
        <v>0.4829</v>
      </c>
      <c r="E33" s="68">
        <v>0.51849999999999996</v>
      </c>
      <c r="F33" s="68">
        <v>0.53310000000000002</v>
      </c>
      <c r="G33" s="99">
        <v>0.2757</v>
      </c>
      <c r="H33" s="68">
        <v>0.25240000000000001</v>
      </c>
      <c r="I33" s="100">
        <v>0.21540000000000001</v>
      </c>
      <c r="J33" s="68">
        <v>0.56669999999999998</v>
      </c>
      <c r="K33" s="68">
        <v>0.55969999999999998</v>
      </c>
      <c r="L33" s="68">
        <v>0.5413</v>
      </c>
      <c r="M33" s="99">
        <v>0.2944</v>
      </c>
      <c r="N33" s="68">
        <v>0.24679999999999999</v>
      </c>
      <c r="O33" s="101">
        <v>0.24759999999999999</v>
      </c>
      <c r="P33" s="80"/>
      <c r="Q33" s="98">
        <v>4.6600000000000003E-2</v>
      </c>
      <c r="R33" s="68">
        <v>4.7300000000000002E-2</v>
      </c>
      <c r="S33" s="68">
        <v>4.8500000000000001E-2</v>
      </c>
      <c r="T33" s="99">
        <v>4.7699999999999999E-2</v>
      </c>
      <c r="U33" s="68">
        <v>5.0200000000000002E-2</v>
      </c>
      <c r="V33" s="100">
        <v>5.1999999999999998E-2</v>
      </c>
      <c r="W33" s="68">
        <v>5.28E-2</v>
      </c>
      <c r="X33" s="68">
        <v>5.0999999999999997E-2</v>
      </c>
      <c r="Y33" s="68">
        <v>5.0900000000000001E-2</v>
      </c>
      <c r="Z33" s="99">
        <v>0.05</v>
      </c>
      <c r="AA33" s="68">
        <v>4.8399999999999999E-2</v>
      </c>
      <c r="AB33" s="101">
        <v>4.9099999999999998E-2</v>
      </c>
    </row>
    <row r="34" spans="1:28" x14ac:dyDescent="0.25">
      <c r="B34" s="41"/>
      <c r="C34" s="41"/>
      <c r="D34" s="102">
        <v>0.41449999999999998</v>
      </c>
      <c r="E34" s="103">
        <v>0.44319999999999998</v>
      </c>
      <c r="F34" s="103">
        <v>0.40479999999999999</v>
      </c>
      <c r="G34" s="104">
        <v>0.56079999999999997</v>
      </c>
      <c r="H34" s="103">
        <v>0.58109999999999995</v>
      </c>
      <c r="I34" s="105">
        <v>0.56789999999999996</v>
      </c>
      <c r="J34" s="103">
        <v>0.51870000000000005</v>
      </c>
      <c r="K34" s="103">
        <v>0.56910000000000005</v>
      </c>
      <c r="L34" s="103">
        <v>0.5595</v>
      </c>
      <c r="M34" s="104">
        <v>0.52129999999999999</v>
      </c>
      <c r="N34" s="103">
        <v>0.48630000000000001</v>
      </c>
      <c r="O34" s="106">
        <v>0.48099999999999998</v>
      </c>
      <c r="P34" s="80"/>
      <c r="Q34" s="102">
        <v>4.6899999999999997E-2</v>
      </c>
      <c r="R34" s="103">
        <v>4.7800000000000002E-2</v>
      </c>
      <c r="S34" s="103">
        <v>4.8000000000000001E-2</v>
      </c>
      <c r="T34" s="104">
        <v>4.9500000000000002E-2</v>
      </c>
      <c r="U34" s="103">
        <v>5.1499999999999997E-2</v>
      </c>
      <c r="V34" s="105">
        <v>5.2299999999999999E-2</v>
      </c>
      <c r="W34" s="103">
        <v>5.1299999999999998E-2</v>
      </c>
      <c r="X34" s="103">
        <v>5.21E-2</v>
      </c>
      <c r="Y34" s="103">
        <v>5.1700000000000003E-2</v>
      </c>
      <c r="Z34" s="104">
        <v>5.1999999999999998E-2</v>
      </c>
      <c r="AA34" s="103">
        <v>5.0999999999999997E-2</v>
      </c>
      <c r="AB34" s="106">
        <v>5.0999999999999997E-2</v>
      </c>
    </row>
    <row r="35" spans="1:28" x14ac:dyDescent="0.25">
      <c r="B35" s="41"/>
      <c r="C35" s="41"/>
      <c r="D35" s="98">
        <v>0.10630000000000001</v>
      </c>
      <c r="E35" s="68">
        <v>0.16600000000000001</v>
      </c>
      <c r="F35" s="68">
        <v>0.1406</v>
      </c>
      <c r="G35" s="99">
        <v>0.52349999999999997</v>
      </c>
      <c r="H35" s="68">
        <v>0.54920000000000002</v>
      </c>
      <c r="I35" s="100">
        <v>0.50970000000000004</v>
      </c>
      <c r="J35" s="68">
        <v>0.50970000000000004</v>
      </c>
      <c r="K35" s="68">
        <v>0.50470000000000004</v>
      </c>
      <c r="L35" s="68">
        <v>0.46139999999999998</v>
      </c>
      <c r="M35" s="99">
        <v>0.52980000000000005</v>
      </c>
      <c r="N35" s="68">
        <v>0.54749999999999999</v>
      </c>
      <c r="O35" s="101">
        <v>0.50219999999999998</v>
      </c>
      <c r="P35" s="80"/>
      <c r="Q35" s="98">
        <v>4.6600000000000003E-2</v>
      </c>
      <c r="R35" s="68">
        <v>4.7100000000000003E-2</v>
      </c>
      <c r="S35" s="68">
        <v>4.87E-2</v>
      </c>
      <c r="T35" s="99">
        <v>4.9599999999999998E-2</v>
      </c>
      <c r="U35" s="68">
        <v>5.0999999999999997E-2</v>
      </c>
      <c r="V35" s="100">
        <v>5.16E-2</v>
      </c>
      <c r="W35" s="68">
        <v>5.16E-2</v>
      </c>
      <c r="X35" s="68">
        <v>5.11E-2</v>
      </c>
      <c r="Y35" s="68">
        <v>5.0099999999999999E-2</v>
      </c>
      <c r="Z35" s="99">
        <v>5.1400000000000001E-2</v>
      </c>
      <c r="AA35" s="68">
        <v>5.1999999999999998E-2</v>
      </c>
      <c r="AB35" s="101">
        <v>5.0700000000000002E-2</v>
      </c>
    </row>
    <row r="36" spans="1:28" x14ac:dyDescent="0.25">
      <c r="B36" s="41"/>
      <c r="C36" s="41"/>
      <c r="D36" s="102">
        <v>5.4899999999999997E-2</v>
      </c>
      <c r="E36" s="103">
        <v>5.7299999999999997E-2</v>
      </c>
      <c r="F36" s="103">
        <v>5.6899999999999999E-2</v>
      </c>
      <c r="G36" s="104">
        <v>0.39300000000000002</v>
      </c>
      <c r="H36" s="103">
        <v>0.4103</v>
      </c>
      <c r="I36" s="105">
        <v>0.3795</v>
      </c>
      <c r="J36" s="103">
        <v>0.51870000000000005</v>
      </c>
      <c r="K36" s="103">
        <v>0.52829999999999999</v>
      </c>
      <c r="L36" s="103">
        <v>0.56520000000000004</v>
      </c>
      <c r="M36" s="104">
        <v>0.44919999999999999</v>
      </c>
      <c r="N36" s="103">
        <v>0.42549999999999999</v>
      </c>
      <c r="O36" s="106">
        <v>0.39460000000000001</v>
      </c>
      <c r="P36" s="80"/>
      <c r="Q36" s="102">
        <v>4.7600000000000003E-2</v>
      </c>
      <c r="R36" s="103">
        <v>4.9299999999999997E-2</v>
      </c>
      <c r="S36" s="103">
        <v>4.9399999999999999E-2</v>
      </c>
      <c r="T36" s="104">
        <v>4.87E-2</v>
      </c>
      <c r="U36" s="103">
        <v>5.8200000000000002E-2</v>
      </c>
      <c r="V36" s="105">
        <v>5.28E-2</v>
      </c>
      <c r="W36" s="103">
        <v>5.1200000000000002E-2</v>
      </c>
      <c r="X36" s="103">
        <v>5.0799999999999998E-2</v>
      </c>
      <c r="Y36" s="103">
        <v>5.3199999999999997E-2</v>
      </c>
      <c r="Z36" s="104">
        <v>5.1499999999999997E-2</v>
      </c>
      <c r="AA36" s="103">
        <v>5.1499999999999997E-2</v>
      </c>
      <c r="AB36" s="106">
        <v>4.9099999999999998E-2</v>
      </c>
    </row>
    <row r="37" spans="1:28" ht="15.75" thickBot="1" x14ac:dyDescent="0.3">
      <c r="B37" s="41"/>
      <c r="C37" s="41"/>
      <c r="D37" s="109">
        <v>5.62E-2</v>
      </c>
      <c r="E37" s="110">
        <v>5.67E-2</v>
      </c>
      <c r="F37" s="110">
        <v>5.6899999999999999E-2</v>
      </c>
      <c r="G37" s="111">
        <v>0.58909999999999996</v>
      </c>
      <c r="H37" s="110">
        <v>0.57220000000000004</v>
      </c>
      <c r="I37" s="112">
        <v>0.53680000000000005</v>
      </c>
      <c r="J37" s="110">
        <v>0.52110000000000001</v>
      </c>
      <c r="K37" s="110">
        <v>0.53080000000000005</v>
      </c>
      <c r="L37" s="110">
        <v>0.53559999999999997</v>
      </c>
      <c r="M37" s="111">
        <v>0.75880000000000003</v>
      </c>
      <c r="N37" s="110">
        <v>0.71030000000000004</v>
      </c>
      <c r="O37" s="113">
        <v>0.70220000000000005</v>
      </c>
      <c r="P37" s="80"/>
      <c r="Q37" s="109">
        <v>4.8399999999999999E-2</v>
      </c>
      <c r="R37" s="110">
        <v>4.9099999999999998E-2</v>
      </c>
      <c r="S37" s="110">
        <v>4.9000000000000002E-2</v>
      </c>
      <c r="T37" s="111">
        <v>0.05</v>
      </c>
      <c r="U37" s="110">
        <v>4.9799999999999997E-2</v>
      </c>
      <c r="V37" s="112">
        <v>5.0099999999999999E-2</v>
      </c>
      <c r="W37" s="110">
        <v>5.1499999999999997E-2</v>
      </c>
      <c r="X37" s="110">
        <v>5.11E-2</v>
      </c>
      <c r="Y37" s="110">
        <v>5.1400000000000001E-2</v>
      </c>
      <c r="Z37" s="111">
        <v>4.9200000000000001E-2</v>
      </c>
      <c r="AA37" s="110">
        <v>4.82E-2</v>
      </c>
      <c r="AB37" s="113">
        <v>4.6300000000000001E-2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203" t="s">
        <v>96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90" t="s">
        <v>107</v>
      </c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2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0.64079999999999993</v>
      </c>
      <c r="D44" s="122">
        <f t="shared" si="6"/>
        <v>0.65510000000000002</v>
      </c>
      <c r="E44" s="123">
        <f t="shared" si="6"/>
        <v>0.54049999999999998</v>
      </c>
      <c r="F44" s="121">
        <f t="shared" si="6"/>
        <v>0.34040000000000004</v>
      </c>
      <c r="G44" s="270"/>
      <c r="H44" s="123">
        <f t="shared" si="6"/>
        <v>0.3629</v>
      </c>
      <c r="I44" s="121">
        <f t="shared" si="6"/>
        <v>0.4582</v>
      </c>
      <c r="J44" s="122">
        <f t="shared" si="6"/>
        <v>0.46700000000000003</v>
      </c>
      <c r="K44" s="123">
        <f t="shared" si="6"/>
        <v>0.46810000000000002</v>
      </c>
      <c r="L44" s="121">
        <f t="shared" si="6"/>
        <v>0.54059999999999997</v>
      </c>
      <c r="M44" s="122">
        <f t="shared" si="6"/>
        <v>0.53200000000000003</v>
      </c>
      <c r="N44" s="123">
        <f t="shared" si="6"/>
        <v>0.48809999999999998</v>
      </c>
      <c r="O44" s="41"/>
      <c r="P44" s="41"/>
    </row>
    <row r="45" spans="1:28" x14ac:dyDescent="0.25">
      <c r="B45" s="120" t="s">
        <v>1</v>
      </c>
      <c r="C45" s="98">
        <f t="shared" si="6"/>
        <v>0.59089999999999998</v>
      </c>
      <c r="D45" s="68">
        <f t="shared" si="6"/>
        <v>0.60350000000000004</v>
      </c>
      <c r="E45" s="101">
        <f t="shared" si="6"/>
        <v>0.62019999999999997</v>
      </c>
      <c r="F45" s="266"/>
      <c r="G45" s="68">
        <f t="shared" si="6"/>
        <v>0.35489999999999999</v>
      </c>
      <c r="H45" s="101">
        <f t="shared" si="6"/>
        <v>0.35880000000000001</v>
      </c>
      <c r="I45" s="98">
        <f t="shared" si="6"/>
        <v>0.39840000000000003</v>
      </c>
      <c r="J45" s="68">
        <f t="shared" si="6"/>
        <v>0.44079999999999997</v>
      </c>
      <c r="K45" s="101">
        <f t="shared" si="6"/>
        <v>0.43999999999999995</v>
      </c>
      <c r="L45" s="98">
        <f t="shared" si="6"/>
        <v>0.46510000000000001</v>
      </c>
      <c r="M45" s="68">
        <f t="shared" si="6"/>
        <v>0.4269</v>
      </c>
      <c r="N45" s="101">
        <f t="shared" si="6"/>
        <v>0.43240000000000001</v>
      </c>
      <c r="O45" s="41"/>
      <c r="P45" s="41"/>
    </row>
    <row r="46" spans="1:28" x14ac:dyDescent="0.25">
      <c r="B46" s="120" t="s">
        <v>2</v>
      </c>
      <c r="C46" s="98">
        <f t="shared" si="6"/>
        <v>0.55080000000000007</v>
      </c>
      <c r="D46" s="68">
        <f t="shared" si="6"/>
        <v>0.54830000000000001</v>
      </c>
      <c r="E46" s="101">
        <f t="shared" si="6"/>
        <v>0.52400000000000002</v>
      </c>
      <c r="F46" s="266"/>
      <c r="G46" s="68">
        <f t="shared" si="6"/>
        <v>0.38929999999999998</v>
      </c>
      <c r="H46" s="101">
        <f t="shared" si="6"/>
        <v>0.40389999999999998</v>
      </c>
      <c r="I46" s="98">
        <f t="shared" si="6"/>
        <v>0.43370000000000003</v>
      </c>
      <c r="J46" s="68">
        <f t="shared" si="6"/>
        <v>0.49130000000000007</v>
      </c>
      <c r="K46" s="101">
        <f t="shared" si="6"/>
        <v>0.45289999999999997</v>
      </c>
      <c r="L46" s="98">
        <f t="shared" si="6"/>
        <v>0.1706</v>
      </c>
      <c r="M46" s="68">
        <f t="shared" si="6"/>
        <v>0.13399999999999998</v>
      </c>
      <c r="N46" s="101">
        <f t="shared" si="6"/>
        <v>0.17429999999999998</v>
      </c>
      <c r="O46" s="41"/>
      <c r="P46" s="41"/>
    </row>
    <row r="47" spans="1:28" x14ac:dyDescent="0.25">
      <c r="B47" s="120" t="s">
        <v>3</v>
      </c>
      <c r="C47" s="98">
        <f t="shared" si="6"/>
        <v>0.43630000000000002</v>
      </c>
      <c r="D47" s="68">
        <f t="shared" si="6"/>
        <v>0.47119999999999995</v>
      </c>
      <c r="E47" s="101">
        <f t="shared" si="6"/>
        <v>0.48460000000000003</v>
      </c>
      <c r="F47" s="98">
        <f t="shared" si="6"/>
        <v>0.22800000000000001</v>
      </c>
      <c r="G47" s="68">
        <f t="shared" si="6"/>
        <v>0.20220000000000002</v>
      </c>
      <c r="H47" s="269"/>
      <c r="I47" s="98">
        <f t="shared" si="6"/>
        <v>0.51390000000000002</v>
      </c>
      <c r="J47" s="68">
        <f t="shared" si="6"/>
        <v>0.50869999999999993</v>
      </c>
      <c r="K47" s="101">
        <f t="shared" si="6"/>
        <v>0.4904</v>
      </c>
      <c r="L47" s="98">
        <f t="shared" si="6"/>
        <v>0.24440000000000001</v>
      </c>
      <c r="M47" s="68">
        <f t="shared" si="6"/>
        <v>0.19839999999999999</v>
      </c>
      <c r="N47" s="101">
        <f t="shared" si="6"/>
        <v>0.19849999999999998</v>
      </c>
      <c r="O47" s="41"/>
      <c r="P47" s="41"/>
    </row>
    <row r="48" spans="1:28" x14ac:dyDescent="0.25">
      <c r="B48" s="120" t="s">
        <v>4</v>
      </c>
      <c r="C48" s="98">
        <f t="shared" si="6"/>
        <v>0.36759999999999998</v>
      </c>
      <c r="D48" s="68">
        <f t="shared" si="6"/>
        <v>0.39539999999999997</v>
      </c>
      <c r="E48" s="101">
        <f t="shared" si="6"/>
        <v>0.35680000000000001</v>
      </c>
      <c r="F48" s="98">
        <f t="shared" si="6"/>
        <v>0.51129999999999998</v>
      </c>
      <c r="G48" s="68">
        <f t="shared" si="6"/>
        <v>0.52959999999999996</v>
      </c>
      <c r="H48" s="101">
        <f t="shared" si="6"/>
        <v>0.51559999999999995</v>
      </c>
      <c r="I48" s="98">
        <f t="shared" si="6"/>
        <v>0.46740000000000004</v>
      </c>
      <c r="J48" s="68">
        <f t="shared" si="6"/>
        <v>0.51700000000000002</v>
      </c>
      <c r="K48" s="101">
        <f t="shared" si="6"/>
        <v>0.50780000000000003</v>
      </c>
      <c r="L48" s="98">
        <f t="shared" si="6"/>
        <v>0.46929999999999999</v>
      </c>
      <c r="M48" s="68">
        <f t="shared" si="6"/>
        <v>0.43530000000000002</v>
      </c>
      <c r="N48" s="101">
        <f t="shared" si="6"/>
        <v>0.43</v>
      </c>
      <c r="O48" s="41"/>
      <c r="P48" s="41"/>
    </row>
    <row r="49" spans="1:42" x14ac:dyDescent="0.25">
      <c r="B49" s="120" t="s">
        <v>5</v>
      </c>
      <c r="C49" s="98">
        <f t="shared" si="6"/>
        <v>5.9700000000000003E-2</v>
      </c>
      <c r="D49" s="68">
        <f t="shared" si="6"/>
        <v>0.11890000000000001</v>
      </c>
      <c r="E49" s="101">
        <f t="shared" si="6"/>
        <v>9.1900000000000009E-2</v>
      </c>
      <c r="F49" s="98">
        <f t="shared" si="6"/>
        <v>0.47389999999999999</v>
      </c>
      <c r="G49" s="68">
        <f t="shared" si="6"/>
        <v>0.49820000000000003</v>
      </c>
      <c r="H49" s="101">
        <f t="shared" si="6"/>
        <v>0.45810000000000006</v>
      </c>
      <c r="I49" s="98">
        <f t="shared" si="6"/>
        <v>0.45810000000000006</v>
      </c>
      <c r="J49" s="68">
        <f t="shared" si="6"/>
        <v>0.45360000000000006</v>
      </c>
      <c r="K49" s="101">
        <f t="shared" si="6"/>
        <v>0.4113</v>
      </c>
      <c r="L49" s="98">
        <f t="shared" si="6"/>
        <v>0.47840000000000005</v>
      </c>
      <c r="M49" s="68">
        <f t="shared" si="6"/>
        <v>0.4955</v>
      </c>
      <c r="N49" s="101">
        <f t="shared" si="6"/>
        <v>0.45149999999999996</v>
      </c>
      <c r="O49" s="41"/>
      <c r="P49" s="41"/>
    </row>
    <row r="50" spans="1:42" x14ac:dyDescent="0.25">
      <c r="B50" s="120" t="s">
        <v>6</v>
      </c>
      <c r="C50" s="98">
        <f t="shared" si="6"/>
        <v>7.299999999999994E-3</v>
      </c>
      <c r="D50" s="68">
        <f t="shared" si="6"/>
        <v>8.0000000000000002E-3</v>
      </c>
      <c r="E50" s="101">
        <f t="shared" si="6"/>
        <v>7.4999999999999997E-3</v>
      </c>
      <c r="F50" s="98">
        <f t="shared" si="6"/>
        <v>0.34429999999999999</v>
      </c>
      <c r="G50" s="68">
        <f t="shared" si="6"/>
        <v>0.35209999999999997</v>
      </c>
      <c r="H50" s="101">
        <f t="shared" si="6"/>
        <v>0.32669999999999999</v>
      </c>
      <c r="I50" s="98">
        <f t="shared" si="6"/>
        <v>0.46750000000000003</v>
      </c>
      <c r="J50" s="68">
        <f t="shared" si="6"/>
        <v>0.47749999999999998</v>
      </c>
      <c r="K50" s="101">
        <f t="shared" si="6"/>
        <v>0.51200000000000001</v>
      </c>
      <c r="L50" s="98">
        <f t="shared" si="6"/>
        <v>0.3977</v>
      </c>
      <c r="M50" s="68">
        <f t="shared" si="6"/>
        <v>0.374</v>
      </c>
      <c r="N50" s="101">
        <f t="shared" si="6"/>
        <v>0.34550000000000003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7.8000000000000014E-3</v>
      </c>
      <c r="D51" s="135">
        <f t="shared" si="6"/>
        <v>7.6000000000000026E-3</v>
      </c>
      <c r="E51" s="136">
        <f t="shared" si="6"/>
        <v>7.8999999999999973E-3</v>
      </c>
      <c r="F51" s="134">
        <f t="shared" si="6"/>
        <v>0.53909999999999991</v>
      </c>
      <c r="G51" s="135">
        <f t="shared" si="6"/>
        <v>0.52240000000000009</v>
      </c>
      <c r="H51" s="136">
        <f t="shared" si="6"/>
        <v>0.48670000000000008</v>
      </c>
      <c r="I51" s="134">
        <f t="shared" si="6"/>
        <v>0.46960000000000002</v>
      </c>
      <c r="J51" s="135">
        <f t="shared" si="6"/>
        <v>0.47970000000000007</v>
      </c>
      <c r="K51" s="136">
        <f t="shared" si="6"/>
        <v>0.48419999999999996</v>
      </c>
      <c r="L51" s="134">
        <f t="shared" si="6"/>
        <v>0.70960000000000001</v>
      </c>
      <c r="M51" s="135">
        <f t="shared" si="6"/>
        <v>0.66210000000000002</v>
      </c>
      <c r="N51" s="136">
        <f t="shared" si="6"/>
        <v>0.65590000000000004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84" t="s">
        <v>39</v>
      </c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17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79" t="s">
        <v>30</v>
      </c>
      <c r="D57" s="280"/>
      <c r="E57" s="281"/>
      <c r="F57" s="279" t="s">
        <v>31</v>
      </c>
      <c r="G57" s="280"/>
      <c r="H57" s="281"/>
      <c r="I57" s="280" t="s">
        <v>33</v>
      </c>
      <c r="J57" s="280"/>
      <c r="K57" s="280"/>
      <c r="L57" s="279" t="s">
        <v>32</v>
      </c>
      <c r="M57" s="280"/>
      <c r="N57" s="281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202" t="s">
        <v>10</v>
      </c>
      <c r="H58" s="45" t="s">
        <v>11</v>
      </c>
      <c r="I58" s="46" t="s">
        <v>125</v>
      </c>
      <c r="J58" s="202" t="s">
        <v>10</v>
      </c>
      <c r="K58" s="202" t="s">
        <v>11</v>
      </c>
      <c r="L58" s="46" t="s">
        <v>125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/>
      <c r="E59" s="57">
        <f t="shared" ref="E59:E64" si="7">STDEV(C44:E44)</f>
        <v>6.244696416426769E-2</v>
      </c>
      <c r="F59" s="190">
        <f t="shared" ref="F59:F66" si="8">F15</f>
        <v>25</v>
      </c>
      <c r="G59" s="56">
        <f t="shared" ref="G59:G66" si="9">AVERAGE(F44:H44)</f>
        <v>0.35165000000000002</v>
      </c>
      <c r="H59" s="57">
        <f t="shared" ref="H59:H66" si="10">STDEV(F44:H44)</f>
        <v>1.5909902576697294E-2</v>
      </c>
      <c r="I59" s="190">
        <f t="shared" ref="I59:I66" si="11">I15</f>
        <v>33</v>
      </c>
      <c r="J59" s="169">
        <f t="shared" ref="J59:J66" si="12">AVERAGE(I44:K44)</f>
        <v>0.46443333333333331</v>
      </c>
      <c r="K59" s="169">
        <f t="shared" ref="K59:K66" si="13">STDEV(I44:K44)</f>
        <v>5.4261711485478863E-3</v>
      </c>
      <c r="L59" s="190">
        <f t="shared" ref="L59:L66" si="14">L15</f>
        <v>41</v>
      </c>
      <c r="M59" s="56">
        <f t="shared" ref="M59:M66" si="15">AVERAGE(L44:N44)</f>
        <v>0.52023333333333333</v>
      </c>
      <c r="N59" s="57">
        <f t="shared" ref="N59:N66" si="16">STDEV(L44:N44)</f>
        <v>2.8158539261356114E-2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ref="D60:D64" si="17">AVERAGE(C45:E45)</f>
        <v>0.60486666666666666</v>
      </c>
      <c r="E60" s="57">
        <f t="shared" si="7"/>
        <v>1.469773225138263E-2</v>
      </c>
      <c r="F60" s="58">
        <f t="shared" si="8"/>
        <v>26</v>
      </c>
      <c r="G60" s="56">
        <f t="shared" si="9"/>
        <v>0.35685</v>
      </c>
      <c r="H60" s="57">
        <f t="shared" si="10"/>
        <v>2.7577164466275456E-3</v>
      </c>
      <c r="I60" s="58">
        <f t="shared" si="11"/>
        <v>34</v>
      </c>
      <c r="J60" s="56">
        <f t="shared" si="12"/>
        <v>0.42639999999999995</v>
      </c>
      <c r="K60" s="56">
        <f t="shared" si="13"/>
        <v>2.4252010225958548E-2</v>
      </c>
      <c r="L60" s="58">
        <f t="shared" si="14"/>
        <v>42</v>
      </c>
      <c r="M60" s="56">
        <f t="shared" si="15"/>
        <v>0.44146666666666667</v>
      </c>
      <c r="N60" s="57">
        <f t="shared" si="16"/>
        <v>2.0650988676897131E-2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17"/>
        <v>0.54103333333333337</v>
      </c>
      <c r="E61" s="57">
        <f t="shared" si="7"/>
        <v>1.4804166080307723E-2</v>
      </c>
      <c r="F61" s="58">
        <f t="shared" si="8"/>
        <v>27</v>
      </c>
      <c r="G61" s="56">
        <f t="shared" si="9"/>
        <v>0.39659999999999995</v>
      </c>
      <c r="H61" s="57">
        <f t="shared" si="10"/>
        <v>1.0323759005323596E-2</v>
      </c>
      <c r="I61" s="58">
        <f t="shared" si="11"/>
        <v>35</v>
      </c>
      <c r="J61" s="56">
        <f t="shared" si="12"/>
        <v>0.45929999999999999</v>
      </c>
      <c r="K61" s="56">
        <f t="shared" si="13"/>
        <v>2.9328484447717403E-2</v>
      </c>
      <c r="L61" s="58">
        <f t="shared" si="14"/>
        <v>43</v>
      </c>
      <c r="M61" s="56">
        <f t="shared" si="15"/>
        <v>0.15963333333333332</v>
      </c>
      <c r="N61" s="57">
        <f t="shared" si="16"/>
        <v>2.2276070868385435E-2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17"/>
        <v>0.46403333333333335</v>
      </c>
      <c r="E62" s="57">
        <f t="shared" si="7"/>
        <v>2.4934781597867123E-2</v>
      </c>
      <c r="F62" s="58">
        <f t="shared" si="8"/>
        <v>28</v>
      </c>
      <c r="G62" s="56">
        <f t="shared" si="9"/>
        <v>0.21510000000000001</v>
      </c>
      <c r="H62" s="57">
        <f t="shared" si="10"/>
        <v>1.824335495461292E-2</v>
      </c>
      <c r="I62" s="58">
        <f t="shared" si="11"/>
        <v>36</v>
      </c>
      <c r="J62" s="56">
        <f t="shared" si="12"/>
        <v>0.5043333333333333</v>
      </c>
      <c r="K62" s="56">
        <f t="shared" si="13"/>
        <v>1.2343554323343549E-2</v>
      </c>
      <c r="L62" s="58">
        <f t="shared" si="14"/>
        <v>44</v>
      </c>
      <c r="M62" s="56">
        <f t="shared" si="15"/>
        <v>0.21376666666666666</v>
      </c>
      <c r="N62" s="57">
        <f t="shared" si="16"/>
        <v>2.6529291987034558E-2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17"/>
        <v>0.37326666666666664</v>
      </c>
      <c r="E63" s="57">
        <f t="shared" si="7"/>
        <v>1.9914149073795063E-2</v>
      </c>
      <c r="F63" s="58">
        <f t="shared" si="8"/>
        <v>29</v>
      </c>
      <c r="G63" s="56">
        <f t="shared" si="9"/>
        <v>0.51883333333333326</v>
      </c>
      <c r="H63" s="57">
        <f t="shared" si="10"/>
        <v>9.5688731485652611E-3</v>
      </c>
      <c r="I63" s="58">
        <f t="shared" si="11"/>
        <v>37</v>
      </c>
      <c r="J63" s="56">
        <f t="shared" si="12"/>
        <v>0.49740000000000001</v>
      </c>
      <c r="K63" s="56">
        <f t="shared" si="13"/>
        <v>2.638484413446476E-2</v>
      </c>
      <c r="L63" s="58">
        <f t="shared" si="14"/>
        <v>45</v>
      </c>
      <c r="M63" s="56">
        <f t="shared" si="15"/>
        <v>0.44486666666666669</v>
      </c>
      <c r="N63" s="57">
        <f t="shared" si="16"/>
        <v>2.1325180733896092E-2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17"/>
        <v>9.0166666666666673E-2</v>
      </c>
      <c r="E64" s="57">
        <f t="shared" si="7"/>
        <v>2.9638038621564229E-2</v>
      </c>
      <c r="F64" s="58">
        <f t="shared" si="8"/>
        <v>30</v>
      </c>
      <c r="G64" s="56">
        <f t="shared" si="9"/>
        <v>0.4767333333333334</v>
      </c>
      <c r="H64" s="57">
        <f t="shared" si="10"/>
        <v>2.0199587454533145E-2</v>
      </c>
      <c r="I64" s="58">
        <f t="shared" si="11"/>
        <v>38</v>
      </c>
      <c r="J64" s="56">
        <f t="shared" si="12"/>
        <v>0.44100000000000006</v>
      </c>
      <c r="K64" s="56">
        <f t="shared" si="13"/>
        <v>2.581917891800593E-2</v>
      </c>
      <c r="L64" s="58">
        <f t="shared" si="14"/>
        <v>46</v>
      </c>
      <c r="M64" s="56">
        <f t="shared" si="15"/>
        <v>0.47513333333333335</v>
      </c>
      <c r="N64" s="57">
        <f t="shared" si="16"/>
        <v>2.2181148151827812E-2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8"/>
        <v>31</v>
      </c>
      <c r="G65" s="56">
        <f t="shared" si="9"/>
        <v>0.3410333333333333</v>
      </c>
      <c r="H65" s="57">
        <f t="shared" si="10"/>
        <v>1.3011277159961396E-2</v>
      </c>
      <c r="I65" s="58">
        <f t="shared" si="11"/>
        <v>39</v>
      </c>
      <c r="J65" s="56">
        <f t="shared" si="12"/>
        <v>0.48566666666666669</v>
      </c>
      <c r="K65" s="56">
        <f t="shared" si="13"/>
        <v>2.3347019795539929E-2</v>
      </c>
      <c r="L65" s="58">
        <f t="shared" si="14"/>
        <v>47</v>
      </c>
      <c r="M65" s="56">
        <f t="shared" si="15"/>
        <v>0.37240000000000001</v>
      </c>
      <c r="N65" s="57">
        <f t="shared" si="16"/>
        <v>2.6136755728284243E-2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8"/>
        <v>32</v>
      </c>
      <c r="G66" s="71">
        <f t="shared" si="9"/>
        <v>0.51606666666666678</v>
      </c>
      <c r="H66" s="72">
        <f t="shared" si="10"/>
        <v>2.6767953476747708E-2</v>
      </c>
      <c r="I66" s="73">
        <f t="shared" si="11"/>
        <v>40</v>
      </c>
      <c r="J66" s="71">
        <f t="shared" si="12"/>
        <v>0.47783333333333333</v>
      </c>
      <c r="K66" s="71">
        <f t="shared" si="13"/>
        <v>7.4768531705078365E-3</v>
      </c>
      <c r="L66" s="73">
        <f t="shared" si="14"/>
        <v>48</v>
      </c>
      <c r="M66" s="71">
        <f t="shared" si="15"/>
        <v>0.67586666666666673</v>
      </c>
      <c r="N66" s="72">
        <f t="shared" si="16"/>
        <v>2.9377939569230047E-2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278" t="s">
        <v>83</v>
      </c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>
        <v>-0.18429999999999999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>
        <v>0.64510000000000001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204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52" t="s">
        <v>28</v>
      </c>
      <c r="C92" s="252"/>
      <c r="D92" s="252"/>
      <c r="E92" s="204"/>
      <c r="F92" s="252"/>
      <c r="G92" s="252"/>
      <c r="H92" s="204"/>
      <c r="I92" s="252"/>
      <c r="J92" s="252"/>
      <c r="K92" s="204"/>
      <c r="L92" s="252"/>
      <c r="M92" s="252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3.5002712967986978</v>
      </c>
      <c r="E94" s="130"/>
      <c r="F94" s="35">
        <f>F59</f>
        <v>25</v>
      </c>
      <c r="G94" s="64">
        <f t="shared" ref="G94:G101" si="18">(G59-$K$74)/$K$73</f>
        <v>1.5922409115572436</v>
      </c>
      <c r="H94" s="131"/>
      <c r="I94" s="35">
        <f>I59</f>
        <v>33</v>
      </c>
      <c r="J94" s="64">
        <f t="shared" ref="J94:J101" si="19">(J59-$K$74)/$K$73</f>
        <v>0.98028576596129524</v>
      </c>
      <c r="K94" s="67"/>
      <c r="L94" s="35">
        <f>L59</f>
        <v>41</v>
      </c>
      <c r="M94" s="64">
        <f t="shared" ref="M94:M101" si="20">(M59-$K$74)/$K$73</f>
        <v>0.67751853861457778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0.21830349068547664</v>
      </c>
      <c r="E95" s="130"/>
      <c r="F95" s="35">
        <f t="shared" ref="F95:F101" si="22">F60</f>
        <v>26</v>
      </c>
      <c r="G95" s="64">
        <f t="shared" si="18"/>
        <v>1.564026044492675</v>
      </c>
      <c r="H95" s="131"/>
      <c r="I95" s="35">
        <f t="shared" ref="I95:I101" si="23">I60</f>
        <v>34</v>
      </c>
      <c r="J95" s="64">
        <f t="shared" si="19"/>
        <v>1.1866521975040698</v>
      </c>
      <c r="K95" s="67"/>
      <c r="L95" s="35">
        <f t="shared" ref="L95:L101" si="24">L60</f>
        <v>42</v>
      </c>
      <c r="M95" s="64">
        <f t="shared" si="20"/>
        <v>1.1049014288298065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0.56465907035630303</v>
      </c>
      <c r="E96" s="130"/>
      <c r="F96" s="35">
        <f t="shared" si="22"/>
        <v>27</v>
      </c>
      <c r="G96" s="64">
        <f t="shared" si="18"/>
        <v>1.3483450895279439</v>
      </c>
      <c r="H96" s="131"/>
      <c r="I96" s="35">
        <f t="shared" si="23"/>
        <v>35</v>
      </c>
      <c r="J96" s="64">
        <f t="shared" si="19"/>
        <v>1.0081389039609334</v>
      </c>
      <c r="K96" s="67"/>
      <c r="L96" s="35">
        <f t="shared" si="24"/>
        <v>43</v>
      </c>
      <c r="M96" s="64">
        <f t="shared" si="20"/>
        <v>2.6341110508229342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0.98245614035087714</v>
      </c>
      <c r="E97" s="130"/>
      <c r="F97" s="35">
        <f t="shared" si="22"/>
        <v>28</v>
      </c>
      <c r="G97" s="64">
        <f t="shared" si="18"/>
        <v>2.333152468800868</v>
      </c>
      <c r="H97" s="131"/>
      <c r="I97" s="35">
        <f t="shared" si="23"/>
        <v>36</v>
      </c>
      <c r="J97" s="64">
        <f t="shared" si="19"/>
        <v>0.76379092060047049</v>
      </c>
      <c r="K97" s="67"/>
      <c r="L97" s="35">
        <f t="shared" si="24"/>
        <v>44</v>
      </c>
      <c r="M97" s="64">
        <f t="shared" si="20"/>
        <v>2.3403870500994755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1.4749502622535724</v>
      </c>
      <c r="E98" s="130"/>
      <c r="F98" s="35">
        <f t="shared" si="22"/>
        <v>29</v>
      </c>
      <c r="G98" s="64">
        <f t="shared" si="18"/>
        <v>0.68511484897811592</v>
      </c>
      <c r="H98" s="131"/>
      <c r="I98" s="35">
        <f t="shared" si="23"/>
        <v>37</v>
      </c>
      <c r="J98" s="64">
        <f t="shared" si="19"/>
        <v>0.80141074335322848</v>
      </c>
      <c r="K98" s="67"/>
      <c r="L98" s="35">
        <f t="shared" si="24"/>
        <v>45</v>
      </c>
      <c r="M98" s="64">
        <f t="shared" si="20"/>
        <v>1.0864532465183576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3.0110327364803759</v>
      </c>
      <c r="E99" s="130"/>
      <c r="F99" s="35">
        <f t="shared" si="22"/>
        <v>30</v>
      </c>
      <c r="G99" s="64">
        <f t="shared" si="18"/>
        <v>0.91354675348164194</v>
      </c>
      <c r="H99" s="131"/>
      <c r="I99" s="35">
        <f t="shared" si="23"/>
        <v>38</v>
      </c>
      <c r="J99" s="64">
        <f t="shared" si="19"/>
        <v>1.1074335322843187</v>
      </c>
      <c r="K99" s="67"/>
      <c r="L99" s="35">
        <f t="shared" si="24"/>
        <v>46</v>
      </c>
      <c r="M99" s="64">
        <f t="shared" si="20"/>
        <v>0.92222825103997108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1.6498462651474048</v>
      </c>
      <c r="H100" s="131"/>
      <c r="I100" s="35">
        <f t="shared" si="23"/>
        <v>39</v>
      </c>
      <c r="J100" s="64">
        <f t="shared" si="19"/>
        <v>0.86507505878097302</v>
      </c>
      <c r="K100" s="67"/>
      <c r="L100" s="35">
        <f t="shared" si="24"/>
        <v>47</v>
      </c>
      <c r="M100" s="64">
        <f t="shared" si="20"/>
        <v>1.4796527400976669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0.70012660517272507</v>
      </c>
      <c r="H101" s="131"/>
      <c r="I101" s="35">
        <f t="shared" si="23"/>
        <v>40</v>
      </c>
      <c r="J101" s="64">
        <f t="shared" si="19"/>
        <v>0.9075782239102913</v>
      </c>
      <c r="K101" s="67"/>
      <c r="L101" s="35">
        <f t="shared" si="24"/>
        <v>48</v>
      </c>
      <c r="M101" s="64">
        <f t="shared" si="20"/>
        <v>-0.16693796346536474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126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88</v>
      </c>
      <c r="C110" s="282"/>
      <c r="D110" s="282"/>
      <c r="E110" s="282"/>
      <c r="F110" s="283"/>
      <c r="G110" s="145">
        <f>AVERAGE(G94:G95)</f>
        <v>1.5781334780249594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29</v>
      </c>
      <c r="C112" s="282"/>
      <c r="D112" s="282"/>
      <c r="E112" s="282"/>
      <c r="F112" s="283"/>
      <c r="G112" s="145">
        <f>G107/G110</f>
        <v>38.906721677840807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9" t="s">
        <v>93</v>
      </c>
      <c r="C117" s="289"/>
      <c r="D117" s="289"/>
      <c r="E117" s="289"/>
      <c r="F117" s="289"/>
      <c r="G117" s="289"/>
      <c r="H117" s="289"/>
      <c r="I117" s="289"/>
      <c r="J117" s="289"/>
      <c r="K117" s="289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119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136.18408114148184</v>
      </c>
      <c r="D120" s="67"/>
      <c r="E120" s="35">
        <f>F94</f>
        <v>25</v>
      </c>
      <c r="F120" s="148">
        <f t="shared" ref="F120:F127" si="25">G94*$G$112</f>
        <v>61.948873990029213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8.4934731534009522</v>
      </c>
      <c r="D121" s="67"/>
      <c r="E121" s="35">
        <f t="shared" ref="E121:E127" si="27">F95</f>
        <v>26</v>
      </c>
      <c r="F121" s="148">
        <f t="shared" si="25"/>
        <v>60.85112600997077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21.969033293221013</v>
      </c>
      <c r="D122" s="67"/>
      <c r="E122" s="35">
        <f t="shared" si="27"/>
        <v>27</v>
      </c>
      <c r="F122" s="148">
        <f t="shared" si="25"/>
        <v>52.459687123947056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38.224147613317278</v>
      </c>
      <c r="D123" s="67"/>
      <c r="E123" s="35">
        <f t="shared" si="27"/>
        <v>28</v>
      </c>
      <c r="F123" s="148">
        <f t="shared" si="25"/>
        <v>90.775313735602523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57.38547934215805</v>
      </c>
      <c r="D124" s="67"/>
      <c r="E124" s="35">
        <f t="shared" si="27"/>
        <v>29</v>
      </c>
      <c r="F124" s="148">
        <f t="shared" si="25"/>
        <v>26.655572746547492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117.14941264110936</v>
      </c>
      <c r="D125" s="67"/>
      <c r="E125" s="35">
        <f t="shared" si="27"/>
        <v>30</v>
      </c>
      <c r="F125" s="148">
        <f t="shared" si="25"/>
        <v>35.543109277405293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64.19010944931523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27.239630966706756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38.139705461005107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46.168746776689026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39.223379749011521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29.71660076786431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31.180264741275568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43.08660821729412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33.657234542433095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35.310893358546785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26.360025213454819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42.988092372929913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102.48462552289269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91.05678757664316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42.270334078276306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35.880877886654055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57.568437338834443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-6.4950088820125034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4" sqref="B4"/>
    </sheetView>
  </sheetViews>
  <sheetFormatPr defaultRowHeight="15" x14ac:dyDescent="0.25"/>
  <cols>
    <col min="1" max="2" width="12" style="26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3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259"/>
      <c r="K5" s="25" t="s">
        <v>95</v>
      </c>
      <c r="L5" s="26"/>
    </row>
    <row r="6" spans="1:28" x14ac:dyDescent="0.25">
      <c r="A6" s="25" t="s">
        <v>13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278" t="s">
        <v>41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41"/>
      <c r="P11" s="41"/>
      <c r="AB11" s="26"/>
    </row>
    <row r="12" spans="1:28" x14ac:dyDescent="0.25">
      <c r="A12" s="25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7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28"/>
      <c r="C14" s="299" t="s">
        <v>37</v>
      </c>
      <c r="D14" s="296"/>
      <c r="E14" s="300"/>
      <c r="F14" s="298" t="s">
        <v>120</v>
      </c>
      <c r="G14" s="296"/>
      <c r="H14" s="296"/>
      <c r="I14" s="296" t="s">
        <v>120</v>
      </c>
      <c r="J14" s="296"/>
      <c r="K14" s="296"/>
      <c r="L14" s="296" t="s">
        <v>120</v>
      </c>
      <c r="M14" s="296"/>
      <c r="N14" s="297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8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9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0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9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0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9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0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1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34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288" t="s">
        <v>117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5" t="s">
        <v>80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41"/>
      <c r="Q28" s="285" t="s">
        <v>81</v>
      </c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7"/>
    </row>
    <row r="29" spans="1:28" ht="15.75" thickBot="1" x14ac:dyDescent="0.3">
      <c r="A29" s="87"/>
      <c r="B29" s="184" t="s">
        <v>15</v>
      </c>
      <c r="C29" s="41"/>
      <c r="D29" s="231">
        <v>1</v>
      </c>
      <c r="E29" s="88">
        <v>2</v>
      </c>
      <c r="F29" s="88">
        <v>3</v>
      </c>
      <c r="G29" s="89">
        <v>4</v>
      </c>
      <c r="H29" s="232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32">
        <v>11</v>
      </c>
      <c r="O29" s="233">
        <v>12</v>
      </c>
      <c r="P29" s="41"/>
      <c r="Q29" s="231">
        <v>1</v>
      </c>
      <c r="R29" s="232">
        <v>2</v>
      </c>
      <c r="S29" s="232">
        <v>3</v>
      </c>
      <c r="T29" s="89">
        <v>4</v>
      </c>
      <c r="U29" s="232">
        <v>5</v>
      </c>
      <c r="V29" s="90">
        <v>6</v>
      </c>
      <c r="W29" s="232">
        <v>7</v>
      </c>
      <c r="X29" s="232">
        <v>8</v>
      </c>
      <c r="Y29" s="232">
        <v>9</v>
      </c>
      <c r="Z29" s="89">
        <v>10</v>
      </c>
      <c r="AA29" s="232">
        <v>11</v>
      </c>
      <c r="AB29" s="233">
        <v>12</v>
      </c>
    </row>
    <row r="30" spans="1:28" x14ac:dyDescent="0.25">
      <c r="B30" s="41"/>
      <c r="C30" s="41"/>
      <c r="D30" s="92"/>
      <c r="E30" s="93"/>
      <c r="F30" s="93"/>
      <c r="G30" s="94"/>
      <c r="H30" s="93"/>
      <c r="I30" s="95"/>
      <c r="J30" s="93"/>
      <c r="K30" s="93"/>
      <c r="L30" s="93"/>
      <c r="M30" s="94"/>
      <c r="N30" s="93"/>
      <c r="O30" s="96"/>
      <c r="P30" s="41"/>
      <c r="Q30" s="92"/>
      <c r="R30" s="93"/>
      <c r="S30" s="93"/>
      <c r="T30" s="94"/>
      <c r="U30" s="93"/>
      <c r="V30" s="95"/>
      <c r="W30" s="93"/>
      <c r="X30" s="93"/>
      <c r="Y30" s="93"/>
      <c r="Z30" s="94"/>
      <c r="AA30" s="93"/>
      <c r="AB30" s="96"/>
    </row>
    <row r="31" spans="1:28" x14ac:dyDescent="0.25">
      <c r="B31" s="41"/>
      <c r="C31" s="41"/>
      <c r="D31" s="98"/>
      <c r="E31" s="68"/>
      <c r="F31" s="68"/>
      <c r="G31" s="99"/>
      <c r="H31" s="68"/>
      <c r="I31" s="100"/>
      <c r="J31" s="68"/>
      <c r="K31" s="68"/>
      <c r="L31" s="68"/>
      <c r="M31" s="99"/>
      <c r="N31" s="68"/>
      <c r="O31" s="101"/>
      <c r="P31" s="80"/>
      <c r="Q31" s="98"/>
      <c r="R31" s="68"/>
      <c r="S31" s="68"/>
      <c r="T31" s="99"/>
      <c r="U31" s="68"/>
      <c r="V31" s="100"/>
      <c r="W31" s="68"/>
      <c r="X31" s="68"/>
      <c r="Y31" s="68"/>
      <c r="Z31" s="99"/>
      <c r="AA31" s="68"/>
      <c r="AB31" s="101"/>
    </row>
    <row r="32" spans="1:28" x14ac:dyDescent="0.25">
      <c r="B32" s="41"/>
      <c r="C32" s="41"/>
      <c r="D32" s="102"/>
      <c r="E32" s="103"/>
      <c r="F32" s="103"/>
      <c r="G32" s="104"/>
      <c r="H32" s="103"/>
      <c r="I32" s="105"/>
      <c r="J32" s="103"/>
      <c r="K32" s="103"/>
      <c r="L32" s="103"/>
      <c r="M32" s="104"/>
      <c r="N32" s="103"/>
      <c r="O32" s="106"/>
      <c r="P32" s="80"/>
      <c r="Q32" s="102"/>
      <c r="R32" s="103"/>
      <c r="S32" s="103"/>
      <c r="T32" s="104"/>
      <c r="U32" s="103"/>
      <c r="V32" s="105"/>
      <c r="W32" s="103"/>
      <c r="X32" s="103"/>
      <c r="Y32" s="103"/>
      <c r="Z32" s="104"/>
      <c r="AA32" s="103"/>
      <c r="AB32" s="106"/>
    </row>
    <row r="33" spans="1:28" x14ac:dyDescent="0.25">
      <c r="B33" s="41"/>
      <c r="C33" s="41"/>
      <c r="D33" s="98"/>
      <c r="E33" s="68"/>
      <c r="F33" s="68"/>
      <c r="G33" s="99"/>
      <c r="H33" s="68"/>
      <c r="I33" s="100"/>
      <c r="J33" s="68"/>
      <c r="K33" s="68"/>
      <c r="L33" s="68"/>
      <c r="M33" s="99"/>
      <c r="N33" s="68"/>
      <c r="O33" s="101"/>
      <c r="P33" s="80"/>
      <c r="Q33" s="98"/>
      <c r="R33" s="68"/>
      <c r="S33" s="68"/>
      <c r="T33" s="99"/>
      <c r="U33" s="68"/>
      <c r="V33" s="100"/>
      <c r="W33" s="68"/>
      <c r="X33" s="68"/>
      <c r="Y33" s="68"/>
      <c r="Z33" s="99"/>
      <c r="AA33" s="68"/>
      <c r="AB33" s="101"/>
    </row>
    <row r="34" spans="1:28" x14ac:dyDescent="0.25">
      <c r="B34" s="41"/>
      <c r="C34" s="41"/>
      <c r="D34" s="102"/>
      <c r="E34" s="103"/>
      <c r="F34" s="103"/>
      <c r="G34" s="104"/>
      <c r="H34" s="103"/>
      <c r="I34" s="105"/>
      <c r="J34" s="103"/>
      <c r="K34" s="103"/>
      <c r="L34" s="103"/>
      <c r="M34" s="104"/>
      <c r="N34" s="103"/>
      <c r="O34" s="106"/>
      <c r="P34" s="80"/>
      <c r="Q34" s="102"/>
      <c r="R34" s="103"/>
      <c r="S34" s="103"/>
      <c r="T34" s="104"/>
      <c r="U34" s="103"/>
      <c r="V34" s="105"/>
      <c r="W34" s="103"/>
      <c r="X34" s="103"/>
      <c r="Y34" s="103"/>
      <c r="Z34" s="104"/>
      <c r="AA34" s="103"/>
      <c r="AB34" s="106"/>
    </row>
    <row r="35" spans="1:28" x14ac:dyDescent="0.25">
      <c r="B35" s="41"/>
      <c r="C35" s="41"/>
      <c r="D35" s="98"/>
      <c r="E35" s="68"/>
      <c r="F35" s="68"/>
      <c r="G35" s="99"/>
      <c r="H35" s="68"/>
      <c r="I35" s="100"/>
      <c r="J35" s="68"/>
      <c r="K35" s="68"/>
      <c r="L35" s="68"/>
      <c r="M35" s="99"/>
      <c r="N35" s="68"/>
      <c r="O35" s="101"/>
      <c r="P35" s="80"/>
      <c r="Q35" s="98"/>
      <c r="R35" s="68"/>
      <c r="S35" s="68"/>
      <c r="T35" s="99"/>
      <c r="U35" s="68"/>
      <c r="V35" s="100"/>
      <c r="W35" s="68"/>
      <c r="X35" s="68"/>
      <c r="Y35" s="68"/>
      <c r="Z35" s="99"/>
      <c r="AA35" s="68"/>
      <c r="AB35" s="101"/>
    </row>
    <row r="36" spans="1:28" x14ac:dyDescent="0.25">
      <c r="B36" s="41"/>
      <c r="C36" s="41"/>
      <c r="D36" s="102"/>
      <c r="E36" s="103"/>
      <c r="F36" s="103"/>
      <c r="G36" s="104"/>
      <c r="H36" s="103"/>
      <c r="I36" s="105"/>
      <c r="J36" s="103"/>
      <c r="K36" s="103"/>
      <c r="L36" s="103"/>
      <c r="M36" s="104"/>
      <c r="N36" s="103"/>
      <c r="O36" s="106"/>
      <c r="P36" s="80"/>
      <c r="Q36" s="102"/>
      <c r="R36" s="103"/>
      <c r="S36" s="103"/>
      <c r="T36" s="104"/>
      <c r="U36" s="103"/>
      <c r="V36" s="105"/>
      <c r="W36" s="103"/>
      <c r="X36" s="103"/>
      <c r="Y36" s="103"/>
      <c r="Z36" s="104"/>
      <c r="AA36" s="103"/>
      <c r="AB36" s="106"/>
    </row>
    <row r="37" spans="1:28" ht="15.75" thickBot="1" x14ac:dyDescent="0.3">
      <c r="B37" s="41"/>
      <c r="C37" s="41"/>
      <c r="D37" s="109"/>
      <c r="E37" s="110"/>
      <c r="F37" s="110"/>
      <c r="G37" s="111"/>
      <c r="H37" s="110"/>
      <c r="I37" s="112"/>
      <c r="J37" s="110"/>
      <c r="K37" s="110"/>
      <c r="L37" s="110"/>
      <c r="M37" s="111"/>
      <c r="N37" s="110"/>
      <c r="O37" s="113"/>
      <c r="P37" s="80"/>
      <c r="Q37" s="109"/>
      <c r="R37" s="110"/>
      <c r="S37" s="110"/>
      <c r="T37" s="111"/>
      <c r="U37" s="110"/>
      <c r="V37" s="112"/>
      <c r="W37" s="110"/>
      <c r="X37" s="110"/>
      <c r="Y37" s="110"/>
      <c r="Z37" s="111"/>
      <c r="AA37" s="110"/>
      <c r="AB37" s="113"/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230" t="s">
        <v>96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90" t="s">
        <v>107</v>
      </c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2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</v>
      </c>
      <c r="D44" s="122">
        <f t="shared" si="6"/>
        <v>0</v>
      </c>
      <c r="E44" s="123">
        <f t="shared" si="6"/>
        <v>0</v>
      </c>
      <c r="F44" s="121">
        <f t="shared" si="6"/>
        <v>0</v>
      </c>
      <c r="G44" s="122">
        <f t="shared" si="6"/>
        <v>0</v>
      </c>
      <c r="H44" s="123">
        <f t="shared" si="6"/>
        <v>0</v>
      </c>
      <c r="I44" s="121">
        <f t="shared" si="6"/>
        <v>0</v>
      </c>
      <c r="J44" s="122">
        <f t="shared" si="6"/>
        <v>0</v>
      </c>
      <c r="K44" s="123">
        <f t="shared" si="6"/>
        <v>0</v>
      </c>
      <c r="L44" s="121">
        <f t="shared" si="6"/>
        <v>0</v>
      </c>
      <c r="M44" s="122">
        <f t="shared" si="6"/>
        <v>0</v>
      </c>
      <c r="N44" s="123">
        <f t="shared" si="6"/>
        <v>0</v>
      </c>
      <c r="O44" s="41"/>
      <c r="P44" s="41"/>
    </row>
    <row r="45" spans="1:28" x14ac:dyDescent="0.25">
      <c r="B45" s="120" t="s">
        <v>1</v>
      </c>
      <c r="C45" s="98">
        <f t="shared" si="6"/>
        <v>0</v>
      </c>
      <c r="D45" s="68">
        <f t="shared" si="6"/>
        <v>0</v>
      </c>
      <c r="E45" s="101">
        <f t="shared" si="6"/>
        <v>0</v>
      </c>
      <c r="F45" s="98">
        <f t="shared" si="6"/>
        <v>0</v>
      </c>
      <c r="G45" s="68">
        <f t="shared" si="6"/>
        <v>0</v>
      </c>
      <c r="H45" s="101">
        <f t="shared" si="6"/>
        <v>0</v>
      </c>
      <c r="I45" s="98">
        <f t="shared" si="6"/>
        <v>0</v>
      </c>
      <c r="J45" s="68">
        <f t="shared" si="6"/>
        <v>0</v>
      </c>
      <c r="K45" s="101">
        <f t="shared" si="6"/>
        <v>0</v>
      </c>
      <c r="L45" s="98">
        <f t="shared" si="6"/>
        <v>0</v>
      </c>
      <c r="M45" s="68">
        <f t="shared" si="6"/>
        <v>0</v>
      </c>
      <c r="N45" s="101">
        <f t="shared" si="6"/>
        <v>0</v>
      </c>
      <c r="O45" s="41"/>
      <c r="P45" s="41"/>
    </row>
    <row r="46" spans="1:28" x14ac:dyDescent="0.25">
      <c r="B46" s="120" t="s">
        <v>2</v>
      </c>
      <c r="C46" s="98">
        <f t="shared" si="6"/>
        <v>0</v>
      </c>
      <c r="D46" s="68">
        <f t="shared" si="6"/>
        <v>0</v>
      </c>
      <c r="E46" s="101">
        <f t="shared" si="6"/>
        <v>0</v>
      </c>
      <c r="F46" s="98">
        <f t="shared" si="6"/>
        <v>0</v>
      </c>
      <c r="G46" s="68">
        <f t="shared" si="6"/>
        <v>0</v>
      </c>
      <c r="H46" s="101">
        <f t="shared" si="6"/>
        <v>0</v>
      </c>
      <c r="I46" s="98">
        <f t="shared" si="6"/>
        <v>0</v>
      </c>
      <c r="J46" s="68">
        <f t="shared" si="6"/>
        <v>0</v>
      </c>
      <c r="K46" s="101">
        <f t="shared" si="6"/>
        <v>0</v>
      </c>
      <c r="L46" s="98">
        <f t="shared" si="6"/>
        <v>0</v>
      </c>
      <c r="M46" s="68">
        <f t="shared" si="6"/>
        <v>0</v>
      </c>
      <c r="N46" s="101">
        <f t="shared" si="6"/>
        <v>0</v>
      </c>
      <c r="O46" s="41"/>
      <c r="P46" s="41"/>
    </row>
    <row r="47" spans="1:28" x14ac:dyDescent="0.25">
      <c r="B47" s="120" t="s">
        <v>3</v>
      </c>
      <c r="C47" s="98">
        <f t="shared" si="6"/>
        <v>0</v>
      </c>
      <c r="D47" s="68">
        <f t="shared" si="6"/>
        <v>0</v>
      </c>
      <c r="E47" s="101">
        <f t="shared" si="6"/>
        <v>0</v>
      </c>
      <c r="F47" s="98">
        <f t="shared" si="6"/>
        <v>0</v>
      </c>
      <c r="G47" s="68">
        <f t="shared" si="6"/>
        <v>0</v>
      </c>
      <c r="H47" s="101">
        <f t="shared" si="6"/>
        <v>0</v>
      </c>
      <c r="I47" s="98">
        <f t="shared" si="6"/>
        <v>0</v>
      </c>
      <c r="J47" s="68">
        <f t="shared" si="6"/>
        <v>0</v>
      </c>
      <c r="K47" s="101">
        <f t="shared" si="6"/>
        <v>0</v>
      </c>
      <c r="L47" s="98">
        <f t="shared" si="6"/>
        <v>0</v>
      </c>
      <c r="M47" s="68">
        <f t="shared" si="6"/>
        <v>0</v>
      </c>
      <c r="N47" s="101">
        <f t="shared" si="6"/>
        <v>0</v>
      </c>
      <c r="O47" s="41"/>
      <c r="P47" s="41"/>
    </row>
    <row r="48" spans="1:28" x14ac:dyDescent="0.25">
      <c r="B48" s="120" t="s">
        <v>4</v>
      </c>
      <c r="C48" s="98">
        <f t="shared" si="6"/>
        <v>0</v>
      </c>
      <c r="D48" s="68">
        <f t="shared" si="6"/>
        <v>0</v>
      </c>
      <c r="E48" s="101">
        <f t="shared" si="6"/>
        <v>0</v>
      </c>
      <c r="F48" s="98">
        <f t="shared" si="6"/>
        <v>0</v>
      </c>
      <c r="G48" s="68">
        <f t="shared" si="6"/>
        <v>0</v>
      </c>
      <c r="H48" s="101">
        <f t="shared" si="6"/>
        <v>0</v>
      </c>
      <c r="I48" s="98">
        <f t="shared" si="6"/>
        <v>0</v>
      </c>
      <c r="J48" s="68">
        <f t="shared" si="6"/>
        <v>0</v>
      </c>
      <c r="K48" s="101">
        <f t="shared" si="6"/>
        <v>0</v>
      </c>
      <c r="L48" s="98">
        <f t="shared" si="6"/>
        <v>0</v>
      </c>
      <c r="M48" s="68">
        <f t="shared" si="6"/>
        <v>0</v>
      </c>
      <c r="N48" s="101">
        <f t="shared" si="6"/>
        <v>0</v>
      </c>
      <c r="O48" s="41"/>
      <c r="P48" s="41"/>
    </row>
    <row r="49" spans="1:42" x14ac:dyDescent="0.25">
      <c r="B49" s="120" t="s">
        <v>5</v>
      </c>
      <c r="C49" s="98">
        <f t="shared" si="6"/>
        <v>0</v>
      </c>
      <c r="D49" s="68">
        <f t="shared" si="6"/>
        <v>0</v>
      </c>
      <c r="E49" s="101">
        <f t="shared" si="6"/>
        <v>0</v>
      </c>
      <c r="F49" s="98">
        <f t="shared" si="6"/>
        <v>0</v>
      </c>
      <c r="G49" s="68">
        <f t="shared" si="6"/>
        <v>0</v>
      </c>
      <c r="H49" s="101">
        <f t="shared" si="6"/>
        <v>0</v>
      </c>
      <c r="I49" s="98">
        <f t="shared" si="6"/>
        <v>0</v>
      </c>
      <c r="J49" s="68">
        <f t="shared" si="6"/>
        <v>0</v>
      </c>
      <c r="K49" s="101">
        <f t="shared" si="6"/>
        <v>0</v>
      </c>
      <c r="L49" s="98">
        <f t="shared" si="6"/>
        <v>0</v>
      </c>
      <c r="M49" s="68">
        <f t="shared" si="6"/>
        <v>0</v>
      </c>
      <c r="N49" s="101">
        <f t="shared" si="6"/>
        <v>0</v>
      </c>
      <c r="O49" s="41"/>
      <c r="P49" s="41"/>
    </row>
    <row r="50" spans="1:42" x14ac:dyDescent="0.25">
      <c r="B50" s="120" t="s">
        <v>6</v>
      </c>
      <c r="C50" s="98">
        <f t="shared" si="6"/>
        <v>0</v>
      </c>
      <c r="D50" s="68">
        <f t="shared" si="6"/>
        <v>0</v>
      </c>
      <c r="E50" s="101">
        <f t="shared" si="6"/>
        <v>0</v>
      </c>
      <c r="F50" s="98">
        <f t="shared" si="6"/>
        <v>0</v>
      </c>
      <c r="G50" s="68">
        <f t="shared" si="6"/>
        <v>0</v>
      </c>
      <c r="H50" s="101">
        <f t="shared" si="6"/>
        <v>0</v>
      </c>
      <c r="I50" s="98">
        <f t="shared" si="6"/>
        <v>0</v>
      </c>
      <c r="J50" s="68">
        <f t="shared" si="6"/>
        <v>0</v>
      </c>
      <c r="K50" s="101">
        <f t="shared" si="6"/>
        <v>0</v>
      </c>
      <c r="L50" s="98">
        <f t="shared" si="6"/>
        <v>0</v>
      </c>
      <c r="M50" s="68">
        <f t="shared" si="6"/>
        <v>0</v>
      </c>
      <c r="N50" s="101">
        <f t="shared" si="6"/>
        <v>0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0</v>
      </c>
      <c r="D51" s="135">
        <f t="shared" si="6"/>
        <v>0</v>
      </c>
      <c r="E51" s="136">
        <f t="shared" si="6"/>
        <v>0</v>
      </c>
      <c r="F51" s="134">
        <f t="shared" si="6"/>
        <v>0</v>
      </c>
      <c r="G51" s="135">
        <f t="shared" si="6"/>
        <v>0</v>
      </c>
      <c r="H51" s="136">
        <f t="shared" si="6"/>
        <v>0</v>
      </c>
      <c r="I51" s="134">
        <f t="shared" si="6"/>
        <v>0</v>
      </c>
      <c r="J51" s="135">
        <f t="shared" si="6"/>
        <v>0</v>
      </c>
      <c r="K51" s="136">
        <f t="shared" si="6"/>
        <v>0</v>
      </c>
      <c r="L51" s="134">
        <f t="shared" si="6"/>
        <v>0</v>
      </c>
      <c r="M51" s="135">
        <f t="shared" si="6"/>
        <v>0</v>
      </c>
      <c r="N51" s="136">
        <f t="shared" si="6"/>
        <v>0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84" t="s">
        <v>39</v>
      </c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35" t="s">
        <v>17</v>
      </c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79" t="s">
        <v>30</v>
      </c>
      <c r="D57" s="280"/>
      <c r="E57" s="281"/>
      <c r="F57" s="279" t="s">
        <v>31</v>
      </c>
      <c r="G57" s="280"/>
      <c r="H57" s="281"/>
      <c r="I57" s="280" t="s">
        <v>33</v>
      </c>
      <c r="J57" s="280"/>
      <c r="K57" s="280"/>
      <c r="L57" s="279" t="s">
        <v>32</v>
      </c>
      <c r="M57" s="280"/>
      <c r="N57" s="281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229" t="s">
        <v>10</v>
      </c>
      <c r="H58" s="45" t="s">
        <v>11</v>
      </c>
      <c r="I58" s="46" t="s">
        <v>125</v>
      </c>
      <c r="J58" s="229" t="s">
        <v>10</v>
      </c>
      <c r="K58" s="229" t="s">
        <v>11</v>
      </c>
      <c r="L58" s="46" t="s">
        <v>125</v>
      </c>
      <c r="M58" s="229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</v>
      </c>
      <c r="E59" s="57">
        <f t="shared" ref="E59:E64" si="8">STDEV(C44:E44)</f>
        <v>0</v>
      </c>
      <c r="F59" s="190">
        <f t="shared" ref="F59:F66" si="9">F15</f>
        <v>25</v>
      </c>
      <c r="G59" s="56">
        <f t="shared" ref="G59:G66" si="10">AVERAGE(F44:H44)</f>
        <v>0</v>
      </c>
      <c r="H59" s="57">
        <f t="shared" ref="H59:H66" si="11">STDEV(F44:H44)</f>
        <v>0</v>
      </c>
      <c r="I59" s="190">
        <f t="shared" ref="I59:I66" si="12">I15</f>
        <v>33</v>
      </c>
      <c r="J59" s="169">
        <f t="shared" ref="J59:J66" si="13">AVERAGE(I44:K44)</f>
        <v>0</v>
      </c>
      <c r="K59" s="169">
        <f t="shared" ref="K59:K66" si="14">STDEV(I44:K44)</f>
        <v>0</v>
      </c>
      <c r="L59" s="190">
        <f t="shared" ref="L59:L66" si="15">L15</f>
        <v>41</v>
      </c>
      <c r="M59" s="56">
        <f t="shared" ref="M59:M66" si="16">AVERAGE(L44:N44)</f>
        <v>0</v>
      </c>
      <c r="N59" s="57">
        <f t="shared" ref="N59:N66" si="17">STDEV(L44:N44)</f>
        <v>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</v>
      </c>
      <c r="E60" s="57">
        <f t="shared" si="8"/>
        <v>0</v>
      </c>
      <c r="F60" s="58">
        <f t="shared" si="9"/>
        <v>26</v>
      </c>
      <c r="G60" s="56">
        <f t="shared" si="10"/>
        <v>0</v>
      </c>
      <c r="H60" s="57">
        <f t="shared" si="11"/>
        <v>0</v>
      </c>
      <c r="I60" s="58">
        <f t="shared" si="12"/>
        <v>34</v>
      </c>
      <c r="J60" s="56">
        <f t="shared" si="13"/>
        <v>0</v>
      </c>
      <c r="K60" s="56">
        <f t="shared" si="14"/>
        <v>0</v>
      </c>
      <c r="L60" s="58">
        <f t="shared" si="15"/>
        <v>42</v>
      </c>
      <c r="M60" s="56">
        <f t="shared" si="16"/>
        <v>0</v>
      </c>
      <c r="N60" s="57">
        <f t="shared" si="17"/>
        <v>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</v>
      </c>
      <c r="E61" s="57">
        <f t="shared" si="8"/>
        <v>0</v>
      </c>
      <c r="F61" s="58">
        <f t="shared" si="9"/>
        <v>27</v>
      </c>
      <c r="G61" s="56">
        <f t="shared" si="10"/>
        <v>0</v>
      </c>
      <c r="H61" s="57">
        <f t="shared" si="11"/>
        <v>0</v>
      </c>
      <c r="I61" s="58">
        <f t="shared" si="12"/>
        <v>35</v>
      </c>
      <c r="J61" s="56">
        <f t="shared" si="13"/>
        <v>0</v>
      </c>
      <c r="K61" s="56">
        <f t="shared" si="14"/>
        <v>0</v>
      </c>
      <c r="L61" s="58">
        <f t="shared" si="15"/>
        <v>43</v>
      </c>
      <c r="M61" s="56">
        <f t="shared" si="16"/>
        <v>0</v>
      </c>
      <c r="N61" s="57">
        <f t="shared" si="17"/>
        <v>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</v>
      </c>
      <c r="E62" s="57">
        <f t="shared" si="8"/>
        <v>0</v>
      </c>
      <c r="F62" s="58">
        <f t="shared" si="9"/>
        <v>28</v>
      </c>
      <c r="G62" s="56">
        <f t="shared" si="10"/>
        <v>0</v>
      </c>
      <c r="H62" s="57">
        <f t="shared" si="11"/>
        <v>0</v>
      </c>
      <c r="I62" s="58">
        <f t="shared" si="12"/>
        <v>36</v>
      </c>
      <c r="J62" s="56">
        <f t="shared" si="13"/>
        <v>0</v>
      </c>
      <c r="K62" s="56">
        <f t="shared" si="14"/>
        <v>0</v>
      </c>
      <c r="L62" s="58">
        <f t="shared" si="15"/>
        <v>44</v>
      </c>
      <c r="M62" s="56">
        <f t="shared" si="16"/>
        <v>0</v>
      </c>
      <c r="N62" s="57">
        <f t="shared" si="17"/>
        <v>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</v>
      </c>
      <c r="E63" s="57">
        <f t="shared" si="8"/>
        <v>0</v>
      </c>
      <c r="F63" s="58">
        <f t="shared" si="9"/>
        <v>29</v>
      </c>
      <c r="G63" s="56">
        <f t="shared" si="10"/>
        <v>0</v>
      </c>
      <c r="H63" s="57">
        <f t="shared" si="11"/>
        <v>0</v>
      </c>
      <c r="I63" s="58">
        <f t="shared" si="12"/>
        <v>37</v>
      </c>
      <c r="J63" s="56">
        <f t="shared" si="13"/>
        <v>0</v>
      </c>
      <c r="K63" s="56">
        <f t="shared" si="14"/>
        <v>0</v>
      </c>
      <c r="L63" s="58">
        <f t="shared" si="15"/>
        <v>45</v>
      </c>
      <c r="M63" s="56">
        <f t="shared" si="16"/>
        <v>0</v>
      </c>
      <c r="N63" s="57">
        <f t="shared" si="17"/>
        <v>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</v>
      </c>
      <c r="E64" s="57">
        <f t="shared" si="8"/>
        <v>0</v>
      </c>
      <c r="F64" s="58">
        <f t="shared" si="9"/>
        <v>30</v>
      </c>
      <c r="G64" s="56">
        <f t="shared" si="10"/>
        <v>0</v>
      </c>
      <c r="H64" s="57">
        <f t="shared" si="11"/>
        <v>0</v>
      </c>
      <c r="I64" s="58">
        <f t="shared" si="12"/>
        <v>38</v>
      </c>
      <c r="J64" s="56">
        <f t="shared" si="13"/>
        <v>0</v>
      </c>
      <c r="K64" s="56">
        <f t="shared" si="14"/>
        <v>0</v>
      </c>
      <c r="L64" s="58">
        <f t="shared" si="15"/>
        <v>46</v>
      </c>
      <c r="M64" s="56">
        <f t="shared" si="16"/>
        <v>0</v>
      </c>
      <c r="N64" s="57">
        <f t="shared" si="17"/>
        <v>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</v>
      </c>
      <c r="H65" s="57">
        <f t="shared" si="11"/>
        <v>0</v>
      </c>
      <c r="I65" s="58">
        <f t="shared" si="12"/>
        <v>39</v>
      </c>
      <c r="J65" s="56">
        <f t="shared" si="13"/>
        <v>0</v>
      </c>
      <c r="K65" s="56">
        <f t="shared" si="14"/>
        <v>0</v>
      </c>
      <c r="L65" s="58">
        <f t="shared" si="15"/>
        <v>47</v>
      </c>
      <c r="M65" s="56">
        <f t="shared" si="16"/>
        <v>0</v>
      </c>
      <c r="N65" s="57">
        <f t="shared" si="17"/>
        <v>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</v>
      </c>
      <c r="H66" s="72">
        <f t="shared" si="11"/>
        <v>0</v>
      </c>
      <c r="I66" s="73">
        <f t="shared" si="12"/>
        <v>40</v>
      </c>
      <c r="J66" s="71">
        <f t="shared" si="13"/>
        <v>0</v>
      </c>
      <c r="K66" s="71">
        <f t="shared" si="14"/>
        <v>0</v>
      </c>
      <c r="L66" s="73">
        <f t="shared" si="15"/>
        <v>48</v>
      </c>
      <c r="M66" s="71">
        <f t="shared" si="16"/>
        <v>0</v>
      </c>
      <c r="N66" s="72">
        <f t="shared" si="17"/>
        <v>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278" t="s">
        <v>83</v>
      </c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/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/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235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52" t="s">
        <v>28</v>
      </c>
      <c r="C92" s="252"/>
      <c r="D92" s="252"/>
      <c r="E92" s="235"/>
      <c r="F92" s="252"/>
      <c r="G92" s="252"/>
      <c r="H92" s="235"/>
      <c r="I92" s="252"/>
      <c r="J92" s="252"/>
      <c r="K92" s="235"/>
      <c r="L92" s="252"/>
      <c r="M92" s="252"/>
      <c r="N92" s="23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 t="e">
        <f>(D59-$K$74)/$K$73</f>
        <v>#DIV/0!</v>
      </c>
      <c r="E94" s="130"/>
      <c r="F94" s="35">
        <f>F59</f>
        <v>25</v>
      </c>
      <c r="G94" s="64" t="e">
        <f t="shared" ref="G94:G101" si="18">(G59-$K$74)/$K$73</f>
        <v>#DIV/0!</v>
      </c>
      <c r="H94" s="131"/>
      <c r="I94" s="35">
        <f>I59</f>
        <v>33</v>
      </c>
      <c r="J94" s="64" t="e">
        <f t="shared" ref="J94:J101" si="19">(J59-$K$74)/$K$73</f>
        <v>#DIV/0!</v>
      </c>
      <c r="K94" s="67"/>
      <c r="L94" s="35">
        <f>L59</f>
        <v>41</v>
      </c>
      <c r="M94" s="64" t="e">
        <f t="shared" ref="M94:M101" si="20">(M59-$K$74)/$K$73</f>
        <v>#DIV/0!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 t="e">
        <f t="shared" ref="D95:D99" si="21">(D60-$K$74)/$K$73</f>
        <v>#DIV/0!</v>
      </c>
      <c r="E95" s="130"/>
      <c r="F95" s="35">
        <f t="shared" ref="F95:F101" si="22">F60</f>
        <v>26</v>
      </c>
      <c r="G95" s="64" t="e">
        <f t="shared" si="18"/>
        <v>#DIV/0!</v>
      </c>
      <c r="H95" s="131"/>
      <c r="I95" s="35">
        <f t="shared" ref="I95:I101" si="23">I60</f>
        <v>34</v>
      </c>
      <c r="J95" s="64" t="e">
        <f t="shared" si="19"/>
        <v>#DIV/0!</v>
      </c>
      <c r="K95" s="67"/>
      <c r="L95" s="35">
        <f t="shared" ref="L95:L101" si="24">L60</f>
        <v>42</v>
      </c>
      <c r="M95" s="64" t="e">
        <f t="shared" si="20"/>
        <v>#DIV/0!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 t="e">
        <f t="shared" si="21"/>
        <v>#DIV/0!</v>
      </c>
      <c r="E96" s="130"/>
      <c r="F96" s="35">
        <f t="shared" si="22"/>
        <v>27</v>
      </c>
      <c r="G96" s="64" t="e">
        <f t="shared" si="18"/>
        <v>#DIV/0!</v>
      </c>
      <c r="H96" s="131"/>
      <c r="I96" s="35">
        <f t="shared" si="23"/>
        <v>35</v>
      </c>
      <c r="J96" s="64" t="e">
        <f t="shared" si="19"/>
        <v>#DIV/0!</v>
      </c>
      <c r="K96" s="67"/>
      <c r="L96" s="35">
        <f t="shared" si="24"/>
        <v>43</v>
      </c>
      <c r="M96" s="64" t="e">
        <f t="shared" si="20"/>
        <v>#DIV/0!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 t="e">
        <f t="shared" si="21"/>
        <v>#DIV/0!</v>
      </c>
      <c r="E97" s="130"/>
      <c r="F97" s="35">
        <f t="shared" si="22"/>
        <v>28</v>
      </c>
      <c r="G97" s="64" t="e">
        <f t="shared" si="18"/>
        <v>#DIV/0!</v>
      </c>
      <c r="H97" s="131"/>
      <c r="I97" s="35">
        <f t="shared" si="23"/>
        <v>36</v>
      </c>
      <c r="J97" s="64" t="e">
        <f t="shared" si="19"/>
        <v>#DIV/0!</v>
      </c>
      <c r="K97" s="67"/>
      <c r="L97" s="35">
        <f t="shared" si="24"/>
        <v>44</v>
      </c>
      <c r="M97" s="64" t="e">
        <f t="shared" si="20"/>
        <v>#DIV/0!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 t="e">
        <f t="shared" si="21"/>
        <v>#DIV/0!</v>
      </c>
      <c r="E98" s="130"/>
      <c r="F98" s="35">
        <f t="shared" si="22"/>
        <v>29</v>
      </c>
      <c r="G98" s="64" t="e">
        <f t="shared" si="18"/>
        <v>#DIV/0!</v>
      </c>
      <c r="H98" s="131"/>
      <c r="I98" s="35">
        <f t="shared" si="23"/>
        <v>37</v>
      </c>
      <c r="J98" s="64" t="e">
        <f t="shared" si="19"/>
        <v>#DIV/0!</v>
      </c>
      <c r="K98" s="67"/>
      <c r="L98" s="35">
        <f t="shared" si="24"/>
        <v>45</v>
      </c>
      <c r="M98" s="64" t="e">
        <f t="shared" si="20"/>
        <v>#DIV/0!</v>
      </c>
      <c r="N98" s="130"/>
      <c r="AD98" s="67"/>
    </row>
    <row r="99" spans="1:30" x14ac:dyDescent="0.25">
      <c r="B99" s="67"/>
      <c r="C99" s="119">
        <v>3</v>
      </c>
      <c r="D99" s="64" t="e">
        <f t="shared" si="21"/>
        <v>#DIV/0!</v>
      </c>
      <c r="E99" s="130"/>
      <c r="F99" s="35">
        <f t="shared" si="22"/>
        <v>30</v>
      </c>
      <c r="G99" s="64" t="e">
        <f t="shared" si="18"/>
        <v>#DIV/0!</v>
      </c>
      <c r="H99" s="131"/>
      <c r="I99" s="35">
        <f t="shared" si="23"/>
        <v>38</v>
      </c>
      <c r="J99" s="64" t="e">
        <f t="shared" si="19"/>
        <v>#DIV/0!</v>
      </c>
      <c r="K99" s="67"/>
      <c r="L99" s="35">
        <f t="shared" si="24"/>
        <v>46</v>
      </c>
      <c r="M99" s="64" t="e">
        <f t="shared" si="20"/>
        <v>#DIV/0!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 t="e">
        <f t="shared" si="18"/>
        <v>#DIV/0!</v>
      </c>
      <c r="H100" s="131"/>
      <c r="I100" s="35">
        <f t="shared" si="23"/>
        <v>39</v>
      </c>
      <c r="J100" s="64" t="e">
        <f t="shared" si="19"/>
        <v>#DIV/0!</v>
      </c>
      <c r="K100" s="67"/>
      <c r="L100" s="35">
        <f t="shared" si="24"/>
        <v>47</v>
      </c>
      <c r="M100" s="64" t="e">
        <f t="shared" si="20"/>
        <v>#DIV/0!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 t="e">
        <f t="shared" si="18"/>
        <v>#DIV/0!</v>
      </c>
      <c r="H101" s="131"/>
      <c r="I101" s="35">
        <f t="shared" si="23"/>
        <v>40</v>
      </c>
      <c r="J101" s="64" t="e">
        <f t="shared" si="19"/>
        <v>#DIV/0!</v>
      </c>
      <c r="K101" s="67"/>
      <c r="L101" s="35">
        <f t="shared" si="24"/>
        <v>48</v>
      </c>
      <c r="M101" s="64" t="e">
        <f t="shared" si="20"/>
        <v>#DIV/0!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30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126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88</v>
      </c>
      <c r="C110" s="282"/>
      <c r="D110" s="282"/>
      <c r="E110" s="282"/>
      <c r="F110" s="283"/>
      <c r="G110" s="145" t="e">
        <f>AVERAGE(G94:G95)</f>
        <v>#DIV/0!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29</v>
      </c>
      <c r="C112" s="282"/>
      <c r="D112" s="282"/>
      <c r="E112" s="282"/>
      <c r="F112" s="283"/>
      <c r="G112" s="145" t="e">
        <f>G107/G110</f>
        <v>#DIV/0!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9" t="s">
        <v>93</v>
      </c>
      <c r="C117" s="289"/>
      <c r="D117" s="289"/>
      <c r="E117" s="289"/>
      <c r="F117" s="289"/>
      <c r="G117" s="289"/>
      <c r="H117" s="289"/>
      <c r="I117" s="289"/>
      <c r="J117" s="289"/>
      <c r="K117" s="289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119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 t="e">
        <f>D94*$G$112</f>
        <v>#DIV/0!</v>
      </c>
      <c r="D120" s="67"/>
      <c r="E120" s="35">
        <f>F94</f>
        <v>25</v>
      </c>
      <c r="F120" s="148" t="e">
        <f t="shared" ref="F120:F127" si="25">G94*$G$112</f>
        <v>#DIV/0!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 t="e">
        <f t="shared" ref="C121:C125" si="26">D95*$G$112</f>
        <v>#DIV/0!</v>
      </c>
      <c r="D121" s="67"/>
      <c r="E121" s="35">
        <f t="shared" ref="E121:E127" si="27">F95</f>
        <v>26</v>
      </c>
      <c r="F121" s="148" t="e">
        <f t="shared" si="25"/>
        <v>#DIV/0!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 t="e">
        <f t="shared" si="26"/>
        <v>#DIV/0!</v>
      </c>
      <c r="D122" s="67"/>
      <c r="E122" s="35">
        <f t="shared" si="27"/>
        <v>27</v>
      </c>
      <c r="F122" s="148" t="e">
        <f t="shared" si="25"/>
        <v>#DIV/0!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 t="e">
        <f t="shared" si="26"/>
        <v>#DIV/0!</v>
      </c>
      <c r="D123" s="67"/>
      <c r="E123" s="35">
        <f t="shared" si="27"/>
        <v>28</v>
      </c>
      <c r="F123" s="148" t="e">
        <f t="shared" si="25"/>
        <v>#DIV/0!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 t="e">
        <f t="shared" si="26"/>
        <v>#DIV/0!</v>
      </c>
      <c r="D124" s="67"/>
      <c r="E124" s="35">
        <f t="shared" si="27"/>
        <v>29</v>
      </c>
      <c r="F124" s="148" t="e">
        <f t="shared" si="25"/>
        <v>#DIV/0!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 t="e">
        <f t="shared" si="26"/>
        <v>#DIV/0!</v>
      </c>
      <c r="D125" s="67"/>
      <c r="E125" s="35">
        <f t="shared" si="27"/>
        <v>30</v>
      </c>
      <c r="F125" s="148" t="e">
        <f t="shared" si="25"/>
        <v>#DIV/0!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 t="e">
        <f t="shared" si="25"/>
        <v>#DIV/0!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 t="e">
        <f t="shared" si="25"/>
        <v>#DIV/0!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 t="e">
        <f t="shared" ref="F128:F135" si="28">J94*$G$112</f>
        <v>#DIV/0!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 t="e">
        <f t="shared" si="28"/>
        <v>#DIV/0!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 t="e">
        <f t="shared" si="28"/>
        <v>#DIV/0!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 t="e">
        <f t="shared" si="28"/>
        <v>#DIV/0!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 t="e">
        <f t="shared" si="28"/>
        <v>#DIV/0!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 t="e">
        <f t="shared" si="28"/>
        <v>#DIV/0!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 t="e">
        <f t="shared" si="28"/>
        <v>#DIV/0!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 t="e">
        <f t="shared" si="28"/>
        <v>#DIV/0!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 t="e">
        <f t="shared" ref="F136:F143" si="30">M94*$G$112</f>
        <v>#DIV/0!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 t="e">
        <f t="shared" si="30"/>
        <v>#DIV/0!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 t="e">
        <f t="shared" si="30"/>
        <v>#DIV/0!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 t="e">
        <f t="shared" si="30"/>
        <v>#DIV/0!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 t="e">
        <f t="shared" si="30"/>
        <v>#DIV/0!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 t="e">
        <f t="shared" si="30"/>
        <v>#DIV/0!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 t="e">
        <f t="shared" si="30"/>
        <v>#DIV/0!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 t="e">
        <f t="shared" si="30"/>
        <v>#DIV/0!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68:N68"/>
    <mergeCell ref="B107:F107"/>
    <mergeCell ref="B110:F110"/>
    <mergeCell ref="B112:F112"/>
    <mergeCell ref="B117:K117"/>
    <mergeCell ref="D28:O28"/>
    <mergeCell ref="Q28:AB28"/>
    <mergeCell ref="C42:N42"/>
    <mergeCell ref="B54:N54"/>
    <mergeCell ref="C57:E57"/>
    <mergeCell ref="F57:H57"/>
    <mergeCell ref="I57:K57"/>
    <mergeCell ref="L57:N57"/>
    <mergeCell ref="B25:AA25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AB648F-FAB4-4274-85C3-6E5B64B4A82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54A17-1925-449F-A9E0-7E1A1706E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DP, Plate 1</vt:lpstr>
      <vt:lpstr>DP, Plate 2</vt:lpstr>
      <vt:lpstr>AA, Plate 1</vt:lpstr>
      <vt:lpstr>AA, Plate 2</vt:lpstr>
      <vt:lpstr>AA, Plate 3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2022-02-16T15:57:38Z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