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Congress Mash Extraction Data\"/>
    </mc:Choice>
  </mc:AlternateContent>
  <bookViews>
    <workbookView xWindow="-120" yWindow="-120" windowWidth="29040" windowHeight="17640" tabRatio="808"/>
  </bookViews>
  <sheets>
    <sheet name="Data" sheetId="2" r:id="rId1"/>
    <sheet name="RI, nD" sheetId="4" r:id="rId2"/>
    <sheet name="BG, Plate 1" sheetId="3" r:id="rId3"/>
    <sheet name="BG, Plate 2" sheetId="15" r:id="rId4"/>
    <sheet name="BG, Plate 3" sheetId="17" r:id="rId5"/>
    <sheet name="FAN, Plate 1" sheetId="6" r:id="rId6"/>
    <sheet name="FAN, Plate 2" sheetId="16" r:id="rId7"/>
    <sheet name="FAN, Plate 3" sheetId="18" r:id="rId8"/>
    <sheet name="SP, %" sheetId="8" r:id="rId9"/>
  </sheets>
  <definedNames>
    <definedName name="_xlnm.Print_Area" localSheetId="0">Data!$I$40:$S$75</definedName>
    <definedName name="_xlnm.Print_Area" localSheetId="5">'FAN, Plate 1'!$A$1:$T$96</definedName>
  </definedNames>
  <calcPr calcId="162913"/>
</workbook>
</file>

<file path=xl/calcChain.xml><?xml version="1.0" encoding="utf-8"?>
<calcChain xmlns="http://schemas.openxmlformats.org/spreadsheetml/2006/main">
  <c r="I155" i="8" l="1"/>
  <c r="I154" i="8"/>
  <c r="K154" i="8" s="1"/>
  <c r="I153" i="8"/>
  <c r="K152" i="8"/>
  <c r="J152" i="8"/>
  <c r="I152" i="8"/>
  <c r="I151" i="8"/>
  <c r="I150" i="8"/>
  <c r="K150" i="8" s="1"/>
  <c r="I149" i="8"/>
  <c r="I148" i="8"/>
  <c r="K148" i="8" s="1"/>
  <c r="I147" i="8"/>
  <c r="K146" i="8"/>
  <c r="J146" i="8"/>
  <c r="I146" i="8"/>
  <c r="I145" i="8"/>
  <c r="I144" i="8"/>
  <c r="K144" i="8" s="1"/>
  <c r="I143" i="8"/>
  <c r="I142" i="8"/>
  <c r="J142" i="8" s="1"/>
  <c r="I141" i="8"/>
  <c r="K140" i="8"/>
  <c r="J140" i="8"/>
  <c r="I140" i="8"/>
  <c r="I139" i="8"/>
  <c r="I138" i="8"/>
  <c r="K138" i="8" s="1"/>
  <c r="I137" i="8"/>
  <c r="I136" i="8"/>
  <c r="J136" i="8" s="1"/>
  <c r="I135" i="8"/>
  <c r="K134" i="8"/>
  <c r="J134" i="8"/>
  <c r="I134" i="8"/>
  <c r="I133" i="8"/>
  <c r="I132" i="8"/>
  <c r="J132" i="8" s="1"/>
  <c r="I131" i="8"/>
  <c r="I130" i="8"/>
  <c r="K130" i="8" s="1"/>
  <c r="I129" i="8"/>
  <c r="K128" i="8"/>
  <c r="J128" i="8"/>
  <c r="I128" i="8"/>
  <c r="I127" i="8"/>
  <c r="I126" i="8"/>
  <c r="K126" i="8" s="1"/>
  <c r="I125" i="8"/>
  <c r="I124" i="8"/>
  <c r="J124" i="8" s="1"/>
  <c r="I123" i="8"/>
  <c r="K122" i="8"/>
  <c r="J122" i="8"/>
  <c r="I122" i="8"/>
  <c r="I121" i="8"/>
  <c r="I120" i="8"/>
  <c r="K120" i="8" s="1"/>
  <c r="I119" i="8"/>
  <c r="I118" i="8"/>
  <c r="J118" i="8" s="1"/>
  <c r="I117" i="8"/>
  <c r="K116" i="8"/>
  <c r="J116" i="8"/>
  <c r="I116" i="8"/>
  <c r="I115" i="8"/>
  <c r="I114" i="8"/>
  <c r="K114" i="8" s="1"/>
  <c r="I113" i="8"/>
  <c r="I112" i="8"/>
  <c r="K112" i="8" s="1"/>
  <c r="I111" i="8"/>
  <c r="K110" i="8"/>
  <c r="J110" i="8"/>
  <c r="I110" i="8"/>
  <c r="I109" i="8"/>
  <c r="I108" i="8"/>
  <c r="J108" i="8" s="1"/>
  <c r="I107" i="8"/>
  <c r="I106" i="8"/>
  <c r="J106" i="8" s="1"/>
  <c r="J112" i="8" l="1"/>
  <c r="J130" i="8"/>
  <c r="J148" i="8"/>
  <c r="K106" i="8"/>
  <c r="K124" i="8"/>
  <c r="K142" i="8"/>
  <c r="J114" i="8"/>
  <c r="J126" i="8"/>
  <c r="J150" i="8"/>
  <c r="J154" i="8"/>
  <c r="K118" i="8"/>
  <c r="K136" i="8"/>
  <c r="J120" i="8"/>
  <c r="J138" i="8"/>
  <c r="J144" i="8"/>
  <c r="K108" i="8"/>
  <c r="K132" i="8"/>
  <c r="I103" i="8" l="1"/>
  <c r="I102" i="8"/>
  <c r="K102" i="8" s="1"/>
  <c r="I101" i="8"/>
  <c r="K100" i="8"/>
  <c r="I100" i="8"/>
  <c r="J100" i="8" s="1"/>
  <c r="I99" i="8"/>
  <c r="K98" i="8"/>
  <c r="J98" i="8"/>
  <c r="I98" i="8"/>
  <c r="I97" i="8"/>
  <c r="I96" i="8"/>
  <c r="K96" i="8" s="1"/>
  <c r="I95" i="8"/>
  <c r="K94" i="8"/>
  <c r="I94" i="8"/>
  <c r="J94" i="8" s="1"/>
  <c r="I93" i="8"/>
  <c r="K92" i="8"/>
  <c r="J92" i="8"/>
  <c r="I92" i="8"/>
  <c r="I91" i="8"/>
  <c r="I90" i="8"/>
  <c r="K90" i="8" s="1"/>
  <c r="I89" i="8"/>
  <c r="K88" i="8"/>
  <c r="I88" i="8"/>
  <c r="J88" i="8" s="1"/>
  <c r="I87" i="8"/>
  <c r="K86" i="8"/>
  <c r="J86" i="8"/>
  <c r="I86" i="8"/>
  <c r="I85" i="8"/>
  <c r="I84" i="8"/>
  <c r="K84" i="8" s="1"/>
  <c r="I83" i="8"/>
  <c r="K82" i="8"/>
  <c r="I82" i="8"/>
  <c r="J82" i="8" s="1"/>
  <c r="I81" i="8"/>
  <c r="K80" i="8"/>
  <c r="J80" i="8"/>
  <c r="I80" i="8"/>
  <c r="I79" i="8"/>
  <c r="I78" i="8"/>
  <c r="K78" i="8" s="1"/>
  <c r="I77" i="8"/>
  <c r="K76" i="8"/>
  <c r="I76" i="8"/>
  <c r="J76" i="8" s="1"/>
  <c r="I75" i="8"/>
  <c r="K74" i="8"/>
  <c r="J74" i="8"/>
  <c r="I74" i="8"/>
  <c r="I73" i="8"/>
  <c r="I72" i="8"/>
  <c r="K72" i="8" s="1"/>
  <c r="I71" i="8"/>
  <c r="K70" i="8"/>
  <c r="I70" i="8"/>
  <c r="J70" i="8" s="1"/>
  <c r="I69" i="8"/>
  <c r="K68" i="8"/>
  <c r="J68" i="8"/>
  <c r="I68" i="8"/>
  <c r="I67" i="8"/>
  <c r="I66" i="8"/>
  <c r="K66" i="8" s="1"/>
  <c r="I65" i="8"/>
  <c r="K64" i="8"/>
  <c r="I64" i="8"/>
  <c r="J64" i="8" s="1"/>
  <c r="I63" i="8"/>
  <c r="K62" i="8"/>
  <c r="J62" i="8"/>
  <c r="I62" i="8"/>
  <c r="I61" i="8"/>
  <c r="I60" i="8"/>
  <c r="J60" i="8" s="1"/>
  <c r="I59" i="8"/>
  <c r="K58" i="8"/>
  <c r="I58" i="8"/>
  <c r="J58" i="8" s="1"/>
  <c r="I57" i="8"/>
  <c r="K56" i="8"/>
  <c r="J56" i="8"/>
  <c r="I56" i="8"/>
  <c r="I55" i="8"/>
  <c r="I54" i="8"/>
  <c r="J54" i="8" s="1"/>
  <c r="J66" i="8" l="1"/>
  <c r="J72" i="8"/>
  <c r="J78" i="8"/>
  <c r="J84" i="8"/>
  <c r="J90" i="8"/>
  <c r="J96" i="8"/>
  <c r="J102" i="8"/>
  <c r="K54" i="8"/>
  <c r="K60" i="8"/>
  <c r="I51" i="8" l="1"/>
  <c r="K50" i="8"/>
  <c r="J50" i="8"/>
  <c r="I50" i="8"/>
  <c r="I49" i="8"/>
  <c r="K48" i="8"/>
  <c r="J48" i="8"/>
  <c r="I48" i="8"/>
  <c r="I47" i="8"/>
  <c r="K46" i="8"/>
  <c r="J46" i="8"/>
  <c r="I46" i="8"/>
  <c r="I45" i="8"/>
  <c r="K44" i="8"/>
  <c r="J44" i="8"/>
  <c r="I44" i="8"/>
  <c r="I43" i="8"/>
  <c r="K42" i="8"/>
  <c r="J42" i="8"/>
  <c r="I42" i="8"/>
  <c r="I41" i="8"/>
  <c r="K40" i="8"/>
  <c r="J40" i="8"/>
  <c r="I40" i="8"/>
  <c r="I39" i="8"/>
  <c r="K38" i="8"/>
  <c r="J38" i="8"/>
  <c r="I38" i="8"/>
  <c r="I37" i="8"/>
  <c r="K36" i="8"/>
  <c r="J36" i="8"/>
  <c r="I36" i="8"/>
  <c r="I35" i="8"/>
  <c r="K34" i="8"/>
  <c r="J34" i="8"/>
  <c r="I34" i="8"/>
  <c r="I33" i="8"/>
  <c r="K32" i="8"/>
  <c r="J32" i="8"/>
  <c r="I32" i="8"/>
  <c r="I31" i="8"/>
  <c r="K30" i="8"/>
  <c r="J30" i="8"/>
  <c r="I30" i="8"/>
  <c r="I29" i="8"/>
  <c r="K28" i="8"/>
  <c r="J28" i="8"/>
  <c r="I28" i="8"/>
  <c r="I27" i="8"/>
  <c r="K26" i="8"/>
  <c r="J26" i="8"/>
  <c r="I26" i="8"/>
  <c r="I25" i="8"/>
  <c r="K24" i="8"/>
  <c r="J24" i="8"/>
  <c r="I24" i="8"/>
  <c r="I23" i="8"/>
  <c r="K22" i="8"/>
  <c r="J22" i="8"/>
  <c r="I22" i="8"/>
  <c r="I21" i="8"/>
  <c r="K20" i="8"/>
  <c r="J20" i="8"/>
  <c r="I20" i="8"/>
  <c r="I19" i="8"/>
  <c r="K18" i="8"/>
  <c r="J18" i="8"/>
  <c r="I18" i="8"/>
  <c r="I17" i="8"/>
  <c r="K16" i="8"/>
  <c r="J16" i="8"/>
  <c r="I16" i="8"/>
  <c r="I15" i="8"/>
  <c r="K14" i="8"/>
  <c r="J14" i="8"/>
  <c r="I14" i="8"/>
  <c r="I13" i="8"/>
  <c r="K12" i="8"/>
  <c r="J12" i="8"/>
  <c r="I12" i="8"/>
  <c r="I11" i="8"/>
  <c r="K10" i="8"/>
  <c r="J10" i="8"/>
  <c r="I10" i="8"/>
  <c r="I9" i="8"/>
  <c r="K8" i="8"/>
  <c r="J8" i="8"/>
  <c r="I8" i="8"/>
  <c r="I7" i="8"/>
  <c r="K6" i="8"/>
  <c r="J6" i="8"/>
  <c r="I6" i="8"/>
  <c r="I5" i="8"/>
  <c r="K4" i="8"/>
  <c r="J4" i="8"/>
  <c r="I4" i="8"/>
  <c r="I3" i="8"/>
  <c r="K2" i="8"/>
  <c r="J2" i="8"/>
  <c r="I2" i="8"/>
  <c r="F65" i="4" l="1"/>
  <c r="G65" i="4"/>
  <c r="F66" i="4"/>
  <c r="F67" i="4"/>
  <c r="F68" i="4"/>
  <c r="F69" i="4"/>
  <c r="G69" i="4"/>
  <c r="H69" i="4"/>
  <c r="F70" i="4"/>
  <c r="G70" i="4" s="1"/>
  <c r="F71" i="4"/>
  <c r="H71" i="4" s="1"/>
  <c r="G71" i="4"/>
  <c r="F72" i="4"/>
  <c r="F73" i="4"/>
  <c r="G73" i="4"/>
  <c r="H73" i="4"/>
  <c r="F74" i="4"/>
  <c r="G74" i="4" s="1"/>
  <c r="F75" i="4"/>
  <c r="F76" i="4"/>
  <c r="F77" i="4"/>
  <c r="G77" i="4"/>
  <c r="F78" i="4"/>
  <c r="F79" i="4"/>
  <c r="F80" i="4"/>
  <c r="F81" i="4"/>
  <c r="G81" i="4"/>
  <c r="H81" i="4"/>
  <c r="F82" i="4"/>
  <c r="G82" i="4" s="1"/>
  <c r="F83" i="4"/>
  <c r="H83" i="4" s="1"/>
  <c r="G83" i="4"/>
  <c r="F84" i="4"/>
  <c r="F85" i="4"/>
  <c r="G85" i="4"/>
  <c r="H85" i="4"/>
  <c r="F86" i="4"/>
  <c r="G86" i="4" s="1"/>
  <c r="F87" i="4"/>
  <c r="F88" i="4"/>
  <c r="E88" i="4"/>
  <c r="H88" i="4" s="1"/>
  <c r="E87" i="4"/>
  <c r="G87" i="4" s="1"/>
  <c r="E86" i="4"/>
  <c r="E85" i="4"/>
  <c r="E84" i="4"/>
  <c r="H84" i="4" s="1"/>
  <c r="E83" i="4"/>
  <c r="E82" i="4"/>
  <c r="E81" i="4"/>
  <c r="E80" i="4"/>
  <c r="H80" i="4" s="1"/>
  <c r="E79" i="4"/>
  <c r="G79" i="4" s="1"/>
  <c r="E78" i="4"/>
  <c r="E77" i="4"/>
  <c r="H77" i="4" s="1"/>
  <c r="E76" i="4"/>
  <c r="H76" i="4" s="1"/>
  <c r="E75" i="4"/>
  <c r="G75" i="4" s="1"/>
  <c r="E74" i="4"/>
  <c r="E73" i="4"/>
  <c r="E72" i="4"/>
  <c r="H72" i="4" s="1"/>
  <c r="E71" i="4"/>
  <c r="E70" i="4"/>
  <c r="E69" i="4"/>
  <c r="E68" i="4"/>
  <c r="H68" i="4" s="1"/>
  <c r="E67" i="4"/>
  <c r="G67" i="4" s="1"/>
  <c r="E66" i="4"/>
  <c r="B65" i="4"/>
  <c r="B66" i="4"/>
  <c r="B67" i="4"/>
  <c r="B68" i="4"/>
  <c r="B69" i="4"/>
  <c r="E65" i="4"/>
  <c r="H65" i="4" s="1"/>
  <c r="H79" i="4" l="1"/>
  <c r="H67" i="4"/>
  <c r="H75" i="4"/>
  <c r="G80" i="4"/>
  <c r="G78" i="4"/>
  <c r="G66" i="4"/>
  <c r="G88" i="4"/>
  <c r="G76" i="4"/>
  <c r="H87" i="4"/>
  <c r="G68" i="4"/>
  <c r="G84" i="4"/>
  <c r="G72" i="4"/>
  <c r="H86" i="4"/>
  <c r="H82" i="4"/>
  <c r="H78" i="4"/>
  <c r="H74" i="4"/>
  <c r="H70" i="4"/>
  <c r="H66" i="4"/>
  <c r="M45" i="18"/>
  <c r="G98" i="16"/>
  <c r="H45" i="16"/>
  <c r="M44" i="16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86" i="18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86" i="1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86" i="6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89" i="17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89" i="15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89" i="3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17" i="4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F25" i="4"/>
  <c r="M25" i="4" s="1"/>
  <c r="E26" i="4"/>
  <c r="L26" i="4" s="1"/>
  <c r="F26" i="4"/>
  <c r="E27" i="4"/>
  <c r="L27" i="4" s="1"/>
  <c r="F27" i="4"/>
  <c r="E28" i="4"/>
  <c r="F28" i="4"/>
  <c r="M28" i="4" s="1"/>
  <c r="E29" i="4"/>
  <c r="G29" i="4" s="1"/>
  <c r="F29" i="4"/>
  <c r="M29" i="4" s="1"/>
  <c r="E30" i="4"/>
  <c r="L30" i="4" s="1"/>
  <c r="F30" i="4"/>
  <c r="M30" i="4" s="1"/>
  <c r="E31" i="4"/>
  <c r="L31" i="4" s="1"/>
  <c r="F31" i="4"/>
  <c r="E32" i="4"/>
  <c r="F32" i="4"/>
  <c r="E33" i="4"/>
  <c r="L33" i="4" s="1"/>
  <c r="F33" i="4"/>
  <c r="G33" i="4" s="1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F38" i="4"/>
  <c r="G38" i="4" s="1"/>
  <c r="E39" i="4"/>
  <c r="L39" i="4" s="1"/>
  <c r="F39" i="4"/>
  <c r="M39" i="4" s="1"/>
  <c r="E40" i="4"/>
  <c r="L40" i="4" s="1"/>
  <c r="F40" i="4"/>
  <c r="M40" i="4" s="1"/>
  <c r="E41" i="4"/>
  <c r="L41" i="4" s="1"/>
  <c r="F41" i="4"/>
  <c r="M41" i="4" s="1"/>
  <c r="E42" i="4"/>
  <c r="F42" i="4"/>
  <c r="M42" i="4" s="1"/>
  <c r="E43" i="4"/>
  <c r="F43" i="4"/>
  <c r="M43" i="4" s="1"/>
  <c r="E44" i="4"/>
  <c r="F44" i="4"/>
  <c r="G44" i="4" s="1"/>
  <c r="E45" i="4"/>
  <c r="L45" i="4" s="1"/>
  <c r="F45" i="4"/>
  <c r="M45" i="4" s="1"/>
  <c r="E46" i="4"/>
  <c r="F46" i="4"/>
  <c r="M46" i="4" s="1"/>
  <c r="E47" i="4"/>
  <c r="F47" i="4"/>
  <c r="M47" i="4" s="1"/>
  <c r="E48" i="4"/>
  <c r="F48" i="4"/>
  <c r="M48" i="4" s="1"/>
  <c r="E49" i="4"/>
  <c r="F49" i="4"/>
  <c r="M49" i="4" s="1"/>
  <c r="E50" i="4"/>
  <c r="F50" i="4"/>
  <c r="M50" i="4" s="1"/>
  <c r="E51" i="4"/>
  <c r="L51" i="4" s="1"/>
  <c r="F51" i="4"/>
  <c r="E52" i="4"/>
  <c r="L52" i="4" s="1"/>
  <c r="F52" i="4"/>
  <c r="E53" i="4"/>
  <c r="L53" i="4" s="1"/>
  <c r="F53" i="4"/>
  <c r="M53" i="4" s="1"/>
  <c r="E54" i="4"/>
  <c r="L54" i="4" s="1"/>
  <c r="F54" i="4"/>
  <c r="M54" i="4" s="1"/>
  <c r="E55" i="4"/>
  <c r="F55" i="4"/>
  <c r="M55" i="4" s="1"/>
  <c r="E56" i="4"/>
  <c r="F56" i="4"/>
  <c r="M56" i="4" s="1"/>
  <c r="E57" i="4"/>
  <c r="L57" i="4" s="1"/>
  <c r="F57" i="4"/>
  <c r="M57" i="4" s="1"/>
  <c r="E58" i="4"/>
  <c r="F58" i="4"/>
  <c r="M58" i="4" s="1"/>
  <c r="E59" i="4"/>
  <c r="L59" i="4" s="1"/>
  <c r="F59" i="4"/>
  <c r="M59" i="4" s="1"/>
  <c r="E60" i="4"/>
  <c r="F60" i="4"/>
  <c r="M60" i="4" s="1"/>
  <c r="E61" i="4"/>
  <c r="L61" i="4" s="1"/>
  <c r="F61" i="4"/>
  <c r="E62" i="4"/>
  <c r="F62" i="4"/>
  <c r="M62" i="4" s="1"/>
  <c r="E63" i="4"/>
  <c r="F63" i="4"/>
  <c r="M63" i="4" s="1"/>
  <c r="E64" i="4"/>
  <c r="L64" i="4" s="1"/>
  <c r="F64" i="4"/>
  <c r="M65" i="4"/>
  <c r="M70" i="4"/>
  <c r="L71" i="4"/>
  <c r="M71" i="4"/>
  <c r="M73" i="4"/>
  <c r="L75" i="4"/>
  <c r="M75" i="4"/>
  <c r="L77" i="4"/>
  <c r="M77" i="4"/>
  <c r="M83" i="4"/>
  <c r="L84" i="4"/>
  <c r="M85" i="4"/>
  <c r="G26" i="4"/>
  <c r="H26" i="4"/>
  <c r="G32" i="4"/>
  <c r="H32" i="4"/>
  <c r="G50" i="4"/>
  <c r="H56" i="4"/>
  <c r="L20" i="4"/>
  <c r="M26" i="4"/>
  <c r="M31" i="4"/>
  <c r="L32" i="4"/>
  <c r="M32" i="4"/>
  <c r="N32" i="4" s="1"/>
  <c r="O32" i="4"/>
  <c r="L38" i="4"/>
  <c r="L44" i="4"/>
  <c r="M44" i="4"/>
  <c r="L50" i="4"/>
  <c r="L56" i="4"/>
  <c r="L62" i="4"/>
  <c r="L63" i="4"/>
  <c r="L66" i="4"/>
  <c r="M66" i="4"/>
  <c r="L67" i="4"/>
  <c r="M67" i="4"/>
  <c r="N67" i="4" s="1"/>
  <c r="G59" i="2" s="1"/>
  <c r="O67" i="4"/>
  <c r="L68" i="4"/>
  <c r="M68" i="4"/>
  <c r="L69" i="4"/>
  <c r="M69" i="4"/>
  <c r="L70" i="4"/>
  <c r="M72" i="4"/>
  <c r="L73" i="4"/>
  <c r="L74" i="4"/>
  <c r="M74" i="4"/>
  <c r="L76" i="4"/>
  <c r="M76" i="4"/>
  <c r="M78" i="4"/>
  <c r="L79" i="4"/>
  <c r="L80" i="4"/>
  <c r="M80" i="4"/>
  <c r="L81" i="4"/>
  <c r="L82" i="4"/>
  <c r="M82" i="4"/>
  <c r="M84" i="4"/>
  <c r="L85" i="4"/>
  <c r="L86" i="4"/>
  <c r="M86" i="4"/>
  <c r="L87" i="4"/>
  <c r="M87" i="4"/>
  <c r="L88" i="4"/>
  <c r="F17" i="4"/>
  <c r="E17" i="4"/>
  <c r="L17" i="4" s="1"/>
  <c r="G42" i="4" l="1"/>
  <c r="G17" i="4"/>
  <c r="H54" i="4"/>
  <c r="M38" i="4"/>
  <c r="O38" i="4" s="1"/>
  <c r="N69" i="4"/>
  <c r="G61" i="2" s="1"/>
  <c r="O86" i="4"/>
  <c r="M33" i="4"/>
  <c r="G25" i="4"/>
  <c r="O74" i="4"/>
  <c r="N68" i="4"/>
  <c r="G60" i="2" s="1"/>
  <c r="H62" i="4"/>
  <c r="G56" i="4"/>
  <c r="H44" i="4"/>
  <c r="G43" i="4"/>
  <c r="H20" i="4"/>
  <c r="G20" i="4"/>
  <c r="M17" i="4"/>
  <c r="L43" i="4"/>
  <c r="O43" i="4" s="1"/>
  <c r="L42" i="4"/>
  <c r="N42" i="4" s="1"/>
  <c r="H43" i="4"/>
  <c r="G64" i="4"/>
  <c r="H52" i="4"/>
  <c r="N50" i="4"/>
  <c r="N38" i="4"/>
  <c r="L25" i="4"/>
  <c r="O25" i="4" s="1"/>
  <c r="H42" i="4"/>
  <c r="H18" i="4"/>
  <c r="G51" i="4"/>
  <c r="G27" i="4"/>
  <c r="H17" i="4"/>
  <c r="G18" i="4"/>
  <c r="H39" i="4"/>
  <c r="H50" i="4"/>
  <c r="H38" i="4"/>
  <c r="G39" i="4"/>
  <c r="G61" i="4"/>
  <c r="H63" i="4"/>
  <c r="G63" i="4"/>
  <c r="H61" i="4"/>
  <c r="M61" i="4"/>
  <c r="O61" i="4" s="1"/>
  <c r="G58" i="4"/>
  <c r="G57" i="4"/>
  <c r="G55" i="4"/>
  <c r="M52" i="4"/>
  <c r="O52" i="4" s="1"/>
  <c r="N52" i="4"/>
  <c r="O50" i="4"/>
  <c r="G48" i="4"/>
  <c r="N44" i="4"/>
  <c r="N37" i="4"/>
  <c r="G36" i="4"/>
  <c r="M27" i="4"/>
  <c r="N27" i="4" s="1"/>
  <c r="G22" i="4"/>
  <c r="H55" i="4"/>
  <c r="G52" i="4"/>
  <c r="L36" i="4"/>
  <c r="N36" i="4" s="1"/>
  <c r="H36" i="4"/>
  <c r="H33" i="4"/>
  <c r="G31" i="4"/>
  <c r="H27" i="4"/>
  <c r="H25" i="4"/>
  <c r="N20" i="4"/>
  <c r="N87" i="4"/>
  <c r="G79" i="2" s="1"/>
  <c r="N80" i="4"/>
  <c r="G72" i="2" s="1"/>
  <c r="M88" i="4"/>
  <c r="O88" i="4" s="1"/>
  <c r="N88" i="4"/>
  <c r="G80" i="2" s="1"/>
  <c r="O85" i="4"/>
  <c r="O82" i="4"/>
  <c r="M81" i="4"/>
  <c r="N81" i="4" s="1"/>
  <c r="G73" i="2" s="1"/>
  <c r="M79" i="4"/>
  <c r="O79" i="4" s="1"/>
  <c r="N76" i="4"/>
  <c r="G68" i="2" s="1"/>
  <c r="N73" i="4"/>
  <c r="G65" i="2" s="1"/>
  <c r="N70" i="4"/>
  <c r="G62" i="2" s="1"/>
  <c r="O68" i="4"/>
  <c r="M64" i="4"/>
  <c r="O64" i="4" s="1"/>
  <c r="H64" i="4"/>
  <c r="G62" i="4"/>
  <c r="N62" i="4"/>
  <c r="G60" i="4"/>
  <c r="O56" i="4"/>
  <c r="M51" i="4"/>
  <c r="N51" i="4" s="1"/>
  <c r="H51" i="4"/>
  <c r="G49" i="4"/>
  <c r="G47" i="4"/>
  <c r="G46" i="4"/>
  <c r="H45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N86" i="4"/>
  <c r="G78" i="2" s="1"/>
  <c r="N85" i="4"/>
  <c r="G77" i="2" s="1"/>
  <c r="N82" i="4"/>
  <c r="G74" i="2" s="1"/>
  <c r="L78" i="4"/>
  <c r="O78" i="4" s="1"/>
  <c r="O76" i="4"/>
  <c r="N74" i="4"/>
  <c r="G66" i="2" s="1"/>
  <c r="L72" i="4"/>
  <c r="O72" i="4" s="1"/>
  <c r="O70" i="4"/>
  <c r="N61" i="4"/>
  <c r="L60" i="4"/>
  <c r="N60" i="4" s="1"/>
  <c r="H60" i="4"/>
  <c r="L58" i="4"/>
  <c r="H58" i="4"/>
  <c r="H57" i="4"/>
  <c r="N56" i="4"/>
  <c r="L55" i="4"/>
  <c r="N55" i="4" s="1"/>
  <c r="G54" i="4"/>
  <c r="L49" i="4"/>
  <c r="O49" i="4" s="1"/>
  <c r="H49" i="4"/>
  <c r="L48" i="4"/>
  <c r="O48" i="4" s="1"/>
  <c r="H48" i="4"/>
  <c r="L46" i="4"/>
  <c r="O46" i="4" s="1"/>
  <c r="N46" i="4"/>
  <c r="H46" i="4"/>
  <c r="G45" i="4"/>
  <c r="N43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71" i="4"/>
  <c r="O71" i="4"/>
  <c r="N59" i="4"/>
  <c r="O59" i="4"/>
  <c r="N41" i="4"/>
  <c r="O41" i="4"/>
  <c r="N77" i="4"/>
  <c r="G69" i="2" s="1"/>
  <c r="O77" i="4"/>
  <c r="N23" i="4"/>
  <c r="O23" i="4"/>
  <c r="H59" i="4"/>
  <c r="H53" i="4"/>
  <c r="H47" i="4"/>
  <c r="H41" i="4"/>
  <c r="H35" i="4"/>
  <c r="H29" i="4"/>
  <c r="H23" i="4"/>
  <c r="L83" i="4"/>
  <c r="L65" i="4"/>
  <c r="N54" i="4"/>
  <c r="L47" i="4"/>
  <c r="L29" i="4"/>
  <c r="N18" i="4"/>
  <c r="G59" i="4"/>
  <c r="G53" i="4"/>
  <c r="G41" i="4"/>
  <c r="G35" i="4"/>
  <c r="G23" i="4"/>
  <c r="O28" i="4"/>
  <c r="N75" i="4"/>
  <c r="G67" i="2" s="1"/>
  <c r="N57" i="4"/>
  <c r="N39" i="4"/>
  <c r="N21" i="4"/>
  <c r="N78" i="4"/>
  <c r="G70" i="2" s="1"/>
  <c r="N63" i="4"/>
  <c r="N45" i="4"/>
  <c r="O73" i="4"/>
  <c r="O62" i="4"/>
  <c r="O44" i="4"/>
  <c r="O37" i="4"/>
  <c r="O26" i="4"/>
  <c r="O19" i="4"/>
  <c r="O80" i="4"/>
  <c r="N84" i="4"/>
  <c r="G76" i="2" s="1"/>
  <c r="N66" i="4"/>
  <c r="G58" i="2" s="1"/>
  <c r="N30" i="4"/>
  <c r="O87" i="4"/>
  <c r="O84" i="4"/>
  <c r="O75" i="4"/>
  <c r="O69" i="4"/>
  <c r="O66" i="4"/>
  <c r="O63" i="4"/>
  <c r="O57" i="4"/>
  <c r="O54" i="4"/>
  <c r="O45" i="4"/>
  <c r="O39" i="4"/>
  <c r="O33" i="4"/>
  <c r="O30" i="4"/>
  <c r="O21" i="4"/>
  <c r="O18" i="4"/>
  <c r="N72" i="4" l="1"/>
  <c r="G64" i="2" s="1"/>
  <c r="N64" i="4"/>
  <c r="G56" i="2" s="1"/>
  <c r="O36" i="4"/>
  <c r="N25" i="4"/>
  <c r="G17" i="2" s="1"/>
  <c r="O42" i="4"/>
  <c r="O51" i="4"/>
  <c r="O27" i="4"/>
  <c r="N79" i="4"/>
  <c r="G71" i="2" s="1"/>
  <c r="O81" i="4"/>
  <c r="O60" i="4"/>
  <c r="O58" i="4"/>
  <c r="N58" i="4"/>
  <c r="G50" i="2" s="1"/>
  <c r="O55" i="4"/>
  <c r="N49" i="4"/>
  <c r="G41" i="2" s="1"/>
  <c r="N48" i="4"/>
  <c r="G40" i="2" s="1"/>
  <c r="O34" i="4"/>
  <c r="O24" i="4"/>
  <c r="N22" i="4"/>
  <c r="G14" i="2" s="1"/>
  <c r="O22" i="4"/>
  <c r="N47" i="4"/>
  <c r="G39" i="2" s="1"/>
  <c r="O47" i="4"/>
  <c r="N65" i="4"/>
  <c r="G57" i="2" s="1"/>
  <c r="O65" i="4"/>
  <c r="N29" i="4"/>
  <c r="G21" i="2" s="1"/>
  <c r="O29" i="4"/>
  <c r="N83" i="4"/>
  <c r="G75" i="2" s="1"/>
  <c r="O83" i="4"/>
  <c r="G33" i="2"/>
  <c r="G34" i="2"/>
  <c r="G35" i="2"/>
  <c r="G36" i="2"/>
  <c r="G37" i="2"/>
  <c r="G38" i="2"/>
  <c r="G42" i="2"/>
  <c r="G43" i="2"/>
  <c r="G44" i="2"/>
  <c r="G45" i="2"/>
  <c r="G46" i="2"/>
  <c r="G47" i="2"/>
  <c r="G48" i="2"/>
  <c r="G49" i="2"/>
  <c r="G51" i="2"/>
  <c r="G52" i="2"/>
  <c r="G53" i="2"/>
  <c r="G54" i="2"/>
  <c r="G55" i="2"/>
  <c r="G10" i="2"/>
  <c r="G11" i="2"/>
  <c r="G12" i="2"/>
  <c r="G13" i="2"/>
  <c r="G15" i="2"/>
  <c r="G16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K88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O20" i="16"/>
  <c r="N20" i="16"/>
  <c r="L20" i="16"/>
  <c r="K20" i="16"/>
  <c r="I20" i="16"/>
  <c r="H20" i="16"/>
  <c r="O19" i="16"/>
  <c r="N19" i="16"/>
  <c r="L19" i="16"/>
  <c r="K19" i="16"/>
  <c r="I19" i="16"/>
  <c r="H19" i="16"/>
  <c r="O18" i="16"/>
  <c r="N18" i="16"/>
  <c r="L18" i="16"/>
  <c r="K18" i="16"/>
  <c r="I18" i="16"/>
  <c r="H18" i="16"/>
  <c r="O17" i="16"/>
  <c r="N17" i="16"/>
  <c r="L17" i="16"/>
  <c r="K17" i="16"/>
  <c r="I17" i="16"/>
  <c r="H17" i="16"/>
  <c r="O16" i="16"/>
  <c r="N16" i="16"/>
  <c r="L16" i="16"/>
  <c r="K16" i="16"/>
  <c r="I16" i="16"/>
  <c r="H16" i="16"/>
  <c r="O15" i="16"/>
  <c r="N15" i="16"/>
  <c r="L15" i="16"/>
  <c r="K15" i="16"/>
  <c r="I15" i="16"/>
  <c r="H15" i="16"/>
  <c r="O14" i="16"/>
  <c r="N14" i="16"/>
  <c r="L14" i="16"/>
  <c r="K14" i="16"/>
  <c r="I14" i="16"/>
  <c r="H14" i="16"/>
  <c r="O13" i="16"/>
  <c r="N13" i="16"/>
  <c r="L13" i="16"/>
  <c r="K13" i="16"/>
  <c r="I13" i="16"/>
  <c r="H13" i="16"/>
  <c r="O20" i="18"/>
  <c r="N20" i="18"/>
  <c r="L20" i="18"/>
  <c r="K20" i="18"/>
  <c r="I20" i="18"/>
  <c r="H20" i="18"/>
  <c r="O19" i="18"/>
  <c r="N19" i="18"/>
  <c r="L19" i="18"/>
  <c r="K19" i="18"/>
  <c r="I19" i="18"/>
  <c r="H19" i="18"/>
  <c r="O18" i="18"/>
  <c r="N18" i="18"/>
  <c r="L18" i="18"/>
  <c r="K18" i="18"/>
  <c r="I18" i="18"/>
  <c r="H18" i="18"/>
  <c r="O17" i="18"/>
  <c r="N17" i="18"/>
  <c r="L17" i="18"/>
  <c r="K17" i="18"/>
  <c r="I17" i="18"/>
  <c r="H17" i="18"/>
  <c r="O16" i="18"/>
  <c r="N16" i="18"/>
  <c r="L16" i="18"/>
  <c r="K16" i="18"/>
  <c r="I16" i="18"/>
  <c r="H16" i="18"/>
  <c r="O15" i="18"/>
  <c r="N15" i="18"/>
  <c r="L15" i="18"/>
  <c r="K15" i="18"/>
  <c r="I15" i="18"/>
  <c r="H15" i="18"/>
  <c r="O14" i="18"/>
  <c r="N14" i="18"/>
  <c r="L14" i="18"/>
  <c r="K14" i="18"/>
  <c r="I14" i="18"/>
  <c r="H14" i="18"/>
  <c r="O13" i="18"/>
  <c r="N13" i="18"/>
  <c r="L13" i="18"/>
  <c r="K13" i="18"/>
  <c r="I13" i="18"/>
  <c r="H13" i="18"/>
  <c r="F59" i="18"/>
  <c r="F58" i="18"/>
  <c r="F54" i="18"/>
  <c r="L53" i="18"/>
  <c r="N47" i="18"/>
  <c r="M47" i="18"/>
  <c r="L47" i="18"/>
  <c r="L60" i="18" s="1"/>
  <c r="K47" i="18"/>
  <c r="J47" i="18"/>
  <c r="I47" i="18"/>
  <c r="I60" i="18" s="1"/>
  <c r="H47" i="18"/>
  <c r="G47" i="18"/>
  <c r="F47" i="18"/>
  <c r="F60" i="18" s="1"/>
  <c r="N46" i="18"/>
  <c r="M46" i="18"/>
  <c r="L46" i="18"/>
  <c r="L59" i="18" s="1"/>
  <c r="K46" i="18"/>
  <c r="J46" i="18"/>
  <c r="I46" i="18"/>
  <c r="I59" i="18" s="1"/>
  <c r="H46" i="18"/>
  <c r="G46" i="18"/>
  <c r="G59" i="18" s="1"/>
  <c r="G92" i="18" s="1"/>
  <c r="I63" i="2" s="1"/>
  <c r="F46" i="18"/>
  <c r="N45" i="18"/>
  <c r="L45" i="18"/>
  <c r="L58" i="18" s="1"/>
  <c r="K45" i="18"/>
  <c r="J45" i="18"/>
  <c r="I45" i="18"/>
  <c r="I58" i="18" s="1"/>
  <c r="H45" i="18"/>
  <c r="G45" i="18"/>
  <c r="G58" i="18" s="1"/>
  <c r="G91" i="18" s="1"/>
  <c r="I62" i="2" s="1"/>
  <c r="F45" i="18"/>
  <c r="N44" i="18"/>
  <c r="M44" i="18"/>
  <c r="L44" i="18"/>
  <c r="L57" i="18" s="1"/>
  <c r="K44" i="18"/>
  <c r="J44" i="18"/>
  <c r="J57" i="18" s="1"/>
  <c r="G98" i="18" s="1"/>
  <c r="I69" i="2" s="1"/>
  <c r="I44" i="18"/>
  <c r="I57" i="18" s="1"/>
  <c r="H44" i="18"/>
  <c r="G44" i="18"/>
  <c r="F44" i="18"/>
  <c r="F57" i="18" s="1"/>
  <c r="E44" i="18"/>
  <c r="D44" i="18"/>
  <c r="N43" i="18"/>
  <c r="M43" i="18"/>
  <c r="L43" i="18"/>
  <c r="L56" i="18" s="1"/>
  <c r="K43" i="18"/>
  <c r="J43" i="18"/>
  <c r="I43" i="18"/>
  <c r="I56" i="18" s="1"/>
  <c r="H43" i="18"/>
  <c r="G43" i="18"/>
  <c r="G56" i="18" s="1"/>
  <c r="G89" i="18" s="1"/>
  <c r="I60" i="2" s="1"/>
  <c r="F43" i="18"/>
  <c r="F56" i="18" s="1"/>
  <c r="E43" i="18"/>
  <c r="D43" i="18"/>
  <c r="N42" i="18"/>
  <c r="M42" i="18"/>
  <c r="M55" i="18" s="1"/>
  <c r="G104" i="18" s="1"/>
  <c r="I75" i="2" s="1"/>
  <c r="L42" i="18"/>
  <c r="L55" i="18" s="1"/>
  <c r="K42" i="18"/>
  <c r="J42" i="18"/>
  <c r="J55" i="18" s="1"/>
  <c r="G96" i="18" s="1"/>
  <c r="I67" i="2" s="1"/>
  <c r="I42" i="18"/>
  <c r="I55" i="18" s="1"/>
  <c r="H42" i="18"/>
  <c r="G42" i="18"/>
  <c r="F42" i="18"/>
  <c r="F55" i="18" s="1"/>
  <c r="E42" i="18"/>
  <c r="D42" i="18"/>
  <c r="N41" i="18"/>
  <c r="M41" i="18"/>
  <c r="L41" i="18"/>
  <c r="L54" i="18" s="1"/>
  <c r="K41" i="18"/>
  <c r="J41" i="18"/>
  <c r="J54" i="18" s="1"/>
  <c r="G95" i="18" s="1"/>
  <c r="I66" i="2" s="1"/>
  <c r="I41" i="18"/>
  <c r="I54" i="18" s="1"/>
  <c r="H41" i="18"/>
  <c r="G41" i="18"/>
  <c r="F41" i="18"/>
  <c r="E41" i="18"/>
  <c r="D41" i="18"/>
  <c r="N40" i="18"/>
  <c r="M40" i="18"/>
  <c r="L40" i="18"/>
  <c r="K40" i="18"/>
  <c r="J40" i="18"/>
  <c r="I40" i="18"/>
  <c r="I53" i="18" s="1"/>
  <c r="H40" i="18"/>
  <c r="G40" i="18"/>
  <c r="F40" i="18"/>
  <c r="F53" i="18" s="1"/>
  <c r="E40" i="18"/>
  <c r="D40" i="18"/>
  <c r="M59" i="18" s="1"/>
  <c r="G108" i="18" s="1"/>
  <c r="I79" i="2" s="1"/>
  <c r="L63" i="17"/>
  <c r="I63" i="17"/>
  <c r="F63" i="17"/>
  <c r="L59" i="17"/>
  <c r="I59" i="17"/>
  <c r="F59" i="17"/>
  <c r="L57" i="17"/>
  <c r="N50" i="17"/>
  <c r="M50" i="17"/>
  <c r="L50" i="17"/>
  <c r="K50" i="17"/>
  <c r="J50" i="17"/>
  <c r="I50" i="17"/>
  <c r="H50" i="17"/>
  <c r="G50" i="17"/>
  <c r="F50" i="17"/>
  <c r="N49" i="17"/>
  <c r="M49" i="17"/>
  <c r="M62" i="17" s="1"/>
  <c r="G111" i="17" s="1"/>
  <c r="H79" i="2" s="1"/>
  <c r="L49" i="17"/>
  <c r="L62" i="17" s="1"/>
  <c r="K49" i="17"/>
  <c r="J49" i="17"/>
  <c r="I49" i="17"/>
  <c r="I62" i="17" s="1"/>
  <c r="H49" i="17"/>
  <c r="G49" i="17"/>
  <c r="G62" i="17" s="1"/>
  <c r="G95" i="17" s="1"/>
  <c r="H63" i="2" s="1"/>
  <c r="F49" i="17"/>
  <c r="F62" i="17" s="1"/>
  <c r="N48" i="17"/>
  <c r="M48" i="17"/>
  <c r="L48" i="17"/>
  <c r="L61" i="17" s="1"/>
  <c r="K48" i="17"/>
  <c r="J48" i="17"/>
  <c r="J61" i="17" s="1"/>
  <c r="G102" i="17" s="1"/>
  <c r="H70" i="2" s="1"/>
  <c r="I48" i="17"/>
  <c r="I61" i="17" s="1"/>
  <c r="H48" i="17"/>
  <c r="G48" i="17"/>
  <c r="F48" i="17"/>
  <c r="F61" i="17" s="1"/>
  <c r="N47" i="17"/>
  <c r="M47" i="17"/>
  <c r="M60" i="17" s="1"/>
  <c r="G109" i="17" s="1"/>
  <c r="H77" i="2" s="1"/>
  <c r="L47" i="17"/>
  <c r="L60" i="17" s="1"/>
  <c r="K47" i="17"/>
  <c r="J47" i="17"/>
  <c r="I47" i="17"/>
  <c r="I60" i="17" s="1"/>
  <c r="H47" i="17"/>
  <c r="G47" i="17"/>
  <c r="G60" i="17" s="1"/>
  <c r="G93" i="17" s="1"/>
  <c r="H61" i="2" s="1"/>
  <c r="F47" i="17"/>
  <c r="F60" i="17" s="1"/>
  <c r="E47" i="17"/>
  <c r="D47" i="17"/>
  <c r="N46" i="17"/>
  <c r="M46" i="17"/>
  <c r="L46" i="17"/>
  <c r="K46" i="17"/>
  <c r="J46" i="17"/>
  <c r="J59" i="17" s="1"/>
  <c r="G100" i="17" s="1"/>
  <c r="H68" i="2" s="1"/>
  <c r="I46" i="17"/>
  <c r="H46" i="17"/>
  <c r="G46" i="17"/>
  <c r="G59" i="17" s="1"/>
  <c r="G92" i="17" s="1"/>
  <c r="H60" i="2" s="1"/>
  <c r="F46" i="17"/>
  <c r="E46" i="17"/>
  <c r="D46" i="17"/>
  <c r="N45" i="17"/>
  <c r="M45" i="17"/>
  <c r="L45" i="17"/>
  <c r="L58" i="17" s="1"/>
  <c r="K45" i="17"/>
  <c r="J45" i="17"/>
  <c r="J58" i="17" s="1"/>
  <c r="G99" i="17" s="1"/>
  <c r="H67" i="2" s="1"/>
  <c r="I45" i="17"/>
  <c r="I58" i="17" s="1"/>
  <c r="H45" i="17"/>
  <c r="G45" i="17"/>
  <c r="F45" i="17"/>
  <c r="F58" i="17" s="1"/>
  <c r="E45" i="17"/>
  <c r="D45" i="17"/>
  <c r="N44" i="17"/>
  <c r="M44" i="17"/>
  <c r="L44" i="17"/>
  <c r="K44" i="17"/>
  <c r="J44" i="17"/>
  <c r="J57" i="17" s="1"/>
  <c r="G98" i="17" s="1"/>
  <c r="H66" i="2" s="1"/>
  <c r="I44" i="17"/>
  <c r="I57" i="17" s="1"/>
  <c r="H44" i="17"/>
  <c r="G44" i="17"/>
  <c r="F44" i="17"/>
  <c r="F57" i="17" s="1"/>
  <c r="E44" i="17"/>
  <c r="D44" i="17"/>
  <c r="D57" i="17" s="1"/>
  <c r="C90" i="17" s="1"/>
  <c r="N43" i="17"/>
  <c r="M43" i="17"/>
  <c r="L43" i="17"/>
  <c r="L56" i="17" s="1"/>
  <c r="K43" i="17"/>
  <c r="J43" i="17"/>
  <c r="I43" i="17"/>
  <c r="I56" i="17" s="1"/>
  <c r="H43" i="17"/>
  <c r="G43" i="17"/>
  <c r="F43" i="17"/>
  <c r="F56" i="17" s="1"/>
  <c r="E43" i="17"/>
  <c r="D43" i="17"/>
  <c r="M58" i="17" s="1"/>
  <c r="G107" i="17" s="1"/>
  <c r="H75" i="2" s="1"/>
  <c r="O21" i="17"/>
  <c r="N21" i="17"/>
  <c r="L21" i="17"/>
  <c r="K21" i="17"/>
  <c r="I21" i="17"/>
  <c r="H21" i="17"/>
  <c r="O20" i="17"/>
  <c r="N20" i="17"/>
  <c r="L20" i="17"/>
  <c r="K20" i="17"/>
  <c r="I20" i="17"/>
  <c r="H20" i="17"/>
  <c r="O19" i="17"/>
  <c r="N19" i="17"/>
  <c r="L19" i="17"/>
  <c r="K19" i="17"/>
  <c r="I19" i="17"/>
  <c r="H19" i="17"/>
  <c r="O18" i="17"/>
  <c r="N18" i="17"/>
  <c r="L18" i="17"/>
  <c r="K18" i="17"/>
  <c r="I18" i="17"/>
  <c r="H18" i="17"/>
  <c r="O17" i="17"/>
  <c r="N17" i="17"/>
  <c r="L17" i="17"/>
  <c r="K17" i="17"/>
  <c r="I17" i="17"/>
  <c r="H17" i="17"/>
  <c r="O16" i="17"/>
  <c r="N16" i="17"/>
  <c r="L16" i="17"/>
  <c r="K16" i="17"/>
  <c r="I16" i="17"/>
  <c r="H16" i="17"/>
  <c r="O15" i="17"/>
  <c r="N15" i="17"/>
  <c r="L15" i="17"/>
  <c r="K15" i="17"/>
  <c r="I15" i="17"/>
  <c r="H15" i="17"/>
  <c r="O14" i="17"/>
  <c r="N14" i="17"/>
  <c r="L14" i="17"/>
  <c r="K14" i="17"/>
  <c r="I14" i="17"/>
  <c r="H14" i="17"/>
  <c r="J60" i="18" l="1"/>
  <c r="G101" i="18" s="1"/>
  <c r="I72" i="2" s="1"/>
  <c r="G57" i="18"/>
  <c r="G90" i="18" s="1"/>
  <c r="I61" i="2" s="1"/>
  <c r="J53" i="18"/>
  <c r="G94" i="18" s="1"/>
  <c r="I65" i="2" s="1"/>
  <c r="M56" i="18"/>
  <c r="G105" i="18" s="1"/>
  <c r="I76" i="2" s="1"/>
  <c r="M57" i="18"/>
  <c r="G106" i="18" s="1"/>
  <c r="I77" i="2" s="1"/>
  <c r="D57" i="18"/>
  <c r="C90" i="18" s="1"/>
  <c r="M53" i="18"/>
  <c r="G102" i="18" s="1"/>
  <c r="I73" i="2" s="1"/>
  <c r="D56" i="18"/>
  <c r="C89" i="18" s="1"/>
  <c r="M54" i="18"/>
  <c r="G103" i="18" s="1"/>
  <c r="I74" i="2" s="1"/>
  <c r="D55" i="18"/>
  <c r="C88" i="18" s="1"/>
  <c r="D53" i="18"/>
  <c r="C86" i="18" s="1"/>
  <c r="M60" i="18"/>
  <c r="G109" i="18" s="1"/>
  <c r="I80" i="2" s="1"/>
  <c r="D54" i="18"/>
  <c r="C87" i="18" s="1"/>
  <c r="J58" i="18"/>
  <c r="G99" i="18" s="1"/>
  <c r="I70" i="2" s="1"/>
  <c r="J59" i="18"/>
  <c r="G100" i="18" s="1"/>
  <c r="I71" i="2" s="1"/>
  <c r="G55" i="18"/>
  <c r="G88" i="18" s="1"/>
  <c r="I59" i="2" s="1"/>
  <c r="G60" i="18"/>
  <c r="G93" i="18" s="1"/>
  <c r="I64" i="2" s="1"/>
  <c r="M58" i="18"/>
  <c r="G107" i="18" s="1"/>
  <c r="I78" i="2" s="1"/>
  <c r="G54" i="18"/>
  <c r="G87" i="18" s="1"/>
  <c r="I58" i="2" s="1"/>
  <c r="G53" i="18"/>
  <c r="G86" i="18" s="1"/>
  <c r="I57" i="2" s="1"/>
  <c r="J56" i="18"/>
  <c r="G97" i="18" s="1"/>
  <c r="I68" i="2" s="1"/>
  <c r="M59" i="17"/>
  <c r="G108" i="17" s="1"/>
  <c r="H76" i="2" s="1"/>
  <c r="J56" i="17"/>
  <c r="G97" i="17" s="1"/>
  <c r="H65" i="2" s="1"/>
  <c r="M57" i="17"/>
  <c r="G106" i="17" s="1"/>
  <c r="H74" i="2" s="1"/>
  <c r="D60" i="17"/>
  <c r="C93" i="17" s="1"/>
  <c r="G61" i="17"/>
  <c r="G94" i="17" s="1"/>
  <c r="H62" i="2" s="1"/>
  <c r="J62" i="17"/>
  <c r="G103" i="17" s="1"/>
  <c r="H71" i="2" s="1"/>
  <c r="M63" i="17"/>
  <c r="G112" i="17" s="1"/>
  <c r="H80" i="2" s="1"/>
  <c r="M56" i="17"/>
  <c r="G105" i="17" s="1"/>
  <c r="H73" i="2" s="1"/>
  <c r="D59" i="17"/>
  <c r="C92" i="17" s="1"/>
  <c r="D58" i="17"/>
  <c r="C91" i="17" s="1"/>
  <c r="G57" i="17"/>
  <c r="G90" i="17" s="1"/>
  <c r="H58" i="2" s="1"/>
  <c r="J60" i="17"/>
  <c r="G101" i="17" s="1"/>
  <c r="H69" i="2" s="1"/>
  <c r="M61" i="17"/>
  <c r="G110" i="17" s="1"/>
  <c r="H78" i="2" s="1"/>
  <c r="G56" i="17"/>
  <c r="G89" i="17" s="1"/>
  <c r="H57" i="2" s="1"/>
  <c r="D56" i="17"/>
  <c r="C89" i="17" s="1"/>
  <c r="G63" i="17"/>
  <c r="G96" i="17" s="1"/>
  <c r="H64" i="2" s="1"/>
  <c r="J63" i="17"/>
  <c r="G104" i="17" s="1"/>
  <c r="H72" i="2" s="1"/>
  <c r="G58" i="17"/>
  <c r="G91" i="17" s="1"/>
  <c r="H59" i="2" s="1"/>
  <c r="N47" i="16"/>
  <c r="M47" i="16"/>
  <c r="L47" i="16"/>
  <c r="L60" i="16" s="1"/>
  <c r="K47" i="16"/>
  <c r="J47" i="16"/>
  <c r="J60" i="16" s="1"/>
  <c r="G101" i="16" s="1"/>
  <c r="I48" i="2" s="1"/>
  <c r="I47" i="16"/>
  <c r="I60" i="16" s="1"/>
  <c r="H47" i="16"/>
  <c r="G47" i="16"/>
  <c r="F47" i="16"/>
  <c r="F60" i="16" s="1"/>
  <c r="N46" i="16"/>
  <c r="M46" i="16"/>
  <c r="M59" i="16" s="1"/>
  <c r="G108" i="16" s="1"/>
  <c r="I55" i="2" s="1"/>
  <c r="L46" i="16"/>
  <c r="L59" i="16" s="1"/>
  <c r="K46" i="16"/>
  <c r="J46" i="16"/>
  <c r="I46" i="16"/>
  <c r="I59" i="16" s="1"/>
  <c r="H46" i="16"/>
  <c r="G46" i="16"/>
  <c r="G59" i="16" s="1"/>
  <c r="G92" i="16" s="1"/>
  <c r="I39" i="2" s="1"/>
  <c r="F46" i="16"/>
  <c r="F59" i="16" s="1"/>
  <c r="N45" i="16"/>
  <c r="M45" i="16"/>
  <c r="L45" i="16"/>
  <c r="L58" i="16" s="1"/>
  <c r="K45" i="16"/>
  <c r="J45" i="16"/>
  <c r="I45" i="16"/>
  <c r="I58" i="16" s="1"/>
  <c r="G45" i="16"/>
  <c r="G58" i="16" s="1"/>
  <c r="G91" i="16" s="1"/>
  <c r="I38" i="2" s="1"/>
  <c r="F45" i="16"/>
  <c r="F58" i="16" s="1"/>
  <c r="N44" i="16"/>
  <c r="M57" i="16"/>
  <c r="G106" i="16" s="1"/>
  <c r="I53" i="2" s="1"/>
  <c r="L44" i="16"/>
  <c r="L57" i="16" s="1"/>
  <c r="K44" i="16"/>
  <c r="J44" i="16"/>
  <c r="I44" i="16"/>
  <c r="I57" i="16" s="1"/>
  <c r="H44" i="16"/>
  <c r="G44" i="16"/>
  <c r="F44" i="16"/>
  <c r="F57" i="16" s="1"/>
  <c r="E44" i="16"/>
  <c r="D44" i="16"/>
  <c r="N43" i="16"/>
  <c r="M43" i="16"/>
  <c r="M56" i="16" s="1"/>
  <c r="G105" i="16" s="1"/>
  <c r="I52" i="2" s="1"/>
  <c r="L43" i="16"/>
  <c r="L56" i="16" s="1"/>
  <c r="K43" i="16"/>
  <c r="J43" i="16"/>
  <c r="J56" i="16" s="1"/>
  <c r="G97" i="16" s="1"/>
  <c r="I44" i="2" s="1"/>
  <c r="I43" i="16"/>
  <c r="I56" i="16" s="1"/>
  <c r="H43" i="16"/>
  <c r="G43" i="16"/>
  <c r="F43" i="16"/>
  <c r="F56" i="16" s="1"/>
  <c r="E43" i="16"/>
  <c r="D43" i="16"/>
  <c r="D56" i="16" s="1"/>
  <c r="C89" i="16" s="1"/>
  <c r="N42" i="16"/>
  <c r="M42" i="16"/>
  <c r="L42" i="16"/>
  <c r="L55" i="16" s="1"/>
  <c r="K42" i="16"/>
  <c r="J42" i="16"/>
  <c r="J55" i="16" s="1"/>
  <c r="G96" i="16" s="1"/>
  <c r="I43" i="2" s="1"/>
  <c r="I42" i="16"/>
  <c r="I55" i="16" s="1"/>
  <c r="H42" i="16"/>
  <c r="G42" i="16"/>
  <c r="G55" i="16" s="1"/>
  <c r="G88" i="16" s="1"/>
  <c r="I35" i="2" s="1"/>
  <c r="F42" i="16"/>
  <c r="F55" i="16" s="1"/>
  <c r="E42" i="16"/>
  <c r="D42" i="16"/>
  <c r="N41" i="16"/>
  <c r="M41" i="16"/>
  <c r="M54" i="16" s="1"/>
  <c r="G103" i="16" s="1"/>
  <c r="I50" i="2" s="1"/>
  <c r="L41" i="16"/>
  <c r="L54" i="16" s="1"/>
  <c r="K41" i="16"/>
  <c r="J41" i="16"/>
  <c r="J54" i="16" s="1"/>
  <c r="G95" i="16" s="1"/>
  <c r="I42" i="2" s="1"/>
  <c r="I41" i="16"/>
  <c r="I54" i="16" s="1"/>
  <c r="H41" i="16"/>
  <c r="G41" i="16"/>
  <c r="F41" i="16"/>
  <c r="F54" i="16" s="1"/>
  <c r="E41" i="16"/>
  <c r="D41" i="16"/>
  <c r="N40" i="16"/>
  <c r="M40" i="16"/>
  <c r="M53" i="16" s="1"/>
  <c r="G102" i="16" s="1"/>
  <c r="I49" i="2" s="1"/>
  <c r="L40" i="16"/>
  <c r="L53" i="16" s="1"/>
  <c r="K40" i="16"/>
  <c r="J40" i="16"/>
  <c r="J53" i="16" s="1"/>
  <c r="G94" i="16" s="1"/>
  <c r="I41" i="2" s="1"/>
  <c r="I40" i="16"/>
  <c r="I53" i="16" s="1"/>
  <c r="H40" i="16"/>
  <c r="G40" i="16"/>
  <c r="F40" i="16"/>
  <c r="F53" i="16" s="1"/>
  <c r="E40" i="16"/>
  <c r="D40" i="16"/>
  <c r="N50" i="15"/>
  <c r="M50" i="15"/>
  <c r="L50" i="15"/>
  <c r="L63" i="15" s="1"/>
  <c r="K50" i="15"/>
  <c r="J50" i="15"/>
  <c r="I50" i="15"/>
  <c r="I63" i="15" s="1"/>
  <c r="H50" i="15"/>
  <c r="G50" i="15"/>
  <c r="F50" i="15"/>
  <c r="F63" i="15" s="1"/>
  <c r="N49" i="15"/>
  <c r="M49" i="15"/>
  <c r="L49" i="15"/>
  <c r="L62" i="15" s="1"/>
  <c r="K49" i="15"/>
  <c r="J49" i="15"/>
  <c r="I49" i="15"/>
  <c r="I62" i="15" s="1"/>
  <c r="H49" i="15"/>
  <c r="G49" i="15"/>
  <c r="F49" i="15"/>
  <c r="F62" i="15" s="1"/>
  <c r="N48" i="15"/>
  <c r="M48" i="15"/>
  <c r="L48" i="15"/>
  <c r="L61" i="15" s="1"/>
  <c r="K48" i="15"/>
  <c r="J48" i="15"/>
  <c r="I48" i="15"/>
  <c r="I61" i="15" s="1"/>
  <c r="H48" i="15"/>
  <c r="G48" i="15"/>
  <c r="F48" i="15"/>
  <c r="F61" i="15" s="1"/>
  <c r="N47" i="15"/>
  <c r="M47" i="15"/>
  <c r="L47" i="15"/>
  <c r="L60" i="15" s="1"/>
  <c r="K47" i="15"/>
  <c r="J47" i="15"/>
  <c r="I47" i="15"/>
  <c r="I60" i="15" s="1"/>
  <c r="H47" i="15"/>
  <c r="G47" i="15"/>
  <c r="F47" i="15"/>
  <c r="F60" i="15" s="1"/>
  <c r="E47" i="15"/>
  <c r="D47" i="15"/>
  <c r="N46" i="15"/>
  <c r="M46" i="15"/>
  <c r="L46" i="15"/>
  <c r="L59" i="15" s="1"/>
  <c r="K46" i="15"/>
  <c r="J46" i="15"/>
  <c r="I46" i="15"/>
  <c r="I59" i="15" s="1"/>
  <c r="H46" i="15"/>
  <c r="G46" i="15"/>
  <c r="F46" i="15"/>
  <c r="F59" i="15" s="1"/>
  <c r="E46" i="15"/>
  <c r="D46" i="15"/>
  <c r="N45" i="15"/>
  <c r="M45" i="15"/>
  <c r="L45" i="15"/>
  <c r="L58" i="15" s="1"/>
  <c r="K45" i="15"/>
  <c r="J45" i="15"/>
  <c r="I45" i="15"/>
  <c r="I58" i="15" s="1"/>
  <c r="H45" i="15"/>
  <c r="G45" i="15"/>
  <c r="G58" i="15" s="1"/>
  <c r="G91" i="15" s="1"/>
  <c r="H35" i="2" s="1"/>
  <c r="F45" i="15"/>
  <c r="F58" i="15" s="1"/>
  <c r="E45" i="15"/>
  <c r="D45" i="15"/>
  <c r="N44" i="15"/>
  <c r="M44" i="15"/>
  <c r="L44" i="15"/>
  <c r="L57" i="15" s="1"/>
  <c r="K44" i="15"/>
  <c r="J44" i="15"/>
  <c r="I44" i="15"/>
  <c r="I57" i="15" s="1"/>
  <c r="H44" i="15"/>
  <c r="G44" i="15"/>
  <c r="F44" i="15"/>
  <c r="F57" i="15" s="1"/>
  <c r="E44" i="15"/>
  <c r="D44" i="15"/>
  <c r="N43" i="15"/>
  <c r="M43" i="15"/>
  <c r="L43" i="15"/>
  <c r="L56" i="15" s="1"/>
  <c r="K43" i="15"/>
  <c r="J43" i="15"/>
  <c r="I43" i="15"/>
  <c r="I56" i="15" s="1"/>
  <c r="H43" i="15"/>
  <c r="G43" i="15"/>
  <c r="F43" i="15"/>
  <c r="F56" i="15" s="1"/>
  <c r="E43" i="15"/>
  <c r="D43" i="15"/>
  <c r="D56" i="15" s="1"/>
  <c r="C89" i="15" s="1"/>
  <c r="O21" i="15"/>
  <c r="N21" i="15"/>
  <c r="L21" i="15"/>
  <c r="K21" i="15"/>
  <c r="I21" i="15"/>
  <c r="H21" i="15"/>
  <c r="O20" i="15"/>
  <c r="N20" i="15"/>
  <c r="L20" i="15"/>
  <c r="K20" i="15"/>
  <c r="I20" i="15"/>
  <c r="H20" i="15"/>
  <c r="O19" i="15"/>
  <c r="N19" i="15"/>
  <c r="L19" i="15"/>
  <c r="K19" i="15"/>
  <c r="I19" i="15"/>
  <c r="H19" i="15"/>
  <c r="O18" i="15"/>
  <c r="N18" i="15"/>
  <c r="L18" i="15"/>
  <c r="K18" i="15"/>
  <c r="I18" i="15"/>
  <c r="H18" i="15"/>
  <c r="O17" i="15"/>
  <c r="N17" i="15"/>
  <c r="L17" i="15"/>
  <c r="K17" i="15"/>
  <c r="I17" i="15"/>
  <c r="H17" i="15"/>
  <c r="O16" i="15"/>
  <c r="N16" i="15"/>
  <c r="L16" i="15"/>
  <c r="K16" i="15"/>
  <c r="I16" i="15"/>
  <c r="H16" i="15"/>
  <c r="O15" i="15"/>
  <c r="N15" i="15"/>
  <c r="L15" i="15"/>
  <c r="K15" i="15"/>
  <c r="I15" i="15"/>
  <c r="H15" i="15"/>
  <c r="O14" i="15"/>
  <c r="N14" i="15"/>
  <c r="L14" i="15"/>
  <c r="K14" i="15"/>
  <c r="I14" i="15"/>
  <c r="H14" i="15"/>
  <c r="J59" i="16" l="1"/>
  <c r="G100" i="16" s="1"/>
  <c r="I47" i="2" s="1"/>
  <c r="G54" i="16"/>
  <c r="G87" i="16" s="1"/>
  <c r="I34" i="2" s="1"/>
  <c r="J57" i="16"/>
  <c r="I45" i="2" s="1"/>
  <c r="M58" i="16"/>
  <c r="G107" i="16" s="1"/>
  <c r="I54" i="2" s="1"/>
  <c r="G60" i="16"/>
  <c r="G93" i="16" s="1"/>
  <c r="I40" i="2" s="1"/>
  <c r="G59" i="15"/>
  <c r="G92" i="15" s="1"/>
  <c r="H36" i="2" s="1"/>
  <c r="G57" i="15"/>
  <c r="G90" i="15" s="1"/>
  <c r="H34" i="2" s="1"/>
  <c r="J60" i="15"/>
  <c r="G101" i="15" s="1"/>
  <c r="H45" i="2" s="1"/>
  <c r="M61" i="15"/>
  <c r="G110" i="15" s="1"/>
  <c r="H54" i="2" s="1"/>
  <c r="G63" i="15"/>
  <c r="G96" i="15" s="1"/>
  <c r="H40" i="2" s="1"/>
  <c r="J59" i="15"/>
  <c r="G100" i="15" s="1"/>
  <c r="H44" i="2" s="1"/>
  <c r="G56" i="15"/>
  <c r="G89" i="15" s="1"/>
  <c r="H33" i="2" s="1"/>
  <c r="J58" i="15"/>
  <c r="G99" i="15" s="1"/>
  <c r="H43" i="2" s="1"/>
  <c r="J57" i="15"/>
  <c r="G98" i="15" s="1"/>
  <c r="H42" i="2" s="1"/>
  <c r="M60" i="15"/>
  <c r="G109" i="15" s="1"/>
  <c r="H53" i="2" s="1"/>
  <c r="G62" i="15"/>
  <c r="G95" i="15" s="1"/>
  <c r="H39" i="2" s="1"/>
  <c r="J63" i="15"/>
  <c r="G104" i="15" s="1"/>
  <c r="H48" i="2" s="1"/>
  <c r="J56" i="15"/>
  <c r="G97" i="15" s="1"/>
  <c r="H41" i="2" s="1"/>
  <c r="M59" i="15"/>
  <c r="G108" i="15" s="1"/>
  <c r="H52" i="2" s="1"/>
  <c r="D60" i="15"/>
  <c r="C93" i="15" s="1"/>
  <c r="G61" i="15"/>
  <c r="G94" i="15" s="1"/>
  <c r="H38" i="2" s="1"/>
  <c r="J62" i="15"/>
  <c r="G103" i="15" s="1"/>
  <c r="H47" i="2" s="1"/>
  <c r="M63" i="15"/>
  <c r="G112" i="15" s="1"/>
  <c r="H56" i="2" s="1"/>
  <c r="M58" i="15"/>
  <c r="G107" i="15" s="1"/>
  <c r="H51" i="2" s="1"/>
  <c r="M57" i="15"/>
  <c r="G106" i="15" s="1"/>
  <c r="H50" i="2" s="1"/>
  <c r="M56" i="15"/>
  <c r="G105" i="15" s="1"/>
  <c r="H49" i="2" s="1"/>
  <c r="D59" i="15"/>
  <c r="C92" i="15" s="1"/>
  <c r="D58" i="15"/>
  <c r="C91" i="15" s="1"/>
  <c r="D57" i="15"/>
  <c r="C90" i="15" s="1"/>
  <c r="G60" i="15"/>
  <c r="G93" i="15" s="1"/>
  <c r="H37" i="2" s="1"/>
  <c r="J61" i="15"/>
  <c r="G102" i="15" s="1"/>
  <c r="H46" i="2" s="1"/>
  <c r="M62" i="15"/>
  <c r="G111" i="15" s="1"/>
  <c r="H55" i="2" s="1"/>
  <c r="G56" i="16"/>
  <c r="G89" i="16" s="1"/>
  <c r="I36" i="2" s="1"/>
  <c r="D53" i="16"/>
  <c r="C86" i="16" s="1"/>
  <c r="G53" i="16"/>
  <c r="G86" i="16" s="1"/>
  <c r="I33" i="2" s="1"/>
  <c r="D55" i="16"/>
  <c r="C88" i="16" s="1"/>
  <c r="J58" i="16"/>
  <c r="G99" i="16" s="1"/>
  <c r="I46" i="2" s="1"/>
  <c r="D57" i="16"/>
  <c r="C90" i="16" s="1"/>
  <c r="M60" i="16"/>
  <c r="G109" i="16" s="1"/>
  <c r="I56" i="2" s="1"/>
  <c r="G57" i="16"/>
  <c r="G90" i="16" s="1"/>
  <c r="I37" i="2" s="1"/>
  <c r="D54" i="16"/>
  <c r="C87" i="16" s="1"/>
  <c r="M55" i="16"/>
  <c r="G104" i="16" s="1"/>
  <c r="I51" i="2" s="1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G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H12" i="2" s="1"/>
  <c r="J60" i="3"/>
  <c r="G101" i="3" s="1"/>
  <c r="H21" i="2" s="1"/>
  <c r="M61" i="3"/>
  <c r="G110" i="3" s="1"/>
  <c r="H30" i="2" s="1"/>
  <c r="G59" i="6"/>
  <c r="G92" i="6" s="1"/>
  <c r="I15" i="2" s="1"/>
  <c r="D54" i="6"/>
  <c r="C87" i="6" s="1"/>
  <c r="G53" i="6"/>
  <c r="G86" i="6" s="1"/>
  <c r="I9" i="2" s="1"/>
  <c r="G63" i="3"/>
  <c r="G96" i="3" s="1"/>
  <c r="H16" i="2" s="1"/>
  <c r="G57" i="3"/>
  <c r="G90" i="3" s="1"/>
  <c r="H10" i="2" s="1"/>
  <c r="J58" i="3"/>
  <c r="G99" i="3" s="1"/>
  <c r="H19" i="2" s="1"/>
  <c r="M59" i="3"/>
  <c r="G108" i="3" s="1"/>
  <c r="H28" i="2" s="1"/>
  <c r="J59" i="3"/>
  <c r="G100" i="3" s="1"/>
  <c r="H20" i="2" s="1"/>
  <c r="J63" i="3"/>
  <c r="G104" i="3" s="1"/>
  <c r="H24" i="2" s="1"/>
  <c r="G61" i="3"/>
  <c r="G94" i="3" s="1"/>
  <c r="H14" i="2" s="1"/>
  <c r="J62" i="3"/>
  <c r="G103" i="3" s="1"/>
  <c r="H23" i="2" s="1"/>
  <c r="M63" i="3"/>
  <c r="G112" i="3" s="1"/>
  <c r="H32" i="2" s="1"/>
  <c r="G60" i="3"/>
  <c r="G93" i="3" s="1"/>
  <c r="H13" i="2" s="1"/>
  <c r="J56" i="3"/>
  <c r="G97" i="3" s="1"/>
  <c r="H17" i="2" s="1"/>
  <c r="G55" i="6"/>
  <c r="G88" i="6" s="1"/>
  <c r="I11" i="2" s="1"/>
  <c r="J53" i="6"/>
  <c r="G94" i="6" s="1"/>
  <c r="I17" i="2" s="1"/>
  <c r="M53" i="6"/>
  <c r="G102" i="6" s="1"/>
  <c r="I25" i="2" s="1"/>
  <c r="G60" i="6"/>
  <c r="G93" i="6" s="1"/>
  <c r="I16" i="2" s="1"/>
  <c r="J58" i="6"/>
  <c r="G99" i="6" s="1"/>
  <c r="I22" i="2" s="1"/>
  <c r="J54" i="6"/>
  <c r="G95" i="6" s="1"/>
  <c r="I18" i="2" s="1"/>
  <c r="M57" i="6"/>
  <c r="G106" i="6" s="1"/>
  <c r="I29" i="2" s="1"/>
  <c r="G58" i="6"/>
  <c r="G91" i="6" s="1"/>
  <c r="I14" i="2" s="1"/>
  <c r="G54" i="6"/>
  <c r="G87" i="6" s="1"/>
  <c r="I10" i="2" s="1"/>
  <c r="J57" i="6"/>
  <c r="G98" i="6" s="1"/>
  <c r="I21" i="2" s="1"/>
  <c r="M60" i="6"/>
  <c r="G109" i="6" s="1"/>
  <c r="I32" i="2" s="1"/>
  <c r="M56" i="6"/>
  <c r="G105" i="6" s="1"/>
  <c r="I28" i="2" s="1"/>
  <c r="G57" i="6"/>
  <c r="G90" i="6" s="1"/>
  <c r="I13" i="2" s="1"/>
  <c r="J60" i="6"/>
  <c r="G101" i="6" s="1"/>
  <c r="I24" i="2" s="1"/>
  <c r="J56" i="6"/>
  <c r="G97" i="6" s="1"/>
  <c r="I20" i="2" s="1"/>
  <c r="M59" i="6"/>
  <c r="G108" i="6" s="1"/>
  <c r="I31" i="2" s="1"/>
  <c r="M55" i="6"/>
  <c r="G104" i="6" s="1"/>
  <c r="I27" i="2" s="1"/>
  <c r="G56" i="6"/>
  <c r="G89" i="6" s="1"/>
  <c r="I12" i="2" s="1"/>
  <c r="J59" i="6"/>
  <c r="G100" i="6" s="1"/>
  <c r="I23" i="2" s="1"/>
  <c r="J55" i="6"/>
  <c r="G96" i="6" s="1"/>
  <c r="I19" i="2" s="1"/>
  <c r="M58" i="6"/>
  <c r="G107" i="6" s="1"/>
  <c r="I30" i="2" s="1"/>
  <c r="M54" i="6"/>
  <c r="G103" i="6" s="1"/>
  <c r="I26" i="2" s="1"/>
  <c r="D59" i="3"/>
  <c r="C92" i="3" s="1"/>
  <c r="M56" i="3"/>
  <c r="G105" i="3" s="1"/>
  <c r="H25" i="2" s="1"/>
  <c r="M57" i="3"/>
  <c r="G106" i="3" s="1"/>
  <c r="H26" i="2" s="1"/>
  <c r="D60" i="3"/>
  <c r="C93" i="3" s="1"/>
  <c r="M62" i="3"/>
  <c r="G111" i="3" s="1"/>
  <c r="H31" i="2" s="1"/>
  <c r="M58" i="3"/>
  <c r="G107" i="3" s="1"/>
  <c r="H27" i="2" s="1"/>
  <c r="G56" i="3"/>
  <c r="G89" i="3" s="1"/>
  <c r="H9" i="2" s="1"/>
  <c r="G62" i="3"/>
  <c r="G95" i="3" s="1"/>
  <c r="H15" i="2" s="1"/>
  <c r="G58" i="3"/>
  <c r="G91" i="3" s="1"/>
  <c r="H11" i="2" s="1"/>
  <c r="J61" i="3"/>
  <c r="G102" i="3" s="1"/>
  <c r="H22" i="2" s="1"/>
  <c r="J57" i="3"/>
  <c r="G98" i="3" s="1"/>
  <c r="H18" i="2" s="1"/>
  <c r="M60" i="3"/>
  <c r="G109" i="3" s="1"/>
  <c r="H29" i="2" s="1"/>
  <c r="D57" i="6"/>
  <c r="C90" i="6" s="1"/>
  <c r="D58" i="3"/>
  <c r="C91" i="3" s="1"/>
  <c r="D56" i="6"/>
  <c r="C89" i="6" s="1"/>
  <c r="D57" i="3"/>
  <c r="C90" i="3" s="1"/>
  <c r="D55" i="6"/>
  <c r="C88" i="6" s="1"/>
  <c r="C86" i="6"/>
</calcChain>
</file>

<file path=xl/sharedStrings.xml><?xml version="1.0" encoding="utf-8"?>
<sst xmlns="http://schemas.openxmlformats.org/spreadsheetml/2006/main" count="970" uniqueCount="241">
  <si>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</si>
  <si>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</si>
  <si>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</si>
  <si>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</si>
  <si>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</si>
  <si>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</si>
  <si>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</si>
  <si>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</si>
  <si>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</si>
  <si>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</si>
  <si>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</si>
  <si>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</si>
  <si>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</si>
  <si>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</si>
  <si>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</si>
  <si>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</si>
  <si>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</si>
  <si>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</si>
  <si>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</si>
  <si>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</si>
  <si>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</si>
  <si>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</si>
  <si>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</si>
  <si>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</si>
  <si>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</si>
  <si>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</si>
  <si>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</si>
  <si>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</si>
  <si>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</si>
  <si>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</si>
  <si>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</si>
  <si>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</si>
  <si>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</si>
  <si>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</si>
  <si>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</si>
  <si>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</si>
  <si>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</si>
  <si>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</si>
  <si>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</si>
  <si>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</si>
  <si>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</si>
  <si>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</si>
  <si>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</si>
  <si>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</si>
  <si>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</si>
  <si>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</si>
  <si>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</si>
  <si>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</si>
  <si>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</si>
  <si>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</si>
  <si>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</si>
  <si>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</si>
  <si>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</si>
  <si>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</si>
  <si>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</si>
  <si>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</si>
  <si>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</si>
  <si>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</si>
  <si>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</si>
  <si>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</si>
  <si>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</si>
  <si>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</si>
  <si>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</si>
  <si>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</si>
  <si>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</si>
  <si>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</si>
  <si>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</si>
  <si>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</si>
  <si>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</si>
  <si>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</si>
  <si>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</si>
  <si>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</si>
  <si>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</si>
  <si>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</si>
  <si>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</si>
  <si>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</si>
  <si>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</si>
  <si>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</si>
  <si>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</si>
  <si>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</si>
  <si>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</si>
  <si>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</si>
  <si>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</si>
  <si>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</si>
  <si>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</si>
  <si>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</si>
  <si>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</si>
  <si>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</si>
  <si>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</si>
  <si>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</si>
  <si>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</si>
  <si>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</si>
  <si>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</si>
  <si>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</si>
  <si>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</si>
  <si>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</si>
  <si>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</si>
  <si>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</si>
  <si>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</si>
  <si>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</si>
  <si>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</si>
  <si>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</si>
  <si>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</si>
  <si>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</si>
  <si>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</si>
  <si>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</si>
  <si>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</si>
  <si>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</si>
  <si>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</si>
  <si>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</si>
  <si>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</si>
  <si>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</si>
  <si>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</si>
  <si>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</si>
  <si>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</si>
  <si>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</si>
  <si>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</si>
  <si>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</si>
  <si>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</si>
  <si>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</si>
  <si>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</si>
  <si>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</si>
  <si>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</si>
  <si>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</si>
  <si>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</si>
  <si>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</si>
  <si>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</si>
  <si>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</si>
  <si>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</si>
  <si>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</si>
  <si>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</si>
  <si>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</si>
  <si>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</si>
  <si>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</si>
  <si>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</si>
  <si>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</si>
  <si>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</si>
  <si>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</si>
  <si>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</si>
  <si>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</si>
  <si>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</si>
  <si>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</si>
  <si>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</si>
  <si>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</si>
  <si>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</si>
  <si>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</si>
  <si>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</si>
  <si>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</si>
  <si>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</si>
  <si>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Entry </t>
  </si>
  <si>
    <t xml:space="preserve"> &lt;---Please initial</t>
  </si>
  <si>
    <t>Set #</t>
  </si>
  <si>
    <t>Set 1</t>
  </si>
  <si>
    <t>Set 2</t>
  </si>
  <si>
    <t>Set 3</t>
  </si>
  <si>
    <t>Enter Here</t>
  </si>
  <si>
    <t>Enter here</t>
  </si>
  <si>
    <t>21CY Cornell Genetic Gain TB Malting</t>
  </si>
  <si>
    <t>WinterTP1-2</t>
  </si>
  <si>
    <t>BS813-92</t>
  </si>
  <si>
    <t>BS615-50</t>
  </si>
  <si>
    <t>BS908-32</t>
  </si>
  <si>
    <t>BS715-137</t>
  </si>
  <si>
    <t>BS616-72</t>
  </si>
  <si>
    <t>BS614-26</t>
  </si>
  <si>
    <t>BS911-39</t>
  </si>
  <si>
    <t>BS713-84</t>
  </si>
  <si>
    <t>BS614-36</t>
  </si>
  <si>
    <t>BS710-25</t>
  </si>
  <si>
    <t>BS812-57</t>
  </si>
  <si>
    <t>BS713-87</t>
  </si>
  <si>
    <t>BS616-69</t>
  </si>
  <si>
    <t>BS908-19</t>
  </si>
  <si>
    <t>BS614-40</t>
  </si>
  <si>
    <t>BS911-41</t>
  </si>
  <si>
    <t>BS710-36</t>
  </si>
  <si>
    <t>BS911-86</t>
  </si>
  <si>
    <t>BS911-108</t>
  </si>
  <si>
    <t>BS813-117</t>
  </si>
  <si>
    <t>BS712-74</t>
  </si>
  <si>
    <t>TMC</t>
  </si>
  <si>
    <t>Temperature(°C)</t>
  </si>
  <si>
    <t>Karl</t>
  </si>
  <si>
    <t>Andy</t>
  </si>
  <si>
    <t>BS615-45</t>
  </si>
  <si>
    <t>WinterTP2-2</t>
  </si>
  <si>
    <t>Out of sequence, did verify treatment ID</t>
  </si>
  <si>
    <t>This sample had less grist / may have been a SWE sample</t>
  </si>
  <si>
    <t>Need to verify the SWE data once analyzed.</t>
  </si>
  <si>
    <t>Need to Re-extract</t>
  </si>
  <si>
    <t>BS813-95</t>
  </si>
  <si>
    <t>WinterTP2-1</t>
  </si>
  <si>
    <t>BS614-29</t>
  </si>
  <si>
    <t>BS713-109</t>
  </si>
  <si>
    <t>DH130910</t>
  </si>
  <si>
    <t>BS911-94</t>
  </si>
  <si>
    <t>BS814-135</t>
  </si>
  <si>
    <t>BS911-66</t>
  </si>
  <si>
    <t>BS908-11</t>
  </si>
  <si>
    <t>BS714-129</t>
  </si>
  <si>
    <t>BS911-122</t>
  </si>
  <si>
    <t>BS812-53</t>
  </si>
  <si>
    <t>BS714-123</t>
  </si>
  <si>
    <t>BS615-48</t>
  </si>
  <si>
    <t>BS713-78</t>
  </si>
  <si>
    <t>BS710-45</t>
  </si>
  <si>
    <t>BS615-42</t>
  </si>
  <si>
    <t>BS812-77</t>
  </si>
  <si>
    <t>BS613-20</t>
  </si>
  <si>
    <t>BS906-8</t>
  </si>
  <si>
    <t>BS814-132</t>
  </si>
  <si>
    <t>BS814-140</t>
  </si>
  <si>
    <t>BS713-102</t>
  </si>
  <si>
    <t>BS811-38</t>
  </si>
  <si>
    <t>BS812-60</t>
  </si>
  <si>
    <t>BS911-63</t>
  </si>
  <si>
    <t>BS908-30</t>
  </si>
  <si>
    <t>BS811-25</t>
  </si>
  <si>
    <t>BS710-67</t>
  </si>
  <si>
    <t>BS616-74</t>
  </si>
  <si>
    <t>BS911-65</t>
  </si>
  <si>
    <t>BS710-44</t>
  </si>
  <si>
    <t>BS614-23</t>
  </si>
  <si>
    <t>BS812-70</t>
  </si>
  <si>
    <t>BS811-24</t>
  </si>
  <si>
    <t>BS710-40</t>
  </si>
  <si>
    <t>BS715-135</t>
  </si>
  <si>
    <t>Endeavor</t>
  </si>
  <si>
    <t>BS906-6</t>
  </si>
  <si>
    <t>BS912-138</t>
  </si>
  <si>
    <t>BS912-132</t>
  </si>
  <si>
    <t>BS810-8</t>
  </si>
  <si>
    <t>BS713-90</t>
  </si>
  <si>
    <t>BS614-34</t>
  </si>
  <si>
    <t>BS911-49</t>
  </si>
  <si>
    <t>BS912-128</t>
  </si>
  <si>
    <t>#</t>
  </si>
  <si>
    <t>User name</t>
  </si>
  <si>
    <t>215-225</t>
  </si>
  <si>
    <t>0.5% NaCl</t>
  </si>
  <si>
    <t>Walling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</si>
</sst>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2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4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32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1" fontId="7" fillId="0" borderId="34" xfId="0" applyNumberFormat="1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" fontId="7" fillId="0" borderId="27" xfId="0" applyNumberFormat="1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6" fontId="7" fillId="0" borderId="0" xfId="0" applyNumberFormat="1" applyFont="1" applyBorder="1" applyAlignment="1">
      <alignment horizontal="left"/>
    </xf>
    <xf numFmtId="166" fontId="11" fillId="0" borderId="0" xfId="0" applyNumberFormat="1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1" xfId="0" applyFont="1" applyFill="1" applyBorder="1" applyAlignment="1">
      <alignment horizontal="center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0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1" fillId="0" borderId="0" xfId="0" applyFont="1"/>
    <xf numFmtId="14" fontId="7" fillId="0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/>
    <xf numFmtId="0" fontId="6" fillId="0" borderId="37" xfId="0" applyFont="1" applyBorder="1"/>
    <xf numFmtId="0" fontId="7" fillId="4" borderId="0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left"/>
    </xf>
    <xf numFmtId="14" fontId="7" fillId="0" borderId="18" xfId="0" applyNumberFormat="1" applyFont="1" applyFill="1" applyBorder="1" applyAlignment="1">
      <alignment horizontal="left"/>
    </xf>
    <xf numFmtId="164" fontId="7" fillId="4" borderId="20" xfId="0" applyNumberFormat="1" applyFont="1" applyFill="1" applyBorder="1" applyAlignment="1">
      <alignment horizontal="center"/>
    </xf>
    <xf numFmtId="164" fontId="7" fillId="4" borderId="23" xfId="0" applyNumberFormat="1" applyFont="1" applyFill="1" applyBorder="1" applyAlignment="1">
      <alignment horizontal="center"/>
    </xf>
    <xf numFmtId="164" fontId="7" fillId="4" borderId="26" xfId="0" applyNumberFormat="1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/>
    </xf>
    <xf numFmtId="0" fontId="6" fillId="3" borderId="45" xfId="0" applyFont="1" applyFill="1" applyBorder="1"/>
    <xf numFmtId="0" fontId="22" fillId="3" borderId="45" xfId="0" applyFont="1" applyFill="1" applyBorder="1"/>
    <xf numFmtId="1" fontId="6" fillId="4" borderId="0" xfId="0" applyNumberFormat="1" applyFont="1" applyFill="1" applyBorder="1" applyAlignment="1">
      <alignment horizontal="center"/>
    </xf>
    <xf numFmtId="0" fontId="6" fillId="4" borderId="0" xfId="0" applyFont="1" applyFill="1"/>
    <xf numFmtId="14" fontId="6" fillId="4" borderId="0" xfId="0" applyNumberFormat="1" applyFont="1" applyFill="1" applyBorder="1" applyAlignment="1">
      <alignment horizontal="center"/>
    </xf>
    <xf numFmtId="166" fontId="6" fillId="4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43" xfId="0" applyFont="1" applyBorder="1"/>
    <xf numFmtId="0" fontId="0" fillId="0" borderId="43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1" xfId="0" applyFont="1" applyBorder="1" applyAlignment="1"/>
    <xf numFmtId="14" fontId="7" fillId="0" borderId="1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2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718449434535142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6130.5316666666622</c:v>
                </c:pt>
                <c:pt idx="2">
                  <c:v>14026.965000000004</c:v>
                </c:pt>
                <c:pt idx="3">
                  <c:v>23301.90566666668</c:v>
                </c:pt>
                <c:pt idx="4">
                  <c:v>32260.631999999991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762600795290262"/>
                  <c:y val="-0.13080951379265615"/>
                </c:manualLayout>
              </c:layout>
              <c:numFmt formatCode="General" sourceLinked="0"/>
            </c:trendlineLbl>
          </c:trendline>
          <c:xVal>
            <c:numRef>
              <c:f>'BG, Plate 2'!$C$56:$C$60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2'!$D$56:$D$60</c:f>
              <c:numCache>
                <c:formatCode>0</c:formatCode>
                <c:ptCount val="5"/>
                <c:pt idx="0">
                  <c:v>0</c:v>
                </c:pt>
                <c:pt idx="1">
                  <c:v>4609.6406666666589</c:v>
                </c:pt>
                <c:pt idx="2">
                  <c:v>11930.209666666662</c:v>
                </c:pt>
                <c:pt idx="3">
                  <c:v>19974.580666666669</c:v>
                </c:pt>
                <c:pt idx="4">
                  <c:v>28071.609666666664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38D-A03C-BF3D5EB3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8954797523656"/>
          <c:y val="0.43915266429026001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693158415872905"/>
                  <c:y val="-0.57165832540542638"/>
                </c:manualLayout>
              </c:layout>
              <c:numFmt formatCode="General" sourceLinked="0"/>
            </c:trendlineLbl>
          </c:trendline>
          <c:xVal>
            <c:numRef>
              <c:f>'BG, Plate 3'!$C$56:$C$60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3'!$D$56:$D$60</c:f>
              <c:numCache>
                <c:formatCode>0</c:formatCode>
                <c:ptCount val="5"/>
                <c:pt idx="0">
                  <c:v>0</c:v>
                </c:pt>
                <c:pt idx="1">
                  <c:v>4808.0476666666582</c:v>
                </c:pt>
                <c:pt idx="2">
                  <c:v>12934.183666666671</c:v>
                </c:pt>
                <c:pt idx="3">
                  <c:v>21455.037666666671</c:v>
                </c:pt>
                <c:pt idx="4">
                  <c:v>30699.918000000005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2-4975-A30E-99527E0E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34055442550241"/>
          <c:y val="0.36668886861001504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821004347891048"/>
                  <c:y val="-0.14583058935814841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6.5766666666666668E-2</c:v>
                </c:pt>
                <c:pt idx="2">
                  <c:v>0.14773333333333333</c:v>
                </c:pt>
                <c:pt idx="3">
                  <c:v>0.22190000000000001</c:v>
                </c:pt>
                <c:pt idx="4">
                  <c:v>0.29636666666666667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2'!$C$53:$C$57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2'!$D$53:$D$57</c:f>
              <c:numCache>
                <c:formatCode>0.000</c:formatCode>
                <c:ptCount val="5"/>
                <c:pt idx="0">
                  <c:v>0</c:v>
                </c:pt>
                <c:pt idx="1">
                  <c:v>6.0833333333333343E-2</c:v>
                </c:pt>
                <c:pt idx="2">
                  <c:v>0.13999999999999999</c:v>
                </c:pt>
                <c:pt idx="3">
                  <c:v>0.20663333333333334</c:v>
                </c:pt>
                <c:pt idx="4">
                  <c:v>0.28563333333333329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5-4B8F-8FD4-B8D2F13C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327013203046014"/>
                  <c:y val="-0.12412693867811977"/>
                </c:manualLayout>
              </c:layout>
              <c:numFmt formatCode="General" sourceLinked="0"/>
            </c:trendlineLbl>
          </c:trendline>
          <c:xVal>
            <c:numRef>
              <c:f>'FAN, Plate 3'!$C$53:$C$57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3'!$D$53:$D$57</c:f>
              <c:numCache>
                <c:formatCode>0.000</c:formatCode>
                <c:ptCount val="5"/>
                <c:pt idx="0">
                  <c:v>0</c:v>
                </c:pt>
                <c:pt idx="1">
                  <c:v>6.2833333333333352E-2</c:v>
                </c:pt>
                <c:pt idx="2">
                  <c:v>0.14826666666666669</c:v>
                </c:pt>
                <c:pt idx="3">
                  <c:v>0.21669999999999998</c:v>
                </c:pt>
                <c:pt idx="4">
                  <c:v>0.2868666666666666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4509-92B6-143D46A2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abSelected="1" zoomScaleNormal="100" workbookViewId="0">
      <selection activeCell="B1" sqref="B1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10.5703125" style="3" customWidth="1"/>
    <col min="4" max="4" width="15.5703125" style="3" customWidth="1"/>
    <col min="5" max="5" width="13" style="3" customWidth="1"/>
    <col min="6" max="9" width="10.7109375" style="3" customWidth="1"/>
    <col min="10" max="10" width="10.7109375" style="4" customWidth="1"/>
    <col min="11" max="11" width="10.85546875" style="36" bestFit="1" customWidth="1"/>
    <col min="12" max="17" width="10.7109375" style="3" customWidth="1"/>
    <col min="18" max="18" width="8.42578125" style="3" customWidth="1"/>
    <col min="19" max="21" width="10.7109375" style="3" customWidth="1"/>
    <col min="22" max="16384" width="9.140625" style="3"/>
  </cols>
  <sheetData>
    <row r="1" spans="1:19" ht="18.75" x14ac:dyDescent="0.3">
      <c r="A1" s="214" t="s">
        <v>157</v>
      </c>
      <c r="C1" s="202"/>
      <c r="K1" s="3"/>
    </row>
    <row r="2" spans="1:19" ht="7.5" customHeight="1" x14ac:dyDescent="0.25">
      <c r="A2" s="167"/>
      <c r="C2" s="167"/>
      <c r="K2" s="3"/>
    </row>
    <row r="3" spans="1:19" x14ac:dyDescent="0.25">
      <c r="A3" s="2" t="s">
        <v>141</v>
      </c>
      <c r="C3" s="167"/>
      <c r="K3" s="3"/>
    </row>
    <row r="4" spans="1:19" x14ac:dyDescent="0.25">
      <c r="A4" s="2" t="s">
        <v>92</v>
      </c>
      <c r="C4" s="2"/>
      <c r="K4" s="3"/>
    </row>
    <row r="5" spans="1:19" x14ac:dyDescent="0.25">
      <c r="A5" s="2" t="s">
        <v>61</v>
      </c>
      <c r="C5" s="2"/>
      <c r="K5" s="3"/>
    </row>
    <row r="6" spans="1:19" s="2" customFormat="1" x14ac:dyDescent="0.25">
      <c r="D6" s="35"/>
      <c r="F6" s="35"/>
      <c r="J6" s="6"/>
      <c r="K6" s="35"/>
      <c r="L6" s="98"/>
      <c r="M6" s="251"/>
      <c r="N6" s="251"/>
      <c r="O6" s="251"/>
      <c r="P6" s="251"/>
      <c r="Q6" s="98"/>
      <c r="R6" s="98"/>
      <c r="S6" s="98"/>
    </row>
    <row r="7" spans="1:19" s="2" customFormat="1" ht="16.5" customHeight="1" x14ac:dyDescent="0.25">
      <c r="G7" s="250" t="s">
        <v>71</v>
      </c>
      <c r="H7" s="250"/>
      <c r="I7" s="250"/>
      <c r="J7" s="250"/>
      <c r="K7" s="35"/>
      <c r="L7" s="98"/>
      <c r="M7" s="50"/>
      <c r="N7" s="50"/>
      <c r="O7" s="50"/>
      <c r="P7" s="50"/>
      <c r="Q7" s="98"/>
      <c r="R7" s="98"/>
      <c r="S7" s="98"/>
    </row>
    <row r="8" spans="1:19" s="2" customFormat="1" ht="17.25" customHeight="1" thickBot="1" x14ac:dyDescent="0.3">
      <c r="A8" s="221" t="s">
        <v>151</v>
      </c>
      <c r="B8" s="192" t="s">
        <v>142</v>
      </c>
      <c r="C8" s="192" t="s">
        <v>149</v>
      </c>
      <c r="D8" s="192" t="s">
        <v>148</v>
      </c>
      <c r="E8" s="168" t="s">
        <v>118</v>
      </c>
      <c r="F8" s="168" t="s">
        <v>0</v>
      </c>
      <c r="G8" s="192" t="s">
        <v>139</v>
      </c>
      <c r="H8" s="192" t="s">
        <v>2</v>
      </c>
      <c r="I8" s="192" t="s">
        <v>3</v>
      </c>
      <c r="J8" s="192" t="s">
        <v>140</v>
      </c>
      <c r="M8" s="164"/>
      <c r="N8" s="164"/>
      <c r="O8" s="164"/>
      <c r="P8" s="164"/>
      <c r="Q8" s="98"/>
      <c r="R8" s="98"/>
      <c r="S8" s="98"/>
    </row>
    <row r="9" spans="1:19" x14ac:dyDescent="0.25">
      <c r="A9" s="252" t="s">
        <v>152</v>
      </c>
      <c r="B9" s="171">
        <v>1</v>
      </c>
      <c r="C9" s="244" t="s">
        <v>190</v>
      </c>
      <c r="D9" s="245" t="s">
        <v>191</v>
      </c>
      <c r="E9" s="15">
        <v>6089</v>
      </c>
      <c r="F9" s="189">
        <v>44600</v>
      </c>
      <c r="G9" s="20">
        <f>'RI, nD'!N17</f>
        <v>78.771199999999524</v>
      </c>
      <c r="H9" s="48">
        <f>'BG, Plate 1'!G89</f>
        <v>48.297508150433167</v>
      </c>
      <c r="I9" s="48">
        <f>'FAN, Plate 1'!G86</f>
        <v>194.40000000000006</v>
      </c>
      <c r="J9" s="66">
        <v>2.3265000000000002</v>
      </c>
      <c r="L9" s="166" t="s">
        <v>72</v>
      </c>
      <c r="M9" s="20"/>
      <c r="N9" s="48"/>
      <c r="O9" s="48"/>
      <c r="P9" s="20"/>
      <c r="Q9" s="146"/>
      <c r="R9" s="20"/>
      <c r="S9" s="170"/>
    </row>
    <row r="10" spans="1:19" x14ac:dyDescent="0.25">
      <c r="A10" s="252"/>
      <c r="B10" s="171">
        <v>2</v>
      </c>
      <c r="C10" s="36" t="s">
        <v>192</v>
      </c>
      <c r="D10" s="246" t="s">
        <v>191</v>
      </c>
      <c r="E10" s="15">
        <v>6091</v>
      </c>
      <c r="F10" s="189">
        <v>44600</v>
      </c>
      <c r="G10" s="20">
        <f>'RI, nD'!N18</f>
        <v>81.386650000000259</v>
      </c>
      <c r="H10" s="48">
        <f>'BG, Plate 1'!G90</f>
        <v>122.84108797571393</v>
      </c>
      <c r="I10" s="48">
        <f>'FAN, Plate 1'!G87</f>
        <v>160.20000000000005</v>
      </c>
      <c r="J10" s="66">
        <v>2.1949999999999998</v>
      </c>
      <c r="L10" s="172" t="s">
        <v>73</v>
      </c>
      <c r="M10" s="20"/>
      <c r="N10" s="48"/>
      <c r="O10" s="48"/>
      <c r="P10" s="20"/>
      <c r="Q10" s="146"/>
      <c r="R10" s="20"/>
      <c r="S10" s="170"/>
    </row>
    <row r="11" spans="1:19" x14ac:dyDescent="0.25">
      <c r="A11" s="252"/>
      <c r="B11" s="171">
        <v>3</v>
      </c>
      <c r="C11" s="36" t="s">
        <v>193</v>
      </c>
      <c r="D11" s="246" t="s">
        <v>191</v>
      </c>
      <c r="E11" s="15">
        <v>6092</v>
      </c>
      <c r="F11" s="189">
        <v>44600</v>
      </c>
      <c r="G11" s="20">
        <f>'RI, nD'!N19</f>
        <v>81.94050999999979</v>
      </c>
      <c r="H11" s="48">
        <f>'BG, Plate 1'!G91</f>
        <v>112.85055431105891</v>
      </c>
      <c r="I11" s="48">
        <f>'FAN, Plate 1'!G88</f>
        <v>148.1</v>
      </c>
      <c r="J11" s="169">
        <v>2.2285000000000004</v>
      </c>
      <c r="L11" s="172" t="s">
        <v>74</v>
      </c>
      <c r="M11" s="20"/>
      <c r="N11" s="48"/>
      <c r="O11" s="48"/>
      <c r="P11" s="20"/>
      <c r="Q11" s="146"/>
      <c r="R11" s="20"/>
      <c r="S11" s="170"/>
    </row>
    <row r="12" spans="1:19" x14ac:dyDescent="0.25">
      <c r="A12" s="252"/>
      <c r="B12" s="171">
        <v>4</v>
      </c>
      <c r="C12" s="36" t="s">
        <v>194</v>
      </c>
      <c r="D12" s="246" t="s">
        <v>191</v>
      </c>
      <c r="E12" s="15">
        <v>6095</v>
      </c>
      <c r="F12" s="189">
        <v>44600</v>
      </c>
      <c r="G12" s="20">
        <f>'RI, nD'!N20</f>
        <v>80.278929999999832</v>
      </c>
      <c r="H12" s="48">
        <f>'BG, Plate 1'!G92</f>
        <v>501.06036012877485</v>
      </c>
      <c r="I12" s="48">
        <f>'FAN, Plate 1'!G89</f>
        <v>184.50000000000003</v>
      </c>
      <c r="J12" s="169">
        <v>2.468</v>
      </c>
      <c r="L12" s="8" t="s">
        <v>75</v>
      </c>
      <c r="M12" s="20"/>
      <c r="N12" s="48"/>
      <c r="O12" s="48"/>
      <c r="P12" s="20"/>
      <c r="Q12" s="146"/>
      <c r="R12" s="20"/>
      <c r="S12" s="170"/>
    </row>
    <row r="13" spans="1:19" x14ac:dyDescent="0.25">
      <c r="A13" s="252"/>
      <c r="B13" s="171">
        <v>5</v>
      </c>
      <c r="C13" s="36" t="s">
        <v>195</v>
      </c>
      <c r="D13" s="246" t="s">
        <v>191</v>
      </c>
      <c r="E13" s="15">
        <v>6096</v>
      </c>
      <c r="F13" s="189">
        <v>44600</v>
      </c>
      <c r="G13" s="20">
        <f>'RI, nD'!N21</f>
        <v>82.032820000000399</v>
      </c>
      <c r="H13" s="48">
        <f>'BG, Plate 1'!G93</f>
        <v>78.257219100779878</v>
      </c>
      <c r="I13" s="48">
        <f>'FAN, Plate 1'!G90</f>
        <v>214.03333333333336</v>
      </c>
      <c r="J13" s="169">
        <v>2.8860000000000001</v>
      </c>
      <c r="L13" s="172" t="s">
        <v>94</v>
      </c>
      <c r="M13" s="20"/>
      <c r="N13" s="48"/>
      <c r="O13" s="48"/>
      <c r="P13" s="20"/>
      <c r="Q13" s="146"/>
      <c r="R13" s="20"/>
      <c r="S13" s="170"/>
    </row>
    <row r="14" spans="1:19" x14ac:dyDescent="0.25">
      <c r="A14" s="252"/>
      <c r="B14" s="171">
        <v>6</v>
      </c>
      <c r="C14" s="36" t="s">
        <v>196</v>
      </c>
      <c r="D14" s="246" t="s">
        <v>191</v>
      </c>
      <c r="E14" s="15">
        <v>6098</v>
      </c>
      <c r="F14" s="189">
        <v>44600</v>
      </c>
      <c r="G14" s="20">
        <f>'RI, nD'!N22</f>
        <v>81.171260000000217</v>
      </c>
      <c r="H14" s="48">
        <f>'BG, Plate 1'!G94</f>
        <v>74.391498251584224</v>
      </c>
      <c r="I14" s="48">
        <f>'FAN, Plate 1'!G91</f>
        <v>215.40000000000003</v>
      </c>
      <c r="J14" s="169">
        <v>2.8665000000000003</v>
      </c>
      <c r="L14" s="172" t="s">
        <v>95</v>
      </c>
      <c r="M14" s="20"/>
      <c r="N14" s="48"/>
      <c r="O14" s="48"/>
      <c r="P14" s="20"/>
      <c r="Q14" s="146"/>
      <c r="R14" s="20"/>
      <c r="S14" s="170"/>
    </row>
    <row r="15" spans="1:19" x14ac:dyDescent="0.25">
      <c r="A15" s="252"/>
      <c r="B15" s="171">
        <v>7</v>
      </c>
      <c r="C15" s="36" t="s">
        <v>197</v>
      </c>
      <c r="D15" s="246" t="s">
        <v>191</v>
      </c>
      <c r="E15" s="15">
        <v>6103</v>
      </c>
      <c r="F15" s="189">
        <v>44600</v>
      </c>
      <c r="G15" s="20">
        <f>'RI, nD'!N23</f>
        <v>80.894329999999769</v>
      </c>
      <c r="H15" s="48">
        <f>'BG, Plate 1'!G95</f>
        <v>237.89011706429372</v>
      </c>
      <c r="I15" s="48">
        <f>'FAN, Plate 1'!G92</f>
        <v>162.4</v>
      </c>
      <c r="J15" s="169">
        <v>2.1755</v>
      </c>
      <c r="L15" s="163" t="s">
        <v>93</v>
      </c>
      <c r="M15" s="20"/>
      <c r="N15" s="48"/>
      <c r="O15" s="48"/>
      <c r="P15" s="20"/>
      <c r="Q15" s="146"/>
      <c r="R15" s="20"/>
      <c r="S15" s="170"/>
    </row>
    <row r="16" spans="1:19" x14ac:dyDescent="0.25">
      <c r="A16" s="252"/>
      <c r="B16" s="171">
        <v>8</v>
      </c>
      <c r="C16" s="171"/>
      <c r="D16" s="247" t="s">
        <v>158</v>
      </c>
      <c r="E16" s="15" t="s">
        <v>180</v>
      </c>
      <c r="F16" s="189">
        <v>44600</v>
      </c>
      <c r="G16" s="20">
        <f>'RI, nD'!N24</f>
        <v>81.263570000000129</v>
      </c>
      <c r="H16" s="48">
        <f>'BG, Plate 1'!G96</f>
        <v>205.24142827414843</v>
      </c>
      <c r="I16" s="48">
        <f>'FAN, Plate 1'!G93</f>
        <v>255.16666666666671</v>
      </c>
      <c r="J16" s="169">
        <v>3.117</v>
      </c>
      <c r="L16" s="172" t="s">
        <v>76</v>
      </c>
      <c r="M16" s="20"/>
      <c r="N16" s="48"/>
      <c r="O16" s="48"/>
      <c r="P16" s="20"/>
      <c r="Q16" s="146"/>
      <c r="R16" s="20"/>
      <c r="S16" s="170"/>
    </row>
    <row r="17" spans="1:19" x14ac:dyDescent="0.25">
      <c r="A17" s="252"/>
      <c r="B17" s="171">
        <v>9</v>
      </c>
      <c r="C17" s="36" t="s">
        <v>198</v>
      </c>
      <c r="D17" s="246" t="s">
        <v>191</v>
      </c>
      <c r="E17" s="15">
        <v>6112</v>
      </c>
      <c r="F17" s="189">
        <v>44600</v>
      </c>
      <c r="G17" s="20">
        <f>'RI, nD'!N25</f>
        <v>79.940460000000357</v>
      </c>
      <c r="H17" s="48">
        <f>'BG, Plate 1'!G97</f>
        <v>83.150331117721265</v>
      </c>
      <c r="I17" s="48">
        <f>'FAN, Plate 1'!G94</f>
        <v>122.46666666666668</v>
      </c>
      <c r="J17" s="169">
        <v>1.8945000000000001</v>
      </c>
      <c r="L17" s="8" t="s">
        <v>77</v>
      </c>
      <c r="M17" s="20"/>
      <c r="N17" s="48"/>
      <c r="O17" s="48"/>
      <c r="P17" s="20"/>
      <c r="Q17" s="146"/>
      <c r="R17" s="20"/>
      <c r="S17" s="170"/>
    </row>
    <row r="18" spans="1:19" x14ac:dyDescent="0.25">
      <c r="A18" s="252"/>
      <c r="B18" s="171">
        <v>10</v>
      </c>
      <c r="C18" s="36" t="s">
        <v>199</v>
      </c>
      <c r="D18" s="246" t="s">
        <v>191</v>
      </c>
      <c r="E18" s="15">
        <v>6114</v>
      </c>
      <c r="F18" s="189">
        <v>44600</v>
      </c>
      <c r="G18" s="20">
        <f>'RI, nD'!N26</f>
        <v>81.663580000000024</v>
      </c>
      <c r="H18" s="48">
        <f>'BG, Plate 1'!G98</f>
        <v>106.49564018132929</v>
      </c>
      <c r="I18" s="48">
        <f>'FAN, Plate 1'!G95</f>
        <v>186.03333333333336</v>
      </c>
      <c r="J18" s="169">
        <v>2.452</v>
      </c>
      <c r="M18" s="20"/>
      <c r="N18" s="48"/>
      <c r="O18" s="48"/>
      <c r="P18" s="20"/>
      <c r="Q18" s="146"/>
      <c r="R18" s="20"/>
      <c r="S18" s="170"/>
    </row>
    <row r="19" spans="1:19" x14ac:dyDescent="0.25">
      <c r="A19" s="252"/>
      <c r="B19" s="171">
        <v>11</v>
      </c>
      <c r="C19" s="36" t="s">
        <v>200</v>
      </c>
      <c r="D19" s="246" t="s">
        <v>191</v>
      </c>
      <c r="E19" s="15">
        <v>6119</v>
      </c>
      <c r="F19" s="189">
        <v>44600</v>
      </c>
      <c r="G19" s="20">
        <f>'RI, nD'!N27</f>
        <v>81.817430000000343</v>
      </c>
      <c r="H19" s="48">
        <f>'BG, Plate 1'!G99</f>
        <v>188.56692739892043</v>
      </c>
      <c r="I19" s="48">
        <f>'FAN, Plate 1'!G96</f>
        <v>181.23333333333335</v>
      </c>
      <c r="J19" s="169">
        <v>2.2795000000000001</v>
      </c>
      <c r="M19" s="20"/>
      <c r="N19" s="48"/>
      <c r="O19" s="48"/>
      <c r="P19" s="20"/>
      <c r="Q19" s="146"/>
      <c r="R19" s="20"/>
      <c r="S19" s="170"/>
    </row>
    <row r="20" spans="1:19" x14ac:dyDescent="0.25">
      <c r="A20" s="252"/>
      <c r="B20" s="171">
        <v>12</v>
      </c>
      <c r="C20" s="36" t="s">
        <v>201</v>
      </c>
      <c r="D20" s="246" t="s">
        <v>191</v>
      </c>
      <c r="E20" s="15">
        <v>6120</v>
      </c>
      <c r="F20" s="189">
        <v>44600</v>
      </c>
      <c r="G20" s="20">
        <f>'RI, nD'!N28</f>
        <v>80.155850000000399</v>
      </c>
      <c r="H20" s="48">
        <f>'BG, Plate 1'!G100</f>
        <v>141.53809995960495</v>
      </c>
      <c r="I20" s="48">
        <f>'FAN, Plate 1'!G97</f>
        <v>152.00000000000003</v>
      </c>
      <c r="J20" s="169">
        <v>2.1695000000000002</v>
      </c>
      <c r="M20" s="20"/>
      <c r="N20" s="48"/>
      <c r="O20" s="48"/>
      <c r="P20" s="20"/>
      <c r="Q20" s="146"/>
      <c r="R20" s="20"/>
      <c r="S20" s="170"/>
    </row>
    <row r="21" spans="1:19" x14ac:dyDescent="0.25">
      <c r="A21" s="252"/>
      <c r="B21" s="171">
        <v>13</v>
      </c>
      <c r="C21" s="36" t="s">
        <v>202</v>
      </c>
      <c r="D21" s="246" t="s">
        <v>191</v>
      </c>
      <c r="E21" s="15">
        <v>6121</v>
      </c>
      <c r="F21" s="189">
        <v>44600</v>
      </c>
      <c r="G21" s="20">
        <f>'RI, nD'!N29</f>
        <v>80.832790000000045</v>
      </c>
      <c r="H21" s="48">
        <f>'BG, Plate 1'!G101</f>
        <v>106.90094622550272</v>
      </c>
      <c r="I21" s="48">
        <f>'FAN, Plate 1'!G98</f>
        <v>196.03333333333333</v>
      </c>
      <c r="J21" s="169">
        <v>2.4325000000000001</v>
      </c>
      <c r="M21" s="20"/>
      <c r="N21" s="48"/>
      <c r="O21" s="48"/>
      <c r="P21" s="20"/>
      <c r="Q21" s="16"/>
      <c r="R21" s="16"/>
      <c r="S21" s="170"/>
    </row>
    <row r="22" spans="1:19" x14ac:dyDescent="0.25">
      <c r="A22" s="252"/>
      <c r="B22" s="171">
        <v>14</v>
      </c>
      <c r="C22" s="36" t="s">
        <v>203</v>
      </c>
      <c r="D22" s="246" t="s">
        <v>191</v>
      </c>
      <c r="E22" s="15">
        <v>6122</v>
      </c>
      <c r="F22" s="189">
        <v>44600</v>
      </c>
      <c r="G22" s="20">
        <f>'RI, nD'!N30</f>
        <v>78.463500000000238</v>
      </c>
      <c r="H22" s="48">
        <f>'BG, Plate 1'!G102</f>
        <v>310.74994593580038</v>
      </c>
      <c r="I22" s="48">
        <f>'FAN, Plate 1'!G99</f>
        <v>163.23333333333335</v>
      </c>
      <c r="J22" s="169">
        <v>2.2960000000000003</v>
      </c>
      <c r="M22" s="20"/>
      <c r="N22" s="48"/>
      <c r="O22" s="48"/>
      <c r="P22" s="20"/>
      <c r="Q22" s="16"/>
      <c r="R22" s="16"/>
      <c r="S22" s="16"/>
    </row>
    <row r="23" spans="1:19" x14ac:dyDescent="0.25">
      <c r="A23" s="252"/>
      <c r="B23" s="171">
        <v>15</v>
      </c>
      <c r="C23" s="36" t="s">
        <v>204</v>
      </c>
      <c r="D23" s="246" t="s">
        <v>191</v>
      </c>
      <c r="E23" s="15">
        <v>6128</v>
      </c>
      <c r="F23" s="189">
        <v>44600</v>
      </c>
      <c r="G23" s="20">
        <f>'RI, nD'!N31</f>
        <v>80.771250000000322</v>
      </c>
      <c r="H23" s="48">
        <f>'BG, Plate 1'!G103</f>
        <v>54.430330628083247</v>
      </c>
      <c r="I23" s="48">
        <f>'FAN, Plate 1'!G100</f>
        <v>202.2</v>
      </c>
      <c r="J23" s="169">
        <v>2.5650000000000004</v>
      </c>
      <c r="M23" s="20"/>
      <c r="N23" s="48"/>
      <c r="O23" s="48"/>
      <c r="P23" s="20"/>
      <c r="Q23" s="16"/>
      <c r="R23" s="16"/>
      <c r="S23" s="16"/>
    </row>
    <row r="24" spans="1:19" x14ac:dyDescent="0.25">
      <c r="A24" s="252"/>
      <c r="B24" s="171">
        <v>16</v>
      </c>
      <c r="C24" s="36" t="s">
        <v>205</v>
      </c>
      <c r="D24" s="246" t="s">
        <v>191</v>
      </c>
      <c r="E24" s="15">
        <v>6132</v>
      </c>
      <c r="F24" s="189">
        <v>44600</v>
      </c>
      <c r="G24" s="20">
        <f>'RI, nD'!N32</f>
        <v>81.232800000000623</v>
      </c>
      <c r="H24" s="48">
        <f>'BG, Plate 1'!G104</f>
        <v>97.20614577340379</v>
      </c>
      <c r="I24" s="48">
        <f>'FAN, Plate 1'!G101</f>
        <v>150.6</v>
      </c>
      <c r="J24" s="169">
        <v>2.1870000000000003</v>
      </c>
      <c r="M24" s="66"/>
      <c r="N24" s="48"/>
      <c r="O24" s="48"/>
      <c r="P24" s="20"/>
      <c r="Q24" s="16"/>
      <c r="R24" s="16"/>
      <c r="S24" s="16"/>
    </row>
    <row r="25" spans="1:19" x14ac:dyDescent="0.25">
      <c r="A25" s="252"/>
      <c r="B25" s="171">
        <v>17</v>
      </c>
      <c r="C25" s="36" t="s">
        <v>206</v>
      </c>
      <c r="D25" s="246" t="s">
        <v>191</v>
      </c>
      <c r="E25" s="15">
        <v>6136</v>
      </c>
      <c r="F25" s="189">
        <v>44600</v>
      </c>
      <c r="G25" s="20">
        <f>'RI, nD'!N33</f>
        <v>80.617400000000004</v>
      </c>
      <c r="H25" s="48">
        <f>'BG, Plate 1'!G105</f>
        <v>52.481216260879215</v>
      </c>
      <c r="I25" s="48">
        <f>'FAN, Plate 1'!G102</f>
        <v>183.80000000000004</v>
      </c>
      <c r="J25" s="169">
        <v>2.4005000000000001</v>
      </c>
      <c r="M25" s="66"/>
      <c r="N25" s="48"/>
      <c r="O25" s="48"/>
      <c r="P25" s="20"/>
      <c r="Q25" s="16"/>
      <c r="R25" s="16"/>
      <c r="S25" s="16"/>
    </row>
    <row r="26" spans="1:19" x14ac:dyDescent="0.25">
      <c r="A26" s="252"/>
      <c r="B26" s="171">
        <v>18</v>
      </c>
      <c r="C26" s="36" t="s">
        <v>207</v>
      </c>
      <c r="D26" s="246" t="s">
        <v>191</v>
      </c>
      <c r="E26" s="3">
        <v>6137</v>
      </c>
      <c r="F26" s="189">
        <v>44600</v>
      </c>
      <c r="G26" s="20">
        <f>'RI, nD'!N34</f>
        <v>81.478959999999503</v>
      </c>
      <c r="H26" s="48">
        <f>'BG, Plate 1'!G106</f>
        <v>81.439180835567385</v>
      </c>
      <c r="I26" s="48">
        <f>'FAN, Plate 1'!G103</f>
        <v>195.26666666666671</v>
      </c>
      <c r="J26" s="169">
        <v>2.4314999999999998</v>
      </c>
      <c r="M26" s="169"/>
      <c r="N26" s="171"/>
      <c r="O26" s="171"/>
      <c r="P26" s="113"/>
    </row>
    <row r="27" spans="1:19" s="18" customFormat="1" x14ac:dyDescent="0.25">
      <c r="A27" s="252"/>
      <c r="B27" s="171">
        <v>19</v>
      </c>
      <c r="C27" s="36" t="s">
        <v>208</v>
      </c>
      <c r="D27" s="246" t="s">
        <v>191</v>
      </c>
      <c r="E27" s="13">
        <v>6145</v>
      </c>
      <c r="F27" s="189">
        <v>44600</v>
      </c>
      <c r="G27" s="20">
        <f>'RI, nD'!N35</f>
        <v>80.217390000000108</v>
      </c>
      <c r="H27" s="48">
        <f>'BG, Plate 1'!G107</f>
        <v>316.37001130247796</v>
      </c>
      <c r="I27" s="48">
        <f>'FAN, Plate 1'!G104</f>
        <v>150.43333333333334</v>
      </c>
      <c r="J27" s="66">
        <v>2.0680000000000001</v>
      </c>
      <c r="M27" s="22"/>
      <c r="N27" s="13"/>
      <c r="O27" s="13"/>
      <c r="P27" s="13"/>
    </row>
    <row r="28" spans="1:19" s="18" customFormat="1" x14ac:dyDescent="0.25">
      <c r="A28" s="252"/>
      <c r="B28" s="171">
        <v>20</v>
      </c>
      <c r="C28" s="36" t="s">
        <v>209</v>
      </c>
      <c r="D28" s="246" t="s">
        <v>191</v>
      </c>
      <c r="E28" s="13">
        <v>6146</v>
      </c>
      <c r="F28" s="189">
        <v>44600</v>
      </c>
      <c r="G28" s="20">
        <f>'RI, nD'!N36</f>
        <v>80.863559999999566</v>
      </c>
      <c r="H28" s="48">
        <f>'BG, Plate 1'!G108</f>
        <v>462.10720216746449</v>
      </c>
      <c r="I28" s="48">
        <f>'FAN, Plate 1'!G105</f>
        <v>132.06666666666666</v>
      </c>
      <c r="J28" s="66">
        <v>2.0185</v>
      </c>
      <c r="M28" s="22"/>
      <c r="N28" s="13"/>
      <c r="O28" s="13"/>
      <c r="P28" s="13"/>
    </row>
    <row r="29" spans="1:19" s="18" customFormat="1" x14ac:dyDescent="0.25">
      <c r="A29" s="252"/>
      <c r="B29" s="171">
        <v>21</v>
      </c>
      <c r="C29" s="36" t="s">
        <v>210</v>
      </c>
      <c r="D29" s="246" t="s">
        <v>191</v>
      </c>
      <c r="E29" s="13">
        <v>6147</v>
      </c>
      <c r="F29" s="189">
        <v>44600</v>
      </c>
      <c r="G29" s="20">
        <f>'RI, nD'!N37</f>
        <v>79.5712199999993</v>
      </c>
      <c r="H29" s="48">
        <f>'BG, Plate 1'!G109</f>
        <v>78.980944919801445</v>
      </c>
      <c r="I29" s="48">
        <f>'FAN, Plate 1'!G106</f>
        <v>186.83333333333337</v>
      </c>
      <c r="J29" s="66">
        <v>2.3694999999999999</v>
      </c>
      <c r="M29" s="22"/>
      <c r="N29" s="13"/>
      <c r="O29" s="13"/>
      <c r="P29" s="13"/>
    </row>
    <row r="30" spans="1:19" s="18" customFormat="1" x14ac:dyDescent="0.25">
      <c r="A30" s="252"/>
      <c r="B30" s="171">
        <v>22</v>
      </c>
      <c r="C30" s="36" t="s">
        <v>211</v>
      </c>
      <c r="D30" s="246" t="s">
        <v>191</v>
      </c>
      <c r="E30" s="13">
        <v>6154</v>
      </c>
      <c r="F30" s="189">
        <v>44600</v>
      </c>
      <c r="G30" s="20">
        <f>'RI, nD'!N38</f>
        <v>81.140490000000014</v>
      </c>
      <c r="H30" s="48">
        <f>'BG, Plate 1'!G110</f>
        <v>60.837848204048427</v>
      </c>
      <c r="I30" s="48">
        <f>'FAN, Plate 1'!G107</f>
        <v>202.5</v>
      </c>
      <c r="J30" s="66">
        <v>2.4055</v>
      </c>
      <c r="M30" s="22"/>
      <c r="N30" s="13"/>
      <c r="O30" s="13"/>
      <c r="P30" s="13"/>
    </row>
    <row r="31" spans="1:19" s="18" customFormat="1" x14ac:dyDescent="0.25">
      <c r="A31" s="252"/>
      <c r="B31" s="171">
        <v>23</v>
      </c>
      <c r="C31" s="36" t="s">
        <v>212</v>
      </c>
      <c r="D31" s="246" t="s">
        <v>191</v>
      </c>
      <c r="E31" s="15">
        <v>6160</v>
      </c>
      <c r="F31" s="189">
        <v>44600</v>
      </c>
      <c r="G31" s="20">
        <f>'RI, nD'!N39</f>
        <v>81.20203000000042</v>
      </c>
      <c r="H31" s="48">
        <f>'BG, Plate 1'!G111</f>
        <v>65.699403049628998</v>
      </c>
      <c r="I31" s="48">
        <f>'FAN, Plate 1'!G108</f>
        <v>235.63333333333335</v>
      </c>
      <c r="J31" s="66">
        <v>3.0065</v>
      </c>
      <c r="M31" s="22"/>
      <c r="N31" s="13"/>
      <c r="O31" s="13"/>
      <c r="P31" s="13"/>
    </row>
    <row r="32" spans="1:19" s="18" customFormat="1" x14ac:dyDescent="0.25">
      <c r="A32" s="253"/>
      <c r="B32" s="217">
        <v>24</v>
      </c>
      <c r="C32" s="218"/>
      <c r="D32" s="248" t="s">
        <v>158</v>
      </c>
      <c r="E32" s="186" t="s">
        <v>180</v>
      </c>
      <c r="F32" s="249">
        <v>44600</v>
      </c>
      <c r="G32" s="220">
        <f>'RI, nD'!N40</f>
        <v>81.294340000000346</v>
      </c>
      <c r="H32" s="81">
        <f>'BG, Plate 1'!G112</f>
        <v>103.03211617478446</v>
      </c>
      <c r="I32" s="81">
        <f>'FAN, Plate 1'!G109</f>
        <v>256.4666666666667</v>
      </c>
      <c r="J32" s="281">
        <v>3.0695000000000001</v>
      </c>
      <c r="M32" s="22"/>
      <c r="N32" s="13"/>
      <c r="O32" s="13"/>
      <c r="P32" s="13"/>
    </row>
    <row r="33" spans="1:20" s="18" customFormat="1" x14ac:dyDescent="0.25">
      <c r="A33" s="254" t="s">
        <v>153</v>
      </c>
      <c r="B33" s="171">
        <v>25</v>
      </c>
      <c r="C33" s="36" t="s">
        <v>213</v>
      </c>
      <c r="D33" s="246" t="s">
        <v>191</v>
      </c>
      <c r="E33" s="18">
        <v>6164</v>
      </c>
      <c r="F33" s="189">
        <v>44600</v>
      </c>
      <c r="G33" s="20">
        <f>'RI, nD'!N41</f>
        <v>81.325109999999853</v>
      </c>
      <c r="H33" s="48">
        <f>'BG, Plate 2'!G89</f>
        <v>356.20914676213397</v>
      </c>
      <c r="I33" s="48">
        <f>'FAN, Plate 2'!G86</f>
        <v>130.1</v>
      </c>
      <c r="J33" s="66">
        <v>2.9184999999999999</v>
      </c>
      <c r="K33" s="15"/>
      <c r="M33" s="22"/>
      <c r="N33" s="13"/>
      <c r="O33" s="13"/>
      <c r="P33" s="13"/>
    </row>
    <row r="34" spans="1:20" s="18" customFormat="1" x14ac:dyDescent="0.25">
      <c r="A34" s="252"/>
      <c r="B34" s="171">
        <v>26</v>
      </c>
      <c r="C34" s="36" t="s">
        <v>214</v>
      </c>
      <c r="D34" s="246" t="s">
        <v>191</v>
      </c>
      <c r="E34" s="18">
        <v>6176</v>
      </c>
      <c r="F34" s="189">
        <v>44600</v>
      </c>
      <c r="G34" s="20">
        <f>'RI, nD'!N42</f>
        <v>80.402009999999962</v>
      </c>
      <c r="H34" s="48">
        <f>'BG, Plate 2'!G90</f>
        <v>138.63484272156032</v>
      </c>
      <c r="I34" s="48">
        <f>'FAN, Plate 2'!G87</f>
        <v>120.53333333333332</v>
      </c>
      <c r="J34" s="66">
        <v>2.6275000000000004</v>
      </c>
      <c r="K34" s="15"/>
      <c r="M34" s="22"/>
      <c r="N34" s="13"/>
      <c r="O34" s="13"/>
      <c r="P34" s="13"/>
    </row>
    <row r="35" spans="1:20" s="18" customFormat="1" x14ac:dyDescent="0.25">
      <c r="A35" s="252"/>
      <c r="B35" s="171">
        <v>27</v>
      </c>
      <c r="C35" s="36" t="s">
        <v>215</v>
      </c>
      <c r="D35" s="246" t="s">
        <v>191</v>
      </c>
      <c r="E35" s="18">
        <v>6178</v>
      </c>
      <c r="F35" s="189">
        <v>44600</v>
      </c>
      <c r="G35" s="20">
        <f>'RI, nD'!N43</f>
        <v>82.986689999999811</v>
      </c>
      <c r="H35" s="48">
        <f>'BG, Plate 2'!G91</f>
        <v>38.585155973224438</v>
      </c>
      <c r="I35" s="48">
        <f>'FAN, Plate 2'!G88</f>
        <v>228.66666666666666</v>
      </c>
      <c r="J35" s="66">
        <v>3.7919999999999998</v>
      </c>
      <c r="K35" s="15"/>
      <c r="M35" s="13"/>
      <c r="N35" s="13"/>
      <c r="O35" s="13"/>
      <c r="P35" s="13"/>
    </row>
    <row r="36" spans="1:20" x14ac:dyDescent="0.25">
      <c r="A36" s="252"/>
      <c r="B36" s="171">
        <v>28</v>
      </c>
      <c r="C36" s="36" t="s">
        <v>216</v>
      </c>
      <c r="D36" s="246" t="s">
        <v>191</v>
      </c>
      <c r="E36" s="3">
        <v>6181</v>
      </c>
      <c r="F36" s="189">
        <v>44600</v>
      </c>
      <c r="G36" s="20">
        <f>'RI, nD'!N44</f>
        <v>79.140440000000581</v>
      </c>
      <c r="H36" s="48">
        <f>'BG, Plate 2'!G92</f>
        <v>155.69518095877373</v>
      </c>
      <c r="I36" s="48">
        <f>'FAN, Plate 2'!G89</f>
        <v>143.71666666666667</v>
      </c>
      <c r="J36" s="169">
        <v>2.7705000000000002</v>
      </c>
      <c r="K36" s="112"/>
      <c r="M36" s="4"/>
      <c r="N36" s="4"/>
      <c r="O36" s="4"/>
      <c r="P36" s="4"/>
    </row>
    <row r="37" spans="1:20" x14ac:dyDescent="0.25">
      <c r="A37" s="252"/>
      <c r="B37" s="171">
        <v>29</v>
      </c>
      <c r="C37" s="36" t="s">
        <v>217</v>
      </c>
      <c r="D37" s="246" t="s">
        <v>191</v>
      </c>
      <c r="E37" s="3">
        <v>6183</v>
      </c>
      <c r="F37" s="189">
        <v>44600</v>
      </c>
      <c r="G37" s="20">
        <f>'RI, nD'!N45</f>
        <v>82.494370000000004</v>
      </c>
      <c r="H37" s="48">
        <f>'BG, Plate 2'!G93</f>
        <v>61.175034028826552</v>
      </c>
      <c r="I37" s="48">
        <f>'FAN, Plate 2'!G90</f>
        <v>151.89999999999998</v>
      </c>
      <c r="J37" s="169">
        <v>2.8624999999999998</v>
      </c>
      <c r="K37" s="112"/>
      <c r="L37" s="36"/>
      <c r="M37" s="112"/>
      <c r="N37" s="112"/>
      <c r="O37" s="112"/>
      <c r="P37" s="112"/>
      <c r="Q37" s="36"/>
      <c r="R37" s="36"/>
      <c r="S37" s="36"/>
      <c r="T37" s="36"/>
    </row>
    <row r="38" spans="1:20" x14ac:dyDescent="0.25">
      <c r="A38" s="252"/>
      <c r="B38" s="171">
        <v>30</v>
      </c>
      <c r="C38" s="36" t="s">
        <v>218</v>
      </c>
      <c r="D38" s="246" t="s">
        <v>191</v>
      </c>
      <c r="E38" s="3">
        <v>6184</v>
      </c>
      <c r="F38" s="189">
        <v>44600</v>
      </c>
      <c r="G38" s="20">
        <f>'RI, nD'!N46</f>
        <v>82.125129999999629</v>
      </c>
      <c r="H38" s="48">
        <f>'BG, Plate 2'!G94</f>
        <v>50.528696089947935</v>
      </c>
      <c r="I38" s="48">
        <f>'FAN, Plate 2'!G91</f>
        <v>163.53333333333333</v>
      </c>
      <c r="J38" s="169">
        <v>3.0945</v>
      </c>
      <c r="K38" s="112"/>
      <c r="L38" s="36"/>
      <c r="M38" s="112"/>
      <c r="N38" s="112"/>
      <c r="O38" s="112"/>
      <c r="P38" s="112"/>
      <c r="Q38" s="36"/>
      <c r="R38" s="36"/>
      <c r="S38" s="36"/>
      <c r="T38" s="36"/>
    </row>
    <row r="39" spans="1:20" x14ac:dyDescent="0.25">
      <c r="A39" s="252"/>
      <c r="B39" s="171">
        <v>31</v>
      </c>
      <c r="C39" s="36" t="s">
        <v>219</v>
      </c>
      <c r="D39" s="246" t="s">
        <v>191</v>
      </c>
      <c r="E39" s="3">
        <v>6188</v>
      </c>
      <c r="F39" s="189">
        <v>44600</v>
      </c>
      <c r="G39" s="20">
        <f>'RI, nD'!N47</f>
        <v>80.002000000000066</v>
      </c>
      <c r="H39" s="48">
        <f>'BG, Plate 2'!G95</f>
        <v>191.52115381029628</v>
      </c>
      <c r="I39" s="48">
        <f>'FAN, Plate 2'!G92</f>
        <v>138.56666666666666</v>
      </c>
      <c r="J39" s="169">
        <v>2.8390000000000004</v>
      </c>
      <c r="K39" s="112"/>
      <c r="L39" s="36"/>
      <c r="M39" s="112"/>
      <c r="N39" s="113"/>
      <c r="O39" s="173"/>
      <c r="P39" s="112"/>
      <c r="Q39" s="112"/>
      <c r="R39" s="112"/>
      <c r="S39" s="36"/>
      <c r="T39" s="112"/>
    </row>
    <row r="40" spans="1:20" x14ac:dyDescent="0.25">
      <c r="A40" s="252"/>
      <c r="B40" s="171">
        <v>32</v>
      </c>
      <c r="C40" s="36" t="s">
        <v>220</v>
      </c>
      <c r="D40" s="246" t="s">
        <v>191</v>
      </c>
      <c r="E40" s="3">
        <v>6190</v>
      </c>
      <c r="F40" s="189">
        <v>44600</v>
      </c>
      <c r="G40" s="20">
        <f>'RI, nD'!N48</f>
        <v>78.801969999999727</v>
      </c>
      <c r="H40" s="48">
        <f>'BG, Plate 2'!G96</f>
        <v>38.520552478976725</v>
      </c>
      <c r="I40" s="48">
        <f>'FAN, Plate 2'!G93</f>
        <v>128.1</v>
      </c>
      <c r="J40" s="169">
        <v>2.7195</v>
      </c>
      <c r="K40" s="112"/>
      <c r="L40" s="36"/>
      <c r="M40" s="112"/>
      <c r="N40" s="36"/>
      <c r="O40" s="174"/>
      <c r="P40" s="112"/>
      <c r="Q40" s="112"/>
      <c r="R40" s="112"/>
      <c r="S40" s="36"/>
      <c r="T40" s="112"/>
    </row>
    <row r="41" spans="1:20" x14ac:dyDescent="0.25">
      <c r="A41" s="252"/>
      <c r="B41" s="171">
        <v>33</v>
      </c>
      <c r="C41" s="36" t="s">
        <v>221</v>
      </c>
      <c r="D41" s="246" t="s">
        <v>191</v>
      </c>
      <c r="E41" s="3">
        <v>6204</v>
      </c>
      <c r="F41" s="189">
        <v>44600</v>
      </c>
      <c r="G41" s="20">
        <f>'RI, nD'!N49</f>
        <v>81.909740000000269</v>
      </c>
      <c r="H41" s="48">
        <f>'BG, Plate 2'!G97</f>
        <v>415.08320281180676</v>
      </c>
      <c r="I41" s="48">
        <f>'FAN, Plate 2'!G94</f>
        <v>135.79999999999998</v>
      </c>
      <c r="J41" s="66">
        <v>2.9705000000000004</v>
      </c>
      <c r="K41" s="16"/>
      <c r="L41" s="36"/>
      <c r="M41" s="112"/>
      <c r="N41" s="113"/>
      <c r="O41" s="113"/>
      <c r="P41" s="112"/>
      <c r="Q41" s="112"/>
      <c r="R41" s="112"/>
      <c r="S41" s="36"/>
      <c r="T41" s="112"/>
    </row>
    <row r="42" spans="1:20" x14ac:dyDescent="0.25">
      <c r="A42" s="252"/>
      <c r="B42" s="171">
        <v>34</v>
      </c>
      <c r="C42" s="36" t="s">
        <v>222</v>
      </c>
      <c r="D42" s="246" t="s">
        <v>191</v>
      </c>
      <c r="E42" s="3">
        <v>6208</v>
      </c>
      <c r="F42" s="189">
        <v>44600</v>
      </c>
      <c r="G42" s="20">
        <f>'RI, nD'!N50</f>
        <v>81.048179999999405</v>
      </c>
      <c r="H42" s="48">
        <f>'BG, Plate 2'!G98</f>
        <v>111.40235125207428</v>
      </c>
      <c r="I42" s="48">
        <f>'FAN, Plate 2'!G95</f>
        <v>136.56666666666663</v>
      </c>
      <c r="J42" s="66">
        <v>2.778</v>
      </c>
      <c r="K42" s="16"/>
      <c r="L42" s="36"/>
      <c r="M42" s="112"/>
      <c r="N42" s="113"/>
      <c r="O42" s="113"/>
      <c r="P42" s="112"/>
      <c r="Q42" s="112"/>
      <c r="R42" s="112"/>
      <c r="S42" s="36"/>
      <c r="T42" s="112"/>
    </row>
    <row r="43" spans="1:20" x14ac:dyDescent="0.25">
      <c r="A43" s="252"/>
      <c r="B43" s="171">
        <v>35</v>
      </c>
      <c r="C43" s="36" t="s">
        <v>223</v>
      </c>
      <c r="D43" s="246" t="s">
        <v>191</v>
      </c>
      <c r="E43" s="3">
        <v>6224</v>
      </c>
      <c r="F43" s="189">
        <v>44600</v>
      </c>
      <c r="G43" s="20">
        <f>'RI, nD'!N51</f>
        <v>77.540399999999664</v>
      </c>
      <c r="H43" s="48">
        <f>'BG, Plate 2'!G99</f>
        <v>104.02504148719959</v>
      </c>
      <c r="I43" s="48">
        <f>'FAN, Plate 2'!G96</f>
        <v>123.83333333333334</v>
      </c>
      <c r="J43" s="66">
        <v>2.5465</v>
      </c>
      <c r="K43" s="16"/>
      <c r="L43" s="36"/>
      <c r="M43" s="112"/>
      <c r="N43" s="113"/>
      <c r="O43" s="101"/>
      <c r="P43" s="16"/>
      <c r="Q43" s="102"/>
      <c r="R43" s="16"/>
      <c r="S43" s="36"/>
      <c r="T43" s="112"/>
    </row>
    <row r="44" spans="1:20" x14ac:dyDescent="0.25">
      <c r="A44" s="252"/>
      <c r="B44" s="171">
        <v>36</v>
      </c>
      <c r="C44" s="36" t="s">
        <v>224</v>
      </c>
      <c r="D44" s="246" t="s">
        <v>191</v>
      </c>
      <c r="E44" s="3">
        <v>6228</v>
      </c>
      <c r="F44" s="189">
        <v>44600</v>
      </c>
      <c r="G44" s="20">
        <f>'RI, nD'!N52</f>
        <v>78.801969999999727</v>
      </c>
      <c r="H44" s="48">
        <f>'BG, Plate 2'!G100</f>
        <v>258.07378661594964</v>
      </c>
      <c r="I44" s="48">
        <f>'FAN, Plate 2'!G97</f>
        <v>158.5</v>
      </c>
      <c r="J44" s="66">
        <v>3.1584999999999996</v>
      </c>
      <c r="K44" s="16"/>
      <c r="L44" s="36"/>
      <c r="M44" s="36"/>
      <c r="N44" s="36"/>
      <c r="O44" s="101"/>
      <c r="P44" s="16"/>
      <c r="Q44" s="102"/>
      <c r="R44" s="16"/>
      <c r="S44" s="36"/>
      <c r="T44" s="36"/>
    </row>
    <row r="45" spans="1:20" x14ac:dyDescent="0.25">
      <c r="A45" s="252"/>
      <c r="B45" s="171">
        <v>37</v>
      </c>
      <c r="C45" s="36" t="s">
        <v>225</v>
      </c>
      <c r="D45" s="246" t="s">
        <v>191</v>
      </c>
      <c r="E45" s="3">
        <v>6230</v>
      </c>
      <c r="F45" s="189">
        <v>44600</v>
      </c>
      <c r="G45" s="20">
        <f>'RI, nD'!N53</f>
        <v>80.002000000000066</v>
      </c>
      <c r="H45" s="48">
        <f>'BG, Plate 2'!G101</f>
        <v>101.43635210978717</v>
      </c>
      <c r="I45" s="48">
        <f>'FAN, Plate 2'!G98</f>
        <v>143.76666666666665</v>
      </c>
      <c r="J45" s="66">
        <v>3.0350000000000001</v>
      </c>
      <c r="K45" s="16"/>
      <c r="L45" s="36"/>
      <c r="M45" s="36"/>
      <c r="N45" s="36"/>
      <c r="O45" s="16"/>
      <c r="P45" s="16"/>
      <c r="Q45" s="102"/>
      <c r="R45" s="16"/>
      <c r="S45" s="36"/>
      <c r="T45" s="36"/>
    </row>
    <row r="46" spans="1:20" x14ac:dyDescent="0.25">
      <c r="A46" s="252"/>
      <c r="B46" s="171">
        <v>38</v>
      </c>
      <c r="C46" s="36" t="s">
        <v>226</v>
      </c>
      <c r="D46" s="246" t="s">
        <v>191</v>
      </c>
      <c r="E46" s="3">
        <v>6235</v>
      </c>
      <c r="F46" s="189">
        <v>44600</v>
      </c>
      <c r="G46" s="20">
        <f>'RI, nD'!N54</f>
        <v>80.894329999999769</v>
      </c>
      <c r="H46" s="48">
        <f>'BG, Plate 2'!G102</f>
        <v>66.815228132982668</v>
      </c>
      <c r="I46" s="48">
        <f>'FAN, Plate 2'!G99</f>
        <v>158.03333333333336</v>
      </c>
      <c r="J46" s="169">
        <v>2.8105000000000002</v>
      </c>
      <c r="L46" s="36"/>
      <c r="M46" s="36"/>
      <c r="N46" s="36"/>
      <c r="O46" s="36"/>
      <c r="P46" s="36"/>
      <c r="Q46" s="36"/>
      <c r="R46" s="36"/>
      <c r="S46" s="36"/>
      <c r="T46" s="36"/>
    </row>
    <row r="47" spans="1:20" x14ac:dyDescent="0.25">
      <c r="A47" s="252"/>
      <c r="B47" s="171">
        <v>39</v>
      </c>
      <c r="C47" s="36" t="s">
        <v>227</v>
      </c>
      <c r="D47" s="246" t="s">
        <v>191</v>
      </c>
      <c r="E47" s="3">
        <v>6237</v>
      </c>
      <c r="F47" s="189">
        <v>44600</v>
      </c>
      <c r="G47" s="20">
        <f>'RI, nD'!N55</f>
        <v>83.078999999999724</v>
      </c>
      <c r="H47" s="48">
        <f>'BG, Plate 2'!G103</f>
        <v>56.487838190598687</v>
      </c>
      <c r="I47" s="48">
        <f>'FAN, Plate 2'!G100</f>
        <v>207.56666666666669</v>
      </c>
      <c r="J47" s="169">
        <v>3.4660000000000002</v>
      </c>
      <c r="L47" s="36"/>
      <c r="M47" s="36"/>
      <c r="N47" s="36"/>
      <c r="O47" s="36"/>
      <c r="P47" s="36"/>
      <c r="Q47" s="36"/>
      <c r="R47" s="36"/>
      <c r="S47" s="36"/>
      <c r="T47" s="36"/>
    </row>
    <row r="48" spans="1:20" x14ac:dyDescent="0.25">
      <c r="A48" s="252"/>
      <c r="B48" s="171">
        <v>40</v>
      </c>
      <c r="C48" s="36" t="s">
        <v>228</v>
      </c>
      <c r="D48" s="246" t="s">
        <v>185</v>
      </c>
      <c r="E48" s="15" t="s">
        <v>180</v>
      </c>
      <c r="F48" s="189">
        <v>44600</v>
      </c>
      <c r="G48" s="20">
        <f>'RI, nD'!N56</f>
        <v>80.986640000000378</v>
      </c>
      <c r="H48" s="48">
        <f>'BG, Plate 2'!G104</f>
        <v>209.39748466372058</v>
      </c>
      <c r="I48" s="48">
        <f>'FAN, Plate 2'!G101</f>
        <v>260.59999999999997</v>
      </c>
      <c r="J48" s="169">
        <v>4.343</v>
      </c>
      <c r="L48" s="36"/>
      <c r="M48" s="36"/>
      <c r="N48" s="36"/>
      <c r="O48" s="36"/>
      <c r="P48" s="36"/>
      <c r="Q48" s="36"/>
      <c r="R48" s="36"/>
      <c r="S48" s="36"/>
      <c r="T48" s="36"/>
    </row>
    <row r="49" spans="1:20" x14ac:dyDescent="0.25">
      <c r="A49" s="252"/>
      <c r="B49" s="171">
        <v>41</v>
      </c>
      <c r="C49" s="36" t="s">
        <v>229</v>
      </c>
      <c r="D49" s="246" t="s">
        <v>185</v>
      </c>
      <c r="E49" s="3">
        <v>6239</v>
      </c>
      <c r="F49" s="189">
        <v>44600</v>
      </c>
      <c r="G49" s="20">
        <f>'RI, nD'!N57</f>
        <v>82.032820000000399</v>
      </c>
      <c r="H49" s="48">
        <f>'BG, Plate 2'!G105</f>
        <v>78.278052805280481</v>
      </c>
      <c r="I49" s="48">
        <f>'FAN, Plate 2'!G102</f>
        <v>187.16666666666666</v>
      </c>
      <c r="J49" s="169">
        <v>3.39</v>
      </c>
      <c r="L49" s="36"/>
      <c r="M49" s="36"/>
      <c r="N49" s="36"/>
      <c r="O49" s="36"/>
      <c r="P49" s="36"/>
      <c r="Q49" s="36"/>
      <c r="R49" s="36"/>
      <c r="S49" s="36"/>
      <c r="T49" s="36"/>
    </row>
    <row r="50" spans="1:20" x14ac:dyDescent="0.25">
      <c r="A50" s="252"/>
      <c r="B50" s="171">
        <v>42</v>
      </c>
      <c r="C50" s="36" t="s">
        <v>230</v>
      </c>
      <c r="D50" s="246" t="s">
        <v>185</v>
      </c>
      <c r="E50" s="3">
        <v>6241</v>
      </c>
      <c r="F50" s="189">
        <v>44600</v>
      </c>
      <c r="G50" s="20">
        <f>'RI, nD'!N58</f>
        <v>79.694300000000112</v>
      </c>
      <c r="H50" s="48">
        <f>'BG, Plate 2'!G106</f>
        <v>84.498345173500397</v>
      </c>
      <c r="I50" s="48">
        <f>'FAN, Plate 2'!G103</f>
        <v>195.06666666666669</v>
      </c>
      <c r="J50" s="169">
        <v>3.2039999999999997</v>
      </c>
      <c r="L50" s="36"/>
      <c r="M50" s="36"/>
      <c r="N50" s="36"/>
      <c r="O50" s="36"/>
      <c r="P50" s="36"/>
      <c r="Q50" s="36"/>
      <c r="R50" s="36"/>
      <c r="S50" s="36"/>
      <c r="T50" s="36"/>
    </row>
    <row r="51" spans="1:20" x14ac:dyDescent="0.25">
      <c r="A51" s="252"/>
      <c r="B51" s="171">
        <v>43</v>
      </c>
      <c r="C51" s="36" t="s">
        <v>231</v>
      </c>
      <c r="D51" s="246" t="s">
        <v>185</v>
      </c>
      <c r="E51" s="3">
        <v>6242</v>
      </c>
      <c r="F51" s="189">
        <v>44600</v>
      </c>
      <c r="G51" s="20">
        <f>'RI, nD'!N59</f>
        <v>80.463549999999685</v>
      </c>
      <c r="H51" s="48">
        <f>'BG, Plate 2'!G107</f>
        <v>38.138040498965076</v>
      </c>
      <c r="I51" s="48">
        <f>'FAN, Plate 2'!G104</f>
        <v>152.19999999999999</v>
      </c>
      <c r="J51" s="169">
        <v>2.8584999999999994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 x14ac:dyDescent="0.25">
      <c r="A52" s="252"/>
      <c r="B52" s="171"/>
      <c r="C52" s="36" t="s">
        <v>232</v>
      </c>
      <c r="D52" s="246" t="s">
        <v>185</v>
      </c>
      <c r="E52" s="3">
        <v>6246</v>
      </c>
      <c r="F52" s="189">
        <v>44600</v>
      </c>
      <c r="G52" s="20">
        <f>'RI, nD'!N60</f>
        <v>78.155799999999587</v>
      </c>
      <c r="H52" s="48">
        <f>'BG, Plate 2'!G108</f>
        <v>79.459300591075916</v>
      </c>
      <c r="I52" s="48">
        <f>'FAN, Plate 2'!G105</f>
        <v>165.19999999999996</v>
      </c>
      <c r="J52" s="169">
        <v>2.8029999999999999</v>
      </c>
      <c r="L52" s="36"/>
      <c r="M52" s="36"/>
      <c r="N52" s="36"/>
      <c r="O52" s="36"/>
      <c r="P52" s="36"/>
      <c r="Q52" s="36"/>
      <c r="R52" s="36"/>
      <c r="S52" s="36"/>
      <c r="T52" s="36"/>
    </row>
    <row r="53" spans="1:20" x14ac:dyDescent="0.25">
      <c r="A53" s="252"/>
      <c r="B53" s="171">
        <v>45</v>
      </c>
      <c r="C53" s="36" t="s">
        <v>233</v>
      </c>
      <c r="D53" s="246" t="s">
        <v>185</v>
      </c>
      <c r="E53" s="3">
        <v>6249</v>
      </c>
      <c r="F53" s="189">
        <v>44600</v>
      </c>
      <c r="G53" s="20">
        <f>'RI, nD'!N61</f>
        <v>81.048180000000087</v>
      </c>
      <c r="H53" s="48">
        <f>'BG, Plate 2'!G109</f>
        <v>113.59359325763091</v>
      </c>
      <c r="I53" s="48">
        <f>'FAN, Plate 2'!G106</f>
        <v>177.06666666666666</v>
      </c>
      <c r="J53" s="169">
        <v>2.9435000000000002</v>
      </c>
      <c r="L53" s="36"/>
      <c r="M53" s="36"/>
      <c r="N53" s="36"/>
      <c r="O53" s="36"/>
      <c r="P53" s="36"/>
      <c r="Q53" s="36"/>
      <c r="R53" s="36"/>
      <c r="S53" s="36"/>
      <c r="T53" s="36"/>
    </row>
    <row r="54" spans="1:20" x14ac:dyDescent="0.25">
      <c r="A54" s="252"/>
      <c r="B54" s="171">
        <v>46</v>
      </c>
      <c r="C54" s="36" t="s">
        <v>234</v>
      </c>
      <c r="D54" s="246" t="s">
        <v>185</v>
      </c>
      <c r="E54" s="3">
        <v>6250</v>
      </c>
      <c r="F54" s="189">
        <v>44600</v>
      </c>
      <c r="G54" s="20">
        <f>'RI, nD'!N62</f>
        <v>82.06358999999992</v>
      </c>
      <c r="H54" s="48">
        <f>'BG, Plate 2'!G110</f>
        <v>186.72492588241866</v>
      </c>
      <c r="I54" s="48">
        <f>'FAN, Plate 2'!G107</f>
        <v>148.36666666666665</v>
      </c>
      <c r="J54" s="169">
        <v>2.6524999999999999</v>
      </c>
      <c r="L54" s="36"/>
      <c r="M54" s="36"/>
      <c r="N54" s="36"/>
      <c r="O54" s="36"/>
      <c r="P54" s="36"/>
      <c r="Q54" s="36"/>
      <c r="R54" s="36"/>
      <c r="S54" s="36"/>
      <c r="T54" s="36"/>
    </row>
    <row r="55" spans="1:20" x14ac:dyDescent="0.25">
      <c r="A55" s="252"/>
      <c r="B55" s="171">
        <v>47</v>
      </c>
      <c r="C55" s="36" t="s">
        <v>235</v>
      </c>
      <c r="D55" s="246" t="s">
        <v>185</v>
      </c>
      <c r="E55" s="36">
        <v>6253</v>
      </c>
      <c r="F55" s="189">
        <v>44600</v>
      </c>
      <c r="G55" s="20">
        <f>'RI, nD'!N63</f>
        <v>80.771250000000322</v>
      </c>
      <c r="H55" s="48">
        <f>'BG, Plate 2'!G111</f>
        <v>39.714041319386048</v>
      </c>
      <c r="I55" s="48">
        <f>'FAN, Plate 2'!G108</f>
        <v>196.96666666666664</v>
      </c>
      <c r="J55" s="169">
        <v>3.5000000000000004</v>
      </c>
      <c r="L55" s="36"/>
      <c r="M55" s="36"/>
      <c r="N55" s="36"/>
      <c r="O55" s="36"/>
      <c r="P55" s="36"/>
      <c r="Q55" s="36"/>
      <c r="R55" s="36"/>
      <c r="S55" s="36"/>
      <c r="T55" s="36"/>
    </row>
    <row r="56" spans="1:20" x14ac:dyDescent="0.25">
      <c r="A56" s="253"/>
      <c r="B56" s="217">
        <v>48</v>
      </c>
      <c r="C56" s="81"/>
      <c r="D56" s="248" t="s">
        <v>158</v>
      </c>
      <c r="E56" s="106">
        <v>6254</v>
      </c>
      <c r="F56" s="249">
        <v>44600</v>
      </c>
      <c r="G56" s="220">
        <f>'RI, nD'!N64</f>
        <v>78.771200000000206</v>
      </c>
      <c r="H56" s="81">
        <f>'BG, Plate 2'!G112</f>
        <v>16.602221662844219</v>
      </c>
      <c r="I56" s="81">
        <f>'FAN, Plate 2'!G109</f>
        <v>145.19999999999999</v>
      </c>
      <c r="J56" s="282">
        <v>2.827</v>
      </c>
      <c r="L56" s="36"/>
      <c r="M56" s="36"/>
      <c r="N56" s="36"/>
      <c r="O56" s="36"/>
      <c r="P56" s="36"/>
      <c r="Q56" s="36"/>
      <c r="R56" s="36"/>
      <c r="S56" s="36"/>
      <c r="T56" s="36"/>
    </row>
    <row r="57" spans="1:20" x14ac:dyDescent="0.25">
      <c r="A57" s="254" t="s">
        <v>154</v>
      </c>
      <c r="B57" s="232">
        <v>49</v>
      </c>
      <c r="C57" s="230">
        <v>6379</v>
      </c>
      <c r="D57" s="234" t="s">
        <v>184</v>
      </c>
      <c r="E57" s="235" t="s">
        <v>185</v>
      </c>
      <c r="F57" s="233">
        <v>44600</v>
      </c>
      <c r="G57" s="20">
        <f>'RI, nD'!N65</f>
        <v>81.448189999999983</v>
      </c>
      <c r="H57" s="232">
        <f>'BG, Plate 3'!G89</f>
        <v>367.6611699787735</v>
      </c>
      <c r="I57" s="232">
        <f>'FAN, Plate 3'!G86</f>
        <v>153.80000000000001</v>
      </c>
      <c r="J57" s="169">
        <v>3.1310000000000002</v>
      </c>
      <c r="L57" s="231"/>
      <c r="M57" s="36" t="s">
        <v>186</v>
      </c>
      <c r="N57" s="113"/>
      <c r="O57" s="113"/>
      <c r="P57" s="112"/>
      <c r="Q57" s="112"/>
      <c r="R57" s="112"/>
      <c r="S57" s="36"/>
      <c r="T57" s="112"/>
    </row>
    <row r="58" spans="1:20" x14ac:dyDescent="0.25">
      <c r="A58" s="252"/>
      <c r="B58" s="171">
        <v>50</v>
      </c>
      <c r="C58" s="171" t="s">
        <v>159</v>
      </c>
      <c r="D58" s="3" t="s">
        <v>158</v>
      </c>
      <c r="E58" s="3">
        <v>6259</v>
      </c>
      <c r="F58" s="189">
        <v>44600</v>
      </c>
      <c r="G58" s="20">
        <f>'RI, nD'!N66</f>
        <v>80.06353999999979</v>
      </c>
      <c r="H58" s="48">
        <f>'BG, Plate 3'!G90</f>
        <v>90.885620203210934</v>
      </c>
      <c r="I58" s="48">
        <f>'FAN, Plate 3'!G87</f>
        <v>179.73333333333335</v>
      </c>
      <c r="J58" s="169">
        <v>3.4529999999999998</v>
      </c>
      <c r="L58" s="112"/>
      <c r="M58" s="36"/>
      <c r="N58" s="36"/>
      <c r="O58" s="174"/>
      <c r="P58" s="112"/>
      <c r="Q58" s="112"/>
      <c r="R58" s="112"/>
      <c r="S58" s="36"/>
      <c r="T58" s="112"/>
    </row>
    <row r="59" spans="1:20" x14ac:dyDescent="0.25">
      <c r="A59" s="252"/>
      <c r="B59" s="171">
        <v>51</v>
      </c>
      <c r="C59" s="171" t="s">
        <v>160</v>
      </c>
      <c r="D59" s="3" t="s">
        <v>158</v>
      </c>
      <c r="E59" s="3">
        <v>6267</v>
      </c>
      <c r="F59" s="189">
        <v>44600</v>
      </c>
      <c r="G59" s="20">
        <f>'RI, nD'!N67</f>
        <v>80.586629999999801</v>
      </c>
      <c r="H59" s="48">
        <f>'BG, Plate 3'!G91</f>
        <v>255.19158541220878</v>
      </c>
      <c r="I59" s="48">
        <f>'FAN, Plate 3'!G88</f>
        <v>157.76666666666665</v>
      </c>
      <c r="J59" s="169">
        <v>3.42</v>
      </c>
      <c r="L59" s="112"/>
      <c r="M59" s="36"/>
      <c r="N59" s="113"/>
      <c r="O59" s="113"/>
      <c r="P59" s="112"/>
      <c r="Q59" s="112"/>
      <c r="R59" s="112"/>
      <c r="S59" s="36"/>
      <c r="T59" s="112"/>
    </row>
    <row r="60" spans="1:20" x14ac:dyDescent="0.25">
      <c r="A60" s="252"/>
      <c r="B60" s="171">
        <v>52</v>
      </c>
      <c r="C60" s="171" t="s">
        <v>161</v>
      </c>
      <c r="D60" s="3" t="s">
        <v>158</v>
      </c>
      <c r="E60" s="3">
        <v>6276</v>
      </c>
      <c r="F60" s="189">
        <v>44600</v>
      </c>
      <c r="G60" s="20">
        <f>'RI, nD'!N68</f>
        <v>78.678889999999598</v>
      </c>
      <c r="H60" s="48">
        <f>'BG, Plate 3'!G92</f>
        <v>51.848565607902913</v>
      </c>
      <c r="I60" s="48">
        <f>'FAN, Plate 3'!G89</f>
        <v>148.93333333333334</v>
      </c>
      <c r="J60" s="169">
        <v>3.0900000000000003</v>
      </c>
      <c r="L60" s="112"/>
      <c r="M60" s="36"/>
      <c r="N60" s="113"/>
      <c r="O60" s="113"/>
      <c r="P60" s="112"/>
      <c r="Q60" s="112"/>
      <c r="R60" s="112"/>
      <c r="S60" s="36"/>
      <c r="T60" s="112"/>
    </row>
    <row r="61" spans="1:20" x14ac:dyDescent="0.25">
      <c r="A61" s="252"/>
      <c r="B61" s="171">
        <v>53</v>
      </c>
      <c r="C61" s="110" t="s">
        <v>162</v>
      </c>
      <c r="D61" s="39" t="s">
        <v>158</v>
      </c>
      <c r="E61" s="39">
        <v>6282</v>
      </c>
      <c r="F61" s="243">
        <v>44600</v>
      </c>
      <c r="G61" s="20">
        <f>'RI, nD'!N69</f>
        <v>81.263570000000129</v>
      </c>
      <c r="H61" s="110">
        <f>'BG, Plate 3'!G93</f>
        <v>48.312234935359541</v>
      </c>
      <c r="I61" s="110">
        <f>'FAN, Plate 3'!G90</f>
        <v>209.56666666666663</v>
      </c>
      <c r="J61" s="169">
        <v>3.7555000000000005</v>
      </c>
      <c r="L61" s="224"/>
      <c r="M61" s="36" t="s">
        <v>187</v>
      </c>
      <c r="N61" s="113"/>
      <c r="O61" s="113"/>
      <c r="P61" s="112"/>
      <c r="Q61" s="112"/>
      <c r="R61" s="112"/>
      <c r="S61" s="36"/>
      <c r="T61" s="112"/>
    </row>
    <row r="62" spans="1:20" x14ac:dyDescent="0.25">
      <c r="A62" s="252"/>
      <c r="B62" s="171">
        <v>54</v>
      </c>
      <c r="C62" s="171" t="s">
        <v>163</v>
      </c>
      <c r="D62" s="3" t="s">
        <v>158</v>
      </c>
      <c r="E62" s="3">
        <v>6284</v>
      </c>
      <c r="F62" s="189">
        <v>44600</v>
      </c>
      <c r="G62" s="20">
        <f>'RI, nD'!N70</f>
        <v>79.878919999999951</v>
      </c>
      <c r="H62" s="48">
        <f>'BG, Plate 3'!G94</f>
        <v>131.32860541297774</v>
      </c>
      <c r="I62" s="48">
        <f>'FAN, Plate 3'!G91</f>
        <v>134.43333333333334</v>
      </c>
      <c r="J62" s="66">
        <v>2.9364999999999997</v>
      </c>
      <c r="L62" s="16"/>
      <c r="M62" s="36" t="s">
        <v>188</v>
      </c>
      <c r="N62" s="36"/>
      <c r="O62" s="101"/>
      <c r="P62" s="16"/>
      <c r="Q62" s="102"/>
      <c r="R62" s="16"/>
      <c r="S62" s="36"/>
      <c r="T62" s="36"/>
    </row>
    <row r="63" spans="1:20" x14ac:dyDescent="0.25">
      <c r="A63" s="252"/>
      <c r="B63" s="236">
        <v>55</v>
      </c>
      <c r="C63" s="236" t="s">
        <v>164</v>
      </c>
      <c r="D63" s="237" t="s">
        <v>158</v>
      </c>
      <c r="E63" s="237">
        <v>6286</v>
      </c>
      <c r="F63" s="238">
        <v>44600</v>
      </c>
      <c r="G63" s="239" t="s">
        <v>189</v>
      </c>
      <c r="H63" s="236">
        <f>'BG, Plate 3'!G95</f>
        <v>26.906295779039041</v>
      </c>
      <c r="I63" s="236">
        <f>'FAN, Plate 3'!G92</f>
        <v>86.100000000000023</v>
      </c>
      <c r="J63" s="66">
        <v>1.6445000000000001</v>
      </c>
      <c r="K63" s="16"/>
      <c r="L63" s="36"/>
      <c r="M63" s="36"/>
      <c r="N63" s="36"/>
      <c r="O63" s="101"/>
      <c r="P63" s="16"/>
      <c r="Q63" s="102"/>
      <c r="R63" s="16"/>
      <c r="S63" s="36"/>
      <c r="T63" s="36"/>
    </row>
    <row r="64" spans="1:20" x14ac:dyDescent="0.25">
      <c r="A64" s="252"/>
      <c r="B64" s="171">
        <v>56</v>
      </c>
      <c r="C64" s="171"/>
      <c r="E64" s="3" t="s">
        <v>180</v>
      </c>
      <c r="F64" s="189">
        <v>44600</v>
      </c>
      <c r="G64" s="20">
        <f>'RI, nD'!N72</f>
        <v>81.602040000000301</v>
      </c>
      <c r="H64" s="48">
        <f>'BG, Plate 3'!G96</f>
        <v>118.24842722974623</v>
      </c>
      <c r="I64" s="48">
        <f>'FAN, Plate 3'!G93</f>
        <v>292.8</v>
      </c>
      <c r="J64" s="66">
        <v>4.6705000000000005</v>
      </c>
      <c r="K64" s="16"/>
      <c r="L64" s="36"/>
      <c r="M64" s="36"/>
      <c r="N64" s="36"/>
      <c r="O64" s="16"/>
      <c r="P64" s="16"/>
      <c r="Q64" s="102"/>
      <c r="R64" s="16"/>
      <c r="S64" s="36"/>
      <c r="T64" s="36"/>
    </row>
    <row r="65" spans="1:20" x14ac:dyDescent="0.25">
      <c r="A65" s="252"/>
      <c r="B65" s="171">
        <v>57</v>
      </c>
      <c r="C65" s="171" t="s">
        <v>165</v>
      </c>
      <c r="D65" s="3" t="s">
        <v>158</v>
      </c>
      <c r="E65" s="3">
        <v>6289</v>
      </c>
      <c r="F65" s="189">
        <v>44600</v>
      </c>
      <c r="G65" s="20">
        <f>'RI, nD'!N73</f>
        <v>80.802020000000525</v>
      </c>
      <c r="H65" s="48">
        <f>'BG, Plate 3'!G97</f>
        <v>65.291888221200153</v>
      </c>
      <c r="I65" s="48">
        <f>'FAN, Plate 3'!G94</f>
        <v>230.23333333333332</v>
      </c>
      <c r="J65" s="169">
        <v>4.2225000000000001</v>
      </c>
      <c r="L65" s="36"/>
      <c r="M65" s="36"/>
      <c r="N65" s="36"/>
      <c r="O65" s="36"/>
      <c r="P65" s="36"/>
      <c r="Q65" s="36"/>
      <c r="R65" s="36"/>
      <c r="S65" s="36"/>
      <c r="T65" s="36"/>
    </row>
    <row r="66" spans="1:20" x14ac:dyDescent="0.25">
      <c r="A66" s="252"/>
      <c r="B66" s="171">
        <v>58</v>
      </c>
      <c r="C66" s="171" t="s">
        <v>166</v>
      </c>
      <c r="D66" s="3" t="s">
        <v>158</v>
      </c>
      <c r="E66" s="3">
        <v>6290</v>
      </c>
      <c r="F66" s="189">
        <v>44600</v>
      </c>
      <c r="G66" s="20">
        <f>'RI, nD'!N74</f>
        <v>79.694300000000112</v>
      </c>
      <c r="H66" s="48">
        <f>'BG, Plate 3'!G98</f>
        <v>172.34442066959656</v>
      </c>
      <c r="I66" s="48">
        <f>'FAN, Plate 3'!G95</f>
        <v>199.83333333333334</v>
      </c>
      <c r="J66" s="169">
        <v>4.0635000000000003</v>
      </c>
      <c r="L66" s="36"/>
      <c r="M66" s="36"/>
      <c r="N66" s="36"/>
      <c r="O66" s="36"/>
      <c r="P66" s="36"/>
      <c r="Q66" s="36"/>
      <c r="R66" s="36"/>
      <c r="S66" s="36"/>
      <c r="T66" s="36"/>
    </row>
    <row r="67" spans="1:20" x14ac:dyDescent="0.25">
      <c r="A67" s="252"/>
      <c r="B67" s="171">
        <v>59</v>
      </c>
      <c r="C67" s="171" t="s">
        <v>167</v>
      </c>
      <c r="D67" s="3" t="s">
        <v>158</v>
      </c>
      <c r="E67" s="3">
        <v>6300</v>
      </c>
      <c r="F67" s="189">
        <v>44600</v>
      </c>
      <c r="G67" s="20">
        <f>'RI, nD'!N75</f>
        <v>79.817380000000227</v>
      </c>
      <c r="H67" s="48">
        <f>'BG, Plate 3'!G99</f>
        <v>166.14588645303471</v>
      </c>
      <c r="I67" s="48">
        <f>'FAN, Plate 3'!G96</f>
        <v>181.26666666666668</v>
      </c>
      <c r="J67" s="169">
        <v>3.5584999999999996</v>
      </c>
      <c r="L67" s="36"/>
      <c r="M67" s="36"/>
      <c r="N67" s="36"/>
      <c r="O67" s="36"/>
      <c r="P67" s="36"/>
      <c r="Q67" s="36"/>
      <c r="R67" s="36"/>
      <c r="S67" s="36"/>
      <c r="T67" s="36"/>
    </row>
    <row r="68" spans="1:20" x14ac:dyDescent="0.25">
      <c r="A68" s="252"/>
      <c r="B68" s="171">
        <v>60</v>
      </c>
      <c r="C68" s="171" t="s">
        <v>168</v>
      </c>
      <c r="D68" s="3" t="s">
        <v>158</v>
      </c>
      <c r="E68" s="3">
        <v>6309</v>
      </c>
      <c r="F68" s="189">
        <v>44600</v>
      </c>
      <c r="G68" s="20">
        <f>'RI, nD'!N76</f>
        <v>80.125080000000196</v>
      </c>
      <c r="H68" s="48">
        <f>'BG, Plate 3'!G100</f>
        <v>247.00264370614278</v>
      </c>
      <c r="I68" s="48">
        <f>'FAN, Plate 3'!G97</f>
        <v>157</v>
      </c>
      <c r="J68" s="169">
        <v>3.1354999999999995</v>
      </c>
      <c r="L68" s="36"/>
      <c r="M68" s="36"/>
      <c r="N68" s="36"/>
      <c r="O68" s="36"/>
      <c r="P68" s="36"/>
      <c r="Q68" s="36"/>
      <c r="R68" s="36"/>
      <c r="S68" s="36"/>
      <c r="T68" s="36"/>
    </row>
    <row r="69" spans="1:20" x14ac:dyDescent="0.25">
      <c r="A69" s="252"/>
      <c r="B69" s="171">
        <v>61</v>
      </c>
      <c r="C69" s="171" t="s">
        <v>169</v>
      </c>
      <c r="D69" s="3" t="s">
        <v>158</v>
      </c>
      <c r="E69" s="3">
        <v>6310</v>
      </c>
      <c r="F69" s="189">
        <v>44600</v>
      </c>
      <c r="G69" s="20">
        <f>'RI, nD'!N77</f>
        <v>81.663579999999342</v>
      </c>
      <c r="H69" s="48">
        <f>'BG, Plate 3'!G101</f>
        <v>136.21748433636134</v>
      </c>
      <c r="I69" s="48">
        <f>'FAN, Plate 3'!G98</f>
        <v>174.63333333333335</v>
      </c>
      <c r="J69" s="169">
        <v>3.5970000000000004</v>
      </c>
      <c r="L69" s="36"/>
      <c r="M69" s="36"/>
      <c r="N69" s="36"/>
      <c r="O69" s="36"/>
      <c r="P69" s="36"/>
      <c r="Q69" s="36"/>
      <c r="R69" s="36"/>
      <c r="S69" s="36"/>
      <c r="T69" s="36"/>
    </row>
    <row r="70" spans="1:20" x14ac:dyDescent="0.25">
      <c r="A70" s="252"/>
      <c r="B70" s="171">
        <v>62</v>
      </c>
      <c r="C70" s="171" t="s">
        <v>170</v>
      </c>
      <c r="D70" s="3" t="s">
        <v>158</v>
      </c>
      <c r="E70" s="3">
        <v>6320</v>
      </c>
      <c r="F70" s="189">
        <v>44600</v>
      </c>
      <c r="G70" s="20">
        <f>'RI, nD'!N78</f>
        <v>81.171260000000217</v>
      </c>
      <c r="H70" s="48">
        <f>'BG, Plate 3'!G102</f>
        <v>53.632195984470904</v>
      </c>
      <c r="I70" s="48">
        <f>'FAN, Plate 3'!G99</f>
        <v>208.50000000000003</v>
      </c>
      <c r="J70" s="169">
        <v>3.6204999999999998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 x14ac:dyDescent="0.25">
      <c r="A71" s="252"/>
      <c r="B71" s="171">
        <v>63</v>
      </c>
      <c r="C71" s="171" t="s">
        <v>171</v>
      </c>
      <c r="D71" s="3" t="s">
        <v>158</v>
      </c>
      <c r="E71" s="3">
        <v>6321</v>
      </c>
      <c r="F71" s="189">
        <v>44600</v>
      </c>
      <c r="G71" s="20">
        <f>'RI, nD'!N79</f>
        <v>80.001999999999384</v>
      </c>
      <c r="H71" s="48">
        <f>'BG, Plate 3'!G103</f>
        <v>391.44138361073027</v>
      </c>
      <c r="I71" s="48">
        <f>'FAN, Plate 3'!G100</f>
        <v>176.9</v>
      </c>
      <c r="J71" s="169">
        <v>3.8755000000000006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 x14ac:dyDescent="0.25">
      <c r="A72" s="252"/>
      <c r="B72" s="171">
        <v>64</v>
      </c>
      <c r="C72" s="171" t="s">
        <v>172</v>
      </c>
      <c r="D72" s="3" t="s">
        <v>158</v>
      </c>
      <c r="E72" s="3">
        <v>6327</v>
      </c>
      <c r="F72" s="189">
        <v>44600</v>
      </c>
      <c r="G72" s="20">
        <f>'RI, nD'!N80</f>
        <v>77.878869999999836</v>
      </c>
      <c r="H72" s="48">
        <f>'BG, Plate 3'!G104</f>
        <v>77.037917323322318</v>
      </c>
      <c r="I72" s="48">
        <f>'FAN, Plate 3'!G101</f>
        <v>138.9</v>
      </c>
      <c r="J72" s="169">
        <v>2.9895000000000005</v>
      </c>
      <c r="L72" s="36"/>
      <c r="M72" s="36"/>
      <c r="N72" s="36"/>
      <c r="O72" s="36"/>
      <c r="P72" s="36"/>
      <c r="Q72" s="36"/>
      <c r="R72" s="36"/>
      <c r="S72" s="36"/>
      <c r="T72" s="36"/>
    </row>
    <row r="73" spans="1:20" x14ac:dyDescent="0.25">
      <c r="A73" s="252"/>
      <c r="B73" s="171">
        <v>65</v>
      </c>
      <c r="C73" s="171" t="s">
        <v>173</v>
      </c>
      <c r="D73" s="3" t="s">
        <v>158</v>
      </c>
      <c r="E73" s="3">
        <v>6328</v>
      </c>
      <c r="F73" s="189">
        <v>44600</v>
      </c>
      <c r="G73" s="20">
        <f>'RI, nD'!N81</f>
        <v>76.001899999999836</v>
      </c>
      <c r="H73" s="48">
        <f>'BG, Plate 3'!G105</f>
        <v>406.01710507770969</v>
      </c>
      <c r="I73" s="48">
        <f>'FAN, Plate 3'!G102</f>
        <v>179.96666666666667</v>
      </c>
      <c r="J73" s="169">
        <v>3.4220000000000002</v>
      </c>
      <c r="L73" s="36"/>
      <c r="M73" s="36"/>
      <c r="N73" s="36"/>
      <c r="O73" s="36"/>
      <c r="P73" s="36"/>
      <c r="Q73" s="36"/>
      <c r="R73" s="36"/>
      <c r="S73" s="36"/>
      <c r="T73" s="36"/>
    </row>
    <row r="74" spans="1:20" x14ac:dyDescent="0.25">
      <c r="A74" s="252"/>
      <c r="B74" s="171">
        <v>66</v>
      </c>
      <c r="C74" s="171" t="s">
        <v>174</v>
      </c>
      <c r="D74" s="3" t="s">
        <v>158</v>
      </c>
      <c r="E74" s="3">
        <v>6330</v>
      </c>
      <c r="F74" s="189">
        <v>44600</v>
      </c>
      <c r="G74" s="20">
        <f>'RI, nD'!N82</f>
        <v>80.125080000000196</v>
      </c>
      <c r="H74" s="48">
        <f>'BG, Plate 3'!G106</f>
        <v>214.11674162150175</v>
      </c>
      <c r="I74" s="48">
        <f>'FAN, Plate 3'!G103</f>
        <v>171.43333333333331</v>
      </c>
      <c r="J74" s="169">
        <v>3.2585000000000002</v>
      </c>
      <c r="L74" s="36"/>
      <c r="M74" s="36"/>
      <c r="N74" s="36"/>
      <c r="O74" s="36"/>
      <c r="P74" s="36"/>
      <c r="Q74" s="36"/>
      <c r="R74" s="36"/>
      <c r="S74" s="36"/>
      <c r="T74" s="36"/>
    </row>
    <row r="75" spans="1:20" x14ac:dyDescent="0.25">
      <c r="A75" s="252"/>
      <c r="B75" s="171">
        <v>67</v>
      </c>
      <c r="C75" s="171" t="s">
        <v>175</v>
      </c>
      <c r="D75" s="3" t="s">
        <v>158</v>
      </c>
      <c r="E75" s="3">
        <v>6337</v>
      </c>
      <c r="F75" s="189">
        <v>44600</v>
      </c>
      <c r="G75" s="20">
        <f>'RI, nD'!N83</f>
        <v>80.832790000000045</v>
      </c>
      <c r="H75" s="48">
        <f>'BG, Plate 3'!G107</f>
        <v>324.22787551091011</v>
      </c>
      <c r="I75" s="48">
        <f>'FAN, Plate 3'!G104</f>
        <v>166.13333333333333</v>
      </c>
      <c r="J75" s="169">
        <v>3.2605000000000004</v>
      </c>
      <c r="L75" s="36"/>
      <c r="M75" s="36"/>
      <c r="N75" s="36"/>
      <c r="O75" s="36"/>
      <c r="P75" s="36"/>
      <c r="Q75" s="36"/>
      <c r="R75" s="36"/>
      <c r="S75" s="36"/>
      <c r="T75" s="36"/>
    </row>
    <row r="76" spans="1:20" x14ac:dyDescent="0.25">
      <c r="A76" s="252"/>
      <c r="B76" s="171">
        <v>68</v>
      </c>
      <c r="C76" s="171" t="s">
        <v>176</v>
      </c>
      <c r="D76" s="3" t="s">
        <v>158</v>
      </c>
      <c r="E76" s="3">
        <v>6342</v>
      </c>
      <c r="F76" s="189">
        <v>44600</v>
      </c>
      <c r="G76" s="20">
        <f>'RI, nD'!N84</f>
        <v>79.971229999999878</v>
      </c>
      <c r="H76" s="48">
        <f>'BG, Plate 3'!G108</f>
        <v>248.55432410385194</v>
      </c>
      <c r="I76" s="48">
        <f>'FAN, Plate 3'!G105</f>
        <v>151.63333333333333</v>
      </c>
      <c r="J76" s="283">
        <v>2.9950000000000001</v>
      </c>
    </row>
    <row r="77" spans="1:20" x14ac:dyDescent="0.25">
      <c r="A77" s="252"/>
      <c r="B77" s="171">
        <v>69</v>
      </c>
      <c r="C77" s="171" t="s">
        <v>177</v>
      </c>
      <c r="D77" s="3" t="s">
        <v>158</v>
      </c>
      <c r="E77" s="3">
        <v>6351</v>
      </c>
      <c r="F77" s="189">
        <v>44600</v>
      </c>
      <c r="G77" s="20">
        <f>'RI, nD'!N85</f>
        <v>79.5712199999993</v>
      </c>
      <c r="H77" s="48">
        <f>'BG, Plate 3'!G109</f>
        <v>34.956632969022998</v>
      </c>
      <c r="I77" s="48">
        <f>'FAN, Plate 3'!G106</f>
        <v>225.29999999999995</v>
      </c>
      <c r="J77" s="283">
        <v>4.1760000000000002</v>
      </c>
    </row>
    <row r="78" spans="1:20" x14ac:dyDescent="0.25">
      <c r="A78" s="252"/>
      <c r="B78" s="171">
        <v>70</v>
      </c>
      <c r="C78" s="171" t="s">
        <v>178</v>
      </c>
      <c r="D78" s="3" t="s">
        <v>158</v>
      </c>
      <c r="E78" s="3">
        <v>6355</v>
      </c>
      <c r="F78" s="189">
        <v>44600</v>
      </c>
      <c r="G78" s="20">
        <f>'RI, nD'!N86</f>
        <v>80.955869999999493</v>
      </c>
      <c r="H78" s="48">
        <f>'BG, Plate 3'!G110</f>
        <v>151.32601722893466</v>
      </c>
      <c r="I78" s="48">
        <f>'FAN, Plate 3'!G107</f>
        <v>206.83333333333334</v>
      </c>
      <c r="J78" s="283">
        <v>3.569</v>
      </c>
    </row>
    <row r="79" spans="1:20" x14ac:dyDescent="0.25">
      <c r="A79" s="252"/>
      <c r="B79" s="171">
        <v>71</v>
      </c>
      <c r="C79" s="171" t="s">
        <v>179</v>
      </c>
      <c r="D79" s="3" t="s">
        <v>158</v>
      </c>
      <c r="E79" s="3">
        <v>6356</v>
      </c>
      <c r="F79" s="189">
        <v>44600</v>
      </c>
      <c r="G79" s="20">
        <f>'RI, nD'!N87</f>
        <v>81.971279999999993</v>
      </c>
      <c r="H79" s="48">
        <f>'BG, Plate 3'!G111</f>
        <v>54.359791749415869</v>
      </c>
      <c r="I79" s="48">
        <f>'FAN, Plate 3'!G108</f>
        <v>226.4</v>
      </c>
      <c r="J79" s="283">
        <v>3.9560000000000004</v>
      </c>
    </row>
    <row r="80" spans="1:20" x14ac:dyDescent="0.25">
      <c r="A80" s="253"/>
      <c r="B80" s="217">
        <v>72</v>
      </c>
      <c r="C80" s="218"/>
      <c r="D80" s="219"/>
      <c r="E80" s="3" t="s">
        <v>180</v>
      </c>
      <c r="F80" s="189">
        <v>44600</v>
      </c>
      <c r="G80" s="20">
        <f>'RI, nD'!N88</f>
        <v>81.263570000000129</v>
      </c>
      <c r="H80" s="81">
        <f>'BG, Plate 3'!G112</f>
        <v>154.15240389338052</v>
      </c>
      <c r="I80" s="81">
        <f>'FAN, Plate 3'!G109</f>
        <v>195.38333333333333</v>
      </c>
      <c r="J80" s="282">
        <v>4.3940000000000001</v>
      </c>
    </row>
  </sheetData>
  <mergeCells count="5">
    <mergeCell ref="G7:J7"/>
    <mergeCell ref="M6:P6"/>
    <mergeCell ref="A9:A32"/>
    <mergeCell ref="A33:A56"/>
    <mergeCell ref="A57:A80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60" zoomScale="85" zoomScaleNormal="85" workbookViewId="0">
      <selection activeCell="L71" sqref="L71"/>
    </sheetView>
  </sheetViews>
  <sheetFormatPr defaultRowHeight="15" x14ac:dyDescent="0.25"/>
  <cols>
    <col min="1" max="1" width="11.140625" style="3" customWidth="1"/>
    <col min="2" max="2" width="12" style="3" customWidth="1"/>
    <col min="3" max="3" width="11.140625" style="3" customWidth="1"/>
    <col min="4" max="6" width="10.140625" style="3" customWidth="1"/>
    <col min="7" max="7" width="12.28515625" style="16" customWidth="1"/>
    <col min="8" max="8" width="11.5703125" style="4" bestFit="1" customWidth="1"/>
    <col min="9" max="10" width="10.28515625" style="3" customWidth="1"/>
    <col min="11" max="11" width="10.42578125" style="3" customWidth="1"/>
    <col min="12" max="14" width="10.140625" style="3" customWidth="1"/>
    <col min="15" max="15" width="11.140625" style="3" customWidth="1"/>
    <col min="16" max="16" width="9.140625" style="3"/>
    <col min="17" max="17" width="10" style="18" customWidth="1"/>
    <col min="18" max="18" width="9.140625" style="3"/>
    <col min="19" max="20" width="10.7109375" style="3" customWidth="1"/>
    <col min="21" max="16384" width="9.140625" style="3"/>
  </cols>
  <sheetData>
    <row r="1" spans="1:20" ht="15.75" x14ac:dyDescent="0.25">
      <c r="A1" s="1" t="s">
        <v>106</v>
      </c>
      <c r="I1" s="2" t="s">
        <v>57</v>
      </c>
    </row>
    <row r="2" spans="1:20" s="2" customFormat="1" x14ac:dyDescent="0.25">
      <c r="C2" s="5"/>
      <c r="G2" s="98"/>
      <c r="H2" s="6"/>
      <c r="I2" s="2" t="s">
        <v>78</v>
      </c>
      <c r="Q2" s="39"/>
    </row>
    <row r="3" spans="1:20" s="2" customFormat="1" x14ac:dyDescent="0.25">
      <c r="A3" s="2" t="s">
        <v>52</v>
      </c>
      <c r="B3" s="190"/>
      <c r="C3" s="5"/>
      <c r="G3" s="98"/>
      <c r="H3" s="6"/>
      <c r="I3" s="2" t="s">
        <v>86</v>
      </c>
      <c r="Q3" s="39"/>
    </row>
    <row r="4" spans="1:20" s="2" customFormat="1" x14ac:dyDescent="0.25">
      <c r="A4" s="7" t="s">
        <v>22</v>
      </c>
      <c r="B4" s="191"/>
      <c r="C4" s="216" t="s">
        <v>150</v>
      </c>
      <c r="G4" s="98"/>
      <c r="H4" s="6"/>
      <c r="I4" s="2" t="s">
        <v>79</v>
      </c>
      <c r="Q4" s="39"/>
    </row>
    <row r="5" spans="1:20" s="2" customFormat="1" x14ac:dyDescent="0.25">
      <c r="A5" s="2" t="s">
        <v>53</v>
      </c>
      <c r="B5" s="2" t="s">
        <v>70</v>
      </c>
      <c r="C5" s="5"/>
      <c r="G5" s="98"/>
      <c r="H5" s="6"/>
      <c r="I5" s="2" t="s">
        <v>8</v>
      </c>
      <c r="Q5" s="39"/>
    </row>
    <row r="6" spans="1:20" s="2" customFormat="1" x14ac:dyDescent="0.25">
      <c r="A6" s="7"/>
      <c r="B6" s="2" t="s">
        <v>112</v>
      </c>
      <c r="C6" s="5"/>
      <c r="G6" s="98"/>
      <c r="H6" s="6"/>
      <c r="I6" s="2" t="s">
        <v>67</v>
      </c>
      <c r="Q6" s="39"/>
    </row>
    <row r="7" spans="1:20" s="2" customFormat="1" x14ac:dyDescent="0.25">
      <c r="B7" s="8"/>
      <c r="G7" s="98"/>
      <c r="H7" s="6"/>
      <c r="Q7" s="39"/>
    </row>
    <row r="8" spans="1:20" s="2" customFormat="1" x14ac:dyDescent="0.25">
      <c r="G8" s="98"/>
      <c r="H8" s="6"/>
      <c r="Q8" s="39"/>
    </row>
    <row r="9" spans="1:20" s="2" customFormat="1" x14ac:dyDescent="0.25">
      <c r="B9" s="3"/>
      <c r="G9" s="98"/>
      <c r="H9" s="6"/>
      <c r="Q9" s="39"/>
    </row>
    <row r="10" spans="1:20" s="2" customFormat="1" x14ac:dyDescent="0.25">
      <c r="B10" s="3"/>
      <c r="G10" s="98"/>
      <c r="H10" s="6"/>
      <c r="Q10" s="39"/>
    </row>
    <row r="11" spans="1:20" s="2" customFormat="1" x14ac:dyDescent="0.25">
      <c r="B11" s="3"/>
      <c r="G11" s="98"/>
      <c r="H11" s="6"/>
      <c r="Q11" s="39"/>
    </row>
    <row r="12" spans="1:20" s="2" customFormat="1" x14ac:dyDescent="0.25">
      <c r="A12" s="2" t="s">
        <v>46</v>
      </c>
      <c r="B12" s="9" t="s">
        <v>120</v>
      </c>
      <c r="C12" s="9"/>
      <c r="D12" s="9"/>
      <c r="E12" s="9"/>
      <c r="F12" s="9"/>
      <c r="G12" s="10"/>
      <c r="H12" s="9"/>
      <c r="I12" s="9"/>
      <c r="J12" s="10" t="s">
        <v>25</v>
      </c>
      <c r="K12" s="10" t="s">
        <v>80</v>
      </c>
      <c r="L12" s="10"/>
      <c r="M12" s="10"/>
      <c r="N12" s="10"/>
      <c r="Q12" s="185" t="s">
        <v>27</v>
      </c>
      <c r="R12" s="9" t="s">
        <v>85</v>
      </c>
      <c r="S12" s="9"/>
    </row>
    <row r="13" spans="1:20" s="2" customFormat="1" x14ac:dyDescent="0.25">
      <c r="B13" s="10" t="s">
        <v>121</v>
      </c>
      <c r="C13" s="10"/>
      <c r="D13" s="10"/>
      <c r="E13" s="10"/>
      <c r="F13" s="10"/>
      <c r="G13" s="10"/>
      <c r="H13" s="10"/>
      <c r="I13" s="10"/>
      <c r="J13" s="184"/>
      <c r="K13" s="10" t="s">
        <v>116</v>
      </c>
      <c r="L13" s="10"/>
      <c r="M13" s="30" t="s">
        <v>117</v>
      </c>
      <c r="N13" s="30"/>
      <c r="Q13" s="13"/>
      <c r="R13" s="15"/>
      <c r="S13" s="16"/>
    </row>
    <row r="14" spans="1:20" s="2" customFormat="1" x14ac:dyDescent="0.25">
      <c r="B14" s="10"/>
      <c r="C14" s="10"/>
      <c r="D14" s="10"/>
      <c r="E14" s="10"/>
      <c r="F14" s="10"/>
      <c r="G14" s="10"/>
      <c r="H14" s="10"/>
      <c r="I14" s="10"/>
      <c r="J14" s="184"/>
      <c r="K14" s="10"/>
      <c r="L14" s="10"/>
      <c r="M14" s="10"/>
      <c r="N14" s="10"/>
      <c r="Q14" s="13"/>
      <c r="R14" s="15"/>
      <c r="S14" s="16"/>
    </row>
    <row r="15" spans="1:20" ht="15.75" x14ac:dyDescent="0.25">
      <c r="B15" s="181" t="s">
        <v>119</v>
      </c>
      <c r="C15" s="181"/>
      <c r="D15" s="181"/>
      <c r="E15" s="181"/>
      <c r="F15" s="181"/>
      <c r="G15" s="255" t="s">
        <v>143</v>
      </c>
      <c r="H15" s="255"/>
      <c r="J15" s="18"/>
      <c r="K15" s="256" t="s">
        <v>144</v>
      </c>
      <c r="L15" s="256"/>
      <c r="M15" s="256"/>
      <c r="N15" s="255" t="s">
        <v>147</v>
      </c>
      <c r="O15" s="255"/>
      <c r="P15" s="181"/>
      <c r="Q15" s="2" t="s">
        <v>97</v>
      </c>
      <c r="T15" s="183"/>
    </row>
    <row r="16" spans="1:20" ht="15.75" thickBot="1" x14ac:dyDescent="0.3">
      <c r="A16" s="213" t="s">
        <v>142</v>
      </c>
      <c r="B16" s="182" t="s">
        <v>118</v>
      </c>
      <c r="C16" s="12" t="s">
        <v>155</v>
      </c>
      <c r="D16" s="12" t="s">
        <v>156</v>
      </c>
      <c r="E16" s="12" t="s">
        <v>145</v>
      </c>
      <c r="F16" s="12" t="s">
        <v>146</v>
      </c>
      <c r="G16" s="182" t="s">
        <v>4</v>
      </c>
      <c r="H16" s="182" t="s">
        <v>7</v>
      </c>
      <c r="J16" s="18"/>
      <c r="K16" s="182" t="s">
        <v>118</v>
      </c>
      <c r="L16" s="12" t="s">
        <v>145</v>
      </c>
      <c r="M16" s="12" t="s">
        <v>146</v>
      </c>
      <c r="N16" s="182" t="s">
        <v>4</v>
      </c>
      <c r="O16" s="182" t="s">
        <v>7</v>
      </c>
      <c r="Q16" s="3"/>
      <c r="R16" s="3" t="s">
        <v>96</v>
      </c>
    </row>
    <row r="17" spans="1:18" x14ac:dyDescent="0.25">
      <c r="A17" s="6">
        <v>1</v>
      </c>
      <c r="B17" s="48">
        <f>Data!E9</f>
        <v>6089</v>
      </c>
      <c r="C17" s="15">
        <v>609</v>
      </c>
      <c r="D17" s="15">
        <v>609</v>
      </c>
      <c r="E17" s="15">
        <f>1.34+(C17/100000)</f>
        <v>1.34609</v>
      </c>
      <c r="F17" s="15">
        <f>1.34+(D17/100000)</f>
        <v>1.34609</v>
      </c>
      <c r="G17" s="180">
        <f>AVERAGE(E17:F17)</f>
        <v>1.34609</v>
      </c>
      <c r="H17" s="180">
        <f>STDEV(E17:F17)</f>
        <v>0</v>
      </c>
      <c r="J17" s="18"/>
      <c r="K17" s="15">
        <f t="shared" ref="K17:K40" si="0">B17</f>
        <v>6089</v>
      </c>
      <c r="L17" s="20">
        <f>(E17-1.33329)*6154</f>
        <v>78.771199999999524</v>
      </c>
      <c r="M17" s="20">
        <f>(F17-1.33329)*6154</f>
        <v>78.771199999999524</v>
      </c>
      <c r="N17" s="114">
        <f>AVERAGE(L17:M17)</f>
        <v>78.771199999999524</v>
      </c>
      <c r="O17" s="66">
        <f t="shared" ref="O17" si="1">STDEV(L17:M17)</f>
        <v>0</v>
      </c>
      <c r="Q17" s="3"/>
      <c r="R17" s="3" t="s">
        <v>113</v>
      </c>
    </row>
    <row r="18" spans="1:18" x14ac:dyDescent="0.25">
      <c r="A18" s="6">
        <v>2</v>
      </c>
      <c r="B18" s="48">
        <f>Data!E10</f>
        <v>6091</v>
      </c>
      <c r="C18" s="15">
        <v>651</v>
      </c>
      <c r="D18" s="15">
        <v>652</v>
      </c>
      <c r="E18" s="15">
        <f t="shared" ref="E18:E88" si="2">1.34+(C18/100000)</f>
        <v>1.3465100000000001</v>
      </c>
      <c r="F18" s="15">
        <f t="shared" ref="F18:F64" si="3">1.34+(D18/100000)</f>
        <v>1.3465200000000002</v>
      </c>
      <c r="G18" s="180">
        <f t="shared" ref="G18:G64" si="4">AVERAGE(E18:F18)</f>
        <v>1.3465150000000001</v>
      </c>
      <c r="H18" s="180">
        <f t="shared" ref="H18:H64" si="5">STDEV(E18:F18)</f>
        <v>7.0710678119117998E-6</v>
      </c>
      <c r="J18" s="18"/>
      <c r="K18" s="15">
        <f t="shared" si="0"/>
        <v>6091</v>
      </c>
      <c r="L18" s="20">
        <f t="shared" ref="L18:L81" si="6">(E18-1.33329)*6154</f>
        <v>81.355880000000056</v>
      </c>
      <c r="M18" s="20">
        <f t="shared" ref="M18:M81" si="7">(F18-1.33329)*6154</f>
        <v>81.417420000000462</v>
      </c>
      <c r="N18" s="114">
        <f t="shared" ref="N18:N81" si="8">AVERAGE(L18:M18)</f>
        <v>81.386650000000259</v>
      </c>
      <c r="O18" s="66">
        <f t="shared" ref="O18:O81" si="9">STDEV(L18:M18)</f>
        <v>4.3515351314507095E-2</v>
      </c>
      <c r="Q18" s="3"/>
      <c r="R18" s="3" t="s">
        <v>98</v>
      </c>
    </row>
    <row r="19" spans="1:18" x14ac:dyDescent="0.25">
      <c r="A19" s="6">
        <v>3</v>
      </c>
      <c r="B19" s="48">
        <f>Data!E11</f>
        <v>6092</v>
      </c>
      <c r="C19" s="15">
        <v>661</v>
      </c>
      <c r="D19" s="15">
        <v>660</v>
      </c>
      <c r="E19" s="15">
        <f t="shared" si="2"/>
        <v>1.3466100000000001</v>
      </c>
      <c r="F19" s="15">
        <f t="shared" si="3"/>
        <v>1.3466</v>
      </c>
      <c r="G19" s="180">
        <f t="shared" si="4"/>
        <v>1.3466050000000001</v>
      </c>
      <c r="H19" s="180">
        <f t="shared" si="5"/>
        <v>7.0710678119117998E-6</v>
      </c>
      <c r="J19" s="18"/>
      <c r="K19" s="15">
        <f t="shared" si="0"/>
        <v>6092</v>
      </c>
      <c r="L19" s="20">
        <f t="shared" si="6"/>
        <v>81.971279999999993</v>
      </c>
      <c r="M19" s="20">
        <f t="shared" si="7"/>
        <v>81.909739999999587</v>
      </c>
      <c r="N19" s="114">
        <f t="shared" si="8"/>
        <v>81.94050999999979</v>
      </c>
      <c r="O19" s="66">
        <f t="shared" si="9"/>
        <v>4.3515351314507095E-2</v>
      </c>
      <c r="P19" s="187"/>
      <c r="Q19" s="3"/>
      <c r="R19" s="3" t="s">
        <v>114</v>
      </c>
    </row>
    <row r="20" spans="1:18" x14ac:dyDescent="0.25">
      <c r="A20" s="6">
        <v>4</v>
      </c>
      <c r="B20" s="48">
        <f>Data!E12</f>
        <v>6095</v>
      </c>
      <c r="C20" s="15">
        <v>634</v>
      </c>
      <c r="D20" s="15">
        <v>633</v>
      </c>
      <c r="E20" s="15">
        <f t="shared" si="2"/>
        <v>1.3463400000000001</v>
      </c>
      <c r="F20" s="15">
        <f t="shared" si="3"/>
        <v>1.34633</v>
      </c>
      <c r="G20" s="180">
        <f t="shared" si="4"/>
        <v>1.3463350000000001</v>
      </c>
      <c r="H20" s="180">
        <f t="shared" si="5"/>
        <v>7.0710678119117998E-6</v>
      </c>
      <c r="J20" s="18"/>
      <c r="K20" s="15">
        <f t="shared" si="0"/>
        <v>6095</v>
      </c>
      <c r="L20" s="20">
        <f t="shared" si="6"/>
        <v>80.309700000000035</v>
      </c>
      <c r="M20" s="20">
        <f t="shared" si="7"/>
        <v>80.248159999999629</v>
      </c>
      <c r="N20" s="114">
        <f t="shared" si="8"/>
        <v>80.278929999999832</v>
      </c>
      <c r="O20" s="66">
        <f t="shared" si="9"/>
        <v>4.3515351314507095E-2</v>
      </c>
      <c r="R20" s="13"/>
    </row>
    <row r="21" spans="1:18" x14ac:dyDescent="0.25">
      <c r="A21" s="6">
        <v>5</v>
      </c>
      <c r="B21" s="48">
        <f>Data!E13</f>
        <v>6096</v>
      </c>
      <c r="C21" s="15">
        <v>662</v>
      </c>
      <c r="D21" s="15">
        <v>662</v>
      </c>
      <c r="E21" s="15">
        <f t="shared" si="2"/>
        <v>1.3466200000000002</v>
      </c>
      <c r="F21" s="15">
        <f t="shared" si="3"/>
        <v>1.3466200000000002</v>
      </c>
      <c r="G21" s="180">
        <f t="shared" si="4"/>
        <v>1.3466200000000002</v>
      </c>
      <c r="H21" s="180">
        <f t="shared" si="5"/>
        <v>0</v>
      </c>
      <c r="J21" s="18"/>
      <c r="K21" s="15">
        <f t="shared" si="0"/>
        <v>6096</v>
      </c>
      <c r="L21" s="20">
        <f t="shared" si="6"/>
        <v>82.032820000000399</v>
      </c>
      <c r="M21" s="20">
        <f t="shared" si="7"/>
        <v>82.032820000000399</v>
      </c>
      <c r="N21" s="114">
        <f t="shared" si="8"/>
        <v>82.032820000000399</v>
      </c>
      <c r="O21" s="66">
        <f t="shared" si="9"/>
        <v>0</v>
      </c>
      <c r="R21" s="13"/>
    </row>
    <row r="22" spans="1:18" x14ac:dyDescent="0.25">
      <c r="A22" s="6">
        <v>6</v>
      </c>
      <c r="B22" s="48">
        <f>Data!E14</f>
        <v>6098</v>
      </c>
      <c r="C22" s="15">
        <v>648</v>
      </c>
      <c r="D22" s="15">
        <v>648</v>
      </c>
      <c r="E22" s="15">
        <f t="shared" si="2"/>
        <v>1.3464800000000001</v>
      </c>
      <c r="F22" s="15">
        <f t="shared" si="3"/>
        <v>1.3464800000000001</v>
      </c>
      <c r="G22" s="180">
        <f t="shared" si="4"/>
        <v>1.3464800000000001</v>
      </c>
      <c r="H22" s="180">
        <f t="shared" si="5"/>
        <v>0</v>
      </c>
      <c r="J22" s="18"/>
      <c r="K22" s="15">
        <f t="shared" si="0"/>
        <v>6098</v>
      </c>
      <c r="L22" s="20">
        <f t="shared" si="6"/>
        <v>81.171260000000217</v>
      </c>
      <c r="M22" s="20">
        <f t="shared" si="7"/>
        <v>81.171260000000217</v>
      </c>
      <c r="N22" s="114">
        <f t="shared" si="8"/>
        <v>81.171260000000217</v>
      </c>
      <c r="O22" s="66">
        <f t="shared" si="9"/>
        <v>0</v>
      </c>
      <c r="R22" s="13"/>
    </row>
    <row r="23" spans="1:18" x14ac:dyDescent="0.25">
      <c r="A23" s="6">
        <v>7</v>
      </c>
      <c r="B23" s="48">
        <f>Data!E15</f>
        <v>6103</v>
      </c>
      <c r="C23" s="15">
        <v>643</v>
      </c>
      <c r="D23" s="15">
        <v>644</v>
      </c>
      <c r="E23" s="15">
        <f t="shared" si="2"/>
        <v>1.34643</v>
      </c>
      <c r="F23" s="15">
        <f t="shared" si="3"/>
        <v>1.3464400000000001</v>
      </c>
      <c r="G23" s="180">
        <f t="shared" si="4"/>
        <v>1.346435</v>
      </c>
      <c r="H23" s="180">
        <f t="shared" si="5"/>
        <v>7.0710678119117998E-6</v>
      </c>
      <c r="J23" s="18"/>
      <c r="K23" s="15">
        <f t="shared" si="0"/>
        <v>6103</v>
      </c>
      <c r="L23" s="20">
        <f t="shared" si="6"/>
        <v>80.863559999999566</v>
      </c>
      <c r="M23" s="20">
        <f t="shared" si="7"/>
        <v>80.925099999999972</v>
      </c>
      <c r="N23" s="114">
        <f t="shared" si="8"/>
        <v>80.894329999999769</v>
      </c>
      <c r="O23" s="66">
        <f t="shared" si="9"/>
        <v>4.3515351314507095E-2</v>
      </c>
      <c r="R23" s="13"/>
    </row>
    <row r="24" spans="1:18" x14ac:dyDescent="0.25">
      <c r="A24" s="6">
        <v>8</v>
      </c>
      <c r="B24" s="48" t="str">
        <f>Data!E16</f>
        <v>TMC</v>
      </c>
      <c r="C24" s="15">
        <v>649</v>
      </c>
      <c r="D24" s="15">
        <v>650</v>
      </c>
      <c r="E24" s="15">
        <f t="shared" si="2"/>
        <v>1.3464900000000002</v>
      </c>
      <c r="F24" s="15">
        <f t="shared" si="3"/>
        <v>1.3465</v>
      </c>
      <c r="G24" s="180">
        <f t="shared" si="4"/>
        <v>1.346495</v>
      </c>
      <c r="H24" s="180">
        <f t="shared" si="5"/>
        <v>7.0710678117547895E-6</v>
      </c>
      <c r="J24" s="18"/>
      <c r="K24" s="15" t="str">
        <f t="shared" si="0"/>
        <v>TMC</v>
      </c>
      <c r="L24" s="20">
        <f t="shared" si="6"/>
        <v>81.232800000000623</v>
      </c>
      <c r="M24" s="20">
        <f t="shared" si="7"/>
        <v>81.29433999999965</v>
      </c>
      <c r="N24" s="114">
        <f t="shared" si="8"/>
        <v>81.263570000000129</v>
      </c>
      <c r="O24" s="66">
        <f t="shared" si="9"/>
        <v>4.3515351313532381E-2</v>
      </c>
      <c r="R24" s="13"/>
    </row>
    <row r="25" spans="1:18" x14ac:dyDescent="0.25">
      <c r="A25" s="6">
        <v>9</v>
      </c>
      <c r="B25" s="48">
        <f>Data!E17</f>
        <v>6112</v>
      </c>
      <c r="C25" s="15">
        <v>628</v>
      </c>
      <c r="D25" s="15">
        <v>628</v>
      </c>
      <c r="E25" s="15">
        <f t="shared" si="2"/>
        <v>1.3462800000000001</v>
      </c>
      <c r="F25" s="15">
        <f t="shared" si="3"/>
        <v>1.3462800000000001</v>
      </c>
      <c r="G25" s="180">
        <f t="shared" si="4"/>
        <v>1.3462800000000001</v>
      </c>
      <c r="H25" s="180">
        <f t="shared" si="5"/>
        <v>0</v>
      </c>
      <c r="J25" s="18"/>
      <c r="K25" s="15">
        <f t="shared" si="0"/>
        <v>6112</v>
      </c>
      <c r="L25" s="20">
        <f t="shared" si="6"/>
        <v>79.940460000000357</v>
      </c>
      <c r="M25" s="20">
        <f t="shared" si="7"/>
        <v>79.940460000000357</v>
      </c>
      <c r="N25" s="114">
        <f t="shared" si="8"/>
        <v>79.940460000000357</v>
      </c>
      <c r="O25" s="66">
        <f t="shared" si="9"/>
        <v>0</v>
      </c>
      <c r="R25" s="2" t="s">
        <v>89</v>
      </c>
    </row>
    <row r="26" spans="1:18" x14ac:dyDescent="0.25">
      <c r="A26" s="6">
        <v>10</v>
      </c>
      <c r="B26" s="48">
        <f>Data!E18</f>
        <v>6114</v>
      </c>
      <c r="C26" s="15">
        <v>657</v>
      </c>
      <c r="D26" s="15">
        <v>655</v>
      </c>
      <c r="E26" s="15">
        <f t="shared" si="2"/>
        <v>1.34657</v>
      </c>
      <c r="F26" s="15">
        <f t="shared" si="3"/>
        <v>1.3465500000000001</v>
      </c>
      <c r="G26" s="180">
        <f t="shared" si="4"/>
        <v>1.3465600000000002</v>
      </c>
      <c r="H26" s="180">
        <f t="shared" si="5"/>
        <v>1.4142135623666588E-5</v>
      </c>
      <c r="J26" s="18"/>
      <c r="K26" s="15">
        <f t="shared" si="0"/>
        <v>6114</v>
      </c>
      <c r="L26" s="20">
        <f t="shared" si="6"/>
        <v>81.725119999999748</v>
      </c>
      <c r="M26" s="20">
        <f t="shared" si="7"/>
        <v>81.602040000000301</v>
      </c>
      <c r="N26" s="114">
        <f t="shared" si="8"/>
        <v>81.663580000000024</v>
      </c>
      <c r="O26" s="66">
        <f t="shared" si="9"/>
        <v>8.7030702628049531E-2</v>
      </c>
      <c r="R26" s="3" t="s">
        <v>90</v>
      </c>
    </row>
    <row r="27" spans="1:18" x14ac:dyDescent="0.25">
      <c r="A27" s="6">
        <v>11</v>
      </c>
      <c r="B27" s="48">
        <f>Data!E19</f>
        <v>6119</v>
      </c>
      <c r="C27" s="15">
        <v>658</v>
      </c>
      <c r="D27" s="15">
        <v>659</v>
      </c>
      <c r="E27" s="15">
        <f t="shared" si="2"/>
        <v>1.3465800000000001</v>
      </c>
      <c r="F27" s="15">
        <f t="shared" si="3"/>
        <v>1.3465900000000002</v>
      </c>
      <c r="G27" s="180">
        <f t="shared" si="4"/>
        <v>1.3465850000000001</v>
      </c>
      <c r="H27" s="180">
        <f t="shared" si="5"/>
        <v>7.0710678119117998E-6</v>
      </c>
      <c r="J27" s="18"/>
      <c r="K27" s="15">
        <f t="shared" si="0"/>
        <v>6119</v>
      </c>
      <c r="L27" s="20">
        <f t="shared" si="6"/>
        <v>81.786660000000154</v>
      </c>
      <c r="M27" s="20">
        <f t="shared" si="7"/>
        <v>81.848200000000546</v>
      </c>
      <c r="N27" s="114">
        <f t="shared" si="8"/>
        <v>81.817430000000343</v>
      </c>
      <c r="O27" s="66">
        <f t="shared" si="9"/>
        <v>4.3515351314497047E-2</v>
      </c>
      <c r="R27" s="3" t="s">
        <v>115</v>
      </c>
    </row>
    <row r="28" spans="1:18" x14ac:dyDescent="0.25">
      <c r="A28" s="6">
        <v>12</v>
      </c>
      <c r="B28" s="48">
        <f>Data!E20</f>
        <v>6120</v>
      </c>
      <c r="C28" s="15">
        <v>632</v>
      </c>
      <c r="D28" s="15">
        <v>631</v>
      </c>
      <c r="E28" s="15">
        <f t="shared" si="2"/>
        <v>1.3463200000000002</v>
      </c>
      <c r="F28" s="15">
        <f t="shared" si="3"/>
        <v>1.3463100000000001</v>
      </c>
      <c r="G28" s="180">
        <f t="shared" si="4"/>
        <v>1.3463150000000002</v>
      </c>
      <c r="H28" s="180">
        <f t="shared" si="5"/>
        <v>7.0710678119117998E-6</v>
      </c>
      <c r="J28" s="18"/>
      <c r="K28" s="15">
        <f t="shared" si="0"/>
        <v>6120</v>
      </c>
      <c r="L28" s="20">
        <f t="shared" si="6"/>
        <v>80.186620000000602</v>
      </c>
      <c r="M28" s="20">
        <f t="shared" si="7"/>
        <v>80.125080000000196</v>
      </c>
      <c r="N28" s="114">
        <f t="shared" si="8"/>
        <v>80.155850000000399</v>
      </c>
      <c r="O28" s="66">
        <f t="shared" si="9"/>
        <v>4.3515351314507095E-2</v>
      </c>
      <c r="R28" s="13"/>
    </row>
    <row r="29" spans="1:18" x14ac:dyDescent="0.25">
      <c r="A29" s="6">
        <v>13</v>
      </c>
      <c r="B29" s="48">
        <f>Data!E21</f>
        <v>6121</v>
      </c>
      <c r="C29" s="15">
        <v>643</v>
      </c>
      <c r="D29" s="15">
        <v>642</v>
      </c>
      <c r="E29" s="15">
        <f t="shared" si="2"/>
        <v>1.34643</v>
      </c>
      <c r="F29" s="15">
        <f t="shared" si="3"/>
        <v>1.3464200000000002</v>
      </c>
      <c r="G29" s="180">
        <f t="shared" si="4"/>
        <v>1.346425</v>
      </c>
      <c r="H29" s="180">
        <f t="shared" si="5"/>
        <v>7.0710678117547895E-6</v>
      </c>
      <c r="J29" s="18"/>
      <c r="K29" s="15">
        <f t="shared" si="0"/>
        <v>6121</v>
      </c>
      <c r="L29" s="20">
        <f t="shared" si="6"/>
        <v>80.863559999999566</v>
      </c>
      <c r="M29" s="20">
        <f t="shared" si="7"/>
        <v>80.802020000000525</v>
      </c>
      <c r="N29" s="114">
        <f t="shared" si="8"/>
        <v>80.832790000000045</v>
      </c>
      <c r="O29" s="66">
        <f t="shared" si="9"/>
        <v>4.3515351313542429E-2</v>
      </c>
      <c r="R29" s="13"/>
    </row>
    <row r="30" spans="1:18" x14ac:dyDescent="0.25">
      <c r="A30" s="6">
        <v>14</v>
      </c>
      <c r="B30" s="48">
        <f>Data!E22</f>
        <v>6122</v>
      </c>
      <c r="C30" s="15">
        <v>604</v>
      </c>
      <c r="D30" s="15">
        <v>604</v>
      </c>
      <c r="E30" s="15">
        <f t="shared" si="2"/>
        <v>1.3460400000000001</v>
      </c>
      <c r="F30" s="15">
        <f t="shared" si="3"/>
        <v>1.3460400000000001</v>
      </c>
      <c r="G30" s="180">
        <f t="shared" si="4"/>
        <v>1.3460400000000001</v>
      </c>
      <c r="H30" s="180">
        <f t="shared" si="5"/>
        <v>0</v>
      </c>
      <c r="J30" s="18"/>
      <c r="K30" s="15">
        <f t="shared" si="0"/>
        <v>6122</v>
      </c>
      <c r="L30" s="20">
        <f t="shared" si="6"/>
        <v>78.463500000000238</v>
      </c>
      <c r="M30" s="20">
        <f t="shared" si="7"/>
        <v>78.463500000000238</v>
      </c>
      <c r="N30" s="114">
        <f t="shared" si="8"/>
        <v>78.463500000000238</v>
      </c>
      <c r="O30" s="66">
        <f t="shared" si="9"/>
        <v>0</v>
      </c>
      <c r="R30" s="13"/>
    </row>
    <row r="31" spans="1:18" x14ac:dyDescent="0.25">
      <c r="A31" s="6">
        <v>15</v>
      </c>
      <c r="B31" s="48">
        <f>Data!E23</f>
        <v>6128</v>
      </c>
      <c r="C31" s="15">
        <v>641</v>
      </c>
      <c r="D31" s="48">
        <v>642</v>
      </c>
      <c r="E31" s="15">
        <f t="shared" si="2"/>
        <v>1.3464100000000001</v>
      </c>
      <c r="F31" s="15">
        <f t="shared" si="3"/>
        <v>1.3464200000000002</v>
      </c>
      <c r="G31" s="180">
        <f t="shared" si="4"/>
        <v>1.3464150000000001</v>
      </c>
      <c r="H31" s="180">
        <f t="shared" si="5"/>
        <v>7.0710678119117998E-6</v>
      </c>
      <c r="J31" s="18"/>
      <c r="K31" s="15">
        <f t="shared" si="0"/>
        <v>6128</v>
      </c>
      <c r="L31" s="20">
        <f t="shared" si="6"/>
        <v>80.740480000000133</v>
      </c>
      <c r="M31" s="20">
        <f t="shared" si="7"/>
        <v>80.802020000000525</v>
      </c>
      <c r="N31" s="114">
        <f t="shared" si="8"/>
        <v>80.771250000000322</v>
      </c>
      <c r="O31" s="66">
        <f t="shared" si="9"/>
        <v>4.3515351314497047E-2</v>
      </c>
      <c r="R31" s="13"/>
    </row>
    <row r="32" spans="1:18" x14ac:dyDescent="0.25">
      <c r="A32" s="6">
        <v>16</v>
      </c>
      <c r="B32" s="48">
        <f>Data!E24</f>
        <v>6132</v>
      </c>
      <c r="C32" s="15">
        <v>649</v>
      </c>
      <c r="D32" s="48">
        <v>649</v>
      </c>
      <c r="E32" s="15">
        <f t="shared" si="2"/>
        <v>1.3464900000000002</v>
      </c>
      <c r="F32" s="15">
        <f t="shared" si="3"/>
        <v>1.3464900000000002</v>
      </c>
      <c r="G32" s="180">
        <f t="shared" si="4"/>
        <v>1.3464900000000002</v>
      </c>
      <c r="H32" s="180">
        <f t="shared" si="5"/>
        <v>0</v>
      </c>
      <c r="J32" s="18"/>
      <c r="K32" s="15">
        <f t="shared" si="0"/>
        <v>6132</v>
      </c>
      <c r="L32" s="20">
        <f t="shared" si="6"/>
        <v>81.232800000000623</v>
      </c>
      <c r="M32" s="20">
        <f t="shared" si="7"/>
        <v>81.232800000000623</v>
      </c>
      <c r="N32" s="114">
        <f t="shared" si="8"/>
        <v>81.232800000000623</v>
      </c>
      <c r="O32" s="66">
        <f t="shared" si="9"/>
        <v>0</v>
      </c>
      <c r="R32" s="13"/>
    </row>
    <row r="33" spans="1:18" x14ac:dyDescent="0.25">
      <c r="A33" s="6">
        <v>17</v>
      </c>
      <c r="B33" s="48">
        <f>Data!E25</f>
        <v>6136</v>
      </c>
      <c r="C33" s="48">
        <v>638</v>
      </c>
      <c r="D33" s="48">
        <v>640</v>
      </c>
      <c r="E33" s="15">
        <f t="shared" si="2"/>
        <v>1.3463800000000001</v>
      </c>
      <c r="F33" s="15">
        <f t="shared" si="3"/>
        <v>1.3464</v>
      </c>
      <c r="G33" s="180">
        <f t="shared" si="4"/>
        <v>1.34639</v>
      </c>
      <c r="H33" s="180">
        <f t="shared" si="5"/>
        <v>1.4142135623666588E-5</v>
      </c>
      <c r="J33" s="18"/>
      <c r="K33" s="15">
        <f t="shared" si="0"/>
        <v>6136</v>
      </c>
      <c r="L33" s="20">
        <f t="shared" si="6"/>
        <v>80.55586000000028</v>
      </c>
      <c r="M33" s="20">
        <f t="shared" si="7"/>
        <v>80.678939999999727</v>
      </c>
      <c r="N33" s="114">
        <f t="shared" si="8"/>
        <v>80.617400000000004</v>
      </c>
      <c r="O33" s="66">
        <f t="shared" si="9"/>
        <v>8.7030702628049531E-2</v>
      </c>
      <c r="R33" s="13"/>
    </row>
    <row r="34" spans="1:18" x14ac:dyDescent="0.25">
      <c r="A34" s="6">
        <v>18</v>
      </c>
      <c r="B34" s="48">
        <f>Data!E26</f>
        <v>6137</v>
      </c>
      <c r="C34" s="48">
        <v>653</v>
      </c>
      <c r="D34" s="48">
        <v>653</v>
      </c>
      <c r="E34" s="15">
        <f t="shared" si="2"/>
        <v>1.34653</v>
      </c>
      <c r="F34" s="15">
        <f t="shared" si="3"/>
        <v>1.34653</v>
      </c>
      <c r="G34" s="180">
        <f t="shared" si="4"/>
        <v>1.34653</v>
      </c>
      <c r="H34" s="180">
        <f t="shared" si="5"/>
        <v>0</v>
      </c>
      <c r="J34" s="18"/>
      <c r="K34" s="15">
        <f t="shared" si="0"/>
        <v>6137</v>
      </c>
      <c r="L34" s="20">
        <f t="shared" si="6"/>
        <v>81.478959999999503</v>
      </c>
      <c r="M34" s="20">
        <f t="shared" si="7"/>
        <v>81.478959999999503</v>
      </c>
      <c r="N34" s="114">
        <f t="shared" si="8"/>
        <v>81.478959999999503</v>
      </c>
      <c r="O34" s="66">
        <f t="shared" si="9"/>
        <v>0</v>
      </c>
      <c r="R34" s="13"/>
    </row>
    <row r="35" spans="1:18" x14ac:dyDescent="0.25">
      <c r="A35" s="6">
        <v>19</v>
      </c>
      <c r="B35" s="48">
        <f>Data!E27</f>
        <v>6145</v>
      </c>
      <c r="C35" s="48">
        <v>630</v>
      </c>
      <c r="D35" s="48">
        <v>635</v>
      </c>
      <c r="E35" s="15">
        <f t="shared" si="2"/>
        <v>1.3463000000000001</v>
      </c>
      <c r="F35" s="15">
        <f t="shared" si="3"/>
        <v>1.3463500000000002</v>
      </c>
      <c r="G35" s="180">
        <f t="shared" si="4"/>
        <v>1.3463250000000002</v>
      </c>
      <c r="H35" s="180">
        <f t="shared" si="5"/>
        <v>3.535533905940199E-5</v>
      </c>
      <c r="J35" s="18"/>
      <c r="K35" s="15">
        <f t="shared" si="0"/>
        <v>6145</v>
      </c>
      <c r="L35" s="20">
        <f t="shared" si="6"/>
        <v>80.06353999999979</v>
      </c>
      <c r="M35" s="20">
        <f t="shared" si="7"/>
        <v>80.371240000000441</v>
      </c>
      <c r="N35" s="114">
        <f t="shared" si="8"/>
        <v>80.217390000000108</v>
      </c>
      <c r="O35" s="66">
        <f t="shared" si="9"/>
        <v>0.21757675657156078</v>
      </c>
      <c r="R35" s="13"/>
    </row>
    <row r="36" spans="1:18" x14ac:dyDescent="0.25">
      <c r="A36" s="6">
        <v>20</v>
      </c>
      <c r="B36" s="48">
        <f>Data!E28</f>
        <v>6146</v>
      </c>
      <c r="C36" s="48">
        <v>643</v>
      </c>
      <c r="D36" s="48">
        <v>643</v>
      </c>
      <c r="E36" s="15">
        <f t="shared" si="2"/>
        <v>1.34643</v>
      </c>
      <c r="F36" s="15">
        <f t="shared" si="3"/>
        <v>1.34643</v>
      </c>
      <c r="G36" s="180">
        <f t="shared" si="4"/>
        <v>1.34643</v>
      </c>
      <c r="H36" s="180">
        <f t="shared" si="5"/>
        <v>0</v>
      </c>
      <c r="J36" s="18"/>
      <c r="K36" s="15">
        <f t="shared" si="0"/>
        <v>6146</v>
      </c>
      <c r="L36" s="20">
        <f t="shared" si="6"/>
        <v>80.863559999999566</v>
      </c>
      <c r="M36" s="20">
        <f t="shared" si="7"/>
        <v>80.863559999999566</v>
      </c>
      <c r="N36" s="114">
        <f t="shared" si="8"/>
        <v>80.863559999999566</v>
      </c>
      <c r="O36" s="66">
        <f t="shared" si="9"/>
        <v>0</v>
      </c>
      <c r="R36" s="13"/>
    </row>
    <row r="37" spans="1:18" x14ac:dyDescent="0.25">
      <c r="A37" s="6">
        <v>21</v>
      </c>
      <c r="B37" s="48">
        <f>Data!E29</f>
        <v>6147</v>
      </c>
      <c r="C37" s="48">
        <v>622</v>
      </c>
      <c r="D37" s="48">
        <v>622</v>
      </c>
      <c r="E37" s="15">
        <f t="shared" si="2"/>
        <v>1.34622</v>
      </c>
      <c r="F37" s="15">
        <f t="shared" si="3"/>
        <v>1.34622</v>
      </c>
      <c r="G37" s="180">
        <f t="shared" si="4"/>
        <v>1.34622</v>
      </c>
      <c r="H37" s="180">
        <f t="shared" si="5"/>
        <v>0</v>
      </c>
      <c r="J37" s="18"/>
      <c r="K37" s="15">
        <f t="shared" si="0"/>
        <v>6147</v>
      </c>
      <c r="L37" s="20">
        <f t="shared" si="6"/>
        <v>79.5712199999993</v>
      </c>
      <c r="M37" s="20">
        <f t="shared" si="7"/>
        <v>79.5712199999993</v>
      </c>
      <c r="N37" s="114">
        <f t="shared" si="8"/>
        <v>79.5712199999993</v>
      </c>
      <c r="O37" s="66">
        <f t="shared" si="9"/>
        <v>0</v>
      </c>
      <c r="R37" s="13"/>
    </row>
    <row r="38" spans="1:18" x14ac:dyDescent="0.25">
      <c r="A38" s="6">
        <v>22</v>
      </c>
      <c r="B38" s="48">
        <f>Data!E30</f>
        <v>6154</v>
      </c>
      <c r="C38" s="48">
        <v>648</v>
      </c>
      <c r="D38" s="48">
        <v>647</v>
      </c>
      <c r="E38" s="15">
        <f t="shared" si="2"/>
        <v>1.3464800000000001</v>
      </c>
      <c r="F38" s="15">
        <f t="shared" si="3"/>
        <v>1.3464700000000001</v>
      </c>
      <c r="G38" s="180">
        <f t="shared" si="4"/>
        <v>1.3464750000000001</v>
      </c>
      <c r="H38" s="180">
        <f t="shared" si="5"/>
        <v>7.0710678119117998E-6</v>
      </c>
      <c r="J38" s="18"/>
      <c r="K38" s="15">
        <f t="shared" si="0"/>
        <v>6154</v>
      </c>
      <c r="L38" s="20">
        <f t="shared" si="6"/>
        <v>81.171260000000217</v>
      </c>
      <c r="M38" s="20">
        <f t="shared" si="7"/>
        <v>81.109719999999811</v>
      </c>
      <c r="N38" s="114">
        <f t="shared" si="8"/>
        <v>81.140490000000014</v>
      </c>
      <c r="O38" s="66">
        <f t="shared" si="9"/>
        <v>4.3515351314507095E-2</v>
      </c>
      <c r="R38" s="13"/>
    </row>
    <row r="39" spans="1:18" x14ac:dyDescent="0.25">
      <c r="A39" s="6">
        <v>23</v>
      </c>
      <c r="B39" s="48">
        <f>Data!E31</f>
        <v>6160</v>
      </c>
      <c r="C39" s="48">
        <v>649</v>
      </c>
      <c r="D39" s="48">
        <v>648</v>
      </c>
      <c r="E39" s="15">
        <f t="shared" si="2"/>
        <v>1.3464900000000002</v>
      </c>
      <c r="F39" s="15">
        <f t="shared" si="3"/>
        <v>1.3464800000000001</v>
      </c>
      <c r="G39" s="180">
        <f t="shared" si="4"/>
        <v>1.3464850000000002</v>
      </c>
      <c r="H39" s="180">
        <f t="shared" si="5"/>
        <v>7.0710678119117998E-6</v>
      </c>
      <c r="J39" s="18"/>
      <c r="K39" s="15">
        <f t="shared" si="0"/>
        <v>6160</v>
      </c>
      <c r="L39" s="20">
        <f t="shared" si="6"/>
        <v>81.232800000000623</v>
      </c>
      <c r="M39" s="20">
        <f t="shared" si="7"/>
        <v>81.171260000000217</v>
      </c>
      <c r="N39" s="114">
        <f t="shared" si="8"/>
        <v>81.20203000000042</v>
      </c>
      <c r="O39" s="66">
        <f t="shared" si="9"/>
        <v>4.3515351314507095E-2</v>
      </c>
      <c r="R39" s="13"/>
    </row>
    <row r="40" spans="1:18" x14ac:dyDescent="0.25">
      <c r="A40" s="6">
        <v>24</v>
      </c>
      <c r="B40" s="48" t="str">
        <f>Data!E32</f>
        <v>TMC</v>
      </c>
      <c r="C40" s="48">
        <v>651</v>
      </c>
      <c r="D40" s="48">
        <v>649</v>
      </c>
      <c r="E40" s="15">
        <f t="shared" si="2"/>
        <v>1.3465100000000001</v>
      </c>
      <c r="F40" s="15">
        <f t="shared" si="3"/>
        <v>1.3464900000000002</v>
      </c>
      <c r="G40" s="180">
        <f t="shared" si="4"/>
        <v>1.3465000000000003</v>
      </c>
      <c r="H40" s="180">
        <f t="shared" si="5"/>
        <v>1.4142135623666588E-5</v>
      </c>
      <c r="J40" s="18"/>
      <c r="K40" s="15" t="str">
        <f t="shared" si="0"/>
        <v>TMC</v>
      </c>
      <c r="L40" s="20">
        <f t="shared" si="6"/>
        <v>81.355880000000056</v>
      </c>
      <c r="M40" s="20">
        <f t="shared" si="7"/>
        <v>81.232800000000623</v>
      </c>
      <c r="N40" s="114">
        <f t="shared" si="8"/>
        <v>81.294340000000346</v>
      </c>
      <c r="O40" s="66">
        <f t="shared" si="9"/>
        <v>8.7030702628039483E-2</v>
      </c>
      <c r="R40" s="13"/>
    </row>
    <row r="41" spans="1:18" x14ac:dyDescent="0.25">
      <c r="A41" s="6">
        <v>25</v>
      </c>
      <c r="B41" s="48">
        <f>Data!E33</f>
        <v>6164</v>
      </c>
      <c r="C41" s="48">
        <v>650</v>
      </c>
      <c r="D41" s="48">
        <v>651</v>
      </c>
      <c r="E41" s="15">
        <f t="shared" si="2"/>
        <v>1.3465</v>
      </c>
      <c r="F41" s="15">
        <f t="shared" si="3"/>
        <v>1.3465100000000001</v>
      </c>
      <c r="G41" s="180">
        <f t="shared" si="4"/>
        <v>1.3465050000000001</v>
      </c>
      <c r="H41" s="180">
        <f t="shared" si="5"/>
        <v>7.0710678119117998E-6</v>
      </c>
      <c r="J41" s="18"/>
      <c r="K41" s="15">
        <f t="shared" ref="K41:K88" si="10">B41</f>
        <v>6164</v>
      </c>
      <c r="L41" s="20">
        <f t="shared" si="6"/>
        <v>81.29433999999965</v>
      </c>
      <c r="M41" s="20">
        <f t="shared" si="7"/>
        <v>81.355880000000056</v>
      </c>
      <c r="N41" s="114">
        <f t="shared" si="8"/>
        <v>81.325109999999853</v>
      </c>
      <c r="O41" s="66">
        <f t="shared" si="9"/>
        <v>4.3515351314507095E-2</v>
      </c>
      <c r="P41" s="18"/>
      <c r="Q41" s="15"/>
    </row>
    <row r="42" spans="1:18" x14ac:dyDescent="0.25">
      <c r="A42" s="6">
        <v>26</v>
      </c>
      <c r="B42" s="48">
        <f>Data!E34</f>
        <v>6176</v>
      </c>
      <c r="C42" s="48">
        <v>635</v>
      </c>
      <c r="D42" s="48">
        <v>636</v>
      </c>
      <c r="E42" s="15">
        <f t="shared" si="2"/>
        <v>1.3463500000000002</v>
      </c>
      <c r="F42" s="15">
        <f t="shared" si="3"/>
        <v>1.34636</v>
      </c>
      <c r="G42" s="180">
        <f t="shared" si="4"/>
        <v>1.346355</v>
      </c>
      <c r="H42" s="180">
        <f t="shared" si="5"/>
        <v>7.0710678117547895E-6</v>
      </c>
      <c r="J42" s="18"/>
      <c r="K42" s="15">
        <f t="shared" si="10"/>
        <v>6176</v>
      </c>
      <c r="L42" s="20">
        <f t="shared" si="6"/>
        <v>80.371240000000441</v>
      </c>
      <c r="M42" s="20">
        <f t="shared" si="7"/>
        <v>80.432779999999482</v>
      </c>
      <c r="N42" s="114">
        <f t="shared" si="8"/>
        <v>80.402009999999962</v>
      </c>
      <c r="O42" s="66">
        <f t="shared" si="9"/>
        <v>4.3515351313542429E-2</v>
      </c>
      <c r="P42" s="18"/>
      <c r="Q42" s="15"/>
    </row>
    <row r="43" spans="1:18" x14ac:dyDescent="0.25">
      <c r="A43" s="6">
        <v>27</v>
      </c>
      <c r="B43" s="48">
        <f>Data!E35</f>
        <v>6178</v>
      </c>
      <c r="C43" s="48">
        <v>677</v>
      </c>
      <c r="D43" s="48">
        <v>678</v>
      </c>
      <c r="E43" s="15">
        <f t="shared" si="2"/>
        <v>1.34677</v>
      </c>
      <c r="F43" s="15">
        <f t="shared" si="3"/>
        <v>1.3467800000000001</v>
      </c>
      <c r="G43" s="180">
        <f t="shared" si="4"/>
        <v>1.3467750000000001</v>
      </c>
      <c r="H43" s="180">
        <f t="shared" si="5"/>
        <v>7.0710678119117998E-6</v>
      </c>
      <c r="J43" s="18"/>
      <c r="K43" s="15">
        <f t="shared" si="10"/>
        <v>6178</v>
      </c>
      <c r="L43" s="20">
        <f t="shared" si="6"/>
        <v>82.955919999999608</v>
      </c>
      <c r="M43" s="20">
        <f t="shared" si="7"/>
        <v>83.017460000000014</v>
      </c>
      <c r="N43" s="114">
        <f t="shared" si="8"/>
        <v>82.986689999999811</v>
      </c>
      <c r="O43" s="66">
        <f t="shared" si="9"/>
        <v>4.3515351314507095E-2</v>
      </c>
      <c r="P43" s="18"/>
      <c r="Q43" s="15"/>
    </row>
    <row r="44" spans="1:18" x14ac:dyDescent="0.25">
      <c r="A44" s="6">
        <v>28</v>
      </c>
      <c r="B44" s="48">
        <f>Data!E36</f>
        <v>6181</v>
      </c>
      <c r="C44" s="48">
        <v>615</v>
      </c>
      <c r="D44" s="48">
        <v>615</v>
      </c>
      <c r="E44" s="15">
        <f t="shared" si="2"/>
        <v>1.3461500000000002</v>
      </c>
      <c r="F44" s="15">
        <f t="shared" si="3"/>
        <v>1.3461500000000002</v>
      </c>
      <c r="G44" s="180">
        <f t="shared" si="4"/>
        <v>1.3461500000000002</v>
      </c>
      <c r="H44" s="180">
        <f t="shared" si="5"/>
        <v>0</v>
      </c>
      <c r="J44" s="18"/>
      <c r="K44" s="15">
        <f t="shared" si="10"/>
        <v>6181</v>
      </c>
      <c r="L44" s="20">
        <f t="shared" si="6"/>
        <v>79.140440000000581</v>
      </c>
      <c r="M44" s="20">
        <f t="shared" si="7"/>
        <v>79.140440000000581</v>
      </c>
      <c r="N44" s="114">
        <f t="shared" si="8"/>
        <v>79.140440000000581</v>
      </c>
      <c r="O44" s="66">
        <f t="shared" si="9"/>
        <v>0</v>
      </c>
      <c r="P44" s="18"/>
      <c r="Q44" s="15"/>
    </row>
    <row r="45" spans="1:18" x14ac:dyDescent="0.25">
      <c r="A45" s="6">
        <v>29</v>
      </c>
      <c r="B45" s="48">
        <f>Data!E37</f>
        <v>6183</v>
      </c>
      <c r="C45" s="48">
        <v>670</v>
      </c>
      <c r="D45" s="48">
        <v>669</v>
      </c>
      <c r="E45" s="15">
        <f t="shared" si="2"/>
        <v>1.3467</v>
      </c>
      <c r="F45" s="15">
        <f t="shared" si="3"/>
        <v>1.3466900000000002</v>
      </c>
      <c r="G45" s="180">
        <f t="shared" si="4"/>
        <v>1.346695</v>
      </c>
      <c r="H45" s="180">
        <f t="shared" si="5"/>
        <v>7.0710678117547895E-6</v>
      </c>
      <c r="J45" s="18"/>
      <c r="K45" s="15">
        <f t="shared" si="10"/>
        <v>6183</v>
      </c>
      <c r="L45" s="20">
        <f t="shared" si="6"/>
        <v>82.525139999999524</v>
      </c>
      <c r="M45" s="20">
        <f t="shared" si="7"/>
        <v>82.463600000000483</v>
      </c>
      <c r="N45" s="114">
        <f t="shared" si="8"/>
        <v>82.494370000000004</v>
      </c>
      <c r="O45" s="66">
        <f t="shared" si="9"/>
        <v>4.3515351313542429E-2</v>
      </c>
      <c r="P45" s="18"/>
      <c r="Q45" s="15"/>
    </row>
    <row r="46" spans="1:18" x14ac:dyDescent="0.25">
      <c r="A46" s="6">
        <v>30</v>
      </c>
      <c r="B46" s="48">
        <f>Data!E38</f>
        <v>6184</v>
      </c>
      <c r="C46" s="48">
        <v>663</v>
      </c>
      <c r="D46" s="48">
        <v>664</v>
      </c>
      <c r="E46" s="15">
        <f t="shared" si="2"/>
        <v>1.34663</v>
      </c>
      <c r="F46" s="15">
        <f t="shared" si="3"/>
        <v>1.3466400000000001</v>
      </c>
      <c r="G46" s="180">
        <f t="shared" si="4"/>
        <v>1.346635</v>
      </c>
      <c r="H46" s="180">
        <f t="shared" si="5"/>
        <v>7.0710678119117998E-6</v>
      </c>
      <c r="J46" s="18"/>
      <c r="K46" s="15">
        <f t="shared" si="10"/>
        <v>6184</v>
      </c>
      <c r="L46" s="20">
        <f t="shared" si="6"/>
        <v>82.094359999999426</v>
      </c>
      <c r="M46" s="20">
        <f t="shared" si="7"/>
        <v>82.155899999999832</v>
      </c>
      <c r="N46" s="114">
        <f t="shared" si="8"/>
        <v>82.125129999999629</v>
      </c>
      <c r="O46" s="66">
        <f t="shared" si="9"/>
        <v>4.3515351314507095E-2</v>
      </c>
      <c r="P46" s="18"/>
      <c r="Q46" s="15"/>
    </row>
    <row r="47" spans="1:18" x14ac:dyDescent="0.25">
      <c r="A47" s="6">
        <v>31</v>
      </c>
      <c r="B47" s="48">
        <f>Data!E39</f>
        <v>6188</v>
      </c>
      <c r="C47" s="48">
        <v>628</v>
      </c>
      <c r="D47" s="48">
        <v>630</v>
      </c>
      <c r="E47" s="15">
        <f t="shared" si="2"/>
        <v>1.3462800000000001</v>
      </c>
      <c r="F47" s="15">
        <f t="shared" si="3"/>
        <v>1.3463000000000001</v>
      </c>
      <c r="G47" s="180">
        <f t="shared" si="4"/>
        <v>1.3462900000000002</v>
      </c>
      <c r="H47" s="180">
        <f t="shared" si="5"/>
        <v>1.4142135623666588E-5</v>
      </c>
      <c r="J47" s="18"/>
      <c r="K47" s="15">
        <f t="shared" si="10"/>
        <v>6188</v>
      </c>
      <c r="L47" s="20">
        <f t="shared" si="6"/>
        <v>79.940460000000357</v>
      </c>
      <c r="M47" s="20">
        <f t="shared" si="7"/>
        <v>80.06353999999979</v>
      </c>
      <c r="N47" s="114">
        <f t="shared" si="8"/>
        <v>80.002000000000066</v>
      </c>
      <c r="O47" s="66">
        <f t="shared" si="9"/>
        <v>8.7030702628039483E-2</v>
      </c>
      <c r="P47" s="18"/>
      <c r="Q47" s="15"/>
    </row>
    <row r="48" spans="1:18" x14ac:dyDescent="0.25">
      <c r="A48" s="6">
        <v>32</v>
      </c>
      <c r="B48" s="48">
        <f>Data!E40</f>
        <v>6190</v>
      </c>
      <c r="C48" s="48">
        <v>609</v>
      </c>
      <c r="D48" s="48">
        <v>610</v>
      </c>
      <c r="E48" s="15">
        <f t="shared" si="2"/>
        <v>1.34609</v>
      </c>
      <c r="F48" s="15">
        <f t="shared" si="3"/>
        <v>1.3461000000000001</v>
      </c>
      <c r="G48" s="180">
        <f t="shared" si="4"/>
        <v>1.346095</v>
      </c>
      <c r="H48" s="180">
        <f t="shared" si="5"/>
        <v>7.0710678119117998E-6</v>
      </c>
      <c r="J48" s="18"/>
      <c r="K48" s="15">
        <f t="shared" si="10"/>
        <v>6190</v>
      </c>
      <c r="L48" s="20">
        <f t="shared" si="6"/>
        <v>78.771199999999524</v>
      </c>
      <c r="M48" s="20">
        <f t="shared" si="7"/>
        <v>78.83273999999993</v>
      </c>
      <c r="N48" s="114">
        <f t="shared" si="8"/>
        <v>78.801969999999727</v>
      </c>
      <c r="O48" s="66">
        <f t="shared" si="9"/>
        <v>4.3515351314507095E-2</v>
      </c>
      <c r="P48" s="18"/>
      <c r="Q48" s="15"/>
    </row>
    <row r="49" spans="1:17" x14ac:dyDescent="0.25">
      <c r="A49" s="6">
        <v>33</v>
      </c>
      <c r="B49" s="48">
        <f>Data!E41</f>
        <v>6204</v>
      </c>
      <c r="C49" s="48">
        <v>659</v>
      </c>
      <c r="D49" s="48">
        <v>661</v>
      </c>
      <c r="E49" s="15">
        <f t="shared" si="2"/>
        <v>1.3465900000000002</v>
      </c>
      <c r="F49" s="15">
        <f t="shared" si="3"/>
        <v>1.3466100000000001</v>
      </c>
      <c r="G49" s="180">
        <f t="shared" si="4"/>
        <v>1.3466</v>
      </c>
      <c r="H49" s="180">
        <f t="shared" si="5"/>
        <v>1.4142135623666588E-5</v>
      </c>
      <c r="J49" s="18"/>
      <c r="K49" s="15">
        <f t="shared" si="10"/>
        <v>6204</v>
      </c>
      <c r="L49" s="20">
        <f t="shared" si="6"/>
        <v>81.848200000000546</v>
      </c>
      <c r="M49" s="20">
        <f t="shared" si="7"/>
        <v>81.971279999999993</v>
      </c>
      <c r="N49" s="114">
        <f t="shared" si="8"/>
        <v>81.909740000000269</v>
      </c>
      <c r="O49" s="66">
        <f t="shared" si="9"/>
        <v>8.7030702628049531E-2</v>
      </c>
      <c r="P49" s="18"/>
      <c r="Q49" s="15"/>
    </row>
    <row r="50" spans="1:17" x14ac:dyDescent="0.25">
      <c r="A50" s="6">
        <v>34</v>
      </c>
      <c r="B50" s="48">
        <f>Data!E42</f>
        <v>6208</v>
      </c>
      <c r="C50" s="48">
        <v>646</v>
      </c>
      <c r="D50" s="48">
        <v>646</v>
      </c>
      <c r="E50" s="15">
        <f t="shared" si="2"/>
        <v>1.34646</v>
      </c>
      <c r="F50" s="15">
        <f t="shared" si="3"/>
        <v>1.34646</v>
      </c>
      <c r="G50" s="180">
        <f t="shared" si="4"/>
        <v>1.34646</v>
      </c>
      <c r="H50" s="180">
        <f t="shared" si="5"/>
        <v>0</v>
      </c>
      <c r="J50" s="18"/>
      <c r="K50" s="15">
        <f t="shared" si="10"/>
        <v>6208</v>
      </c>
      <c r="L50" s="20">
        <f t="shared" si="6"/>
        <v>81.048179999999405</v>
      </c>
      <c r="M50" s="20">
        <f t="shared" si="7"/>
        <v>81.048179999999405</v>
      </c>
      <c r="N50" s="114">
        <f t="shared" si="8"/>
        <v>81.048179999999405</v>
      </c>
      <c r="O50" s="66">
        <f t="shared" si="9"/>
        <v>0</v>
      </c>
      <c r="P50" s="18"/>
      <c r="Q50" s="15"/>
    </row>
    <row r="51" spans="1:17" x14ac:dyDescent="0.25">
      <c r="A51" s="6">
        <v>35</v>
      </c>
      <c r="B51" s="48">
        <f>Data!E43</f>
        <v>6224</v>
      </c>
      <c r="C51" s="48">
        <v>589</v>
      </c>
      <c r="D51" s="48">
        <v>589</v>
      </c>
      <c r="E51" s="15">
        <f t="shared" si="2"/>
        <v>1.34589</v>
      </c>
      <c r="F51" s="15">
        <f t="shared" si="3"/>
        <v>1.34589</v>
      </c>
      <c r="G51" s="180">
        <f t="shared" si="4"/>
        <v>1.34589</v>
      </c>
      <c r="H51" s="180">
        <f t="shared" si="5"/>
        <v>0</v>
      </c>
      <c r="J51" s="18"/>
      <c r="K51" s="15">
        <f t="shared" si="10"/>
        <v>6224</v>
      </c>
      <c r="L51" s="20">
        <f t="shared" si="6"/>
        <v>77.540399999999664</v>
      </c>
      <c r="M51" s="20">
        <f t="shared" si="7"/>
        <v>77.540399999999664</v>
      </c>
      <c r="N51" s="114">
        <f t="shared" si="8"/>
        <v>77.540399999999664</v>
      </c>
      <c r="O51" s="66">
        <f t="shared" si="9"/>
        <v>0</v>
      </c>
      <c r="P51" s="18"/>
      <c r="Q51" s="15"/>
    </row>
    <row r="52" spans="1:17" x14ac:dyDescent="0.25">
      <c r="A52" s="6">
        <v>36</v>
      </c>
      <c r="B52" s="48">
        <f>Data!E44</f>
        <v>6228</v>
      </c>
      <c r="C52" s="48">
        <v>609</v>
      </c>
      <c r="D52" s="48">
        <v>610</v>
      </c>
      <c r="E52" s="15">
        <f t="shared" si="2"/>
        <v>1.34609</v>
      </c>
      <c r="F52" s="15">
        <f t="shared" si="3"/>
        <v>1.3461000000000001</v>
      </c>
      <c r="G52" s="180">
        <f t="shared" si="4"/>
        <v>1.346095</v>
      </c>
      <c r="H52" s="180">
        <f t="shared" si="5"/>
        <v>7.0710678119117998E-6</v>
      </c>
      <c r="J52" s="18"/>
      <c r="K52" s="15">
        <f t="shared" si="10"/>
        <v>6228</v>
      </c>
      <c r="L52" s="20">
        <f t="shared" si="6"/>
        <v>78.771199999999524</v>
      </c>
      <c r="M52" s="20">
        <f t="shared" si="7"/>
        <v>78.83273999999993</v>
      </c>
      <c r="N52" s="114">
        <f t="shared" si="8"/>
        <v>78.801969999999727</v>
      </c>
      <c r="O52" s="66">
        <f t="shared" si="9"/>
        <v>4.3515351314507095E-2</v>
      </c>
      <c r="P52" s="18"/>
      <c r="Q52" s="15"/>
    </row>
    <row r="53" spans="1:17" x14ac:dyDescent="0.25">
      <c r="A53" s="6">
        <v>37</v>
      </c>
      <c r="B53" s="48">
        <f>Data!E45</f>
        <v>6230</v>
      </c>
      <c r="C53" s="48">
        <v>628</v>
      </c>
      <c r="D53" s="48">
        <v>630</v>
      </c>
      <c r="E53" s="15">
        <f t="shared" si="2"/>
        <v>1.3462800000000001</v>
      </c>
      <c r="F53" s="15">
        <f t="shared" si="3"/>
        <v>1.3463000000000001</v>
      </c>
      <c r="G53" s="180">
        <f t="shared" si="4"/>
        <v>1.3462900000000002</v>
      </c>
      <c r="H53" s="180">
        <f t="shared" si="5"/>
        <v>1.4142135623666588E-5</v>
      </c>
      <c r="J53" s="18"/>
      <c r="K53" s="15">
        <f t="shared" si="10"/>
        <v>6230</v>
      </c>
      <c r="L53" s="20">
        <f t="shared" si="6"/>
        <v>79.940460000000357</v>
      </c>
      <c r="M53" s="20">
        <f t="shared" si="7"/>
        <v>80.06353999999979</v>
      </c>
      <c r="N53" s="114">
        <f t="shared" si="8"/>
        <v>80.002000000000066</v>
      </c>
      <c r="O53" s="66">
        <f t="shared" si="9"/>
        <v>8.7030702628039483E-2</v>
      </c>
      <c r="P53" s="18"/>
      <c r="Q53" s="15"/>
    </row>
    <row r="54" spans="1:17" x14ac:dyDescent="0.25">
      <c r="A54" s="6">
        <v>38</v>
      </c>
      <c r="B54" s="48">
        <f>Data!E46</f>
        <v>6235</v>
      </c>
      <c r="C54" s="48">
        <v>644</v>
      </c>
      <c r="D54" s="48">
        <v>643</v>
      </c>
      <c r="E54" s="15">
        <f t="shared" si="2"/>
        <v>1.3464400000000001</v>
      </c>
      <c r="F54" s="15">
        <f t="shared" si="3"/>
        <v>1.34643</v>
      </c>
      <c r="G54" s="180">
        <f t="shared" si="4"/>
        <v>1.346435</v>
      </c>
      <c r="H54" s="180">
        <f t="shared" si="5"/>
        <v>7.0710678119117998E-6</v>
      </c>
      <c r="J54" s="18"/>
      <c r="K54" s="15">
        <f t="shared" si="10"/>
        <v>6235</v>
      </c>
      <c r="L54" s="20">
        <f t="shared" si="6"/>
        <v>80.925099999999972</v>
      </c>
      <c r="M54" s="20">
        <f t="shared" si="7"/>
        <v>80.863559999999566</v>
      </c>
      <c r="N54" s="114">
        <f t="shared" si="8"/>
        <v>80.894329999999769</v>
      </c>
      <c r="O54" s="66">
        <f t="shared" si="9"/>
        <v>4.3515351314507095E-2</v>
      </c>
      <c r="P54" s="18"/>
      <c r="Q54" s="15"/>
    </row>
    <row r="55" spans="1:17" x14ac:dyDescent="0.25">
      <c r="A55" s="6">
        <v>39</v>
      </c>
      <c r="B55" s="48">
        <f>Data!E47</f>
        <v>6237</v>
      </c>
      <c r="C55" s="48">
        <v>678</v>
      </c>
      <c r="D55" s="48">
        <v>680</v>
      </c>
      <c r="E55" s="15">
        <f t="shared" si="2"/>
        <v>1.3467800000000001</v>
      </c>
      <c r="F55" s="15">
        <f t="shared" si="3"/>
        <v>1.3468</v>
      </c>
      <c r="G55" s="180">
        <f t="shared" si="4"/>
        <v>1.3467899999999999</v>
      </c>
      <c r="H55" s="180">
        <f t="shared" si="5"/>
        <v>1.4142135623666588E-5</v>
      </c>
      <c r="J55" s="18"/>
      <c r="K55" s="15">
        <f t="shared" si="10"/>
        <v>6237</v>
      </c>
      <c r="L55" s="20">
        <f t="shared" si="6"/>
        <v>83.017460000000014</v>
      </c>
      <c r="M55" s="20">
        <f t="shared" si="7"/>
        <v>83.140539999999447</v>
      </c>
      <c r="N55" s="114">
        <f t="shared" si="8"/>
        <v>83.078999999999724</v>
      </c>
      <c r="O55" s="66">
        <f t="shared" si="9"/>
        <v>8.7030702628039483E-2</v>
      </c>
      <c r="P55" s="18"/>
    </row>
    <row r="56" spans="1:17" x14ac:dyDescent="0.25">
      <c r="A56" s="6">
        <v>40</v>
      </c>
      <c r="B56" s="48" t="str">
        <f>Data!E48</f>
        <v>TMC</v>
      </c>
      <c r="C56" s="48">
        <v>645</v>
      </c>
      <c r="D56" s="48">
        <v>645</v>
      </c>
      <c r="E56" s="15">
        <f t="shared" si="2"/>
        <v>1.3464500000000001</v>
      </c>
      <c r="F56" s="15">
        <f t="shared" si="3"/>
        <v>1.3464500000000001</v>
      </c>
      <c r="G56" s="180">
        <f t="shared" si="4"/>
        <v>1.3464500000000001</v>
      </c>
      <c r="H56" s="180">
        <f t="shared" si="5"/>
        <v>0</v>
      </c>
      <c r="J56" s="18"/>
      <c r="K56" s="15" t="str">
        <f t="shared" si="10"/>
        <v>TMC</v>
      </c>
      <c r="L56" s="20">
        <f t="shared" si="6"/>
        <v>80.986640000000378</v>
      </c>
      <c r="M56" s="20">
        <f t="shared" si="7"/>
        <v>80.986640000000378</v>
      </c>
      <c r="N56" s="114">
        <f t="shared" si="8"/>
        <v>80.986640000000378</v>
      </c>
      <c r="O56" s="66">
        <f t="shared" si="9"/>
        <v>0</v>
      </c>
      <c r="P56" s="18"/>
    </row>
    <row r="57" spans="1:17" x14ac:dyDescent="0.25">
      <c r="A57" s="6">
        <v>41</v>
      </c>
      <c r="B57" s="48">
        <f>Data!E49</f>
        <v>6239</v>
      </c>
      <c r="C57" s="48">
        <v>662</v>
      </c>
      <c r="D57" s="48">
        <v>662</v>
      </c>
      <c r="E57" s="15">
        <f t="shared" si="2"/>
        <v>1.3466200000000002</v>
      </c>
      <c r="F57" s="15">
        <f t="shared" si="3"/>
        <v>1.3466200000000002</v>
      </c>
      <c r="G57" s="180">
        <f t="shared" si="4"/>
        <v>1.3466200000000002</v>
      </c>
      <c r="H57" s="180">
        <f t="shared" si="5"/>
        <v>0</v>
      </c>
      <c r="J57" s="18"/>
      <c r="K57" s="15">
        <f t="shared" si="10"/>
        <v>6239</v>
      </c>
      <c r="L57" s="20">
        <f t="shared" si="6"/>
        <v>82.032820000000399</v>
      </c>
      <c r="M57" s="20">
        <f t="shared" si="7"/>
        <v>82.032820000000399</v>
      </c>
      <c r="N57" s="114">
        <f t="shared" si="8"/>
        <v>82.032820000000399</v>
      </c>
      <c r="O57" s="66">
        <f t="shared" si="9"/>
        <v>0</v>
      </c>
      <c r="P57" s="18"/>
    </row>
    <row r="58" spans="1:17" x14ac:dyDescent="0.25">
      <c r="A58" s="6">
        <v>42</v>
      </c>
      <c r="B58" s="48">
        <f>Data!E50</f>
        <v>6241</v>
      </c>
      <c r="C58" s="48">
        <v>625</v>
      </c>
      <c r="D58" s="48">
        <v>623</v>
      </c>
      <c r="E58" s="15">
        <f t="shared" si="2"/>
        <v>1.3462500000000002</v>
      </c>
      <c r="F58" s="15">
        <f t="shared" si="3"/>
        <v>1.34623</v>
      </c>
      <c r="G58" s="180">
        <f t="shared" si="4"/>
        <v>1.3462400000000001</v>
      </c>
      <c r="H58" s="180">
        <f t="shared" si="5"/>
        <v>1.41421356238236E-5</v>
      </c>
      <c r="J58" s="18"/>
      <c r="K58" s="15">
        <f t="shared" si="10"/>
        <v>6241</v>
      </c>
      <c r="L58" s="20">
        <f t="shared" si="6"/>
        <v>79.755840000000504</v>
      </c>
      <c r="M58" s="20">
        <f t="shared" si="7"/>
        <v>79.632759999999706</v>
      </c>
      <c r="N58" s="114">
        <f t="shared" si="8"/>
        <v>79.694300000000112</v>
      </c>
      <c r="O58" s="66">
        <f t="shared" si="9"/>
        <v>8.7030702629004142E-2</v>
      </c>
      <c r="P58" s="18"/>
    </row>
    <row r="59" spans="1:17" x14ac:dyDescent="0.25">
      <c r="A59" s="6">
        <v>43</v>
      </c>
      <c r="B59" s="48">
        <f>Data!E51</f>
        <v>6242</v>
      </c>
      <c r="C59" s="48">
        <v>636</v>
      </c>
      <c r="D59" s="48">
        <v>637</v>
      </c>
      <c r="E59" s="15">
        <f t="shared" si="2"/>
        <v>1.34636</v>
      </c>
      <c r="F59" s="15">
        <f t="shared" si="3"/>
        <v>1.3463700000000001</v>
      </c>
      <c r="G59" s="180">
        <f t="shared" si="4"/>
        <v>1.346365</v>
      </c>
      <c r="H59" s="180">
        <f t="shared" si="5"/>
        <v>7.0710678119117998E-6</v>
      </c>
      <c r="J59" s="18"/>
      <c r="K59" s="15">
        <f t="shared" si="10"/>
        <v>6242</v>
      </c>
      <c r="L59" s="20">
        <f t="shared" si="6"/>
        <v>80.432779999999482</v>
      </c>
      <c r="M59" s="20">
        <f t="shared" si="7"/>
        <v>80.494319999999874</v>
      </c>
      <c r="N59" s="114">
        <f t="shared" si="8"/>
        <v>80.463549999999685</v>
      </c>
      <c r="O59" s="66">
        <f t="shared" si="9"/>
        <v>4.3515351314497047E-2</v>
      </c>
    </row>
    <row r="60" spans="1:17" x14ac:dyDescent="0.25">
      <c r="A60" s="6">
        <v>44</v>
      </c>
      <c r="B60" s="48">
        <f>Data!E52</f>
        <v>6246</v>
      </c>
      <c r="C60" s="48">
        <v>599</v>
      </c>
      <c r="D60" s="48">
        <v>599</v>
      </c>
      <c r="E60" s="15">
        <f t="shared" si="2"/>
        <v>1.34599</v>
      </c>
      <c r="F60" s="15">
        <f t="shared" si="3"/>
        <v>1.34599</v>
      </c>
      <c r="G60" s="180">
        <f t="shared" si="4"/>
        <v>1.34599</v>
      </c>
      <c r="H60" s="180">
        <f t="shared" si="5"/>
        <v>0</v>
      </c>
      <c r="J60" s="18"/>
      <c r="K60" s="15">
        <f t="shared" si="10"/>
        <v>6246</v>
      </c>
      <c r="L60" s="20">
        <f t="shared" si="6"/>
        <v>78.155799999999587</v>
      </c>
      <c r="M60" s="20">
        <f t="shared" si="7"/>
        <v>78.155799999999587</v>
      </c>
      <c r="N60" s="114">
        <f t="shared" si="8"/>
        <v>78.155799999999587</v>
      </c>
      <c r="O60" s="66">
        <f t="shared" si="9"/>
        <v>0</v>
      </c>
    </row>
    <row r="61" spans="1:17" x14ac:dyDescent="0.25">
      <c r="A61" s="6">
        <v>45</v>
      </c>
      <c r="B61" s="48">
        <f>Data!E53</f>
        <v>6249</v>
      </c>
      <c r="C61" s="48">
        <v>645</v>
      </c>
      <c r="D61" s="48">
        <v>647</v>
      </c>
      <c r="E61" s="15">
        <f t="shared" si="2"/>
        <v>1.3464500000000001</v>
      </c>
      <c r="F61" s="15">
        <f t="shared" si="3"/>
        <v>1.3464700000000001</v>
      </c>
      <c r="G61" s="180">
        <f t="shared" si="4"/>
        <v>1.34646</v>
      </c>
      <c r="H61" s="180">
        <f t="shared" si="5"/>
        <v>1.4142135623666588E-5</v>
      </c>
      <c r="J61" s="18"/>
      <c r="K61" s="15">
        <f t="shared" si="10"/>
        <v>6249</v>
      </c>
      <c r="L61" s="20">
        <f t="shared" si="6"/>
        <v>80.986640000000378</v>
      </c>
      <c r="M61" s="20">
        <f t="shared" si="7"/>
        <v>81.109719999999811</v>
      </c>
      <c r="N61" s="114">
        <f t="shared" si="8"/>
        <v>81.048180000000087</v>
      </c>
      <c r="O61" s="66">
        <f t="shared" si="9"/>
        <v>8.7030702628039483E-2</v>
      </c>
    </row>
    <row r="62" spans="1:17" x14ac:dyDescent="0.25">
      <c r="A62" s="6">
        <v>46</v>
      </c>
      <c r="B62" s="48">
        <f>Data!E54</f>
        <v>6250</v>
      </c>
      <c r="C62" s="48">
        <v>662</v>
      </c>
      <c r="D62" s="48">
        <v>663</v>
      </c>
      <c r="E62" s="15">
        <f t="shared" si="2"/>
        <v>1.3466200000000002</v>
      </c>
      <c r="F62" s="15">
        <f t="shared" si="3"/>
        <v>1.34663</v>
      </c>
      <c r="G62" s="180">
        <f t="shared" si="4"/>
        <v>1.346625</v>
      </c>
      <c r="H62" s="180">
        <f t="shared" si="5"/>
        <v>7.0710678117547895E-6</v>
      </c>
      <c r="J62" s="18"/>
      <c r="K62" s="15">
        <f t="shared" si="10"/>
        <v>6250</v>
      </c>
      <c r="L62" s="20">
        <f t="shared" si="6"/>
        <v>82.032820000000399</v>
      </c>
      <c r="M62" s="20">
        <f t="shared" si="7"/>
        <v>82.094359999999426</v>
      </c>
      <c r="N62" s="114">
        <f t="shared" si="8"/>
        <v>82.06358999999992</v>
      </c>
      <c r="O62" s="66">
        <f t="shared" si="9"/>
        <v>4.3515351313532381E-2</v>
      </c>
    </row>
    <row r="63" spans="1:17" x14ac:dyDescent="0.25">
      <c r="A63" s="6">
        <v>47</v>
      </c>
      <c r="B63" s="48">
        <f>Data!E55</f>
        <v>6253</v>
      </c>
      <c r="C63" s="48">
        <v>641</v>
      </c>
      <c r="D63" s="48">
        <v>642</v>
      </c>
      <c r="E63" s="15">
        <f t="shared" si="2"/>
        <v>1.3464100000000001</v>
      </c>
      <c r="F63" s="15">
        <f t="shared" si="3"/>
        <v>1.3464200000000002</v>
      </c>
      <c r="G63" s="180">
        <f t="shared" si="4"/>
        <v>1.3464150000000001</v>
      </c>
      <c r="H63" s="180">
        <f t="shared" si="5"/>
        <v>7.0710678119117998E-6</v>
      </c>
      <c r="J63" s="18"/>
      <c r="K63" s="15">
        <f t="shared" si="10"/>
        <v>6253</v>
      </c>
      <c r="L63" s="20">
        <f t="shared" si="6"/>
        <v>80.740480000000133</v>
      </c>
      <c r="M63" s="20">
        <f t="shared" si="7"/>
        <v>80.802020000000525</v>
      </c>
      <c r="N63" s="114">
        <f t="shared" si="8"/>
        <v>80.771250000000322</v>
      </c>
      <c r="O63" s="66">
        <f t="shared" si="9"/>
        <v>4.3515351314497047E-2</v>
      </c>
    </row>
    <row r="64" spans="1:17" x14ac:dyDescent="0.25">
      <c r="A64" s="6">
        <v>48</v>
      </c>
      <c r="B64" s="48">
        <f>Data!E56</f>
        <v>6254</v>
      </c>
      <c r="C64" s="48">
        <v>607</v>
      </c>
      <c r="D64" s="48">
        <v>611</v>
      </c>
      <c r="E64" s="15">
        <f t="shared" si="2"/>
        <v>1.3460700000000001</v>
      </c>
      <c r="F64" s="15">
        <f t="shared" si="3"/>
        <v>1.3461100000000001</v>
      </c>
      <c r="G64" s="180">
        <f t="shared" si="4"/>
        <v>1.3460900000000002</v>
      </c>
      <c r="H64" s="180">
        <f t="shared" si="5"/>
        <v>2.8284271247490186E-5</v>
      </c>
      <c r="J64" s="18"/>
      <c r="K64" s="15">
        <f t="shared" si="10"/>
        <v>6254</v>
      </c>
      <c r="L64" s="20">
        <f t="shared" si="6"/>
        <v>78.648120000000077</v>
      </c>
      <c r="M64" s="20">
        <f t="shared" si="7"/>
        <v>78.894280000000336</v>
      </c>
      <c r="N64" s="114">
        <f t="shared" si="8"/>
        <v>78.771200000000206</v>
      </c>
      <c r="O64" s="66">
        <f t="shared" si="9"/>
        <v>0.17406140525706373</v>
      </c>
    </row>
    <row r="65" spans="1:15" x14ac:dyDescent="0.25">
      <c r="A65" s="6">
        <v>49</v>
      </c>
      <c r="B65" s="48" t="str">
        <f>Data!E57</f>
        <v>WinterTP2-2</v>
      </c>
      <c r="C65" s="48">
        <v>651</v>
      </c>
      <c r="D65" s="48">
        <v>654</v>
      </c>
      <c r="E65" s="15">
        <f t="shared" si="2"/>
        <v>1.3465100000000001</v>
      </c>
      <c r="F65" s="15">
        <f t="shared" ref="F65:F88" si="11">1.34+(D65/100000)</f>
        <v>1.3465400000000001</v>
      </c>
      <c r="G65" s="180">
        <f t="shared" ref="G65:G88" si="12">AVERAGE(E65:F65)</f>
        <v>1.3465250000000002</v>
      </c>
      <c r="H65" s="180">
        <f t="shared" ref="H65:H88" si="13">STDEV(E65:F65)</f>
        <v>2.1213203435578389E-5</v>
      </c>
      <c r="J65" s="18"/>
      <c r="K65" s="15" t="str">
        <f t="shared" si="10"/>
        <v>WinterTP2-2</v>
      </c>
      <c r="L65" s="20">
        <f t="shared" si="6"/>
        <v>81.355880000000056</v>
      </c>
      <c r="M65" s="20">
        <f t="shared" si="7"/>
        <v>81.540499999999895</v>
      </c>
      <c r="N65" s="114">
        <f t="shared" si="8"/>
        <v>81.448189999999983</v>
      </c>
      <c r="O65" s="66">
        <f t="shared" si="9"/>
        <v>0.13054605394254656</v>
      </c>
    </row>
    <row r="66" spans="1:15" x14ac:dyDescent="0.25">
      <c r="A66" s="6">
        <v>50</v>
      </c>
      <c r="B66" s="48">
        <f>Data!E58</f>
        <v>6259</v>
      </c>
      <c r="C66" s="48">
        <v>629</v>
      </c>
      <c r="D66" s="48">
        <v>631</v>
      </c>
      <c r="E66" s="15">
        <f t="shared" si="2"/>
        <v>1.34629</v>
      </c>
      <c r="F66" s="15">
        <f t="shared" si="11"/>
        <v>1.3463100000000001</v>
      </c>
      <c r="G66" s="180">
        <f t="shared" si="12"/>
        <v>1.3463000000000001</v>
      </c>
      <c r="H66" s="180">
        <f t="shared" si="13"/>
        <v>1.41421356238236E-5</v>
      </c>
      <c r="J66" s="18"/>
      <c r="K66" s="15">
        <f t="shared" si="10"/>
        <v>6259</v>
      </c>
      <c r="L66" s="20">
        <f t="shared" si="6"/>
        <v>80.001999999999384</v>
      </c>
      <c r="M66" s="20">
        <f t="shared" si="7"/>
        <v>80.125080000000196</v>
      </c>
      <c r="N66" s="114">
        <f t="shared" si="8"/>
        <v>80.06353999999979</v>
      </c>
      <c r="O66" s="66">
        <f t="shared" si="9"/>
        <v>8.7030702629014189E-2</v>
      </c>
    </row>
    <row r="67" spans="1:15" x14ac:dyDescent="0.25">
      <c r="A67" s="6">
        <v>51</v>
      </c>
      <c r="B67" s="48">
        <f>Data!E59</f>
        <v>6267</v>
      </c>
      <c r="C67" s="48">
        <v>638</v>
      </c>
      <c r="D67" s="48">
        <v>639</v>
      </c>
      <c r="E67" s="15">
        <f t="shared" si="2"/>
        <v>1.3463800000000001</v>
      </c>
      <c r="F67" s="15">
        <f t="shared" si="11"/>
        <v>1.34639</v>
      </c>
      <c r="G67" s="180">
        <f t="shared" si="12"/>
        <v>1.3463850000000002</v>
      </c>
      <c r="H67" s="180">
        <f t="shared" si="13"/>
        <v>7.0710678117547895E-6</v>
      </c>
      <c r="J67" s="18"/>
      <c r="K67" s="15">
        <f t="shared" si="10"/>
        <v>6267</v>
      </c>
      <c r="L67" s="20">
        <f t="shared" si="6"/>
        <v>80.55586000000028</v>
      </c>
      <c r="M67" s="20">
        <f t="shared" si="7"/>
        <v>80.617399999999321</v>
      </c>
      <c r="N67" s="114">
        <f t="shared" si="8"/>
        <v>80.586629999999801</v>
      </c>
      <c r="O67" s="66">
        <f t="shared" si="9"/>
        <v>4.3515351313542429E-2</v>
      </c>
    </row>
    <row r="68" spans="1:15" x14ac:dyDescent="0.25">
      <c r="A68" s="6">
        <v>52</v>
      </c>
      <c r="B68" s="48">
        <f>Data!E60</f>
        <v>6276</v>
      </c>
      <c r="C68" s="48">
        <v>606</v>
      </c>
      <c r="D68" s="48">
        <v>609</v>
      </c>
      <c r="E68" s="15">
        <f t="shared" si="2"/>
        <v>1.34606</v>
      </c>
      <c r="F68" s="15">
        <f t="shared" si="11"/>
        <v>1.34609</v>
      </c>
      <c r="G68" s="180">
        <f t="shared" si="12"/>
        <v>1.3460749999999999</v>
      </c>
      <c r="H68" s="180">
        <f t="shared" si="13"/>
        <v>2.1213203435578389E-5</v>
      </c>
      <c r="J68" s="18"/>
      <c r="K68" s="15">
        <f t="shared" si="10"/>
        <v>6276</v>
      </c>
      <c r="L68" s="20">
        <f t="shared" si="6"/>
        <v>78.586579999999685</v>
      </c>
      <c r="M68" s="20">
        <f t="shared" si="7"/>
        <v>78.771199999999524</v>
      </c>
      <c r="N68" s="114">
        <f t="shared" si="8"/>
        <v>78.678889999999598</v>
      </c>
      <c r="O68" s="66">
        <f t="shared" si="9"/>
        <v>0.13054605394254656</v>
      </c>
    </row>
    <row r="69" spans="1:15" x14ac:dyDescent="0.25">
      <c r="A69" s="6">
        <v>53</v>
      </c>
      <c r="B69" s="48">
        <f>Data!E61</f>
        <v>6282</v>
      </c>
      <c r="C69" s="48">
        <v>648</v>
      </c>
      <c r="D69" s="48">
        <v>651</v>
      </c>
      <c r="E69" s="15">
        <f t="shared" si="2"/>
        <v>1.3464800000000001</v>
      </c>
      <c r="F69" s="15">
        <f t="shared" si="11"/>
        <v>1.3465100000000001</v>
      </c>
      <c r="G69" s="180">
        <f t="shared" si="12"/>
        <v>1.346495</v>
      </c>
      <c r="H69" s="180">
        <f t="shared" si="13"/>
        <v>2.1213203435578389E-5</v>
      </c>
      <c r="J69" s="18"/>
      <c r="K69" s="15">
        <f t="shared" si="10"/>
        <v>6282</v>
      </c>
      <c r="L69" s="20">
        <f t="shared" si="6"/>
        <v>81.171260000000217</v>
      </c>
      <c r="M69" s="20">
        <f t="shared" si="7"/>
        <v>81.355880000000056</v>
      </c>
      <c r="N69" s="114">
        <f t="shared" si="8"/>
        <v>81.263570000000129</v>
      </c>
      <c r="O69" s="66">
        <f t="shared" si="9"/>
        <v>0.13054605394254656</v>
      </c>
    </row>
    <row r="70" spans="1:15" x14ac:dyDescent="0.25">
      <c r="A70" s="6">
        <v>54</v>
      </c>
      <c r="B70" s="48">
        <f>Data!E62</f>
        <v>6284</v>
      </c>
      <c r="C70" s="48">
        <v>627</v>
      </c>
      <c r="D70" s="48">
        <v>627</v>
      </c>
      <c r="E70" s="15">
        <f t="shared" si="2"/>
        <v>1.3462700000000001</v>
      </c>
      <c r="F70" s="15">
        <f t="shared" si="11"/>
        <v>1.3462700000000001</v>
      </c>
      <c r="G70" s="180">
        <f t="shared" si="12"/>
        <v>1.3462700000000001</v>
      </c>
      <c r="H70" s="180">
        <f t="shared" si="13"/>
        <v>0</v>
      </c>
      <c r="J70" s="18"/>
      <c r="K70" s="15">
        <f t="shared" si="10"/>
        <v>6284</v>
      </c>
      <c r="L70" s="20">
        <f t="shared" si="6"/>
        <v>79.878919999999951</v>
      </c>
      <c r="M70" s="20">
        <f t="shared" si="7"/>
        <v>79.878919999999951</v>
      </c>
      <c r="N70" s="114">
        <f t="shared" si="8"/>
        <v>79.878919999999951</v>
      </c>
      <c r="O70" s="66">
        <f t="shared" si="9"/>
        <v>0</v>
      </c>
    </row>
    <row r="71" spans="1:15" x14ac:dyDescent="0.25">
      <c r="A71" s="240">
        <v>55</v>
      </c>
      <c r="B71" s="241">
        <f>Data!E63</f>
        <v>6286</v>
      </c>
      <c r="C71" s="241">
        <v>917</v>
      </c>
      <c r="D71" s="241">
        <v>919</v>
      </c>
      <c r="E71" s="242">
        <f t="shared" si="2"/>
        <v>1.34917</v>
      </c>
      <c r="F71" s="15">
        <f t="shared" si="11"/>
        <v>1.3491900000000001</v>
      </c>
      <c r="G71" s="180">
        <f t="shared" si="12"/>
        <v>1.34918</v>
      </c>
      <c r="H71" s="180">
        <f t="shared" si="13"/>
        <v>1.41421356238236E-5</v>
      </c>
      <c r="J71" s="18"/>
      <c r="K71" s="15">
        <f t="shared" si="10"/>
        <v>6286</v>
      </c>
      <c r="L71" s="20">
        <f t="shared" si="6"/>
        <v>97.725519999999349</v>
      </c>
      <c r="M71" s="20">
        <f t="shared" si="7"/>
        <v>97.848600000000161</v>
      </c>
      <c r="N71" s="114">
        <f t="shared" si="8"/>
        <v>97.787059999999755</v>
      </c>
      <c r="O71" s="66">
        <f t="shared" si="9"/>
        <v>8.7030702629014189E-2</v>
      </c>
    </row>
    <row r="72" spans="1:15" x14ac:dyDescent="0.25">
      <c r="A72" s="6">
        <v>56</v>
      </c>
      <c r="B72" s="48" t="str">
        <f>Data!E64</f>
        <v>TMC</v>
      </c>
      <c r="C72" s="48">
        <v>655</v>
      </c>
      <c r="D72" s="48">
        <v>655</v>
      </c>
      <c r="E72" s="15">
        <f t="shared" si="2"/>
        <v>1.3465500000000001</v>
      </c>
      <c r="F72" s="15">
        <f t="shared" si="11"/>
        <v>1.3465500000000001</v>
      </c>
      <c r="G72" s="180">
        <f t="shared" si="12"/>
        <v>1.3465500000000001</v>
      </c>
      <c r="H72" s="180">
        <f t="shared" si="13"/>
        <v>0</v>
      </c>
      <c r="J72" s="18"/>
      <c r="K72" s="15" t="str">
        <f t="shared" si="10"/>
        <v>TMC</v>
      </c>
      <c r="L72" s="20">
        <f t="shared" si="6"/>
        <v>81.602040000000301</v>
      </c>
      <c r="M72" s="20">
        <f t="shared" si="7"/>
        <v>81.602040000000301</v>
      </c>
      <c r="N72" s="114">
        <f t="shared" si="8"/>
        <v>81.602040000000301</v>
      </c>
      <c r="O72" s="66">
        <f t="shared" si="9"/>
        <v>0</v>
      </c>
    </row>
    <row r="73" spans="1:15" x14ac:dyDescent="0.25">
      <c r="A73" s="6">
        <v>57</v>
      </c>
      <c r="B73" s="48">
        <f>Data!E65</f>
        <v>6289</v>
      </c>
      <c r="C73" s="48">
        <v>642</v>
      </c>
      <c r="D73" s="48">
        <v>642</v>
      </c>
      <c r="E73" s="15">
        <f t="shared" si="2"/>
        <v>1.3464200000000002</v>
      </c>
      <c r="F73" s="15">
        <f t="shared" si="11"/>
        <v>1.3464200000000002</v>
      </c>
      <c r="G73" s="180">
        <f t="shared" si="12"/>
        <v>1.3464200000000002</v>
      </c>
      <c r="H73" s="180">
        <f t="shared" si="13"/>
        <v>0</v>
      </c>
      <c r="J73" s="18"/>
      <c r="K73" s="15">
        <f t="shared" si="10"/>
        <v>6289</v>
      </c>
      <c r="L73" s="20">
        <f t="shared" si="6"/>
        <v>80.802020000000525</v>
      </c>
      <c r="M73" s="20">
        <f t="shared" si="7"/>
        <v>80.802020000000525</v>
      </c>
      <c r="N73" s="114">
        <f t="shared" si="8"/>
        <v>80.802020000000525</v>
      </c>
      <c r="O73" s="66">
        <f t="shared" si="9"/>
        <v>0</v>
      </c>
    </row>
    <row r="74" spans="1:15" x14ac:dyDescent="0.25">
      <c r="A74" s="6">
        <v>58</v>
      </c>
      <c r="B74" s="48">
        <f>Data!E66</f>
        <v>6290</v>
      </c>
      <c r="C74" s="48">
        <v>624</v>
      </c>
      <c r="D74" s="48">
        <v>624</v>
      </c>
      <c r="E74" s="15">
        <f t="shared" si="2"/>
        <v>1.3462400000000001</v>
      </c>
      <c r="F74" s="15">
        <f t="shared" si="11"/>
        <v>1.3462400000000001</v>
      </c>
      <c r="G74" s="180">
        <f t="shared" si="12"/>
        <v>1.3462400000000001</v>
      </c>
      <c r="H74" s="180">
        <f t="shared" si="13"/>
        <v>0</v>
      </c>
      <c r="J74" s="18"/>
      <c r="K74" s="15">
        <f t="shared" si="10"/>
        <v>6290</v>
      </c>
      <c r="L74" s="20">
        <f t="shared" si="6"/>
        <v>79.694300000000112</v>
      </c>
      <c r="M74" s="20">
        <f t="shared" si="7"/>
        <v>79.694300000000112</v>
      </c>
      <c r="N74" s="114">
        <f t="shared" si="8"/>
        <v>79.694300000000112</v>
      </c>
      <c r="O74" s="66">
        <f t="shared" si="9"/>
        <v>0</v>
      </c>
    </row>
    <row r="75" spans="1:15" x14ac:dyDescent="0.25">
      <c r="A75" s="6">
        <v>59</v>
      </c>
      <c r="B75" s="48">
        <f>Data!E67</f>
        <v>6300</v>
      </c>
      <c r="C75" s="48">
        <v>627</v>
      </c>
      <c r="D75" s="48">
        <v>625</v>
      </c>
      <c r="E75" s="15">
        <f t="shared" si="2"/>
        <v>1.3462700000000001</v>
      </c>
      <c r="F75" s="15">
        <f t="shared" si="11"/>
        <v>1.3462500000000002</v>
      </c>
      <c r="G75" s="180">
        <f t="shared" si="12"/>
        <v>1.34626</v>
      </c>
      <c r="H75" s="180">
        <f t="shared" si="13"/>
        <v>1.4142135623666588E-5</v>
      </c>
      <c r="J75" s="18"/>
      <c r="K75" s="15">
        <f t="shared" si="10"/>
        <v>6300</v>
      </c>
      <c r="L75" s="20">
        <f t="shared" si="6"/>
        <v>79.878919999999951</v>
      </c>
      <c r="M75" s="20">
        <f t="shared" si="7"/>
        <v>79.755840000000504</v>
      </c>
      <c r="N75" s="114">
        <f t="shared" si="8"/>
        <v>79.817380000000227</v>
      </c>
      <c r="O75" s="66">
        <f t="shared" si="9"/>
        <v>8.7030702628049531E-2</v>
      </c>
    </row>
    <row r="76" spans="1:15" x14ac:dyDescent="0.25">
      <c r="A76" s="6">
        <v>60</v>
      </c>
      <c r="B76" s="48">
        <f>Data!E68</f>
        <v>6309</v>
      </c>
      <c r="C76" s="48">
        <v>631</v>
      </c>
      <c r="D76" s="48">
        <v>631</v>
      </c>
      <c r="E76" s="15">
        <f t="shared" si="2"/>
        <v>1.3463100000000001</v>
      </c>
      <c r="F76" s="15">
        <f t="shared" si="11"/>
        <v>1.3463100000000001</v>
      </c>
      <c r="G76" s="180">
        <f t="shared" si="12"/>
        <v>1.3463100000000001</v>
      </c>
      <c r="H76" s="180">
        <f t="shared" si="13"/>
        <v>0</v>
      </c>
      <c r="J76" s="18"/>
      <c r="K76" s="15">
        <f t="shared" si="10"/>
        <v>6309</v>
      </c>
      <c r="L76" s="20">
        <f t="shared" si="6"/>
        <v>80.125080000000196</v>
      </c>
      <c r="M76" s="20">
        <f t="shared" si="7"/>
        <v>80.125080000000196</v>
      </c>
      <c r="N76" s="114">
        <f t="shared" si="8"/>
        <v>80.125080000000196</v>
      </c>
      <c r="O76" s="66">
        <f t="shared" si="9"/>
        <v>0</v>
      </c>
    </row>
    <row r="77" spans="1:15" x14ac:dyDescent="0.25">
      <c r="A77" s="6">
        <v>61</v>
      </c>
      <c r="B77" s="48">
        <f>Data!E69</f>
        <v>6310</v>
      </c>
      <c r="C77" s="48">
        <v>656</v>
      </c>
      <c r="D77" s="48">
        <v>656</v>
      </c>
      <c r="E77" s="15">
        <f t="shared" si="2"/>
        <v>1.34656</v>
      </c>
      <c r="F77" s="15">
        <f t="shared" si="11"/>
        <v>1.34656</v>
      </c>
      <c r="G77" s="180">
        <f t="shared" si="12"/>
        <v>1.34656</v>
      </c>
      <c r="H77" s="180">
        <f t="shared" si="13"/>
        <v>0</v>
      </c>
      <c r="J77" s="18"/>
      <c r="K77" s="15">
        <f t="shared" si="10"/>
        <v>6310</v>
      </c>
      <c r="L77" s="20">
        <f t="shared" si="6"/>
        <v>81.663579999999342</v>
      </c>
      <c r="M77" s="20">
        <f t="shared" si="7"/>
        <v>81.663579999999342</v>
      </c>
      <c r="N77" s="114">
        <f t="shared" si="8"/>
        <v>81.663579999999342</v>
      </c>
      <c r="O77" s="66">
        <f t="shared" si="9"/>
        <v>0</v>
      </c>
    </row>
    <row r="78" spans="1:15" x14ac:dyDescent="0.25">
      <c r="A78" s="6">
        <v>62</v>
      </c>
      <c r="B78" s="48">
        <f>Data!E70</f>
        <v>6320</v>
      </c>
      <c r="C78" s="48">
        <v>648</v>
      </c>
      <c r="D78" s="48">
        <v>648</v>
      </c>
      <c r="E78" s="15">
        <f t="shared" si="2"/>
        <v>1.3464800000000001</v>
      </c>
      <c r="F78" s="15">
        <f t="shared" si="11"/>
        <v>1.3464800000000001</v>
      </c>
      <c r="G78" s="180">
        <f t="shared" si="12"/>
        <v>1.3464800000000001</v>
      </c>
      <c r="H78" s="180">
        <f t="shared" si="13"/>
        <v>0</v>
      </c>
      <c r="J78" s="18"/>
      <c r="K78" s="15">
        <f t="shared" si="10"/>
        <v>6320</v>
      </c>
      <c r="L78" s="20">
        <f t="shared" si="6"/>
        <v>81.171260000000217</v>
      </c>
      <c r="M78" s="20">
        <f t="shared" si="7"/>
        <v>81.171260000000217</v>
      </c>
      <c r="N78" s="114">
        <f t="shared" si="8"/>
        <v>81.171260000000217</v>
      </c>
      <c r="O78" s="66">
        <f t="shared" si="9"/>
        <v>0</v>
      </c>
    </row>
    <row r="79" spans="1:15" x14ac:dyDescent="0.25">
      <c r="A79" s="6">
        <v>63</v>
      </c>
      <c r="B79" s="48">
        <f>Data!E71</f>
        <v>6321</v>
      </c>
      <c r="C79" s="48">
        <v>629</v>
      </c>
      <c r="D79" s="48">
        <v>629</v>
      </c>
      <c r="E79" s="15">
        <f t="shared" si="2"/>
        <v>1.34629</v>
      </c>
      <c r="F79" s="15">
        <f t="shared" si="11"/>
        <v>1.34629</v>
      </c>
      <c r="G79" s="180">
        <f t="shared" si="12"/>
        <v>1.34629</v>
      </c>
      <c r="H79" s="180">
        <f t="shared" si="13"/>
        <v>0</v>
      </c>
      <c r="J79" s="18"/>
      <c r="K79" s="15">
        <f t="shared" si="10"/>
        <v>6321</v>
      </c>
      <c r="L79" s="20">
        <f t="shared" si="6"/>
        <v>80.001999999999384</v>
      </c>
      <c r="M79" s="20">
        <f t="shared" si="7"/>
        <v>80.001999999999384</v>
      </c>
      <c r="N79" s="114">
        <f t="shared" si="8"/>
        <v>80.001999999999384</v>
      </c>
      <c r="O79" s="66">
        <f t="shared" si="9"/>
        <v>0</v>
      </c>
    </row>
    <row r="80" spans="1:15" x14ac:dyDescent="0.25">
      <c r="A80" s="6">
        <v>64</v>
      </c>
      <c r="B80" s="48">
        <f>Data!E72</f>
        <v>6327</v>
      </c>
      <c r="C80" s="48">
        <v>594</v>
      </c>
      <c r="D80" s="48">
        <v>595</v>
      </c>
      <c r="E80" s="15">
        <f t="shared" si="2"/>
        <v>1.3459400000000001</v>
      </c>
      <c r="F80" s="15">
        <f t="shared" si="11"/>
        <v>1.34595</v>
      </c>
      <c r="G80" s="180">
        <f t="shared" si="12"/>
        <v>1.3459449999999999</v>
      </c>
      <c r="H80" s="180">
        <f t="shared" si="13"/>
        <v>7.0710678117547895E-6</v>
      </c>
      <c r="J80" s="18"/>
      <c r="K80" s="15">
        <f t="shared" si="10"/>
        <v>6327</v>
      </c>
      <c r="L80" s="20">
        <f t="shared" si="6"/>
        <v>77.848100000000315</v>
      </c>
      <c r="M80" s="20">
        <f t="shared" si="7"/>
        <v>77.909639999999342</v>
      </c>
      <c r="N80" s="114">
        <f t="shared" si="8"/>
        <v>77.878869999999836</v>
      </c>
      <c r="O80" s="66">
        <f t="shared" si="9"/>
        <v>4.3515351313532381E-2</v>
      </c>
    </row>
    <row r="81" spans="1:15" x14ac:dyDescent="0.25">
      <c r="A81" s="6">
        <v>65</v>
      </c>
      <c r="B81" s="48">
        <f>Data!E73</f>
        <v>6328</v>
      </c>
      <c r="C81" s="48">
        <v>563</v>
      </c>
      <c r="D81" s="48">
        <v>565</v>
      </c>
      <c r="E81" s="15">
        <f t="shared" si="2"/>
        <v>1.3456300000000001</v>
      </c>
      <c r="F81" s="15">
        <f t="shared" si="11"/>
        <v>1.34565</v>
      </c>
      <c r="G81" s="180">
        <f t="shared" si="12"/>
        <v>1.3456399999999999</v>
      </c>
      <c r="H81" s="180">
        <f t="shared" si="13"/>
        <v>1.4142135623666588E-5</v>
      </c>
      <c r="J81" s="18"/>
      <c r="K81" s="15">
        <f t="shared" si="10"/>
        <v>6328</v>
      </c>
      <c r="L81" s="20">
        <f t="shared" si="6"/>
        <v>75.940360000000112</v>
      </c>
      <c r="M81" s="20">
        <f t="shared" si="7"/>
        <v>76.063439999999545</v>
      </c>
      <c r="N81" s="114">
        <f t="shared" si="8"/>
        <v>76.001899999999836</v>
      </c>
      <c r="O81" s="66">
        <f t="shared" si="9"/>
        <v>8.7030702628039483E-2</v>
      </c>
    </row>
    <row r="82" spans="1:15" x14ac:dyDescent="0.25">
      <c r="A82" s="6">
        <v>66</v>
      </c>
      <c r="B82" s="48">
        <f>Data!E74</f>
        <v>6330</v>
      </c>
      <c r="C82" s="48">
        <v>631</v>
      </c>
      <c r="D82" s="48">
        <v>631</v>
      </c>
      <c r="E82" s="15">
        <f t="shared" si="2"/>
        <v>1.3463100000000001</v>
      </c>
      <c r="F82" s="15">
        <f t="shared" si="11"/>
        <v>1.3463100000000001</v>
      </c>
      <c r="G82" s="180">
        <f t="shared" si="12"/>
        <v>1.3463100000000001</v>
      </c>
      <c r="H82" s="180">
        <f t="shared" si="13"/>
        <v>0</v>
      </c>
      <c r="J82" s="18"/>
      <c r="K82" s="15">
        <f t="shared" si="10"/>
        <v>6330</v>
      </c>
      <c r="L82" s="20">
        <f t="shared" ref="L82:L88" si="14">(E82-1.33329)*6154</f>
        <v>80.125080000000196</v>
      </c>
      <c r="M82" s="20">
        <f t="shared" ref="M82:M88" si="15">(F82-1.33329)*6154</f>
        <v>80.125080000000196</v>
      </c>
      <c r="N82" s="114">
        <f t="shared" ref="N82:N88" si="16">AVERAGE(L82:M82)</f>
        <v>80.125080000000196</v>
      </c>
      <c r="O82" s="66">
        <f t="shared" ref="O82:O88" si="17">STDEV(L82:M82)</f>
        <v>0</v>
      </c>
    </row>
    <row r="83" spans="1:15" x14ac:dyDescent="0.25">
      <c r="A83" s="6">
        <v>67</v>
      </c>
      <c r="B83" s="48">
        <f>Data!E75</f>
        <v>6337</v>
      </c>
      <c r="C83" s="48">
        <v>643</v>
      </c>
      <c r="D83" s="48">
        <v>642</v>
      </c>
      <c r="E83" s="15">
        <f t="shared" si="2"/>
        <v>1.34643</v>
      </c>
      <c r="F83" s="15">
        <f t="shared" si="11"/>
        <v>1.3464200000000002</v>
      </c>
      <c r="G83" s="180">
        <f t="shared" si="12"/>
        <v>1.346425</v>
      </c>
      <c r="H83" s="180">
        <f t="shared" si="13"/>
        <v>7.0710678117547895E-6</v>
      </c>
      <c r="J83" s="18"/>
      <c r="K83" s="15">
        <f t="shared" si="10"/>
        <v>6337</v>
      </c>
      <c r="L83" s="20">
        <f t="shared" si="14"/>
        <v>80.863559999999566</v>
      </c>
      <c r="M83" s="20">
        <f t="shared" si="15"/>
        <v>80.802020000000525</v>
      </c>
      <c r="N83" s="114">
        <f t="shared" si="16"/>
        <v>80.832790000000045</v>
      </c>
      <c r="O83" s="66">
        <f t="shared" si="17"/>
        <v>4.3515351313542429E-2</v>
      </c>
    </row>
    <row r="84" spans="1:15" x14ac:dyDescent="0.25">
      <c r="A84" s="6">
        <v>68</v>
      </c>
      <c r="B84" s="48">
        <f>Data!E76</f>
        <v>6342</v>
      </c>
      <c r="C84" s="48">
        <v>629</v>
      </c>
      <c r="D84" s="48">
        <v>628</v>
      </c>
      <c r="E84" s="15">
        <f t="shared" si="2"/>
        <v>1.34629</v>
      </c>
      <c r="F84" s="15">
        <f t="shared" si="11"/>
        <v>1.3462800000000001</v>
      </c>
      <c r="G84" s="180">
        <f t="shared" si="12"/>
        <v>1.346285</v>
      </c>
      <c r="H84" s="180">
        <f t="shared" si="13"/>
        <v>7.0710678117547895E-6</v>
      </c>
      <c r="J84" s="18"/>
      <c r="K84" s="15">
        <f t="shared" si="10"/>
        <v>6342</v>
      </c>
      <c r="L84" s="20">
        <f t="shared" si="14"/>
        <v>80.001999999999384</v>
      </c>
      <c r="M84" s="20">
        <f t="shared" si="15"/>
        <v>79.940460000000357</v>
      </c>
      <c r="N84" s="114">
        <f t="shared" si="16"/>
        <v>79.971229999999878</v>
      </c>
      <c r="O84" s="66">
        <f t="shared" si="17"/>
        <v>4.3515351313532381E-2</v>
      </c>
    </row>
    <row r="85" spans="1:15" x14ac:dyDescent="0.25">
      <c r="A85" s="6">
        <v>69</v>
      </c>
      <c r="B85" s="48">
        <f>Data!E77</f>
        <v>6351</v>
      </c>
      <c r="C85" s="48">
        <v>622</v>
      </c>
      <c r="D85" s="48">
        <v>622</v>
      </c>
      <c r="E85" s="15">
        <f t="shared" si="2"/>
        <v>1.34622</v>
      </c>
      <c r="F85" s="15">
        <f t="shared" si="11"/>
        <v>1.34622</v>
      </c>
      <c r="G85" s="180">
        <f t="shared" si="12"/>
        <v>1.34622</v>
      </c>
      <c r="H85" s="180">
        <f t="shared" si="13"/>
        <v>0</v>
      </c>
      <c r="J85" s="18"/>
      <c r="K85" s="15">
        <f t="shared" si="10"/>
        <v>6351</v>
      </c>
      <c r="L85" s="20">
        <f t="shared" si="14"/>
        <v>79.5712199999993</v>
      </c>
      <c r="M85" s="20">
        <f t="shared" si="15"/>
        <v>79.5712199999993</v>
      </c>
      <c r="N85" s="114">
        <f t="shared" si="16"/>
        <v>79.5712199999993</v>
      </c>
      <c r="O85" s="66">
        <f t="shared" si="17"/>
        <v>0</v>
      </c>
    </row>
    <row r="86" spans="1:15" x14ac:dyDescent="0.25">
      <c r="A86" s="6">
        <v>70</v>
      </c>
      <c r="B86" s="48">
        <f>Data!E78</f>
        <v>6355</v>
      </c>
      <c r="C86" s="48">
        <v>643</v>
      </c>
      <c r="D86" s="48">
        <v>646</v>
      </c>
      <c r="E86" s="15">
        <f t="shared" si="2"/>
        <v>1.34643</v>
      </c>
      <c r="F86" s="15">
        <f t="shared" si="11"/>
        <v>1.34646</v>
      </c>
      <c r="G86" s="180">
        <f t="shared" si="12"/>
        <v>1.3464450000000001</v>
      </c>
      <c r="H86" s="180">
        <f t="shared" si="13"/>
        <v>2.1213203435578389E-5</v>
      </c>
      <c r="J86" s="18"/>
      <c r="K86" s="15">
        <f t="shared" si="10"/>
        <v>6355</v>
      </c>
      <c r="L86" s="20">
        <f t="shared" si="14"/>
        <v>80.863559999999566</v>
      </c>
      <c r="M86" s="20">
        <f t="shared" si="15"/>
        <v>81.048179999999405</v>
      </c>
      <c r="N86" s="114">
        <f t="shared" si="16"/>
        <v>80.955869999999493</v>
      </c>
      <c r="O86" s="66">
        <f t="shared" si="17"/>
        <v>0.13054605394254656</v>
      </c>
    </row>
    <row r="87" spans="1:15" x14ac:dyDescent="0.25">
      <c r="A87" s="6">
        <v>71</v>
      </c>
      <c r="B87" s="48">
        <f>Data!E79</f>
        <v>6356</v>
      </c>
      <c r="C87" s="48">
        <v>661</v>
      </c>
      <c r="D87" s="48">
        <v>661</v>
      </c>
      <c r="E87" s="15">
        <f t="shared" si="2"/>
        <v>1.3466100000000001</v>
      </c>
      <c r="F87" s="15">
        <f t="shared" si="11"/>
        <v>1.3466100000000001</v>
      </c>
      <c r="G87" s="180">
        <f t="shared" si="12"/>
        <v>1.3466100000000001</v>
      </c>
      <c r="H87" s="180">
        <f t="shared" si="13"/>
        <v>0</v>
      </c>
      <c r="J87" s="18"/>
      <c r="K87" s="15">
        <f t="shared" si="10"/>
        <v>6356</v>
      </c>
      <c r="L87" s="20">
        <f t="shared" si="14"/>
        <v>81.971279999999993</v>
      </c>
      <c r="M87" s="20">
        <f t="shared" si="15"/>
        <v>81.971279999999993</v>
      </c>
      <c r="N87" s="114">
        <f t="shared" si="16"/>
        <v>81.971279999999993</v>
      </c>
      <c r="O87" s="66">
        <f t="shared" si="17"/>
        <v>0</v>
      </c>
    </row>
    <row r="88" spans="1:15" x14ac:dyDescent="0.25">
      <c r="A88" s="6">
        <v>72</v>
      </c>
      <c r="B88" s="48" t="str">
        <f>Data!E80</f>
        <v>TMC</v>
      </c>
      <c r="C88" s="48">
        <v>648</v>
      </c>
      <c r="D88" s="48">
        <v>651</v>
      </c>
      <c r="E88" s="15">
        <f t="shared" si="2"/>
        <v>1.3464800000000001</v>
      </c>
      <c r="F88" s="15">
        <f t="shared" si="11"/>
        <v>1.3465100000000001</v>
      </c>
      <c r="G88" s="180">
        <f t="shared" si="12"/>
        <v>1.346495</v>
      </c>
      <c r="H88" s="180">
        <f t="shared" si="13"/>
        <v>2.1213203435578389E-5</v>
      </c>
      <c r="J88" s="18"/>
      <c r="K88" s="15" t="str">
        <f t="shared" si="10"/>
        <v>TMC</v>
      </c>
      <c r="L88" s="20">
        <f t="shared" si="14"/>
        <v>81.171260000000217</v>
      </c>
      <c r="M88" s="20">
        <f t="shared" si="15"/>
        <v>81.355880000000056</v>
      </c>
      <c r="N88" s="114">
        <f t="shared" si="16"/>
        <v>81.263570000000129</v>
      </c>
      <c r="O88" s="66">
        <f t="shared" si="17"/>
        <v>0.13054605394254656</v>
      </c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83" zoomScaleNormal="100" workbookViewId="0">
      <selection activeCell="H89" sqref="H89:H112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2" customFormat="1" x14ac:dyDescent="0.25">
      <c r="K2" s="5" t="s">
        <v>122</v>
      </c>
    </row>
    <row r="3" spans="1:15" x14ac:dyDescent="0.25">
      <c r="A3" s="2" t="s">
        <v>59</v>
      </c>
      <c r="B3" s="4">
        <v>1</v>
      </c>
      <c r="C3" s="6"/>
      <c r="K3" s="2" t="s">
        <v>81</v>
      </c>
    </row>
    <row r="4" spans="1:15" x14ac:dyDescent="0.25">
      <c r="A4" s="2" t="s">
        <v>52</v>
      </c>
      <c r="B4" s="190"/>
      <c r="C4" s="6"/>
      <c r="K4" s="2" t="s">
        <v>123</v>
      </c>
    </row>
    <row r="5" spans="1:15" x14ac:dyDescent="0.25">
      <c r="A5" s="2" t="s">
        <v>5</v>
      </c>
      <c r="B5" s="191"/>
      <c r="C5" s="216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40"/>
      <c r="D13" s="265" t="s">
        <v>24</v>
      </c>
      <c r="E13" s="258"/>
      <c r="F13" s="258"/>
      <c r="G13" s="258" t="s">
        <v>20</v>
      </c>
      <c r="H13" s="258"/>
      <c r="I13" s="258"/>
      <c r="J13" s="258" t="s">
        <v>20</v>
      </c>
      <c r="K13" s="258"/>
      <c r="L13" s="258"/>
      <c r="M13" s="259" t="s">
        <v>20</v>
      </c>
      <c r="N13" s="260"/>
      <c r="O13" s="261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1</v>
      </c>
      <c r="H14" s="17">
        <f t="shared" ref="H14:H21" si="0">G14</f>
        <v>1</v>
      </c>
      <c r="I14" s="17">
        <f t="shared" ref="I14:I21" si="1">G14</f>
        <v>1</v>
      </c>
      <c r="J14" s="45">
        <v>9</v>
      </c>
      <c r="K14" s="17">
        <f t="shared" ref="K14:K21" si="2">J14</f>
        <v>9</v>
      </c>
      <c r="L14" s="46">
        <f t="shared" ref="L14:L21" si="3">J14</f>
        <v>9</v>
      </c>
      <c r="M14" s="17">
        <v>17</v>
      </c>
      <c r="N14" s="17">
        <f t="shared" ref="N14:N21" si="4">M14</f>
        <v>17</v>
      </c>
      <c r="O14" s="47">
        <f t="shared" ref="O14:O21" si="5">M14</f>
        <v>17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</v>
      </c>
      <c r="H15" s="31">
        <f t="shared" si="0"/>
        <v>2</v>
      </c>
      <c r="I15" s="31">
        <f t="shared" si="1"/>
        <v>2</v>
      </c>
      <c r="J15" s="55">
        <v>10</v>
      </c>
      <c r="K15" s="31">
        <f t="shared" si="2"/>
        <v>10</v>
      </c>
      <c r="L15" s="56">
        <f t="shared" si="3"/>
        <v>10</v>
      </c>
      <c r="M15" s="31">
        <v>18</v>
      </c>
      <c r="N15" s="31">
        <f t="shared" si="4"/>
        <v>18</v>
      </c>
      <c r="O15" s="57">
        <f t="shared" si="5"/>
        <v>18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3</v>
      </c>
      <c r="H16" s="15">
        <f t="shared" si="0"/>
        <v>3</v>
      </c>
      <c r="I16" s="15">
        <f t="shared" si="1"/>
        <v>3</v>
      </c>
      <c r="J16" s="25">
        <v>11</v>
      </c>
      <c r="K16" s="15">
        <f t="shared" si="2"/>
        <v>11</v>
      </c>
      <c r="L16" s="60">
        <f t="shared" si="3"/>
        <v>11</v>
      </c>
      <c r="M16" s="15">
        <v>19</v>
      </c>
      <c r="N16" s="15">
        <f t="shared" si="4"/>
        <v>19</v>
      </c>
      <c r="O16" s="61">
        <f t="shared" si="5"/>
        <v>19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4</v>
      </c>
      <c r="H17" s="31">
        <f t="shared" si="0"/>
        <v>4</v>
      </c>
      <c r="I17" s="31">
        <f t="shared" si="1"/>
        <v>4</v>
      </c>
      <c r="J17" s="55">
        <v>12</v>
      </c>
      <c r="K17" s="31">
        <f t="shared" si="2"/>
        <v>12</v>
      </c>
      <c r="L17" s="56">
        <f t="shared" si="3"/>
        <v>12</v>
      </c>
      <c r="M17" s="31">
        <v>20</v>
      </c>
      <c r="N17" s="31">
        <f t="shared" si="4"/>
        <v>20</v>
      </c>
      <c r="O17" s="57">
        <f t="shared" si="5"/>
        <v>20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5</v>
      </c>
      <c r="H18" s="15">
        <f t="shared" si="0"/>
        <v>5</v>
      </c>
      <c r="I18" s="15">
        <f t="shared" si="1"/>
        <v>5</v>
      </c>
      <c r="J18" s="25">
        <v>13</v>
      </c>
      <c r="K18" s="15">
        <f t="shared" si="2"/>
        <v>13</v>
      </c>
      <c r="L18" s="60">
        <f t="shared" si="3"/>
        <v>13</v>
      </c>
      <c r="M18" s="15">
        <v>21</v>
      </c>
      <c r="N18" s="15">
        <f t="shared" si="4"/>
        <v>21</v>
      </c>
      <c r="O18" s="61">
        <f t="shared" si="5"/>
        <v>21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6</v>
      </c>
      <c r="H19" s="31">
        <f t="shared" si="0"/>
        <v>6</v>
      </c>
      <c r="I19" s="31">
        <f t="shared" si="1"/>
        <v>6</v>
      </c>
      <c r="J19" s="55">
        <v>14</v>
      </c>
      <c r="K19" s="31">
        <f t="shared" si="2"/>
        <v>14</v>
      </c>
      <c r="L19" s="56">
        <f t="shared" si="3"/>
        <v>14</v>
      </c>
      <c r="M19" s="31">
        <v>22</v>
      </c>
      <c r="N19" s="31">
        <f t="shared" si="4"/>
        <v>22</v>
      </c>
      <c r="O19" s="57">
        <f t="shared" si="5"/>
        <v>22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7</v>
      </c>
      <c r="H20" s="15">
        <f t="shared" si="0"/>
        <v>7</v>
      </c>
      <c r="I20" s="15">
        <f t="shared" si="1"/>
        <v>7</v>
      </c>
      <c r="J20" s="25">
        <v>15</v>
      </c>
      <c r="K20" s="15">
        <f t="shared" si="2"/>
        <v>15</v>
      </c>
      <c r="L20" s="60">
        <f t="shared" si="3"/>
        <v>15</v>
      </c>
      <c r="M20" s="15">
        <v>23</v>
      </c>
      <c r="N20" s="15">
        <f t="shared" si="4"/>
        <v>23</v>
      </c>
      <c r="O20" s="61">
        <f t="shared" si="5"/>
        <v>23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8</v>
      </c>
      <c r="H21" s="19">
        <f t="shared" si="0"/>
        <v>8</v>
      </c>
      <c r="I21" s="19">
        <f t="shared" si="1"/>
        <v>8</v>
      </c>
      <c r="J21" s="72">
        <v>16</v>
      </c>
      <c r="K21" s="19">
        <f t="shared" si="2"/>
        <v>16</v>
      </c>
      <c r="L21" s="73">
        <f t="shared" si="3"/>
        <v>16</v>
      </c>
      <c r="M21" s="19">
        <v>24</v>
      </c>
      <c r="N21" s="19">
        <f t="shared" si="4"/>
        <v>24</v>
      </c>
      <c r="O21" s="74">
        <f t="shared" si="5"/>
        <v>24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62" t="s">
        <v>9</v>
      </c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ht="15.75" thickBot="1" x14ac:dyDescent="0.3">
      <c r="B28" s="75"/>
      <c r="C28" s="18" t="s">
        <v>181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20.9</v>
      </c>
      <c r="D29" s="80">
        <v>49658.932999999997</v>
      </c>
      <c r="E29" s="81">
        <v>52669.671000000002</v>
      </c>
      <c r="F29" s="81">
        <v>49860.334999999999</v>
      </c>
      <c r="G29" s="82">
        <v>52750.370999999999</v>
      </c>
      <c r="H29" s="81">
        <v>53852.370999999999</v>
      </c>
      <c r="I29" s="83">
        <v>53839.402000000002</v>
      </c>
      <c r="J29" s="81">
        <v>54541.707000000002</v>
      </c>
      <c r="K29" s="81">
        <v>58662.695</v>
      </c>
      <c r="L29" s="81">
        <v>55779.436999999998</v>
      </c>
      <c r="M29" s="82">
        <v>53350.839</v>
      </c>
      <c r="N29" s="81">
        <v>54764.858999999997</v>
      </c>
      <c r="O29" s="84">
        <v>53351.785000000003</v>
      </c>
    </row>
    <row r="30" spans="1:15" x14ac:dyDescent="0.25">
      <c r="B30" s="18"/>
      <c r="C30" s="18"/>
      <c r="D30" s="85">
        <v>53994.597000000002</v>
      </c>
      <c r="E30" s="48">
        <v>57790.156000000003</v>
      </c>
      <c r="F30" s="48">
        <v>58795.781000000003</v>
      </c>
      <c r="G30" s="59">
        <v>57118.269</v>
      </c>
      <c r="H30" s="48">
        <v>59779.413999999997</v>
      </c>
      <c r="I30" s="49">
        <v>61813.527000000002</v>
      </c>
      <c r="J30" s="48">
        <v>56088.362999999998</v>
      </c>
      <c r="K30" s="48">
        <v>59207.035000000003</v>
      </c>
      <c r="L30" s="48">
        <v>59409.885999999999</v>
      </c>
      <c r="M30" s="59">
        <v>54393.828000000001</v>
      </c>
      <c r="N30" s="48">
        <v>56476.733999999997</v>
      </c>
      <c r="O30" s="86">
        <v>57693.91</v>
      </c>
    </row>
    <row r="31" spans="1:15" x14ac:dyDescent="0.25">
      <c r="B31" s="18"/>
      <c r="C31" s="18"/>
      <c r="D31" s="87">
        <v>61643.796000000002</v>
      </c>
      <c r="E31" s="53">
        <v>65676.671000000002</v>
      </c>
      <c r="F31" s="53">
        <v>66949.366999999998</v>
      </c>
      <c r="G31" s="52">
        <v>57511.421000000002</v>
      </c>
      <c r="H31" s="53">
        <v>58486.273000000001</v>
      </c>
      <c r="I31" s="54">
        <v>60265.046000000002</v>
      </c>
      <c r="J31" s="53">
        <v>62838.875</v>
      </c>
      <c r="K31" s="53">
        <v>65663.679000000004</v>
      </c>
      <c r="L31" s="53">
        <v>66316.679000000004</v>
      </c>
      <c r="M31" s="52">
        <v>73174.202999999994</v>
      </c>
      <c r="N31" s="53">
        <v>76235.914000000004</v>
      </c>
      <c r="O31" s="88">
        <v>76730.967999999993</v>
      </c>
    </row>
    <row r="32" spans="1:15" x14ac:dyDescent="0.25">
      <c r="B32" s="18"/>
      <c r="C32" s="18"/>
      <c r="D32" s="85">
        <v>70602.539000000004</v>
      </c>
      <c r="E32" s="48">
        <v>75149.539000000004</v>
      </c>
      <c r="F32" s="48">
        <v>76342.577999999994</v>
      </c>
      <c r="G32" s="59">
        <v>87380.671000000002</v>
      </c>
      <c r="H32" s="48">
        <v>91093.57</v>
      </c>
      <c r="I32" s="49">
        <v>92930.57</v>
      </c>
      <c r="J32" s="48">
        <v>58919.726000000002</v>
      </c>
      <c r="K32" s="48">
        <v>61484.343000000001</v>
      </c>
      <c r="L32" s="48">
        <v>62889.385999999999</v>
      </c>
      <c r="M32" s="59">
        <v>84436.687000000005</v>
      </c>
      <c r="N32" s="48">
        <v>87710.5</v>
      </c>
      <c r="O32" s="86">
        <v>89711.023000000001</v>
      </c>
    </row>
    <row r="33" spans="1:15" x14ac:dyDescent="0.25">
      <c r="B33" s="18"/>
      <c r="C33" s="18"/>
      <c r="D33" s="87">
        <v>79962.233999999997</v>
      </c>
      <c r="E33" s="53">
        <v>84694.952999999994</v>
      </c>
      <c r="F33" s="53">
        <v>84313.648000000001</v>
      </c>
      <c r="G33" s="52">
        <v>54524.875</v>
      </c>
      <c r="H33" s="53">
        <v>56312.667999999998</v>
      </c>
      <c r="I33" s="54">
        <v>56947.097000000002</v>
      </c>
      <c r="J33" s="53">
        <v>55956.413999999997</v>
      </c>
      <c r="K33" s="53">
        <v>58887.260999999999</v>
      </c>
      <c r="L33" s="53">
        <v>59960.940999999999</v>
      </c>
      <c r="M33" s="52">
        <v>54634.707000000002</v>
      </c>
      <c r="N33" s="53">
        <v>56238.627999999997</v>
      </c>
      <c r="O33" s="88">
        <v>57088.675000000003</v>
      </c>
    </row>
    <row r="34" spans="1:15" x14ac:dyDescent="0.25">
      <c r="A34" s="2"/>
      <c r="B34" s="18"/>
      <c r="C34" s="18"/>
      <c r="D34" s="85">
        <v>50583.093000000001</v>
      </c>
      <c r="E34" s="48">
        <v>53015.167999999998</v>
      </c>
      <c r="F34" s="48">
        <v>54111.995999999999</v>
      </c>
      <c r="G34" s="59">
        <v>53797.885999999999</v>
      </c>
      <c r="H34" s="48">
        <v>56215.402000000002</v>
      </c>
      <c r="I34" s="49">
        <v>56823.945</v>
      </c>
      <c r="J34" s="48">
        <v>72852.467999999993</v>
      </c>
      <c r="K34" s="48">
        <v>74921.445000000007</v>
      </c>
      <c r="L34" s="48">
        <v>76989.812000000005</v>
      </c>
      <c r="M34" s="59">
        <v>53614.699000000001</v>
      </c>
      <c r="N34" s="48">
        <v>54150.584999999999</v>
      </c>
      <c r="O34" s="86">
        <v>55750.233999999997</v>
      </c>
    </row>
    <row r="35" spans="1:15" x14ac:dyDescent="0.25">
      <c r="A35" s="89"/>
      <c r="B35" s="18"/>
      <c r="C35" s="18"/>
      <c r="D35" s="87">
        <v>51115.101000000002</v>
      </c>
      <c r="E35" s="53">
        <v>51106.608999999997</v>
      </c>
      <c r="F35" s="53">
        <v>52350.195</v>
      </c>
      <c r="G35" s="52">
        <v>65699.039000000004</v>
      </c>
      <c r="H35" s="53">
        <v>69750.687000000005</v>
      </c>
      <c r="I35" s="54">
        <v>71457.585000000006</v>
      </c>
      <c r="J35" s="53">
        <v>52612.726000000002</v>
      </c>
      <c r="K35" s="53">
        <v>53646.264999999999</v>
      </c>
      <c r="L35" s="53">
        <v>55686.178999999996</v>
      </c>
      <c r="M35" s="52">
        <v>53392.839</v>
      </c>
      <c r="N35" s="53">
        <v>54171.538999999997</v>
      </c>
      <c r="O35" s="88">
        <v>57142.605000000003</v>
      </c>
    </row>
    <row r="36" spans="1:15" ht="15.75" thickBot="1" x14ac:dyDescent="0.3">
      <c r="A36" s="89"/>
      <c r="B36" s="18"/>
      <c r="C36" s="18"/>
      <c r="D36" s="90">
        <v>49871.703000000001</v>
      </c>
      <c r="E36" s="91">
        <v>50881.707000000002</v>
      </c>
      <c r="F36" s="91">
        <v>52222.792999999998</v>
      </c>
      <c r="G36" s="92">
        <v>64011.445</v>
      </c>
      <c r="H36" s="91">
        <v>68118.796000000002</v>
      </c>
      <c r="I36" s="93">
        <v>66775.562000000005</v>
      </c>
      <c r="J36" s="91">
        <v>55449.953000000001</v>
      </c>
      <c r="K36" s="91">
        <v>57507.82</v>
      </c>
      <c r="L36" s="91">
        <v>59470.851000000002</v>
      </c>
      <c r="M36" s="92">
        <v>56241.065999999999</v>
      </c>
      <c r="N36" s="91">
        <v>57560.171000000002</v>
      </c>
      <c r="O36" s="94">
        <v>60055.21</v>
      </c>
    </row>
    <row r="37" spans="1:15" x14ac:dyDescent="0.25">
      <c r="A37" s="33"/>
    </row>
    <row r="38" spans="1:15" x14ac:dyDescent="0.25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66" t="s">
        <v>88</v>
      </c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8"/>
      <c r="O40" s="36"/>
    </row>
    <row r="41" spans="1:15" x14ac:dyDescent="0.25">
      <c r="A41" s="36"/>
      <c r="B41" s="39"/>
      <c r="C41" s="271" t="s">
        <v>28</v>
      </c>
      <c r="D41" s="272"/>
      <c r="E41" s="273"/>
      <c r="F41" s="271" t="s">
        <v>29</v>
      </c>
      <c r="G41" s="272"/>
      <c r="H41" s="273"/>
      <c r="I41" s="272" t="s">
        <v>30</v>
      </c>
      <c r="J41" s="272"/>
      <c r="K41" s="272"/>
      <c r="L41" s="271" t="s">
        <v>31</v>
      </c>
      <c r="M41" s="272"/>
      <c r="N41" s="273"/>
      <c r="O41" s="36"/>
    </row>
    <row r="42" spans="1:15" x14ac:dyDescent="0.25">
      <c r="A42" s="36"/>
      <c r="B42" s="39"/>
      <c r="C42" s="116" t="s">
        <v>2</v>
      </c>
      <c r="D42" s="117" t="s">
        <v>4</v>
      </c>
      <c r="E42" s="118" t="s">
        <v>7</v>
      </c>
      <c r="F42" s="119" t="s">
        <v>20</v>
      </c>
      <c r="G42" s="120" t="s">
        <v>4</v>
      </c>
      <c r="H42" s="118" t="s">
        <v>7</v>
      </c>
      <c r="I42" s="119" t="s">
        <v>20</v>
      </c>
      <c r="J42" s="120" t="s">
        <v>4</v>
      </c>
      <c r="K42" s="118" t="s">
        <v>7</v>
      </c>
      <c r="L42" s="119" t="s">
        <v>20</v>
      </c>
      <c r="M42" s="120" t="s">
        <v>4</v>
      </c>
      <c r="N42" s="118" t="s">
        <v>7</v>
      </c>
      <c r="O42" s="36"/>
    </row>
    <row r="43" spans="1:15" x14ac:dyDescent="0.25">
      <c r="A43" s="36"/>
      <c r="B43" s="16"/>
      <c r="C43" s="121">
        <v>0</v>
      </c>
      <c r="D43" s="122">
        <f>AVERAGE(D29:F29)</f>
        <v>50729.64633333333</v>
      </c>
      <c r="E43" s="123">
        <f>STDEV(D29:F29)</f>
        <v>1683.1258039306929</v>
      </c>
      <c r="F43" s="175">
        <f t="shared" ref="F43:F50" si="6">G14</f>
        <v>1</v>
      </c>
      <c r="G43" s="122">
        <f t="shared" ref="G43:G50" si="7">AVERAGE(G29:I29)</f>
        <v>53480.714666666667</v>
      </c>
      <c r="H43" s="123">
        <f t="shared" ref="H43:H50" si="8">STDEV(G29:I29)</f>
        <v>632.52940826520808</v>
      </c>
      <c r="I43" s="175">
        <f t="shared" ref="I43:I50" si="9">J14</f>
        <v>9</v>
      </c>
      <c r="J43" s="122">
        <f t="shared" ref="J43:J50" si="10">AVERAGE(J29:L29)</f>
        <v>56327.946333333333</v>
      </c>
      <c r="K43" s="123">
        <f t="shared" ref="K43:K50" si="11">STDEV(J29:L29)</f>
        <v>2114.540704408721</v>
      </c>
      <c r="L43" s="175">
        <f t="shared" ref="L43:L50" si="12">M14</f>
        <v>17</v>
      </c>
      <c r="M43" s="122">
        <f t="shared" ref="M43:M50" si="13">AVERAGE(M29:O29)</f>
        <v>53822.494333333336</v>
      </c>
      <c r="N43" s="123">
        <f t="shared" ref="N43:N50" si="14">STDEV(M29:O29)</f>
        <v>816.11187803225152</v>
      </c>
      <c r="O43" s="36"/>
    </row>
    <row r="44" spans="1:15" x14ac:dyDescent="0.25">
      <c r="A44" s="36"/>
      <c r="B44" s="16"/>
      <c r="C44" s="121">
        <v>100</v>
      </c>
      <c r="D44" s="122">
        <f>AVERAGE(D30:F30)</f>
        <v>56860.177999999993</v>
      </c>
      <c r="E44" s="123">
        <f>STDEV(D30:F30)</f>
        <v>2532.0912820881881</v>
      </c>
      <c r="F44" s="124">
        <f t="shared" si="6"/>
        <v>2</v>
      </c>
      <c r="G44" s="122">
        <f t="shared" si="7"/>
        <v>59570.403333333328</v>
      </c>
      <c r="H44" s="123">
        <f t="shared" si="8"/>
        <v>2354.5967841068532</v>
      </c>
      <c r="I44" s="124">
        <f t="shared" si="9"/>
        <v>10</v>
      </c>
      <c r="J44" s="122">
        <f t="shared" si="10"/>
        <v>58235.094666666664</v>
      </c>
      <c r="K44" s="123">
        <f t="shared" si="11"/>
        <v>1861.8887637429741</v>
      </c>
      <c r="L44" s="124">
        <f t="shared" si="12"/>
        <v>18</v>
      </c>
      <c r="M44" s="122">
        <f t="shared" si="13"/>
        <v>56188.157333333336</v>
      </c>
      <c r="N44" s="123">
        <f t="shared" si="14"/>
        <v>1668.8596918522944</v>
      </c>
      <c r="O44" s="36"/>
    </row>
    <row r="45" spans="1:15" x14ac:dyDescent="0.25">
      <c r="A45" s="36"/>
      <c r="B45" s="16"/>
      <c r="C45" s="121">
        <v>200</v>
      </c>
      <c r="D45" s="122">
        <f>AVERAGE(D31:F31)</f>
        <v>64756.611333333334</v>
      </c>
      <c r="E45" s="123">
        <f>STDEV(D31:F31)</f>
        <v>2769.8652046047882</v>
      </c>
      <c r="F45" s="124">
        <f t="shared" si="6"/>
        <v>3</v>
      </c>
      <c r="G45" s="122">
        <f t="shared" si="7"/>
        <v>58754.246666666666</v>
      </c>
      <c r="H45" s="123">
        <f t="shared" si="8"/>
        <v>1396.2342477809136</v>
      </c>
      <c r="I45" s="124">
        <f t="shared" si="9"/>
        <v>11</v>
      </c>
      <c r="J45" s="122">
        <f t="shared" si="10"/>
        <v>64939.744333333336</v>
      </c>
      <c r="K45" s="123">
        <f t="shared" si="11"/>
        <v>1848.469966433142</v>
      </c>
      <c r="L45" s="124">
        <f t="shared" si="12"/>
        <v>19</v>
      </c>
      <c r="M45" s="122">
        <f t="shared" si="13"/>
        <v>75380.361666666664</v>
      </c>
      <c r="N45" s="123">
        <f t="shared" si="14"/>
        <v>1926.5569450733453</v>
      </c>
      <c r="O45" s="36"/>
    </row>
    <row r="46" spans="1:15" x14ac:dyDescent="0.25">
      <c r="A46" s="36"/>
      <c r="B46" s="16"/>
      <c r="C46" s="121">
        <v>300</v>
      </c>
      <c r="D46" s="122">
        <f>AVERAGE(D32:F32)</f>
        <v>74031.552000000011</v>
      </c>
      <c r="E46" s="123">
        <f>STDEV(D32:F32)</f>
        <v>3028.9326716695068</v>
      </c>
      <c r="F46" s="124">
        <f t="shared" si="6"/>
        <v>4</v>
      </c>
      <c r="G46" s="122">
        <f t="shared" si="7"/>
        <v>90468.270333333334</v>
      </c>
      <c r="H46" s="123">
        <f t="shared" si="8"/>
        <v>2827.2945517579783</v>
      </c>
      <c r="I46" s="124">
        <f t="shared" si="9"/>
        <v>12</v>
      </c>
      <c r="J46" s="122">
        <f t="shared" si="10"/>
        <v>61097.818333333336</v>
      </c>
      <c r="K46" s="123">
        <f t="shared" si="11"/>
        <v>2012.8589412465858</v>
      </c>
      <c r="L46" s="124">
        <f t="shared" si="12"/>
        <v>20</v>
      </c>
      <c r="M46" s="122">
        <f t="shared" si="13"/>
        <v>87286.07</v>
      </c>
      <c r="N46" s="123">
        <f t="shared" si="14"/>
        <v>2662.6604512965951</v>
      </c>
      <c r="O46" s="36"/>
    </row>
    <row r="47" spans="1:15" x14ac:dyDescent="0.25">
      <c r="A47" s="36"/>
      <c r="B47" s="16"/>
      <c r="C47" s="121">
        <v>400</v>
      </c>
      <c r="D47" s="122">
        <f>AVERAGE(D33:F33)</f>
        <v>82990.278333333321</v>
      </c>
      <c r="E47" s="123">
        <f>STDEV(D33:F33)</f>
        <v>2629.2846440106737</v>
      </c>
      <c r="F47" s="124">
        <f t="shared" si="6"/>
        <v>5</v>
      </c>
      <c r="G47" s="122">
        <f t="shared" si="7"/>
        <v>55928.21333333334</v>
      </c>
      <c r="H47" s="123">
        <f t="shared" si="8"/>
        <v>1256.042952037204</v>
      </c>
      <c r="I47" s="124">
        <f t="shared" si="9"/>
        <v>13</v>
      </c>
      <c r="J47" s="122">
        <f t="shared" si="10"/>
        <v>58268.205333333324</v>
      </c>
      <c r="K47" s="123">
        <f t="shared" si="11"/>
        <v>2072.7955910451801</v>
      </c>
      <c r="L47" s="124">
        <f t="shared" si="12"/>
        <v>21</v>
      </c>
      <c r="M47" s="122">
        <f t="shared" si="13"/>
        <v>55987.33666666667</v>
      </c>
      <c r="N47" s="123">
        <f t="shared" si="14"/>
        <v>1246.1341167435924</v>
      </c>
      <c r="O47" s="36"/>
    </row>
    <row r="48" spans="1:15" x14ac:dyDescent="0.25">
      <c r="A48" s="36"/>
      <c r="B48" s="16"/>
      <c r="C48" s="125"/>
      <c r="D48" s="122"/>
      <c r="E48" s="123"/>
      <c r="F48" s="124">
        <f t="shared" si="6"/>
        <v>6</v>
      </c>
      <c r="G48" s="122">
        <f t="shared" si="7"/>
        <v>55612.411</v>
      </c>
      <c r="H48" s="123">
        <f t="shared" si="8"/>
        <v>1600.6114073787564</v>
      </c>
      <c r="I48" s="124">
        <f t="shared" si="9"/>
        <v>14</v>
      </c>
      <c r="J48" s="122">
        <f t="shared" si="10"/>
        <v>74921.241666666669</v>
      </c>
      <c r="K48" s="123">
        <f t="shared" si="11"/>
        <v>2068.6720074947498</v>
      </c>
      <c r="L48" s="124">
        <f t="shared" si="12"/>
        <v>22</v>
      </c>
      <c r="M48" s="122">
        <f t="shared" si="13"/>
        <v>54505.172666666658</v>
      </c>
      <c r="N48" s="123">
        <f t="shared" si="14"/>
        <v>1111.0475885714027</v>
      </c>
      <c r="O48" s="36"/>
    </row>
    <row r="49" spans="1:15" x14ac:dyDescent="0.25">
      <c r="A49" s="36"/>
      <c r="B49" s="16"/>
      <c r="C49" s="125"/>
      <c r="D49" s="122"/>
      <c r="E49" s="123"/>
      <c r="F49" s="124">
        <f t="shared" si="6"/>
        <v>7</v>
      </c>
      <c r="G49" s="122">
        <f t="shared" si="7"/>
        <v>68969.103666666677</v>
      </c>
      <c r="H49" s="123">
        <f t="shared" si="8"/>
        <v>2957.7639170050979</v>
      </c>
      <c r="I49" s="124">
        <f t="shared" si="9"/>
        <v>15</v>
      </c>
      <c r="J49" s="122">
        <f t="shared" si="10"/>
        <v>53981.723333333335</v>
      </c>
      <c r="K49" s="123">
        <f t="shared" si="11"/>
        <v>1563.9461486426967</v>
      </c>
      <c r="L49" s="124">
        <f t="shared" si="12"/>
        <v>23</v>
      </c>
      <c r="M49" s="122">
        <f t="shared" si="13"/>
        <v>54902.327666666672</v>
      </c>
      <c r="N49" s="123">
        <f t="shared" si="14"/>
        <v>1978.8191731902496</v>
      </c>
      <c r="O49" s="36"/>
    </row>
    <row r="50" spans="1:15" x14ac:dyDescent="0.25">
      <c r="A50" s="36"/>
      <c r="B50" s="16"/>
      <c r="C50" s="126"/>
      <c r="D50" s="127"/>
      <c r="E50" s="128"/>
      <c r="F50" s="129">
        <f t="shared" si="6"/>
        <v>8</v>
      </c>
      <c r="G50" s="127">
        <f t="shared" si="7"/>
        <v>66301.934333333338</v>
      </c>
      <c r="H50" s="128">
        <f t="shared" si="8"/>
        <v>2094.2362412761222</v>
      </c>
      <c r="I50" s="129">
        <f t="shared" si="9"/>
        <v>16</v>
      </c>
      <c r="J50" s="127">
        <f t="shared" si="10"/>
        <v>57476.208000000006</v>
      </c>
      <c r="K50" s="128">
        <f t="shared" si="11"/>
        <v>2010.6353897484751</v>
      </c>
      <c r="L50" s="129">
        <f t="shared" si="12"/>
        <v>24</v>
      </c>
      <c r="M50" s="127">
        <f t="shared" si="13"/>
        <v>57952.148999999998</v>
      </c>
      <c r="N50" s="128">
        <f t="shared" si="14"/>
        <v>1937.0489610608709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70" t="s">
        <v>91</v>
      </c>
      <c r="C52" s="270"/>
      <c r="D52" s="270"/>
      <c r="E52" s="270"/>
      <c r="F52" s="270"/>
      <c r="G52" s="270"/>
      <c r="H52" s="270"/>
      <c r="I52" s="270"/>
      <c r="J52" s="270"/>
      <c r="K52" s="270"/>
      <c r="L52" s="270"/>
      <c r="M52" s="270"/>
      <c r="N52" s="270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5" x14ac:dyDescent="0.25">
      <c r="B55" s="16"/>
      <c r="C55" s="134" t="s">
        <v>126</v>
      </c>
      <c r="D55" s="274" t="s">
        <v>125</v>
      </c>
      <c r="E55" s="274"/>
      <c r="F55" s="134" t="s">
        <v>20</v>
      </c>
      <c r="G55" s="135" t="s">
        <v>125</v>
      </c>
      <c r="H55" s="136"/>
      <c r="I55" s="137" t="s">
        <v>20</v>
      </c>
      <c r="J55" s="135" t="s">
        <v>125</v>
      </c>
      <c r="K55" s="137"/>
      <c r="L55" s="134" t="s">
        <v>20</v>
      </c>
      <c r="M55" s="135" t="s">
        <v>125</v>
      </c>
      <c r="N55" s="136"/>
    </row>
    <row r="56" spans="1:15" x14ac:dyDescent="0.25">
      <c r="B56" s="16"/>
      <c r="C56" s="121">
        <v>0</v>
      </c>
      <c r="D56" s="122">
        <f>(D43-$D$43)</f>
        <v>0</v>
      </c>
      <c r="E56" s="130"/>
      <c r="F56" s="175">
        <f>F43</f>
        <v>1</v>
      </c>
      <c r="G56" s="122">
        <f>(G43-$D$43)</f>
        <v>2751.0683333333363</v>
      </c>
      <c r="H56" s="131"/>
      <c r="I56" s="175">
        <f>I43</f>
        <v>9</v>
      </c>
      <c r="J56" s="122">
        <f>(J43-$D$43)</f>
        <v>5598.3000000000029</v>
      </c>
      <c r="K56" s="130"/>
      <c r="L56" s="175">
        <f>L43</f>
        <v>17</v>
      </c>
      <c r="M56" s="122">
        <f>(M43-$D$43)</f>
        <v>3092.8480000000054</v>
      </c>
      <c r="N56" s="131"/>
    </row>
    <row r="57" spans="1:15" x14ac:dyDescent="0.25">
      <c r="B57" s="16"/>
      <c r="C57" s="121">
        <v>100</v>
      </c>
      <c r="D57" s="122">
        <f>(D44-$D$43)</f>
        <v>6130.5316666666622</v>
      </c>
      <c r="E57" s="130"/>
      <c r="F57" s="124">
        <f t="shared" ref="F57:F63" si="15">F44</f>
        <v>2</v>
      </c>
      <c r="G57" s="122">
        <f t="shared" ref="G57:G63" si="16">(G44-$D$43)</f>
        <v>8840.7569999999978</v>
      </c>
      <c r="H57" s="131"/>
      <c r="I57" s="124">
        <f t="shared" ref="I57:I63" si="17">I44</f>
        <v>10</v>
      </c>
      <c r="J57" s="122">
        <f t="shared" ref="J57:J63" si="18">(J44-$D$43)</f>
        <v>7505.4483333333337</v>
      </c>
      <c r="K57" s="130"/>
      <c r="L57" s="124">
        <f t="shared" ref="L57:L63" si="19">L44</f>
        <v>18</v>
      </c>
      <c r="M57" s="122">
        <f t="shared" ref="M57:M63" si="20">(M44-$D$43)</f>
        <v>5458.5110000000059</v>
      </c>
      <c r="N57" s="131"/>
    </row>
    <row r="58" spans="1:15" x14ac:dyDescent="0.25">
      <c r="B58" s="16"/>
      <c r="C58" s="121">
        <v>200</v>
      </c>
      <c r="D58" s="122">
        <f>(D45-$D$43)</f>
        <v>14026.965000000004</v>
      </c>
      <c r="E58" s="130"/>
      <c r="F58" s="124">
        <f t="shared" si="15"/>
        <v>3</v>
      </c>
      <c r="G58" s="122">
        <f t="shared" si="16"/>
        <v>8024.6003333333356</v>
      </c>
      <c r="H58" s="131"/>
      <c r="I58" s="124">
        <f t="shared" si="17"/>
        <v>11</v>
      </c>
      <c r="J58" s="122">
        <f t="shared" si="18"/>
        <v>14210.098000000005</v>
      </c>
      <c r="K58" s="130"/>
      <c r="L58" s="124">
        <f t="shared" si="19"/>
        <v>19</v>
      </c>
      <c r="M58" s="122">
        <f t="shared" si="20"/>
        <v>24650.715333333334</v>
      </c>
      <c r="N58" s="131"/>
    </row>
    <row r="59" spans="1:15" x14ac:dyDescent="0.25">
      <c r="B59" s="16"/>
      <c r="C59" s="121">
        <v>300</v>
      </c>
      <c r="D59" s="122">
        <f>(D46-$D$43)</f>
        <v>23301.90566666668</v>
      </c>
      <c r="E59" s="130"/>
      <c r="F59" s="124">
        <f t="shared" si="15"/>
        <v>4</v>
      </c>
      <c r="G59" s="122">
        <f t="shared" si="16"/>
        <v>39738.624000000003</v>
      </c>
      <c r="H59" s="131"/>
      <c r="I59" s="124">
        <f t="shared" si="17"/>
        <v>12</v>
      </c>
      <c r="J59" s="122">
        <f t="shared" si="18"/>
        <v>10368.172000000006</v>
      </c>
      <c r="K59" s="130"/>
      <c r="L59" s="124">
        <f t="shared" si="19"/>
        <v>20</v>
      </c>
      <c r="M59" s="122">
        <f t="shared" si="20"/>
        <v>36556.423666666677</v>
      </c>
      <c r="N59" s="131"/>
    </row>
    <row r="60" spans="1:15" x14ac:dyDescent="0.25">
      <c r="A60" s="6"/>
      <c r="B60" s="16"/>
      <c r="C60" s="121">
        <v>400</v>
      </c>
      <c r="D60" s="122">
        <f>(D47-$D$43)</f>
        <v>32260.631999999991</v>
      </c>
      <c r="E60" s="130"/>
      <c r="F60" s="124">
        <f t="shared" si="15"/>
        <v>5</v>
      </c>
      <c r="G60" s="122">
        <f t="shared" si="16"/>
        <v>5198.56700000001</v>
      </c>
      <c r="H60" s="131"/>
      <c r="I60" s="124">
        <f t="shared" si="17"/>
        <v>13</v>
      </c>
      <c r="J60" s="122">
        <f t="shared" si="18"/>
        <v>7538.5589999999938</v>
      </c>
      <c r="K60" s="130"/>
      <c r="L60" s="124">
        <f t="shared" si="19"/>
        <v>21</v>
      </c>
      <c r="M60" s="122">
        <f t="shared" si="20"/>
        <v>5257.6903333333394</v>
      </c>
      <c r="N60" s="131"/>
    </row>
    <row r="61" spans="1:15" x14ac:dyDescent="0.25">
      <c r="A61" s="6"/>
      <c r="B61" s="16"/>
      <c r="C61" s="125"/>
      <c r="D61" s="130"/>
      <c r="E61" s="130"/>
      <c r="F61" s="124">
        <f t="shared" si="15"/>
        <v>6</v>
      </c>
      <c r="G61" s="122">
        <f t="shared" si="16"/>
        <v>4882.7646666666697</v>
      </c>
      <c r="H61" s="131"/>
      <c r="I61" s="124">
        <f t="shared" si="17"/>
        <v>14</v>
      </c>
      <c r="J61" s="122">
        <f t="shared" si="18"/>
        <v>24191.595333333338</v>
      </c>
      <c r="K61" s="130"/>
      <c r="L61" s="124">
        <f t="shared" si="19"/>
        <v>22</v>
      </c>
      <c r="M61" s="122">
        <f t="shared" si="20"/>
        <v>3775.5263333333278</v>
      </c>
      <c r="N61" s="131"/>
    </row>
    <row r="62" spans="1:15" x14ac:dyDescent="0.25">
      <c r="A62" s="6"/>
      <c r="B62" s="16"/>
      <c r="C62" s="125"/>
      <c r="D62" s="130"/>
      <c r="E62" s="130"/>
      <c r="F62" s="124">
        <f t="shared" si="15"/>
        <v>7</v>
      </c>
      <c r="G62" s="122">
        <f t="shared" si="16"/>
        <v>18239.457333333346</v>
      </c>
      <c r="H62" s="131"/>
      <c r="I62" s="124">
        <f t="shared" si="17"/>
        <v>15</v>
      </c>
      <c r="J62" s="122">
        <f t="shared" si="18"/>
        <v>3252.0770000000048</v>
      </c>
      <c r="K62" s="130"/>
      <c r="L62" s="124">
        <f t="shared" si="19"/>
        <v>23</v>
      </c>
      <c r="M62" s="122">
        <f t="shared" si="20"/>
        <v>4172.6813333333412</v>
      </c>
      <c r="N62" s="131"/>
    </row>
    <row r="63" spans="1:15" x14ac:dyDescent="0.25">
      <c r="A63" s="6"/>
      <c r="B63" s="16"/>
      <c r="C63" s="126"/>
      <c r="D63" s="132"/>
      <c r="E63" s="132"/>
      <c r="F63" s="129">
        <f t="shared" si="15"/>
        <v>8</v>
      </c>
      <c r="G63" s="127">
        <f t="shared" si="16"/>
        <v>15572.288000000008</v>
      </c>
      <c r="H63" s="133"/>
      <c r="I63" s="129">
        <f t="shared" si="17"/>
        <v>16</v>
      </c>
      <c r="J63" s="127">
        <f t="shared" si="18"/>
        <v>6746.5616666666756</v>
      </c>
      <c r="K63" s="132"/>
      <c r="L63" s="129">
        <f t="shared" si="19"/>
        <v>24</v>
      </c>
      <c r="M63" s="127">
        <f t="shared" si="20"/>
        <v>7222.5026666666672</v>
      </c>
      <c r="N63" s="133"/>
    </row>
    <row r="64" spans="1:15" x14ac:dyDescent="0.25">
      <c r="A64" s="95"/>
    </row>
    <row r="65" spans="1:16" x14ac:dyDescent="0.25">
      <c r="A65" s="96" t="s">
        <v>56</v>
      </c>
      <c r="B65" s="269" t="s">
        <v>47</v>
      </c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P65" s="89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81.692999999999998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-1194.5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107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107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57" t="s">
        <v>38</v>
      </c>
      <c r="C87" s="257"/>
      <c r="D87" s="257"/>
      <c r="E87" s="257"/>
      <c r="F87" s="257"/>
      <c r="G87" s="257"/>
      <c r="H87" s="257"/>
      <c r="I87" s="257"/>
      <c r="J87" s="257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50"/>
      <c r="E88" s="222" t="s">
        <v>118</v>
      </c>
      <c r="F88" s="212" t="s">
        <v>142</v>
      </c>
      <c r="G88" s="109" t="s">
        <v>11</v>
      </c>
      <c r="J88" s="164"/>
      <c r="L88" s="50"/>
      <c r="N88" s="50"/>
      <c r="O88" s="108"/>
    </row>
    <row r="89" spans="1:16" x14ac:dyDescent="0.25">
      <c r="A89" s="108"/>
      <c r="B89" s="110">
        <v>0</v>
      </c>
      <c r="C89" s="48">
        <f>(D56-$L$71)/$L$70</f>
        <v>14.621815822653105</v>
      </c>
      <c r="D89" s="111"/>
      <c r="E89" s="3">
        <f>Data!E9</f>
        <v>6089</v>
      </c>
      <c r="F89" s="171">
        <v>1</v>
      </c>
      <c r="G89" s="48">
        <f>(G56-$L$71)/$L$70</f>
        <v>48.297508150433167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89.665352804605803</v>
      </c>
      <c r="D90" s="111"/>
      <c r="E90" s="3">
        <f>Data!E10</f>
        <v>6091</v>
      </c>
      <c r="F90" s="171">
        <v>2</v>
      </c>
      <c r="G90" s="48">
        <f t="shared" ref="G90:G95" si="21">(G57-$L$71)/$L$70</f>
        <v>122.84108797571393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186.325205341951</v>
      </c>
      <c r="D91" s="111"/>
      <c r="E91" s="3">
        <f>Data!E11</f>
        <v>6092</v>
      </c>
      <c r="F91" s="171">
        <v>3</v>
      </c>
      <c r="G91" s="48">
        <f t="shared" si="21"/>
        <v>112.85055431105891</v>
      </c>
      <c r="J91" s="20"/>
      <c r="K91" s="187"/>
      <c r="N91" s="111"/>
      <c r="O91" s="108"/>
    </row>
    <row r="92" spans="1:16" x14ac:dyDescent="0.25">
      <c r="A92" s="108"/>
      <c r="B92" s="110">
        <v>300</v>
      </c>
      <c r="C92" s="48">
        <f>(D59-$L$71)/$L$70</f>
        <v>299.85929843030226</v>
      </c>
      <c r="D92" s="111"/>
      <c r="E92" s="3">
        <f>Data!E12</f>
        <v>6095</v>
      </c>
      <c r="F92" s="171">
        <v>4</v>
      </c>
      <c r="G92" s="48">
        <f t="shared" si="21"/>
        <v>501.06036012877485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409.52262739769617</v>
      </c>
      <c r="D93" s="111"/>
      <c r="E93" s="3">
        <f>Data!E13</f>
        <v>6096</v>
      </c>
      <c r="F93" s="171">
        <v>5</v>
      </c>
      <c r="G93" s="48">
        <f t="shared" si="21"/>
        <v>78.257219100779878</v>
      </c>
      <c r="J93" s="20"/>
      <c r="K93" s="187"/>
      <c r="N93" s="111"/>
      <c r="O93" s="108"/>
    </row>
    <row r="94" spans="1:16" x14ac:dyDescent="0.25">
      <c r="A94" s="95"/>
      <c r="B94" s="115"/>
      <c r="C94" s="66"/>
      <c r="D94" s="111"/>
      <c r="E94" s="3">
        <f>Data!E14</f>
        <v>6098</v>
      </c>
      <c r="F94" s="171">
        <v>6</v>
      </c>
      <c r="G94" s="48">
        <f t="shared" si="21"/>
        <v>74.391498251584224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E95" s="3">
        <f>Data!E15</f>
        <v>6103</v>
      </c>
      <c r="F95" s="171">
        <v>7</v>
      </c>
      <c r="G95" s="48">
        <f t="shared" si="21"/>
        <v>237.89011706429372</v>
      </c>
      <c r="J95" s="20"/>
      <c r="K95" s="187"/>
      <c r="N95" s="111"/>
      <c r="O95" s="108"/>
      <c r="P95" s="89"/>
    </row>
    <row r="96" spans="1:16" x14ac:dyDescent="0.25">
      <c r="A96" s="95"/>
      <c r="B96" s="115"/>
      <c r="C96" s="66"/>
      <c r="D96" s="111"/>
      <c r="E96" s="3" t="str">
        <f>Data!E16</f>
        <v>TMC</v>
      </c>
      <c r="F96" s="171">
        <v>8</v>
      </c>
      <c r="G96" s="48">
        <f>(G63-$L$71)/$L$70</f>
        <v>205.24142827414843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E97" s="3">
        <f>Data!E17</f>
        <v>6112</v>
      </c>
      <c r="F97" s="171">
        <v>9</v>
      </c>
      <c r="G97" s="48">
        <f>(J56-$L$71)/$L$70</f>
        <v>83.150331117721265</v>
      </c>
      <c r="J97" s="20"/>
      <c r="K97" s="187"/>
      <c r="P97" s="89"/>
    </row>
    <row r="98" spans="1:16" x14ac:dyDescent="0.25">
      <c r="A98" s="95"/>
      <c r="B98" s="34"/>
      <c r="C98" s="34"/>
      <c r="D98" s="34"/>
      <c r="E98" s="3">
        <f>Data!E18</f>
        <v>6114</v>
      </c>
      <c r="F98" s="171">
        <v>10</v>
      </c>
      <c r="G98" s="48">
        <f>(J57-$L$71)/$L$70</f>
        <v>106.49564018132929</v>
      </c>
      <c r="J98" s="20"/>
      <c r="P98" s="89"/>
    </row>
    <row r="99" spans="1:16" x14ac:dyDescent="0.25">
      <c r="A99" s="95"/>
      <c r="B99" s="34"/>
      <c r="C99" s="34"/>
      <c r="D99" s="34"/>
      <c r="E99" s="3">
        <f>Data!E19</f>
        <v>6119</v>
      </c>
      <c r="F99" s="171">
        <v>11</v>
      </c>
      <c r="G99" s="48">
        <f t="shared" ref="G99:G104" si="22">(J58-$L$71)/$L$70</f>
        <v>188.56692739892043</v>
      </c>
      <c r="J99" s="20"/>
      <c r="K99" s="187"/>
      <c r="P99" s="89"/>
    </row>
    <row r="100" spans="1:16" x14ac:dyDescent="0.25">
      <c r="E100" s="3">
        <f>Data!E20</f>
        <v>6120</v>
      </c>
      <c r="F100" s="171">
        <v>12</v>
      </c>
      <c r="G100" s="48">
        <f t="shared" si="22"/>
        <v>141.53809995960495</v>
      </c>
      <c r="J100" s="20"/>
    </row>
    <row r="101" spans="1:16" x14ac:dyDescent="0.25">
      <c r="E101" s="3">
        <f>Data!E21</f>
        <v>6121</v>
      </c>
      <c r="F101" s="171">
        <v>13</v>
      </c>
      <c r="G101" s="48">
        <f t="shared" si="22"/>
        <v>106.90094622550272</v>
      </c>
      <c r="J101" s="20"/>
      <c r="K101" s="187"/>
    </row>
    <row r="102" spans="1:16" x14ac:dyDescent="0.25">
      <c r="E102" s="3">
        <f>Data!E22</f>
        <v>6122</v>
      </c>
      <c r="F102" s="171">
        <v>14</v>
      </c>
      <c r="G102" s="48">
        <f t="shared" si="22"/>
        <v>310.74994593580038</v>
      </c>
      <c r="J102" s="20"/>
    </row>
    <row r="103" spans="1:16" x14ac:dyDescent="0.25">
      <c r="E103" s="3">
        <f>Data!E23</f>
        <v>6128</v>
      </c>
      <c r="F103" s="171">
        <v>15</v>
      </c>
      <c r="G103" s="48">
        <f t="shared" si="22"/>
        <v>54.430330628083247</v>
      </c>
      <c r="J103" s="20"/>
      <c r="K103" s="187"/>
    </row>
    <row r="104" spans="1:16" x14ac:dyDescent="0.25">
      <c r="E104" s="3">
        <f>Data!E24</f>
        <v>6132</v>
      </c>
      <c r="F104" s="171">
        <v>16</v>
      </c>
      <c r="G104" s="48">
        <f t="shared" si="22"/>
        <v>97.20614577340379</v>
      </c>
      <c r="J104" s="20"/>
    </row>
    <row r="105" spans="1:16" x14ac:dyDescent="0.25">
      <c r="E105" s="3">
        <f>Data!E25</f>
        <v>6136</v>
      </c>
      <c r="F105" s="171">
        <v>17</v>
      </c>
      <c r="G105" s="48">
        <f>(M56-$L$71)/$L$70</f>
        <v>52.481216260879215</v>
      </c>
      <c r="J105" s="188"/>
      <c r="K105" s="187"/>
    </row>
    <row r="106" spans="1:16" x14ac:dyDescent="0.25">
      <c r="E106" s="3">
        <f>Data!E26</f>
        <v>6137</v>
      </c>
      <c r="F106" s="171">
        <v>18</v>
      </c>
      <c r="G106" s="48">
        <f t="shared" ref="G106:G112" si="23">(M57-$L$71)/$L$70</f>
        <v>81.439180835567385</v>
      </c>
      <c r="K106" s="187"/>
    </row>
    <row r="107" spans="1:16" x14ac:dyDescent="0.25">
      <c r="E107" s="3">
        <f>Data!E27</f>
        <v>6145</v>
      </c>
      <c r="F107" s="171">
        <v>19</v>
      </c>
      <c r="G107" s="48">
        <f t="shared" si="23"/>
        <v>316.37001130247796</v>
      </c>
      <c r="K107" s="187"/>
    </row>
    <row r="108" spans="1:16" x14ac:dyDescent="0.25">
      <c r="E108" s="3">
        <f>Data!E28</f>
        <v>6146</v>
      </c>
      <c r="F108" s="171">
        <v>20</v>
      </c>
      <c r="G108" s="48">
        <f t="shared" si="23"/>
        <v>462.10720216746449</v>
      </c>
      <c r="J108" s="20"/>
      <c r="K108" s="187"/>
    </row>
    <row r="109" spans="1:16" x14ac:dyDescent="0.25">
      <c r="E109" s="3">
        <f>Data!E29</f>
        <v>6147</v>
      </c>
      <c r="F109" s="171">
        <v>21</v>
      </c>
      <c r="G109" s="48">
        <f t="shared" si="23"/>
        <v>78.980944919801445</v>
      </c>
      <c r="J109" s="20"/>
    </row>
    <row r="110" spans="1:16" x14ac:dyDescent="0.25">
      <c r="E110" s="3">
        <f>Data!E30</f>
        <v>6154</v>
      </c>
      <c r="F110" s="171">
        <v>22</v>
      </c>
      <c r="G110" s="48">
        <f t="shared" si="23"/>
        <v>60.837848204048427</v>
      </c>
      <c r="J110" s="20"/>
      <c r="K110" s="187"/>
    </row>
    <row r="111" spans="1:16" x14ac:dyDescent="0.25">
      <c r="E111" s="3">
        <f>Data!E31</f>
        <v>6160</v>
      </c>
      <c r="F111" s="171">
        <v>23</v>
      </c>
      <c r="G111" s="48">
        <f t="shared" si="23"/>
        <v>65.699403049628998</v>
      </c>
      <c r="J111" s="20"/>
    </row>
    <row r="112" spans="1:16" x14ac:dyDescent="0.25">
      <c r="E112" s="3" t="str">
        <f>Data!E32</f>
        <v>TMC</v>
      </c>
      <c r="F112" s="171">
        <v>24</v>
      </c>
      <c r="G112" s="48">
        <f t="shared" si="23"/>
        <v>103.03211617478446</v>
      </c>
      <c r="J112" s="20"/>
      <c r="K112" s="187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E89" sqref="E89:E112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2" customFormat="1" x14ac:dyDescent="0.25">
      <c r="K2" s="5" t="s">
        <v>122</v>
      </c>
    </row>
    <row r="3" spans="1:15" x14ac:dyDescent="0.25">
      <c r="A3" s="2" t="s">
        <v>59</v>
      </c>
      <c r="B3" s="4">
        <v>2</v>
      </c>
      <c r="C3" s="6"/>
      <c r="K3" s="2" t="s">
        <v>81</v>
      </c>
    </row>
    <row r="4" spans="1:15" x14ac:dyDescent="0.25">
      <c r="A4" s="2" t="s">
        <v>52</v>
      </c>
      <c r="B4" s="215" t="s">
        <v>182</v>
      </c>
      <c r="C4" s="6"/>
      <c r="K4" s="2" t="s">
        <v>123</v>
      </c>
    </row>
    <row r="5" spans="1:15" x14ac:dyDescent="0.25">
      <c r="A5" s="2" t="s">
        <v>5</v>
      </c>
      <c r="B5" s="226">
        <v>44600</v>
      </c>
      <c r="C5" s="216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194"/>
      <c r="D13" s="265" t="s">
        <v>24</v>
      </c>
      <c r="E13" s="258"/>
      <c r="F13" s="258"/>
      <c r="G13" s="258" t="s">
        <v>20</v>
      </c>
      <c r="H13" s="258"/>
      <c r="I13" s="258"/>
      <c r="J13" s="258" t="s">
        <v>20</v>
      </c>
      <c r="K13" s="258"/>
      <c r="L13" s="258"/>
      <c r="M13" s="259" t="s">
        <v>20</v>
      </c>
      <c r="N13" s="260"/>
      <c r="O13" s="261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25</v>
      </c>
      <c r="H14" s="17">
        <f t="shared" ref="H14:H21" si="0">G14</f>
        <v>25</v>
      </c>
      <c r="I14" s="17">
        <f t="shared" ref="I14:I21" si="1">G14</f>
        <v>25</v>
      </c>
      <c r="J14" s="45">
        <v>33</v>
      </c>
      <c r="K14" s="17">
        <f t="shared" ref="K14:K21" si="2">J14</f>
        <v>33</v>
      </c>
      <c r="L14" s="46">
        <f t="shared" ref="L14:L21" si="3">J14</f>
        <v>33</v>
      </c>
      <c r="M14" s="17">
        <v>41</v>
      </c>
      <c r="N14" s="17">
        <f t="shared" ref="N14:N21" si="4">M14</f>
        <v>41</v>
      </c>
      <c r="O14" s="47">
        <f t="shared" ref="O14:O21" si="5">M14</f>
        <v>41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26</v>
      </c>
      <c r="H15" s="31">
        <f t="shared" si="0"/>
        <v>26</v>
      </c>
      <c r="I15" s="31">
        <f t="shared" si="1"/>
        <v>26</v>
      </c>
      <c r="J15" s="55">
        <v>34</v>
      </c>
      <c r="K15" s="31">
        <f t="shared" si="2"/>
        <v>34</v>
      </c>
      <c r="L15" s="56">
        <f t="shared" si="3"/>
        <v>34</v>
      </c>
      <c r="M15" s="31">
        <v>42</v>
      </c>
      <c r="N15" s="31">
        <f t="shared" si="4"/>
        <v>42</v>
      </c>
      <c r="O15" s="57">
        <f t="shared" si="5"/>
        <v>42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27</v>
      </c>
      <c r="H16" s="15">
        <f t="shared" si="0"/>
        <v>27</v>
      </c>
      <c r="I16" s="15">
        <f t="shared" si="1"/>
        <v>27</v>
      </c>
      <c r="J16" s="25">
        <v>35</v>
      </c>
      <c r="K16" s="15">
        <f t="shared" si="2"/>
        <v>35</v>
      </c>
      <c r="L16" s="60">
        <f t="shared" si="3"/>
        <v>35</v>
      </c>
      <c r="M16" s="15">
        <v>43</v>
      </c>
      <c r="N16" s="15">
        <f t="shared" si="4"/>
        <v>43</v>
      </c>
      <c r="O16" s="61">
        <f t="shared" si="5"/>
        <v>43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28</v>
      </c>
      <c r="H17" s="31">
        <f t="shared" si="0"/>
        <v>28</v>
      </c>
      <c r="I17" s="31">
        <f t="shared" si="1"/>
        <v>28</v>
      </c>
      <c r="J17" s="55">
        <v>36</v>
      </c>
      <c r="K17" s="31">
        <f t="shared" si="2"/>
        <v>36</v>
      </c>
      <c r="L17" s="56">
        <f t="shared" si="3"/>
        <v>36</v>
      </c>
      <c r="M17" s="31">
        <v>44</v>
      </c>
      <c r="N17" s="31">
        <f t="shared" si="4"/>
        <v>44</v>
      </c>
      <c r="O17" s="57">
        <f t="shared" si="5"/>
        <v>44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29</v>
      </c>
      <c r="H18" s="15">
        <f t="shared" si="0"/>
        <v>29</v>
      </c>
      <c r="I18" s="15">
        <f t="shared" si="1"/>
        <v>29</v>
      </c>
      <c r="J18" s="25">
        <v>37</v>
      </c>
      <c r="K18" s="15">
        <f t="shared" si="2"/>
        <v>37</v>
      </c>
      <c r="L18" s="60">
        <f t="shared" si="3"/>
        <v>37</v>
      </c>
      <c r="M18" s="15">
        <v>45</v>
      </c>
      <c r="N18" s="15">
        <f t="shared" si="4"/>
        <v>45</v>
      </c>
      <c r="O18" s="61">
        <f t="shared" si="5"/>
        <v>45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30</v>
      </c>
      <c r="H19" s="31">
        <f t="shared" si="0"/>
        <v>30</v>
      </c>
      <c r="I19" s="31">
        <f t="shared" si="1"/>
        <v>30</v>
      </c>
      <c r="J19" s="55">
        <v>38</v>
      </c>
      <c r="K19" s="31">
        <f t="shared" si="2"/>
        <v>38</v>
      </c>
      <c r="L19" s="56">
        <f t="shared" si="3"/>
        <v>38</v>
      </c>
      <c r="M19" s="31">
        <v>46</v>
      </c>
      <c r="N19" s="31">
        <f t="shared" si="4"/>
        <v>46</v>
      </c>
      <c r="O19" s="57">
        <f t="shared" si="5"/>
        <v>46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31</v>
      </c>
      <c r="H20" s="15">
        <f t="shared" si="0"/>
        <v>31</v>
      </c>
      <c r="I20" s="15">
        <f t="shared" si="1"/>
        <v>31</v>
      </c>
      <c r="J20" s="25">
        <v>39</v>
      </c>
      <c r="K20" s="15">
        <f t="shared" si="2"/>
        <v>39</v>
      </c>
      <c r="L20" s="60">
        <f t="shared" si="3"/>
        <v>39</v>
      </c>
      <c r="M20" s="15">
        <v>47</v>
      </c>
      <c r="N20" s="15">
        <f t="shared" si="4"/>
        <v>47</v>
      </c>
      <c r="O20" s="61">
        <f t="shared" si="5"/>
        <v>47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32</v>
      </c>
      <c r="H21" s="19">
        <f t="shared" si="0"/>
        <v>32</v>
      </c>
      <c r="I21" s="19">
        <f t="shared" si="1"/>
        <v>32</v>
      </c>
      <c r="J21" s="72">
        <v>40</v>
      </c>
      <c r="K21" s="19">
        <f t="shared" si="2"/>
        <v>40</v>
      </c>
      <c r="L21" s="73">
        <f t="shared" si="3"/>
        <v>40</v>
      </c>
      <c r="M21" s="19">
        <v>48</v>
      </c>
      <c r="N21" s="19">
        <f t="shared" si="4"/>
        <v>48</v>
      </c>
      <c r="O21" s="74">
        <f t="shared" si="5"/>
        <v>48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62" t="s">
        <v>9</v>
      </c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ht="15.75" thickBot="1" x14ac:dyDescent="0.3">
      <c r="B28" s="75"/>
      <c r="C28" s="18" t="s">
        <v>181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20.7</v>
      </c>
      <c r="D29" s="80">
        <v>52689.726000000002</v>
      </c>
      <c r="E29" s="81">
        <v>52517.847000000002</v>
      </c>
      <c r="F29" s="81">
        <v>53592.394</v>
      </c>
      <c r="G29" s="82">
        <v>79487.592999999993</v>
      </c>
      <c r="H29" s="81">
        <v>74238.585000000006</v>
      </c>
      <c r="I29" s="83">
        <v>77336</v>
      </c>
      <c r="J29" s="81">
        <v>84524.585000000006</v>
      </c>
      <c r="K29" s="81">
        <v>78976.054000000004</v>
      </c>
      <c r="L29" s="81">
        <v>80191.437000000005</v>
      </c>
      <c r="M29" s="82">
        <v>58026.695</v>
      </c>
      <c r="N29" s="81">
        <v>56563.406000000003</v>
      </c>
      <c r="O29" s="84">
        <v>56849.186999999998</v>
      </c>
    </row>
    <row r="30" spans="1:15" x14ac:dyDescent="0.25">
      <c r="B30" s="18"/>
      <c r="C30" s="18"/>
      <c r="D30" s="85">
        <v>58021.21</v>
      </c>
      <c r="E30" s="48">
        <v>56838.453000000001</v>
      </c>
      <c r="F30" s="48">
        <v>57769.226000000002</v>
      </c>
      <c r="G30" s="59">
        <v>61645.285000000003</v>
      </c>
      <c r="H30" s="48">
        <v>60478.73</v>
      </c>
      <c r="I30" s="49">
        <v>62263.252999999997</v>
      </c>
      <c r="J30" s="48">
        <v>61641.120999999999</v>
      </c>
      <c r="K30" s="48">
        <v>58763.23</v>
      </c>
      <c r="L30" s="48">
        <v>58140.894</v>
      </c>
      <c r="M30" s="59">
        <v>58222.936999999998</v>
      </c>
      <c r="N30" s="48">
        <v>57029.432999999997</v>
      </c>
      <c r="O30" s="86">
        <v>57521.32</v>
      </c>
    </row>
    <row r="31" spans="1:15" x14ac:dyDescent="0.25">
      <c r="B31" s="18"/>
      <c r="C31" s="18"/>
      <c r="D31" s="87">
        <v>64985.3</v>
      </c>
      <c r="E31" s="53">
        <v>64081.98</v>
      </c>
      <c r="F31" s="53">
        <v>65523.315999999999</v>
      </c>
      <c r="G31" s="52">
        <v>54160.796000000002</v>
      </c>
      <c r="H31" s="53">
        <v>53793.741999999998</v>
      </c>
      <c r="I31" s="54">
        <v>54969.671000000002</v>
      </c>
      <c r="J31" s="53">
        <v>60954.226000000002</v>
      </c>
      <c r="K31" s="53">
        <v>57614.296000000002</v>
      </c>
      <c r="L31" s="53">
        <v>58394.112999999998</v>
      </c>
      <c r="M31" s="52">
        <v>54850.315999999999</v>
      </c>
      <c r="N31" s="53">
        <v>53696.913999999997</v>
      </c>
      <c r="O31" s="88">
        <v>54281.061999999998</v>
      </c>
    </row>
    <row r="32" spans="1:15" x14ac:dyDescent="0.25">
      <c r="B32" s="18"/>
      <c r="C32" s="18"/>
      <c r="D32" s="85">
        <v>71801.460000000006</v>
      </c>
      <c r="E32" s="48">
        <v>72891.452999999994</v>
      </c>
      <c r="F32" s="48">
        <v>74030.796000000002</v>
      </c>
      <c r="G32" s="59">
        <v>63479.421000000002</v>
      </c>
      <c r="H32" s="48">
        <v>60775.074000000001</v>
      </c>
      <c r="I32" s="49">
        <v>63792.625</v>
      </c>
      <c r="J32" s="48">
        <v>71581.092999999993</v>
      </c>
      <c r="K32" s="48">
        <v>68461.702999999994</v>
      </c>
      <c r="L32" s="48">
        <v>69966.991999999998</v>
      </c>
      <c r="M32" s="59">
        <v>57749.707000000002</v>
      </c>
      <c r="N32" s="48">
        <v>56554.002999999997</v>
      </c>
      <c r="O32" s="86">
        <v>57388.983999999997</v>
      </c>
    </row>
    <row r="33" spans="1:15" x14ac:dyDescent="0.25">
      <c r="B33" s="18"/>
      <c r="C33" s="18"/>
      <c r="D33" s="87">
        <v>78782.108999999997</v>
      </c>
      <c r="E33" s="53">
        <v>80588.866999999998</v>
      </c>
      <c r="F33" s="53">
        <v>83643.820000000007</v>
      </c>
      <c r="G33" s="52">
        <v>55538.495999999999</v>
      </c>
      <c r="H33" s="53">
        <v>56661.834999999999</v>
      </c>
      <c r="I33" s="54">
        <v>55569.949000000001</v>
      </c>
      <c r="J33" s="53">
        <v>60272.675000000003</v>
      </c>
      <c r="K33" s="53">
        <v>57319.733999999997</v>
      </c>
      <c r="L33" s="53">
        <v>58814.89</v>
      </c>
      <c r="M33" s="52">
        <v>60306.57</v>
      </c>
      <c r="N33" s="53">
        <v>59109.726000000002</v>
      </c>
      <c r="O33" s="88">
        <v>59599.023000000001</v>
      </c>
    </row>
    <row r="34" spans="1:15" x14ac:dyDescent="0.25">
      <c r="A34" s="2"/>
      <c r="B34" s="18"/>
      <c r="C34" s="18"/>
      <c r="D34" s="85">
        <v>49163.207000000002</v>
      </c>
      <c r="E34" s="48">
        <v>52601.968000000001</v>
      </c>
      <c r="F34" s="48">
        <v>56419.89</v>
      </c>
      <c r="G34" s="59">
        <v>54576.148000000001</v>
      </c>
      <c r="H34" s="48">
        <v>54632.561999999998</v>
      </c>
      <c r="I34" s="49">
        <v>56277.675000000003</v>
      </c>
      <c r="J34" s="48">
        <v>58110.553999999996</v>
      </c>
      <c r="K34" s="48">
        <v>52537.538999999997</v>
      </c>
      <c r="L34" s="48">
        <v>58332.144</v>
      </c>
      <c r="M34" s="59">
        <v>64293.741999999998</v>
      </c>
      <c r="N34" s="48">
        <v>65108.065999999999</v>
      </c>
      <c r="O34" s="86">
        <v>65301.936999999998</v>
      </c>
    </row>
    <row r="35" spans="1:15" x14ac:dyDescent="0.25">
      <c r="A35" s="89"/>
      <c r="B35" s="18"/>
      <c r="C35" s="18"/>
      <c r="D35" s="87">
        <v>49168.190999999999</v>
      </c>
      <c r="E35" s="53">
        <v>49998.449000000001</v>
      </c>
      <c r="F35" s="53">
        <v>51439.745999999999</v>
      </c>
      <c r="G35" s="52">
        <v>64798.635999999999</v>
      </c>
      <c r="H35" s="53">
        <v>65205.953000000001</v>
      </c>
      <c r="I35" s="54">
        <v>65728.062000000005</v>
      </c>
      <c r="J35" s="53">
        <v>56821.167999999998</v>
      </c>
      <c r="K35" s="53">
        <v>52324.135999999999</v>
      </c>
      <c r="L35" s="53">
        <v>57619.46</v>
      </c>
      <c r="M35" s="52">
        <v>55780.788999999997</v>
      </c>
      <c r="N35" s="53">
        <v>55455.652000000002</v>
      </c>
      <c r="O35" s="88">
        <v>51929.940999999999</v>
      </c>
    </row>
    <row r="36" spans="1:15" ht="15.75" thickBot="1" x14ac:dyDescent="0.3">
      <c r="A36" s="89"/>
      <c r="B36" s="18"/>
      <c r="C36" s="18"/>
      <c r="D36" s="90">
        <v>49554.906000000003</v>
      </c>
      <c r="E36" s="91">
        <v>52345.561999999998</v>
      </c>
      <c r="F36" s="91">
        <v>53392.561999999998</v>
      </c>
      <c r="G36" s="92">
        <v>54111.777000000002</v>
      </c>
      <c r="H36" s="91">
        <v>53977.726000000002</v>
      </c>
      <c r="I36" s="93">
        <v>54820.847000000002</v>
      </c>
      <c r="J36" s="91">
        <v>68335.421000000002</v>
      </c>
      <c r="K36" s="91">
        <v>63083.531000000003</v>
      </c>
      <c r="L36" s="91">
        <v>68148.600999999995</v>
      </c>
      <c r="M36" s="92">
        <v>55097.514999999999</v>
      </c>
      <c r="N36" s="91">
        <v>52372.186999999998</v>
      </c>
      <c r="O36" s="94">
        <v>50738.64</v>
      </c>
    </row>
    <row r="37" spans="1:15" x14ac:dyDescent="0.25">
      <c r="A37" s="33"/>
    </row>
    <row r="38" spans="1:15" x14ac:dyDescent="0.25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66" t="s">
        <v>88</v>
      </c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8"/>
      <c r="O40" s="36"/>
    </row>
    <row r="41" spans="1:15" x14ac:dyDescent="0.25">
      <c r="A41" s="36"/>
      <c r="B41" s="39"/>
      <c r="C41" s="271" t="s">
        <v>28</v>
      </c>
      <c r="D41" s="272"/>
      <c r="E41" s="273"/>
      <c r="F41" s="271" t="s">
        <v>29</v>
      </c>
      <c r="G41" s="272"/>
      <c r="H41" s="273"/>
      <c r="I41" s="272" t="s">
        <v>30</v>
      </c>
      <c r="J41" s="272"/>
      <c r="K41" s="272"/>
      <c r="L41" s="271" t="s">
        <v>31</v>
      </c>
      <c r="M41" s="272"/>
      <c r="N41" s="273"/>
      <c r="O41" s="36"/>
    </row>
    <row r="42" spans="1:15" x14ac:dyDescent="0.25">
      <c r="A42" s="36"/>
      <c r="B42" s="39"/>
      <c r="C42" s="116" t="s">
        <v>2</v>
      </c>
      <c r="D42" s="117" t="s">
        <v>4</v>
      </c>
      <c r="E42" s="197" t="s">
        <v>7</v>
      </c>
      <c r="F42" s="195" t="s">
        <v>20</v>
      </c>
      <c r="G42" s="196" t="s">
        <v>4</v>
      </c>
      <c r="H42" s="197" t="s">
        <v>7</v>
      </c>
      <c r="I42" s="195" t="s">
        <v>20</v>
      </c>
      <c r="J42" s="196" t="s">
        <v>4</v>
      </c>
      <c r="K42" s="197" t="s">
        <v>7</v>
      </c>
      <c r="L42" s="195" t="s">
        <v>20</v>
      </c>
      <c r="M42" s="196" t="s">
        <v>4</v>
      </c>
      <c r="N42" s="197" t="s">
        <v>7</v>
      </c>
      <c r="O42" s="36"/>
    </row>
    <row r="43" spans="1:15" x14ac:dyDescent="0.25">
      <c r="A43" s="36"/>
      <c r="B43" s="16"/>
      <c r="C43" s="121">
        <v>0</v>
      </c>
      <c r="D43" s="122">
        <f>AVERAGE(D29:F29)</f>
        <v>52933.322333333337</v>
      </c>
      <c r="E43" s="123">
        <f>STDEV(D29:F29)</f>
        <v>577.20637038439918</v>
      </c>
      <c r="F43" s="175">
        <f t="shared" ref="F43:F50" si="6">G14</f>
        <v>25</v>
      </c>
      <c r="G43" s="122">
        <f t="shared" ref="G43:G50" si="7">AVERAGE(G29:I29)</f>
        <v>77020.72600000001</v>
      </c>
      <c r="H43" s="123">
        <f t="shared" ref="H43:H50" si="8">STDEV(G29:I29)</f>
        <v>2638.6681332298999</v>
      </c>
      <c r="I43" s="175">
        <f t="shared" ref="I43:I50" si="9">J14</f>
        <v>33</v>
      </c>
      <c r="J43" s="122">
        <f t="shared" ref="J43:J50" si="10">AVERAGE(J29:L29)</f>
        <v>81230.69200000001</v>
      </c>
      <c r="K43" s="123">
        <f t="shared" ref="K43:K50" si="11">STDEV(J29:L29)</f>
        <v>2916.605437963628</v>
      </c>
      <c r="L43" s="175">
        <f t="shared" ref="L43:L50" si="12">M14</f>
        <v>41</v>
      </c>
      <c r="M43" s="122">
        <f t="shared" ref="M43:M50" si="13">AVERAGE(M29:O29)</f>
        <v>57146.429333333333</v>
      </c>
      <c r="N43" s="123">
        <f t="shared" ref="N43:N50" si="14">STDEV(M29:O29)</f>
        <v>775.60842435105883</v>
      </c>
      <c r="O43" s="36"/>
    </row>
    <row r="44" spans="1:15" x14ac:dyDescent="0.25">
      <c r="A44" s="36"/>
      <c r="B44" s="16"/>
      <c r="C44" s="121">
        <v>100</v>
      </c>
      <c r="D44" s="122">
        <f>AVERAGE(D30:F30)</f>
        <v>57542.962999999996</v>
      </c>
      <c r="E44" s="123">
        <f>STDEV(D30:F30)</f>
        <v>622.99658035899301</v>
      </c>
      <c r="F44" s="200">
        <f t="shared" si="6"/>
        <v>26</v>
      </c>
      <c r="G44" s="122">
        <f t="shared" si="7"/>
        <v>61462.422666666673</v>
      </c>
      <c r="H44" s="123">
        <f t="shared" si="8"/>
        <v>906.20613499155286</v>
      </c>
      <c r="I44" s="200">
        <f t="shared" si="9"/>
        <v>34</v>
      </c>
      <c r="J44" s="122">
        <f t="shared" si="10"/>
        <v>59515.081666666665</v>
      </c>
      <c r="K44" s="123">
        <f t="shared" si="11"/>
        <v>1867.3130319751772</v>
      </c>
      <c r="L44" s="200">
        <f t="shared" si="12"/>
        <v>42</v>
      </c>
      <c r="M44" s="122">
        <f t="shared" si="13"/>
        <v>57591.23</v>
      </c>
      <c r="N44" s="123">
        <f t="shared" si="14"/>
        <v>599.81539291602076</v>
      </c>
      <c r="O44" s="36"/>
    </row>
    <row r="45" spans="1:15" x14ac:dyDescent="0.25">
      <c r="A45" s="36"/>
      <c r="B45" s="16"/>
      <c r="C45" s="121">
        <v>200</v>
      </c>
      <c r="D45" s="122">
        <f>AVERAGE(D31:F31)</f>
        <v>64863.531999999999</v>
      </c>
      <c r="E45" s="123">
        <f>STDEV(D31:F31)</f>
        <v>728.34260522915804</v>
      </c>
      <c r="F45" s="200">
        <f t="shared" si="6"/>
        <v>27</v>
      </c>
      <c r="G45" s="122">
        <f t="shared" si="7"/>
        <v>54308.06966666667</v>
      </c>
      <c r="H45" s="123">
        <f t="shared" si="8"/>
        <v>601.63893069708786</v>
      </c>
      <c r="I45" s="200">
        <f t="shared" si="9"/>
        <v>35</v>
      </c>
      <c r="J45" s="122">
        <f t="shared" si="10"/>
        <v>58987.545000000006</v>
      </c>
      <c r="K45" s="123">
        <f t="shared" si="11"/>
        <v>1747.2562076561649</v>
      </c>
      <c r="L45" s="200">
        <f t="shared" si="12"/>
        <v>43</v>
      </c>
      <c r="M45" s="122">
        <f t="shared" si="13"/>
        <v>54276.097333333331</v>
      </c>
      <c r="N45" s="123">
        <f t="shared" si="14"/>
        <v>576.71702709156637</v>
      </c>
      <c r="O45" s="36"/>
    </row>
    <row r="46" spans="1:15" x14ac:dyDescent="0.25">
      <c r="A46" s="36"/>
      <c r="B46" s="16"/>
      <c r="C46" s="121">
        <v>300</v>
      </c>
      <c r="D46" s="122">
        <f>AVERAGE(D32:F32)</f>
        <v>72907.903000000006</v>
      </c>
      <c r="E46" s="123">
        <f>STDEV(D32:F32)</f>
        <v>1114.7590331991014</v>
      </c>
      <c r="F46" s="200">
        <f t="shared" si="6"/>
        <v>28</v>
      </c>
      <c r="G46" s="122">
        <f t="shared" si="7"/>
        <v>62682.373333333329</v>
      </c>
      <c r="H46" s="123">
        <f t="shared" si="8"/>
        <v>1659.176677332566</v>
      </c>
      <c r="I46" s="200">
        <f t="shared" si="9"/>
        <v>36</v>
      </c>
      <c r="J46" s="122">
        <f t="shared" si="10"/>
        <v>70003.262666666662</v>
      </c>
      <c r="K46" s="123">
        <f t="shared" si="11"/>
        <v>1560.011270462599</v>
      </c>
      <c r="L46" s="200">
        <f t="shared" si="12"/>
        <v>44</v>
      </c>
      <c r="M46" s="122">
        <f t="shared" si="13"/>
        <v>57230.897999999994</v>
      </c>
      <c r="N46" s="123">
        <f t="shared" si="14"/>
        <v>613.32731999398391</v>
      </c>
      <c r="O46" s="36"/>
    </row>
    <row r="47" spans="1:15" x14ac:dyDescent="0.25">
      <c r="A47" s="36"/>
      <c r="B47" s="16"/>
      <c r="C47" s="121">
        <v>400</v>
      </c>
      <c r="D47" s="122">
        <f>AVERAGE(D33:F33)</f>
        <v>81004.932000000001</v>
      </c>
      <c r="E47" s="123">
        <f>STDEV(D33:F33)</f>
        <v>2457.4155173777644</v>
      </c>
      <c r="F47" s="200">
        <f t="shared" si="6"/>
        <v>29</v>
      </c>
      <c r="G47" s="122">
        <f t="shared" si="7"/>
        <v>55923.426666666666</v>
      </c>
      <c r="H47" s="123">
        <f t="shared" si="8"/>
        <v>639.67372374854733</v>
      </c>
      <c r="I47" s="200">
        <f t="shared" si="9"/>
        <v>37</v>
      </c>
      <c r="J47" s="122">
        <f t="shared" si="10"/>
        <v>58802.432999999997</v>
      </c>
      <c r="K47" s="123">
        <f t="shared" si="11"/>
        <v>1476.5099119230488</v>
      </c>
      <c r="L47" s="200">
        <f t="shared" si="12"/>
        <v>45</v>
      </c>
      <c r="M47" s="122">
        <f t="shared" si="13"/>
        <v>59671.773000000008</v>
      </c>
      <c r="N47" s="123">
        <f t="shared" si="14"/>
        <v>601.72943418034515</v>
      </c>
      <c r="O47" s="36"/>
    </row>
    <row r="48" spans="1:15" x14ac:dyDescent="0.25">
      <c r="A48" s="36"/>
      <c r="B48" s="16"/>
      <c r="C48" s="125"/>
      <c r="D48" s="122"/>
      <c r="E48" s="123"/>
      <c r="F48" s="200">
        <f t="shared" si="6"/>
        <v>30</v>
      </c>
      <c r="G48" s="122">
        <f t="shared" si="7"/>
        <v>55162.128333333334</v>
      </c>
      <c r="H48" s="123">
        <f t="shared" si="8"/>
        <v>966.50344488901692</v>
      </c>
      <c r="I48" s="200">
        <f t="shared" si="9"/>
        <v>38</v>
      </c>
      <c r="J48" s="122">
        <f t="shared" si="10"/>
        <v>56326.745666666662</v>
      </c>
      <c r="K48" s="123">
        <f t="shared" si="11"/>
        <v>3283.4190874846208</v>
      </c>
      <c r="L48" s="200">
        <f t="shared" si="12"/>
        <v>46</v>
      </c>
      <c r="M48" s="122">
        <f t="shared" si="13"/>
        <v>64901.248333333329</v>
      </c>
      <c r="N48" s="123">
        <f t="shared" si="14"/>
        <v>534.97144778047118</v>
      </c>
      <c r="O48" s="36"/>
    </row>
    <row r="49" spans="1:15" x14ac:dyDescent="0.25">
      <c r="A49" s="36"/>
      <c r="B49" s="16"/>
      <c r="C49" s="125"/>
      <c r="D49" s="122"/>
      <c r="E49" s="123"/>
      <c r="F49" s="200">
        <f t="shared" si="6"/>
        <v>31</v>
      </c>
      <c r="G49" s="122">
        <f t="shared" si="7"/>
        <v>65244.217000000004</v>
      </c>
      <c r="H49" s="123">
        <f t="shared" si="8"/>
        <v>465.89298410794203</v>
      </c>
      <c r="I49" s="200">
        <f t="shared" si="9"/>
        <v>39</v>
      </c>
      <c r="J49" s="122">
        <f t="shared" si="10"/>
        <v>55588.254666666668</v>
      </c>
      <c r="K49" s="123">
        <f t="shared" si="11"/>
        <v>2854.85035192343</v>
      </c>
      <c r="L49" s="200">
        <f t="shared" si="12"/>
        <v>47</v>
      </c>
      <c r="M49" s="122">
        <f t="shared" si="13"/>
        <v>54388.793999999994</v>
      </c>
      <c r="N49" s="123">
        <f t="shared" si="14"/>
        <v>2135.6256867482657</v>
      </c>
      <c r="O49" s="36"/>
    </row>
    <row r="50" spans="1:15" x14ac:dyDescent="0.25">
      <c r="A50" s="36"/>
      <c r="B50" s="16"/>
      <c r="C50" s="126"/>
      <c r="D50" s="127"/>
      <c r="E50" s="128"/>
      <c r="F50" s="129">
        <f t="shared" si="6"/>
        <v>32</v>
      </c>
      <c r="G50" s="127">
        <f t="shared" si="7"/>
        <v>54303.450000000004</v>
      </c>
      <c r="H50" s="128">
        <f t="shared" si="8"/>
        <v>453.06418900305914</v>
      </c>
      <c r="I50" s="129">
        <f t="shared" si="9"/>
        <v>40</v>
      </c>
      <c r="J50" s="127">
        <f t="shared" si="10"/>
        <v>66522.517666666667</v>
      </c>
      <c r="K50" s="128">
        <f t="shared" si="11"/>
        <v>2979.7143148686787</v>
      </c>
      <c r="L50" s="129">
        <f t="shared" si="12"/>
        <v>48</v>
      </c>
      <c r="M50" s="127">
        <f t="shared" si="13"/>
        <v>52736.114000000001</v>
      </c>
      <c r="N50" s="128">
        <f t="shared" si="14"/>
        <v>2202.1080723713358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70" t="s">
        <v>91</v>
      </c>
      <c r="C52" s="270"/>
      <c r="D52" s="270"/>
      <c r="E52" s="270"/>
      <c r="F52" s="270"/>
      <c r="G52" s="270"/>
      <c r="H52" s="270"/>
      <c r="I52" s="270"/>
      <c r="J52" s="270"/>
      <c r="K52" s="270"/>
      <c r="L52" s="270"/>
      <c r="M52" s="270"/>
      <c r="N52" s="270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</row>
    <row r="55" spans="1:15" x14ac:dyDescent="0.25">
      <c r="B55" s="16"/>
      <c r="C55" s="134" t="s">
        <v>126</v>
      </c>
      <c r="D55" s="274" t="s">
        <v>125</v>
      </c>
      <c r="E55" s="274"/>
      <c r="F55" s="134" t="s">
        <v>20</v>
      </c>
      <c r="G55" s="135" t="s">
        <v>125</v>
      </c>
      <c r="H55" s="136"/>
      <c r="I55" s="201" t="s">
        <v>20</v>
      </c>
      <c r="J55" s="135" t="s">
        <v>125</v>
      </c>
      <c r="K55" s="201"/>
      <c r="L55" s="134" t="s">
        <v>20</v>
      </c>
      <c r="M55" s="135" t="s">
        <v>125</v>
      </c>
      <c r="N55" s="136"/>
    </row>
    <row r="56" spans="1:15" x14ac:dyDescent="0.25">
      <c r="B56" s="16"/>
      <c r="C56" s="121">
        <v>0</v>
      </c>
      <c r="D56" s="122">
        <f>(D43-$D$43)</f>
        <v>0</v>
      </c>
      <c r="E56" s="130"/>
      <c r="F56" s="175">
        <f>F43</f>
        <v>25</v>
      </c>
      <c r="G56" s="122">
        <f>(G43-$D$43)</f>
        <v>24087.403666666673</v>
      </c>
      <c r="H56" s="131"/>
      <c r="I56" s="175">
        <f>I43</f>
        <v>33</v>
      </c>
      <c r="J56" s="122">
        <f>(J43-$D$43)</f>
        <v>28297.369666666673</v>
      </c>
      <c r="K56" s="130"/>
      <c r="L56" s="175">
        <f>L43</f>
        <v>41</v>
      </c>
      <c r="M56" s="122">
        <f>(M43-$D$43)</f>
        <v>4213.1069999999963</v>
      </c>
      <c r="N56" s="131"/>
    </row>
    <row r="57" spans="1:15" x14ac:dyDescent="0.25">
      <c r="B57" s="16"/>
      <c r="C57" s="121">
        <v>100</v>
      </c>
      <c r="D57" s="122">
        <f>(D44-$D$43)</f>
        <v>4609.6406666666589</v>
      </c>
      <c r="E57" s="130"/>
      <c r="F57" s="200">
        <f t="shared" ref="F57:F63" si="15">F44</f>
        <v>26</v>
      </c>
      <c r="G57" s="122">
        <f t="shared" ref="G57:G63" si="16">(G44-$D$43)</f>
        <v>8529.1003333333356</v>
      </c>
      <c r="H57" s="131"/>
      <c r="I57" s="200">
        <f t="shared" ref="I57:I63" si="17">I44</f>
        <v>34</v>
      </c>
      <c r="J57" s="122">
        <f t="shared" ref="J57:J63" si="18">(J44-$D$43)</f>
        <v>6581.759333333328</v>
      </c>
      <c r="K57" s="130"/>
      <c r="L57" s="200">
        <f t="shared" ref="L57:L63" si="19">L44</f>
        <v>42</v>
      </c>
      <c r="M57" s="122">
        <f t="shared" ref="M57:M63" si="20">(M44-$D$43)</f>
        <v>4657.907666666666</v>
      </c>
      <c r="N57" s="131"/>
    </row>
    <row r="58" spans="1:15" x14ac:dyDescent="0.25">
      <c r="B58" s="16"/>
      <c r="C58" s="121">
        <v>200</v>
      </c>
      <c r="D58" s="122">
        <f>(D45-$D$43)</f>
        <v>11930.209666666662</v>
      </c>
      <c r="E58" s="130"/>
      <c r="F58" s="200">
        <f t="shared" si="15"/>
        <v>27</v>
      </c>
      <c r="G58" s="122">
        <f t="shared" si="16"/>
        <v>1374.7473333333328</v>
      </c>
      <c r="H58" s="131"/>
      <c r="I58" s="200">
        <f t="shared" si="17"/>
        <v>35</v>
      </c>
      <c r="J58" s="122">
        <f t="shared" si="18"/>
        <v>6054.2226666666684</v>
      </c>
      <c r="K58" s="130"/>
      <c r="L58" s="200">
        <f t="shared" si="19"/>
        <v>43</v>
      </c>
      <c r="M58" s="122">
        <f t="shared" si="20"/>
        <v>1342.7749999999942</v>
      </c>
      <c r="N58" s="131"/>
    </row>
    <row r="59" spans="1:15" x14ac:dyDescent="0.25">
      <c r="B59" s="16"/>
      <c r="C59" s="121">
        <v>300</v>
      </c>
      <c r="D59" s="122">
        <f>(D46-$D$43)</f>
        <v>19974.580666666669</v>
      </c>
      <c r="E59" s="130"/>
      <c r="F59" s="200">
        <f t="shared" si="15"/>
        <v>28</v>
      </c>
      <c r="G59" s="122">
        <f t="shared" si="16"/>
        <v>9749.0509999999922</v>
      </c>
      <c r="H59" s="131"/>
      <c r="I59" s="200">
        <f t="shared" si="17"/>
        <v>36</v>
      </c>
      <c r="J59" s="122">
        <f t="shared" si="18"/>
        <v>17069.940333333325</v>
      </c>
      <c r="K59" s="130"/>
      <c r="L59" s="200">
        <f t="shared" si="19"/>
        <v>44</v>
      </c>
      <c r="M59" s="122">
        <f t="shared" si="20"/>
        <v>4297.5756666666566</v>
      </c>
      <c r="N59" s="131"/>
    </row>
    <row r="60" spans="1:15" x14ac:dyDescent="0.25">
      <c r="A60" s="6"/>
      <c r="B60" s="16"/>
      <c r="C60" s="121">
        <v>400</v>
      </c>
      <c r="D60" s="122">
        <f>(D47-$D$43)</f>
        <v>28071.609666666664</v>
      </c>
      <c r="E60" s="130"/>
      <c r="F60" s="200">
        <f t="shared" si="15"/>
        <v>29</v>
      </c>
      <c r="G60" s="122">
        <f t="shared" si="16"/>
        <v>2990.1043333333291</v>
      </c>
      <c r="H60" s="131"/>
      <c r="I60" s="200">
        <f t="shared" si="17"/>
        <v>37</v>
      </c>
      <c r="J60" s="122">
        <f t="shared" si="18"/>
        <v>5869.1106666666601</v>
      </c>
      <c r="K60" s="130"/>
      <c r="L60" s="200">
        <f t="shared" si="19"/>
        <v>45</v>
      </c>
      <c r="M60" s="122">
        <f t="shared" si="20"/>
        <v>6738.4506666666712</v>
      </c>
      <c r="N60" s="131"/>
    </row>
    <row r="61" spans="1:15" x14ac:dyDescent="0.25">
      <c r="A61" s="6"/>
      <c r="B61" s="16"/>
      <c r="C61" s="125"/>
      <c r="D61" s="130"/>
      <c r="E61" s="130"/>
      <c r="F61" s="200">
        <f t="shared" si="15"/>
        <v>30</v>
      </c>
      <c r="G61" s="122">
        <f t="shared" si="16"/>
        <v>2228.8059999999969</v>
      </c>
      <c r="H61" s="131"/>
      <c r="I61" s="200">
        <f t="shared" si="17"/>
        <v>38</v>
      </c>
      <c r="J61" s="122">
        <f t="shared" si="18"/>
        <v>3393.423333333325</v>
      </c>
      <c r="K61" s="130"/>
      <c r="L61" s="200">
        <f t="shared" si="19"/>
        <v>46</v>
      </c>
      <c r="M61" s="122">
        <f t="shared" si="20"/>
        <v>11967.925999999992</v>
      </c>
      <c r="N61" s="131"/>
    </row>
    <row r="62" spans="1:15" x14ac:dyDescent="0.25">
      <c r="A62" s="6"/>
      <c r="B62" s="16"/>
      <c r="C62" s="125"/>
      <c r="D62" s="130"/>
      <c r="E62" s="130"/>
      <c r="F62" s="200">
        <f t="shared" si="15"/>
        <v>31</v>
      </c>
      <c r="G62" s="122">
        <f t="shared" si="16"/>
        <v>12310.894666666667</v>
      </c>
      <c r="H62" s="131"/>
      <c r="I62" s="200">
        <f t="shared" si="17"/>
        <v>39</v>
      </c>
      <c r="J62" s="122">
        <f t="shared" si="18"/>
        <v>2654.9323333333305</v>
      </c>
      <c r="K62" s="130"/>
      <c r="L62" s="200">
        <f t="shared" si="19"/>
        <v>47</v>
      </c>
      <c r="M62" s="122">
        <f t="shared" si="20"/>
        <v>1455.4716666666573</v>
      </c>
      <c r="N62" s="131"/>
    </row>
    <row r="63" spans="1:15" x14ac:dyDescent="0.25">
      <c r="A63" s="6"/>
      <c r="B63" s="16"/>
      <c r="C63" s="126"/>
      <c r="D63" s="132"/>
      <c r="E63" s="132"/>
      <c r="F63" s="129">
        <f t="shared" si="15"/>
        <v>32</v>
      </c>
      <c r="G63" s="127">
        <f t="shared" si="16"/>
        <v>1370.1276666666672</v>
      </c>
      <c r="H63" s="133"/>
      <c r="I63" s="129">
        <f t="shared" si="17"/>
        <v>40</v>
      </c>
      <c r="J63" s="127">
        <f t="shared" si="18"/>
        <v>13589.195333333329</v>
      </c>
      <c r="K63" s="132"/>
      <c r="L63" s="129">
        <f t="shared" si="19"/>
        <v>48</v>
      </c>
      <c r="M63" s="127">
        <f t="shared" si="20"/>
        <v>-197.20833333333576</v>
      </c>
      <c r="N63" s="133"/>
    </row>
    <row r="64" spans="1:15" x14ac:dyDescent="0.25">
      <c r="A64" s="95"/>
    </row>
    <row r="65" spans="1:16" x14ac:dyDescent="0.25">
      <c r="A65" s="96" t="s">
        <v>56</v>
      </c>
      <c r="B65" s="269" t="s">
        <v>47</v>
      </c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P65" s="89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71.507999999999996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-1384.4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198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198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57" t="s">
        <v>38</v>
      </c>
      <c r="C87" s="257"/>
      <c r="D87" s="257"/>
      <c r="E87" s="257"/>
      <c r="F87" s="257"/>
      <c r="G87" s="257"/>
      <c r="H87" s="257"/>
      <c r="I87" s="257"/>
      <c r="J87" s="257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193"/>
      <c r="E88" s="222" t="s">
        <v>118</v>
      </c>
      <c r="F88" s="212" t="s">
        <v>142</v>
      </c>
      <c r="G88" s="109" t="s">
        <v>11</v>
      </c>
      <c r="J88" s="164"/>
      <c r="L88" s="193"/>
      <c r="N88" s="193"/>
      <c r="O88" s="108"/>
    </row>
    <row r="89" spans="1:16" x14ac:dyDescent="0.25">
      <c r="A89" s="108"/>
      <c r="B89" s="110">
        <v>0</v>
      </c>
      <c r="C89" s="48">
        <f>(D56-$L$71)/$L$70</f>
        <v>19.36007160038038</v>
      </c>
      <c r="D89" s="111"/>
      <c r="E89" s="3">
        <f>Data!E33</f>
        <v>6164</v>
      </c>
      <c r="F89" s="171">
        <v>25</v>
      </c>
      <c r="G89" s="48">
        <f>(G56-$L$71)/$L$70</f>
        <v>356.20914676213397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83.82335775950466</v>
      </c>
      <c r="D90" s="111"/>
      <c r="E90" s="3">
        <f>Data!E34</f>
        <v>6176</v>
      </c>
      <c r="F90" s="171">
        <v>26</v>
      </c>
      <c r="G90" s="48">
        <f t="shared" ref="G90:G95" si="21">(G57-$L$71)/$L$70</f>
        <v>138.63484272156032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186.19748373142394</v>
      </c>
      <c r="D91" s="111"/>
      <c r="E91" s="3">
        <f>Data!E35</f>
        <v>6178</v>
      </c>
      <c r="F91" s="171">
        <v>27</v>
      </c>
      <c r="G91" s="48">
        <f t="shared" si="21"/>
        <v>38.585155973224438</v>
      </c>
      <c r="J91" s="20"/>
      <c r="K91" s="187"/>
      <c r="N91" s="111"/>
      <c r="O91" s="108"/>
    </row>
    <row r="92" spans="1:16" x14ac:dyDescent="0.25">
      <c r="A92" s="108"/>
      <c r="B92" s="110">
        <v>300</v>
      </c>
      <c r="C92" s="48">
        <f>(D59-$L$71)/$L$70</f>
        <v>298.6935820700715</v>
      </c>
      <c r="D92" s="111"/>
      <c r="E92" s="3">
        <f>Data!E36</f>
        <v>6181</v>
      </c>
      <c r="F92" s="171">
        <v>28</v>
      </c>
      <c r="G92" s="48">
        <f t="shared" si="21"/>
        <v>155.69518095877373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411.92607353955736</v>
      </c>
      <c r="D93" s="111"/>
      <c r="E93" s="3">
        <f>Data!E37</f>
        <v>6183</v>
      </c>
      <c r="F93" s="171">
        <v>29</v>
      </c>
      <c r="G93" s="48">
        <f t="shared" si="21"/>
        <v>61.175034028826552</v>
      </c>
      <c r="J93" s="20"/>
      <c r="K93" s="187"/>
      <c r="N93" s="111"/>
      <c r="O93" s="108"/>
    </row>
    <row r="94" spans="1:16" x14ac:dyDescent="0.25">
      <c r="A94" s="95"/>
      <c r="B94" s="115"/>
      <c r="C94" s="66"/>
      <c r="D94" s="111"/>
      <c r="E94" s="3">
        <f>Data!E38</f>
        <v>6184</v>
      </c>
      <c r="F94" s="171">
        <v>30</v>
      </c>
      <c r="G94" s="48">
        <f t="shared" si="21"/>
        <v>50.528696089947935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E95" s="3">
        <f>Data!E39</f>
        <v>6188</v>
      </c>
      <c r="F95" s="171">
        <v>31</v>
      </c>
      <c r="G95" s="48">
        <f t="shared" si="21"/>
        <v>191.52115381029628</v>
      </c>
      <c r="J95" s="20"/>
      <c r="K95" s="187"/>
      <c r="N95" s="111"/>
      <c r="O95" s="108"/>
      <c r="P95" s="89"/>
    </row>
    <row r="96" spans="1:16" x14ac:dyDescent="0.25">
      <c r="A96" s="95"/>
      <c r="B96" s="115"/>
      <c r="C96" s="66"/>
      <c r="D96" s="111"/>
      <c r="E96" s="3">
        <f>Data!E40</f>
        <v>6190</v>
      </c>
      <c r="F96" s="171">
        <v>32</v>
      </c>
      <c r="G96" s="48">
        <f>(G63-$L$71)/$L$70</f>
        <v>38.520552478976725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E97" s="3">
        <f>Data!E41</f>
        <v>6204</v>
      </c>
      <c r="F97" s="171">
        <v>33</v>
      </c>
      <c r="G97" s="48">
        <f>(J56-$L$71)/$L$70</f>
        <v>415.08320281180676</v>
      </c>
      <c r="J97" s="20"/>
      <c r="K97" s="187"/>
      <c r="P97" s="89"/>
    </row>
    <row r="98" spans="1:16" x14ac:dyDescent="0.25">
      <c r="A98" s="95"/>
      <c r="B98" s="34"/>
      <c r="C98" s="34"/>
      <c r="D98" s="34"/>
      <c r="E98" s="3">
        <f>Data!E42</f>
        <v>6208</v>
      </c>
      <c r="F98" s="171">
        <v>34</v>
      </c>
      <c r="G98" s="48">
        <f>(J57-$L$71)/$L$70</f>
        <v>111.40235125207428</v>
      </c>
      <c r="J98" s="20"/>
      <c r="P98" s="89"/>
    </row>
    <row r="99" spans="1:16" x14ac:dyDescent="0.25">
      <c r="A99" s="95"/>
      <c r="B99" s="34"/>
      <c r="C99" s="34"/>
      <c r="D99" s="34"/>
      <c r="E99" s="3">
        <f>Data!E43</f>
        <v>6224</v>
      </c>
      <c r="F99" s="171">
        <v>35</v>
      </c>
      <c r="G99" s="48">
        <f t="shared" ref="G99:G104" si="22">(J58-$L$71)/$L$70</f>
        <v>104.02504148719959</v>
      </c>
      <c r="J99" s="20"/>
      <c r="K99" s="187"/>
      <c r="P99" s="89"/>
    </row>
    <row r="100" spans="1:16" x14ac:dyDescent="0.25">
      <c r="E100" s="3">
        <f>Data!E44</f>
        <v>6228</v>
      </c>
      <c r="F100" s="171">
        <v>36</v>
      </c>
      <c r="G100" s="48">
        <f t="shared" si="22"/>
        <v>258.07378661594964</v>
      </c>
      <c r="J100" s="20"/>
    </row>
    <row r="101" spans="1:16" x14ac:dyDescent="0.25">
      <c r="E101" s="3">
        <f>Data!E45</f>
        <v>6230</v>
      </c>
      <c r="F101" s="171">
        <v>37</v>
      </c>
      <c r="G101" s="48">
        <f t="shared" si="22"/>
        <v>101.43635210978717</v>
      </c>
      <c r="J101" s="20"/>
      <c r="K101" s="187"/>
    </row>
    <row r="102" spans="1:16" x14ac:dyDescent="0.25">
      <c r="E102" s="3">
        <f>Data!E46</f>
        <v>6235</v>
      </c>
      <c r="F102" s="171">
        <v>38</v>
      </c>
      <c r="G102" s="48">
        <f t="shared" si="22"/>
        <v>66.815228132982668</v>
      </c>
      <c r="J102" s="20"/>
    </row>
    <row r="103" spans="1:16" x14ac:dyDescent="0.25">
      <c r="E103" s="3">
        <f>Data!E47</f>
        <v>6237</v>
      </c>
      <c r="F103" s="171">
        <v>39</v>
      </c>
      <c r="G103" s="48">
        <f t="shared" si="22"/>
        <v>56.487838190598687</v>
      </c>
      <c r="J103" s="20"/>
      <c r="K103" s="187"/>
    </row>
    <row r="104" spans="1:16" x14ac:dyDescent="0.25">
      <c r="E104" s="3" t="str">
        <f>Data!E48</f>
        <v>TMC</v>
      </c>
      <c r="F104" s="171">
        <v>40</v>
      </c>
      <c r="G104" s="48">
        <f t="shared" si="22"/>
        <v>209.39748466372058</v>
      </c>
      <c r="J104" s="20"/>
    </row>
    <row r="105" spans="1:16" x14ac:dyDescent="0.25">
      <c r="E105" s="3">
        <f>Data!E49</f>
        <v>6239</v>
      </c>
      <c r="F105" s="171">
        <v>41</v>
      </c>
      <c r="G105" s="48">
        <f>(M56-$L$71)/$L$70</f>
        <v>78.278052805280481</v>
      </c>
      <c r="J105" s="188"/>
      <c r="K105" s="187"/>
    </row>
    <row r="106" spans="1:16" x14ac:dyDescent="0.25">
      <c r="E106" s="3">
        <f>Data!E50</f>
        <v>6241</v>
      </c>
      <c r="F106" s="171">
        <v>42</v>
      </c>
      <c r="G106" s="48">
        <f t="shared" ref="G106:G112" si="23">(M57-$L$71)/$L$70</f>
        <v>84.498345173500397</v>
      </c>
      <c r="K106" s="187"/>
    </row>
    <row r="107" spans="1:16" x14ac:dyDescent="0.25">
      <c r="E107" s="3">
        <f>Data!E51</f>
        <v>6242</v>
      </c>
      <c r="F107" s="171">
        <v>43</v>
      </c>
      <c r="G107" s="48">
        <f t="shared" si="23"/>
        <v>38.138040498965076</v>
      </c>
      <c r="K107" s="187"/>
    </row>
    <row r="108" spans="1:16" x14ac:dyDescent="0.25">
      <c r="E108" s="3">
        <f>Data!E52</f>
        <v>6246</v>
      </c>
      <c r="F108" s="171">
        <v>44</v>
      </c>
      <c r="G108" s="48">
        <f t="shared" si="23"/>
        <v>79.459300591075916</v>
      </c>
      <c r="J108" s="20"/>
      <c r="K108" s="187"/>
    </row>
    <row r="109" spans="1:16" x14ac:dyDescent="0.25">
      <c r="E109" s="3">
        <f>Data!E53</f>
        <v>6249</v>
      </c>
      <c r="F109" s="171">
        <v>45</v>
      </c>
      <c r="G109" s="48">
        <f t="shared" si="23"/>
        <v>113.59359325763091</v>
      </c>
      <c r="J109" s="20"/>
    </row>
    <row r="110" spans="1:16" x14ac:dyDescent="0.25">
      <c r="E110" s="3">
        <f>Data!E54</f>
        <v>6250</v>
      </c>
      <c r="F110" s="171">
        <v>46</v>
      </c>
      <c r="G110" s="48">
        <f t="shared" si="23"/>
        <v>186.72492588241866</v>
      </c>
      <c r="J110" s="20"/>
      <c r="K110" s="187"/>
    </row>
    <row r="111" spans="1:16" x14ac:dyDescent="0.25">
      <c r="E111" s="3">
        <f>Data!E55</f>
        <v>6253</v>
      </c>
      <c r="F111" s="171">
        <v>47</v>
      </c>
      <c r="G111" s="48">
        <f t="shared" si="23"/>
        <v>39.714041319386048</v>
      </c>
      <c r="J111" s="20"/>
    </row>
    <row r="112" spans="1:16" x14ac:dyDescent="0.25">
      <c r="E112" s="3">
        <f>Data!E56</f>
        <v>6254</v>
      </c>
      <c r="F112" s="171">
        <v>48</v>
      </c>
      <c r="G112" s="48">
        <f t="shared" si="23"/>
        <v>16.602221662844219</v>
      </c>
      <c r="J112" s="20"/>
      <c r="K112" s="187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C40:N40"/>
    <mergeCell ref="D13:F13"/>
    <mergeCell ref="G13:I13"/>
    <mergeCell ref="J13:L13"/>
    <mergeCell ref="M13:O13"/>
    <mergeCell ref="D27:O27"/>
    <mergeCell ref="B65:N65"/>
    <mergeCell ref="B87:J87"/>
    <mergeCell ref="C41:E41"/>
    <mergeCell ref="F41:H41"/>
    <mergeCell ref="I41:K41"/>
    <mergeCell ref="L41:N41"/>
    <mergeCell ref="B52:N52"/>
    <mergeCell ref="D55:E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64" workbookViewId="0">
      <selection activeCell="A64" sqref="A1:XFD1048576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2" customFormat="1" x14ac:dyDescent="0.25">
      <c r="K2" s="5" t="s">
        <v>122</v>
      </c>
    </row>
    <row r="3" spans="1:15" x14ac:dyDescent="0.25">
      <c r="A3" s="2" t="s">
        <v>59</v>
      </c>
      <c r="B3" s="4">
        <v>3</v>
      </c>
      <c r="C3" s="6"/>
      <c r="K3" s="2" t="s">
        <v>81</v>
      </c>
    </row>
    <row r="4" spans="1:15" x14ac:dyDescent="0.25">
      <c r="A4" s="2" t="s">
        <v>52</v>
      </c>
      <c r="B4" s="215">
        <v>44235</v>
      </c>
      <c r="C4" s="6"/>
      <c r="K4" s="2" t="s">
        <v>123</v>
      </c>
    </row>
    <row r="5" spans="1:15" x14ac:dyDescent="0.25">
      <c r="A5" s="2" t="s">
        <v>5</v>
      </c>
      <c r="B5" s="225" t="s">
        <v>182</v>
      </c>
      <c r="C5" s="216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204"/>
      <c r="D13" s="265" t="s">
        <v>24</v>
      </c>
      <c r="E13" s="258"/>
      <c r="F13" s="258"/>
      <c r="G13" s="258" t="s">
        <v>20</v>
      </c>
      <c r="H13" s="258"/>
      <c r="I13" s="258"/>
      <c r="J13" s="258" t="s">
        <v>20</v>
      </c>
      <c r="K13" s="258"/>
      <c r="L13" s="258"/>
      <c r="M13" s="259" t="s">
        <v>20</v>
      </c>
      <c r="N13" s="260"/>
      <c r="O13" s="261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49</v>
      </c>
      <c r="H14" s="17">
        <f t="shared" ref="H14:H21" si="0">G14</f>
        <v>49</v>
      </c>
      <c r="I14" s="17">
        <f t="shared" ref="I14:I21" si="1">G14</f>
        <v>49</v>
      </c>
      <c r="J14" s="45">
        <v>57</v>
      </c>
      <c r="K14" s="17">
        <f t="shared" ref="K14:K21" si="2">J14</f>
        <v>57</v>
      </c>
      <c r="L14" s="46">
        <f t="shared" ref="L14:L21" si="3">J14</f>
        <v>57</v>
      </c>
      <c r="M14" s="17">
        <v>65</v>
      </c>
      <c r="N14" s="17">
        <f t="shared" ref="N14:N21" si="4">M14</f>
        <v>65</v>
      </c>
      <c r="O14" s="47">
        <f t="shared" ref="O14:O21" si="5">M14</f>
        <v>65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50</v>
      </c>
      <c r="H15" s="31">
        <f t="shared" si="0"/>
        <v>50</v>
      </c>
      <c r="I15" s="31">
        <f t="shared" si="1"/>
        <v>50</v>
      </c>
      <c r="J15" s="55">
        <v>58</v>
      </c>
      <c r="K15" s="31">
        <f t="shared" si="2"/>
        <v>58</v>
      </c>
      <c r="L15" s="56">
        <f t="shared" si="3"/>
        <v>58</v>
      </c>
      <c r="M15" s="55">
        <v>66</v>
      </c>
      <c r="N15" s="31">
        <f t="shared" si="4"/>
        <v>66</v>
      </c>
      <c r="O15" s="57">
        <f t="shared" si="5"/>
        <v>66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51</v>
      </c>
      <c r="H16" s="15">
        <f t="shared" si="0"/>
        <v>51</v>
      </c>
      <c r="I16" s="15">
        <f t="shared" si="1"/>
        <v>51</v>
      </c>
      <c r="J16" s="25">
        <v>59</v>
      </c>
      <c r="K16" s="15">
        <f t="shared" si="2"/>
        <v>59</v>
      </c>
      <c r="L16" s="60">
        <f t="shared" si="3"/>
        <v>59</v>
      </c>
      <c r="M16" s="25">
        <v>67</v>
      </c>
      <c r="N16" s="15">
        <f t="shared" si="4"/>
        <v>67</v>
      </c>
      <c r="O16" s="61">
        <f t="shared" si="5"/>
        <v>67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52</v>
      </c>
      <c r="H17" s="31">
        <f t="shared" si="0"/>
        <v>52</v>
      </c>
      <c r="I17" s="31">
        <f t="shared" si="1"/>
        <v>52</v>
      </c>
      <c r="J17" s="55">
        <v>60</v>
      </c>
      <c r="K17" s="31">
        <f t="shared" si="2"/>
        <v>60</v>
      </c>
      <c r="L17" s="56">
        <f t="shared" si="3"/>
        <v>60</v>
      </c>
      <c r="M17" s="55">
        <v>68</v>
      </c>
      <c r="N17" s="31">
        <f t="shared" si="4"/>
        <v>68</v>
      </c>
      <c r="O17" s="57">
        <f t="shared" si="5"/>
        <v>68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53</v>
      </c>
      <c r="H18" s="15">
        <f t="shared" si="0"/>
        <v>53</v>
      </c>
      <c r="I18" s="15">
        <f t="shared" si="1"/>
        <v>53</v>
      </c>
      <c r="J18" s="25">
        <v>61</v>
      </c>
      <c r="K18" s="15">
        <f t="shared" si="2"/>
        <v>61</v>
      </c>
      <c r="L18" s="60">
        <f t="shared" si="3"/>
        <v>61</v>
      </c>
      <c r="M18" s="25">
        <v>69</v>
      </c>
      <c r="N18" s="15">
        <f t="shared" si="4"/>
        <v>69</v>
      </c>
      <c r="O18" s="61">
        <f t="shared" si="5"/>
        <v>69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54</v>
      </c>
      <c r="H19" s="31">
        <f t="shared" si="0"/>
        <v>54</v>
      </c>
      <c r="I19" s="31">
        <f t="shared" si="1"/>
        <v>54</v>
      </c>
      <c r="J19" s="55">
        <v>62</v>
      </c>
      <c r="K19" s="31">
        <f t="shared" si="2"/>
        <v>62</v>
      </c>
      <c r="L19" s="56">
        <f t="shared" si="3"/>
        <v>62</v>
      </c>
      <c r="M19" s="55">
        <v>70</v>
      </c>
      <c r="N19" s="31">
        <f t="shared" si="4"/>
        <v>70</v>
      </c>
      <c r="O19" s="57">
        <f t="shared" si="5"/>
        <v>70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55</v>
      </c>
      <c r="H20" s="15">
        <f t="shared" si="0"/>
        <v>55</v>
      </c>
      <c r="I20" s="15">
        <f t="shared" si="1"/>
        <v>55</v>
      </c>
      <c r="J20" s="25">
        <v>63</v>
      </c>
      <c r="K20" s="15">
        <f t="shared" si="2"/>
        <v>63</v>
      </c>
      <c r="L20" s="60">
        <f t="shared" si="3"/>
        <v>63</v>
      </c>
      <c r="M20" s="25">
        <v>71</v>
      </c>
      <c r="N20" s="15">
        <f t="shared" si="4"/>
        <v>71</v>
      </c>
      <c r="O20" s="61">
        <f t="shared" si="5"/>
        <v>71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56</v>
      </c>
      <c r="H21" s="19">
        <f t="shared" si="0"/>
        <v>56</v>
      </c>
      <c r="I21" s="19">
        <f t="shared" si="1"/>
        <v>56</v>
      </c>
      <c r="J21" s="72">
        <v>64</v>
      </c>
      <c r="K21" s="19">
        <f t="shared" si="2"/>
        <v>64</v>
      </c>
      <c r="L21" s="73">
        <f t="shared" si="3"/>
        <v>64</v>
      </c>
      <c r="M21" s="72">
        <v>72</v>
      </c>
      <c r="N21" s="19">
        <f t="shared" si="4"/>
        <v>72</v>
      </c>
      <c r="O21" s="74">
        <f t="shared" si="5"/>
        <v>72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62" t="s">
        <v>9</v>
      </c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4"/>
    </row>
    <row r="28" spans="1:15" ht="15.75" thickBot="1" x14ac:dyDescent="0.3">
      <c r="B28" s="75"/>
      <c r="C28" s="18" t="s">
        <v>181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20.8</v>
      </c>
      <c r="D29" s="80">
        <v>51579.190999999999</v>
      </c>
      <c r="E29" s="81">
        <v>51950.707000000002</v>
      </c>
      <c r="F29" s="81">
        <v>53224.112999999998</v>
      </c>
      <c r="G29" s="82">
        <v>81915.967999999993</v>
      </c>
      <c r="H29" s="81">
        <v>77590.421000000002</v>
      </c>
      <c r="I29" s="83">
        <v>78442.475999999995</v>
      </c>
      <c r="J29" s="81">
        <v>56903.855000000003</v>
      </c>
      <c r="K29" s="81">
        <v>55302.421000000002</v>
      </c>
      <c r="L29" s="81">
        <v>54945.542999999998</v>
      </c>
      <c r="M29" s="82">
        <v>83787.398000000001</v>
      </c>
      <c r="N29" s="81">
        <v>80719.164000000004</v>
      </c>
      <c r="O29" s="84">
        <v>82423</v>
      </c>
    </row>
    <row r="30" spans="1:15" x14ac:dyDescent="0.25">
      <c r="B30" s="18"/>
      <c r="C30" s="18"/>
      <c r="D30" s="85">
        <v>57192.803999999996</v>
      </c>
      <c r="E30" s="48">
        <v>56388.834999999999</v>
      </c>
      <c r="F30" s="48">
        <v>57596.514999999999</v>
      </c>
      <c r="G30" s="59">
        <v>58349.584999999999</v>
      </c>
      <c r="H30" s="48">
        <v>57160.506999999998</v>
      </c>
      <c r="I30" s="49">
        <v>57634.269</v>
      </c>
      <c r="J30" s="48">
        <v>67165.554000000004</v>
      </c>
      <c r="K30" s="48">
        <v>62482.832000000002</v>
      </c>
      <c r="L30" s="48">
        <v>62568.82</v>
      </c>
      <c r="M30" s="59">
        <v>67649.148000000001</v>
      </c>
      <c r="N30" s="48">
        <v>66746.187000000005</v>
      </c>
      <c r="O30" s="86">
        <v>67602.483999999997</v>
      </c>
    </row>
    <row r="31" spans="1:15" x14ac:dyDescent="0.25">
      <c r="B31" s="18"/>
      <c r="C31" s="18"/>
      <c r="D31" s="87">
        <v>65453.281000000003</v>
      </c>
      <c r="E31" s="53">
        <v>63577.866999999998</v>
      </c>
      <c r="F31" s="53">
        <v>66525.414000000004</v>
      </c>
      <c r="G31" s="52">
        <v>72042.952999999994</v>
      </c>
      <c r="H31" s="53">
        <v>69731.217999999993</v>
      </c>
      <c r="I31" s="54">
        <v>69840.952999999994</v>
      </c>
      <c r="J31" s="53">
        <v>66445.75</v>
      </c>
      <c r="K31" s="53">
        <v>61869.875</v>
      </c>
      <c r="L31" s="53">
        <v>62450.25</v>
      </c>
      <c r="M31" s="52">
        <v>77456.054000000004</v>
      </c>
      <c r="N31" s="53">
        <v>74692.296000000002</v>
      </c>
      <c r="O31" s="88">
        <v>75631</v>
      </c>
    </row>
    <row r="32" spans="1:15" x14ac:dyDescent="0.25">
      <c r="B32" s="18"/>
      <c r="C32" s="18"/>
      <c r="D32" s="85">
        <v>73414.125</v>
      </c>
      <c r="E32" s="48">
        <v>72841.679000000004</v>
      </c>
      <c r="F32" s="48">
        <v>74863.320000000007</v>
      </c>
      <c r="G32" s="59">
        <v>55150.832000000002</v>
      </c>
      <c r="H32" s="48">
        <v>54331.796000000002</v>
      </c>
      <c r="I32" s="49">
        <v>54521.557999999997</v>
      </c>
      <c r="J32" s="48">
        <v>71353.125</v>
      </c>
      <c r="K32" s="48">
        <v>68703.491999999998</v>
      </c>
      <c r="L32" s="48">
        <v>69641.14</v>
      </c>
      <c r="M32" s="59">
        <v>70929.491999999998</v>
      </c>
      <c r="N32" s="48">
        <v>69429.967999999993</v>
      </c>
      <c r="O32" s="86">
        <v>69701.608999999997</v>
      </c>
    </row>
    <row r="33" spans="1:15" x14ac:dyDescent="0.25">
      <c r="B33" s="18"/>
      <c r="C33" s="18"/>
      <c r="D33" s="87">
        <v>83940.866999999998</v>
      </c>
      <c r="E33" s="53">
        <v>81024.483999999997</v>
      </c>
      <c r="F33" s="53">
        <v>83888.414000000004</v>
      </c>
      <c r="G33" s="52">
        <v>55997.339</v>
      </c>
      <c r="H33" s="53">
        <v>55038.902000000002</v>
      </c>
      <c r="I33" s="54">
        <v>52139.945</v>
      </c>
      <c r="J33" s="53">
        <v>63065.48</v>
      </c>
      <c r="K33" s="53">
        <v>60092.656000000003</v>
      </c>
      <c r="L33" s="53">
        <v>60600.273000000001</v>
      </c>
      <c r="M33" s="52">
        <v>52892.968000000001</v>
      </c>
      <c r="N33" s="53">
        <v>53798.178999999996</v>
      </c>
      <c r="O33" s="88">
        <v>53357.945</v>
      </c>
    </row>
    <row r="34" spans="1:15" x14ac:dyDescent="0.25">
      <c r="A34" s="2"/>
      <c r="B34" s="18"/>
      <c r="C34" s="18"/>
      <c r="D34" s="85">
        <v>48827.803999999996</v>
      </c>
      <c r="E34" s="48">
        <v>52406.506999999998</v>
      </c>
      <c r="F34" s="48">
        <v>54271.983999999997</v>
      </c>
      <c r="G34" s="59">
        <v>63331.237999999998</v>
      </c>
      <c r="H34" s="48">
        <v>60575.241999999998</v>
      </c>
      <c r="I34" s="49">
        <v>58707.241999999998</v>
      </c>
      <c r="J34" s="48">
        <v>56210.82</v>
      </c>
      <c r="K34" s="48">
        <v>54068.385999999999</v>
      </c>
      <c r="L34" s="48">
        <v>54142.601000000002</v>
      </c>
      <c r="M34" s="59">
        <v>61151.260999999999</v>
      </c>
      <c r="N34" s="48">
        <v>63991.690999999999</v>
      </c>
      <c r="O34" s="86">
        <v>62152.983999999997</v>
      </c>
    </row>
    <row r="35" spans="1:15" x14ac:dyDescent="0.25">
      <c r="A35" s="89"/>
      <c r="B35" s="18"/>
      <c r="C35" s="18"/>
      <c r="D35" s="87">
        <v>52551.112999999998</v>
      </c>
      <c r="E35" s="53">
        <v>50914.152000000002</v>
      </c>
      <c r="F35" s="53">
        <v>54078.652000000002</v>
      </c>
      <c r="G35" s="52">
        <v>53440.264999999999</v>
      </c>
      <c r="H35" s="53">
        <v>53216.178999999996</v>
      </c>
      <c r="I35" s="54">
        <v>51507.733999999997</v>
      </c>
      <c r="J35" s="53">
        <v>85107.031000000003</v>
      </c>
      <c r="K35" s="53">
        <v>78589.264999999999</v>
      </c>
      <c r="L35" s="53">
        <v>79820.491999999998</v>
      </c>
      <c r="M35" s="52">
        <v>54280.91</v>
      </c>
      <c r="N35" s="53">
        <v>55782.699000000001</v>
      </c>
      <c r="O35" s="88">
        <v>54528.557999999997</v>
      </c>
    </row>
    <row r="36" spans="1:15" ht="15.75" thickBot="1" x14ac:dyDescent="0.3">
      <c r="A36" s="89"/>
      <c r="B36" s="18"/>
      <c r="C36" s="18"/>
      <c r="D36" s="90">
        <v>51726.707000000002</v>
      </c>
      <c r="E36" s="91">
        <v>49247.682999999997</v>
      </c>
      <c r="F36" s="91">
        <v>53307.699000000001</v>
      </c>
      <c r="G36" s="92">
        <v>60860.913999999997</v>
      </c>
      <c r="H36" s="91">
        <v>59261.881999999998</v>
      </c>
      <c r="I36" s="93">
        <v>59428.32</v>
      </c>
      <c r="J36" s="91">
        <v>58339.074000000001</v>
      </c>
      <c r="K36" s="91">
        <v>55798.035000000003</v>
      </c>
      <c r="L36" s="91">
        <v>55764.936999999998</v>
      </c>
      <c r="M36" s="92">
        <v>62870.98</v>
      </c>
      <c r="N36" s="91">
        <v>62410.519</v>
      </c>
      <c r="O36" s="94">
        <v>62676.21</v>
      </c>
    </row>
    <row r="37" spans="1:15" x14ac:dyDescent="0.25">
      <c r="A37" s="33"/>
    </row>
    <row r="38" spans="1:15" x14ac:dyDescent="0.25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66" t="s">
        <v>88</v>
      </c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8"/>
      <c r="O40" s="36"/>
    </row>
    <row r="41" spans="1:15" x14ac:dyDescent="0.25">
      <c r="A41" s="36"/>
      <c r="B41" s="39"/>
      <c r="C41" s="271" t="s">
        <v>28</v>
      </c>
      <c r="D41" s="272"/>
      <c r="E41" s="273"/>
      <c r="F41" s="271" t="s">
        <v>29</v>
      </c>
      <c r="G41" s="272"/>
      <c r="H41" s="273"/>
      <c r="I41" s="272" t="s">
        <v>30</v>
      </c>
      <c r="J41" s="272"/>
      <c r="K41" s="272"/>
      <c r="L41" s="271" t="s">
        <v>31</v>
      </c>
      <c r="M41" s="272"/>
      <c r="N41" s="273"/>
      <c r="O41" s="36"/>
    </row>
    <row r="42" spans="1:15" x14ac:dyDescent="0.25">
      <c r="A42" s="36"/>
      <c r="B42" s="39"/>
      <c r="C42" s="116" t="s">
        <v>2</v>
      </c>
      <c r="D42" s="117" t="s">
        <v>4</v>
      </c>
      <c r="E42" s="207" t="s">
        <v>7</v>
      </c>
      <c r="F42" s="205" t="s">
        <v>20</v>
      </c>
      <c r="G42" s="206" t="s">
        <v>4</v>
      </c>
      <c r="H42" s="207" t="s">
        <v>7</v>
      </c>
      <c r="I42" s="205" t="s">
        <v>20</v>
      </c>
      <c r="J42" s="206" t="s">
        <v>4</v>
      </c>
      <c r="K42" s="207" t="s">
        <v>7</v>
      </c>
      <c r="L42" s="205" t="s">
        <v>20</v>
      </c>
      <c r="M42" s="206" t="s">
        <v>4</v>
      </c>
      <c r="N42" s="207" t="s">
        <v>7</v>
      </c>
      <c r="O42" s="36"/>
    </row>
    <row r="43" spans="1:15" x14ac:dyDescent="0.25">
      <c r="A43" s="36"/>
      <c r="B43" s="16"/>
      <c r="C43" s="121">
        <v>0</v>
      </c>
      <c r="D43" s="122">
        <f>AVERAGE(D29:F29)</f>
        <v>52251.337</v>
      </c>
      <c r="E43" s="123">
        <f>STDEV(D29:F29)</f>
        <v>862.68528108227144</v>
      </c>
      <c r="F43" s="175">
        <f t="shared" ref="F43:F50" si="6">G14</f>
        <v>49</v>
      </c>
      <c r="G43" s="122">
        <f t="shared" ref="G43:G50" si="7">AVERAGE(G29:I29)</f>
        <v>79316.28833333333</v>
      </c>
      <c r="H43" s="123">
        <f t="shared" ref="H43:H50" si="8">STDEV(G29:I29)</f>
        <v>2291.3424466273732</v>
      </c>
      <c r="I43" s="175">
        <f t="shared" ref="I43:I50" si="9">J14</f>
        <v>57</v>
      </c>
      <c r="J43" s="122">
        <f t="shared" ref="J43:J50" si="10">AVERAGE(J29:L29)</f>
        <v>55717.273000000008</v>
      </c>
      <c r="K43" s="123">
        <f t="shared" ref="K43:K50" si="11">STDEV(J29:L29)</f>
        <v>1042.9875880201089</v>
      </c>
      <c r="L43" s="175">
        <f t="shared" ref="L43:L50" si="12">M14</f>
        <v>65</v>
      </c>
      <c r="M43" s="122">
        <f t="shared" ref="M43:M50" si="13">AVERAGE(M29:O29)</f>
        <v>82309.854000000007</v>
      </c>
      <c r="N43" s="123">
        <f t="shared" ref="N43:N50" si="14">STDEV(M29:O29)</f>
        <v>1537.2431436425386</v>
      </c>
      <c r="O43" s="36"/>
    </row>
    <row r="44" spans="1:15" x14ac:dyDescent="0.25">
      <c r="A44" s="36"/>
      <c r="B44" s="16"/>
      <c r="C44" s="121">
        <v>100</v>
      </c>
      <c r="D44" s="122">
        <f>AVERAGE(D30:F30)</f>
        <v>57059.384666666658</v>
      </c>
      <c r="E44" s="123">
        <f>STDEV(D30:F30)</f>
        <v>614.79531917568556</v>
      </c>
      <c r="F44" s="210">
        <f t="shared" si="6"/>
        <v>50</v>
      </c>
      <c r="G44" s="122">
        <f t="shared" si="7"/>
        <v>57714.787000000004</v>
      </c>
      <c r="H44" s="123">
        <f t="shared" si="8"/>
        <v>598.61421948029329</v>
      </c>
      <c r="I44" s="210">
        <f t="shared" si="9"/>
        <v>58</v>
      </c>
      <c r="J44" s="122">
        <f t="shared" si="10"/>
        <v>64072.402000000002</v>
      </c>
      <c r="K44" s="123">
        <f t="shared" si="11"/>
        <v>2679.0932151315692</v>
      </c>
      <c r="L44" s="210">
        <f t="shared" si="12"/>
        <v>66</v>
      </c>
      <c r="M44" s="122">
        <f t="shared" si="13"/>
        <v>67332.606333333344</v>
      </c>
      <c r="N44" s="123">
        <f t="shared" si="14"/>
        <v>508.38972069105574</v>
      </c>
      <c r="O44" s="36"/>
    </row>
    <row r="45" spans="1:15" x14ac:dyDescent="0.25">
      <c r="A45" s="36"/>
      <c r="B45" s="16"/>
      <c r="C45" s="121">
        <v>200</v>
      </c>
      <c r="D45" s="122">
        <f>AVERAGE(D31:F31)</f>
        <v>65185.520666666671</v>
      </c>
      <c r="E45" s="123">
        <f>STDEV(D31:F31)</f>
        <v>1491.9048315433336</v>
      </c>
      <c r="F45" s="210">
        <f t="shared" si="6"/>
        <v>51</v>
      </c>
      <c r="G45" s="122">
        <f t="shared" si="7"/>
        <v>70538.374666666656</v>
      </c>
      <c r="H45" s="123">
        <f t="shared" si="8"/>
        <v>1304.1577409992758</v>
      </c>
      <c r="I45" s="210">
        <f t="shared" si="9"/>
        <v>59</v>
      </c>
      <c r="J45" s="122">
        <f t="shared" si="10"/>
        <v>63588.625</v>
      </c>
      <c r="K45" s="123">
        <f t="shared" si="11"/>
        <v>2491.3011127471123</v>
      </c>
      <c r="L45" s="210">
        <f t="shared" si="12"/>
        <v>67</v>
      </c>
      <c r="M45" s="122">
        <f t="shared" si="13"/>
        <v>75926.45</v>
      </c>
      <c r="N45" s="123">
        <f t="shared" si="14"/>
        <v>1405.3674243826783</v>
      </c>
      <c r="O45" s="36"/>
    </row>
    <row r="46" spans="1:15" x14ac:dyDescent="0.25">
      <c r="A46" s="36"/>
      <c r="B46" s="16"/>
      <c r="C46" s="121">
        <v>300</v>
      </c>
      <c r="D46" s="122">
        <f>AVERAGE(D32:F32)</f>
        <v>73706.37466666667</v>
      </c>
      <c r="E46" s="123">
        <f>STDEV(D32:F32)</f>
        <v>1042.0247041075074</v>
      </c>
      <c r="F46" s="210">
        <f t="shared" si="6"/>
        <v>52</v>
      </c>
      <c r="G46" s="122">
        <f t="shared" si="7"/>
        <v>54668.061999999998</v>
      </c>
      <c r="H46" s="123">
        <f t="shared" si="8"/>
        <v>428.72200647505923</v>
      </c>
      <c r="I46" s="210">
        <f t="shared" si="9"/>
        <v>60</v>
      </c>
      <c r="J46" s="122">
        <f t="shared" si="10"/>
        <v>69899.252333333323</v>
      </c>
      <c r="K46" s="123">
        <f t="shared" si="11"/>
        <v>1343.5420503788989</v>
      </c>
      <c r="L46" s="210">
        <f t="shared" si="12"/>
        <v>68</v>
      </c>
      <c r="M46" s="122">
        <f t="shared" si="13"/>
        <v>70020.35633333333</v>
      </c>
      <c r="N46" s="123">
        <f t="shared" si="14"/>
        <v>798.96367472140855</v>
      </c>
      <c r="O46" s="36"/>
    </row>
    <row r="47" spans="1:15" x14ac:dyDescent="0.25">
      <c r="A47" s="36"/>
      <c r="B47" s="16"/>
      <c r="C47" s="121">
        <v>400</v>
      </c>
      <c r="D47" s="122">
        <f>AVERAGE(D33:F33)</f>
        <v>82951.255000000005</v>
      </c>
      <c r="E47" s="123">
        <f>STDEV(D33:F33)</f>
        <v>1668.8387262204244</v>
      </c>
      <c r="F47" s="210">
        <f t="shared" si="6"/>
        <v>53</v>
      </c>
      <c r="G47" s="122">
        <f t="shared" si="7"/>
        <v>54392.062000000005</v>
      </c>
      <c r="H47" s="123">
        <f t="shared" si="8"/>
        <v>2008.4007585661288</v>
      </c>
      <c r="I47" s="210">
        <f t="shared" si="9"/>
        <v>61</v>
      </c>
      <c r="J47" s="122">
        <f t="shared" si="10"/>
        <v>61252.802999999993</v>
      </c>
      <c r="K47" s="123">
        <f t="shared" si="11"/>
        <v>1590.2097925805267</v>
      </c>
      <c r="L47" s="210">
        <f t="shared" si="12"/>
        <v>69</v>
      </c>
      <c r="M47" s="122">
        <f t="shared" si="13"/>
        <v>53349.697333333337</v>
      </c>
      <c r="N47" s="123">
        <f t="shared" si="14"/>
        <v>452.66185683612815</v>
      </c>
      <c r="O47" s="36"/>
    </row>
    <row r="48" spans="1:15" x14ac:dyDescent="0.25">
      <c r="A48" s="36"/>
      <c r="B48" s="16"/>
      <c r="C48" s="125"/>
      <c r="D48" s="122"/>
      <c r="E48" s="123"/>
      <c r="F48" s="210">
        <f t="shared" si="6"/>
        <v>54</v>
      </c>
      <c r="G48" s="122">
        <f t="shared" si="7"/>
        <v>60871.240666666672</v>
      </c>
      <c r="H48" s="123">
        <f t="shared" si="8"/>
        <v>2326.1655487100074</v>
      </c>
      <c r="I48" s="210">
        <f t="shared" si="9"/>
        <v>62</v>
      </c>
      <c r="J48" s="122">
        <f t="shared" si="10"/>
        <v>54807.269</v>
      </c>
      <c r="K48" s="123">
        <f t="shared" si="11"/>
        <v>1216.0771043634525</v>
      </c>
      <c r="L48" s="210">
        <f t="shared" si="12"/>
        <v>70</v>
      </c>
      <c r="M48" s="122">
        <f t="shared" si="13"/>
        <v>62431.978666666662</v>
      </c>
      <c r="N48" s="123">
        <f t="shared" si="14"/>
        <v>1440.6211036377101</v>
      </c>
      <c r="O48" s="36"/>
    </row>
    <row r="49" spans="1:15" x14ac:dyDescent="0.25">
      <c r="A49" s="36"/>
      <c r="B49" s="16"/>
      <c r="C49" s="125"/>
      <c r="D49" s="122"/>
      <c r="E49" s="123"/>
      <c r="F49" s="210">
        <f t="shared" si="6"/>
        <v>55</v>
      </c>
      <c r="G49" s="122">
        <f t="shared" si="7"/>
        <v>52721.392666666659</v>
      </c>
      <c r="H49" s="123">
        <f t="shared" si="8"/>
        <v>1057.0142634942706</v>
      </c>
      <c r="I49" s="210">
        <f t="shared" si="9"/>
        <v>63</v>
      </c>
      <c r="J49" s="122">
        <f t="shared" si="10"/>
        <v>81172.262666666662</v>
      </c>
      <c r="K49" s="123">
        <f t="shared" si="11"/>
        <v>3462.7707632955357</v>
      </c>
      <c r="L49" s="210">
        <f t="shared" si="12"/>
        <v>71</v>
      </c>
      <c r="M49" s="122">
        <f t="shared" si="13"/>
        <v>54864.05566666666</v>
      </c>
      <c r="N49" s="123">
        <f t="shared" si="14"/>
        <v>805.14692037188638</v>
      </c>
      <c r="O49" s="36"/>
    </row>
    <row r="50" spans="1:15" x14ac:dyDescent="0.25">
      <c r="A50" s="36"/>
      <c r="B50" s="16"/>
      <c r="C50" s="126"/>
      <c r="D50" s="127"/>
      <c r="E50" s="128"/>
      <c r="F50" s="129">
        <f t="shared" si="6"/>
        <v>56</v>
      </c>
      <c r="G50" s="127">
        <f t="shared" si="7"/>
        <v>59850.372000000003</v>
      </c>
      <c r="H50" s="128">
        <f t="shared" si="8"/>
        <v>879.10281098629105</v>
      </c>
      <c r="I50" s="129">
        <f t="shared" si="9"/>
        <v>64</v>
      </c>
      <c r="J50" s="127">
        <f t="shared" si="10"/>
        <v>56634.015333333336</v>
      </c>
      <c r="K50" s="128">
        <f t="shared" si="11"/>
        <v>1476.7168523391113</v>
      </c>
      <c r="L50" s="129">
        <f t="shared" si="12"/>
        <v>72</v>
      </c>
      <c r="M50" s="127">
        <f t="shared" si="13"/>
        <v>62652.56966666667</v>
      </c>
      <c r="N50" s="128">
        <f t="shared" si="14"/>
        <v>231.13898881481236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70" t="s">
        <v>91</v>
      </c>
      <c r="C52" s="270"/>
      <c r="D52" s="270"/>
      <c r="E52" s="270"/>
      <c r="F52" s="270"/>
      <c r="G52" s="270"/>
      <c r="H52" s="270"/>
      <c r="I52" s="270"/>
      <c r="J52" s="270"/>
      <c r="K52" s="270"/>
      <c r="L52" s="270"/>
      <c r="M52" s="270"/>
      <c r="N52" s="270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</row>
    <row r="55" spans="1:15" x14ac:dyDescent="0.25">
      <c r="B55" s="16"/>
      <c r="C55" s="134" t="s">
        <v>126</v>
      </c>
      <c r="D55" s="274" t="s">
        <v>125</v>
      </c>
      <c r="E55" s="274"/>
      <c r="F55" s="134" t="s">
        <v>20</v>
      </c>
      <c r="G55" s="135" t="s">
        <v>125</v>
      </c>
      <c r="H55" s="136"/>
      <c r="I55" s="211" t="s">
        <v>20</v>
      </c>
      <c r="J55" s="135" t="s">
        <v>125</v>
      </c>
      <c r="K55" s="211"/>
      <c r="L55" s="134" t="s">
        <v>20</v>
      </c>
      <c r="M55" s="135" t="s">
        <v>125</v>
      </c>
      <c r="N55" s="136"/>
    </row>
    <row r="56" spans="1:15" x14ac:dyDescent="0.25">
      <c r="B56" s="16"/>
      <c r="C56" s="121">
        <v>0</v>
      </c>
      <c r="D56" s="122">
        <f>(D43-$D$43)</f>
        <v>0</v>
      </c>
      <c r="E56" s="130"/>
      <c r="F56" s="175">
        <f>F43</f>
        <v>49</v>
      </c>
      <c r="G56" s="122">
        <f>(G43-$D$43)</f>
        <v>27064.951333333331</v>
      </c>
      <c r="H56" s="131"/>
      <c r="I56" s="175">
        <f>I43</f>
        <v>57</v>
      </c>
      <c r="J56" s="122">
        <f>(J43-$D$43)</f>
        <v>3465.9360000000088</v>
      </c>
      <c r="K56" s="130"/>
      <c r="L56" s="175">
        <f>L43</f>
        <v>65</v>
      </c>
      <c r="M56" s="122">
        <f>(M43-$D$43)</f>
        <v>30058.517000000007</v>
      </c>
      <c r="N56" s="131"/>
    </row>
    <row r="57" spans="1:15" x14ac:dyDescent="0.25">
      <c r="B57" s="16"/>
      <c r="C57" s="121">
        <v>100</v>
      </c>
      <c r="D57" s="122">
        <f>(D44-$D$43)</f>
        <v>4808.0476666666582</v>
      </c>
      <c r="E57" s="130"/>
      <c r="F57" s="210">
        <f t="shared" ref="F57:F63" si="15">F44</f>
        <v>50</v>
      </c>
      <c r="G57" s="122">
        <f t="shared" ref="G57:G63" si="16">(G44-$D$43)</f>
        <v>5463.4500000000044</v>
      </c>
      <c r="H57" s="131"/>
      <c r="I57" s="210">
        <f t="shared" ref="I57:I63" si="17">I44</f>
        <v>58</v>
      </c>
      <c r="J57" s="122">
        <f t="shared" ref="J57:J63" si="18">(J44-$D$43)</f>
        <v>11821.065000000002</v>
      </c>
      <c r="K57" s="130"/>
      <c r="L57" s="210">
        <f t="shared" ref="L57:L63" si="19">L44</f>
        <v>66</v>
      </c>
      <c r="M57" s="122">
        <f t="shared" ref="M57:M63" si="20">(M44-$D$43)</f>
        <v>15081.269333333345</v>
      </c>
      <c r="N57" s="131"/>
    </row>
    <row r="58" spans="1:15" x14ac:dyDescent="0.25">
      <c r="B58" s="16"/>
      <c r="C58" s="121">
        <v>200</v>
      </c>
      <c r="D58" s="122">
        <f>(D45-$D$43)</f>
        <v>12934.183666666671</v>
      </c>
      <c r="E58" s="130"/>
      <c r="F58" s="210">
        <f t="shared" si="15"/>
        <v>51</v>
      </c>
      <c r="G58" s="122">
        <f t="shared" si="16"/>
        <v>18287.037666666656</v>
      </c>
      <c r="H58" s="131"/>
      <c r="I58" s="210">
        <f t="shared" si="17"/>
        <v>59</v>
      </c>
      <c r="J58" s="122">
        <f t="shared" si="18"/>
        <v>11337.288</v>
      </c>
      <c r="K58" s="130"/>
      <c r="L58" s="210">
        <f t="shared" si="19"/>
        <v>67</v>
      </c>
      <c r="M58" s="122">
        <f t="shared" si="20"/>
        <v>23675.112999999998</v>
      </c>
      <c r="N58" s="131"/>
    </row>
    <row r="59" spans="1:15" x14ac:dyDescent="0.25">
      <c r="B59" s="16"/>
      <c r="C59" s="121">
        <v>300</v>
      </c>
      <c r="D59" s="122">
        <f>(D46-$D$43)</f>
        <v>21455.037666666671</v>
      </c>
      <c r="E59" s="130"/>
      <c r="F59" s="210">
        <f t="shared" si="15"/>
        <v>52</v>
      </c>
      <c r="G59" s="122">
        <f t="shared" si="16"/>
        <v>2416.7249999999985</v>
      </c>
      <c r="H59" s="131"/>
      <c r="I59" s="210">
        <f t="shared" si="17"/>
        <v>60</v>
      </c>
      <c r="J59" s="122">
        <f t="shared" si="18"/>
        <v>17647.915333333323</v>
      </c>
      <c r="K59" s="130"/>
      <c r="L59" s="210">
        <f t="shared" si="19"/>
        <v>68</v>
      </c>
      <c r="M59" s="122">
        <f t="shared" si="20"/>
        <v>17769.01933333333</v>
      </c>
      <c r="N59" s="131"/>
    </row>
    <row r="60" spans="1:15" x14ac:dyDescent="0.25">
      <c r="A60" s="6"/>
      <c r="B60" s="16"/>
      <c r="C60" s="121">
        <v>400</v>
      </c>
      <c r="D60" s="122">
        <f>(D47-$D$43)</f>
        <v>30699.918000000005</v>
      </c>
      <c r="E60" s="130"/>
      <c r="F60" s="210">
        <f t="shared" si="15"/>
        <v>53</v>
      </c>
      <c r="G60" s="122">
        <f t="shared" si="16"/>
        <v>2140.7250000000058</v>
      </c>
      <c r="H60" s="131"/>
      <c r="I60" s="210">
        <f t="shared" si="17"/>
        <v>61</v>
      </c>
      <c r="J60" s="122">
        <f t="shared" si="18"/>
        <v>9001.4659999999931</v>
      </c>
      <c r="K60" s="130"/>
      <c r="L60" s="210">
        <f t="shared" si="19"/>
        <v>69</v>
      </c>
      <c r="M60" s="122">
        <f t="shared" si="20"/>
        <v>1098.3603333333376</v>
      </c>
      <c r="N60" s="131"/>
    </row>
    <row r="61" spans="1:15" x14ac:dyDescent="0.25">
      <c r="A61" s="6"/>
      <c r="B61" s="16"/>
      <c r="C61" s="125"/>
      <c r="D61" s="130"/>
      <c r="E61" s="130"/>
      <c r="F61" s="210">
        <f t="shared" si="15"/>
        <v>54</v>
      </c>
      <c r="G61" s="122">
        <f t="shared" si="16"/>
        <v>8619.9036666666725</v>
      </c>
      <c r="H61" s="131"/>
      <c r="I61" s="210">
        <f t="shared" si="17"/>
        <v>62</v>
      </c>
      <c r="J61" s="122">
        <f t="shared" si="18"/>
        <v>2555.9320000000007</v>
      </c>
      <c r="K61" s="130"/>
      <c r="L61" s="210">
        <f t="shared" si="19"/>
        <v>70</v>
      </c>
      <c r="M61" s="122">
        <f t="shared" si="20"/>
        <v>10180.641666666663</v>
      </c>
      <c r="N61" s="131"/>
    </row>
    <row r="62" spans="1:15" x14ac:dyDescent="0.25">
      <c r="A62" s="6"/>
      <c r="B62" s="16"/>
      <c r="C62" s="125"/>
      <c r="D62" s="130"/>
      <c r="E62" s="130"/>
      <c r="F62" s="210">
        <f t="shared" si="15"/>
        <v>55</v>
      </c>
      <c r="G62" s="122">
        <f t="shared" si="16"/>
        <v>470.05566666665982</v>
      </c>
      <c r="H62" s="131"/>
      <c r="I62" s="210">
        <f t="shared" si="17"/>
        <v>63</v>
      </c>
      <c r="J62" s="122">
        <f t="shared" si="18"/>
        <v>28920.925666666662</v>
      </c>
      <c r="K62" s="130"/>
      <c r="L62" s="210">
        <f t="shared" si="19"/>
        <v>71</v>
      </c>
      <c r="M62" s="122">
        <f t="shared" si="20"/>
        <v>2612.7186666666603</v>
      </c>
      <c r="N62" s="131"/>
    </row>
    <row r="63" spans="1:15" x14ac:dyDescent="0.25">
      <c r="A63" s="6"/>
      <c r="B63" s="16"/>
      <c r="C63" s="126"/>
      <c r="D63" s="132"/>
      <c r="E63" s="132"/>
      <c r="F63" s="129">
        <f t="shared" si="15"/>
        <v>56</v>
      </c>
      <c r="G63" s="127">
        <f t="shared" si="16"/>
        <v>7599.0350000000035</v>
      </c>
      <c r="H63" s="133"/>
      <c r="I63" s="129">
        <f t="shared" si="17"/>
        <v>64</v>
      </c>
      <c r="J63" s="127">
        <f t="shared" si="18"/>
        <v>4382.6783333333369</v>
      </c>
      <c r="K63" s="132"/>
      <c r="L63" s="129">
        <f t="shared" si="19"/>
        <v>72</v>
      </c>
      <c r="M63" s="127">
        <f t="shared" si="20"/>
        <v>10401.23266666667</v>
      </c>
      <c r="N63" s="133"/>
    </row>
    <row r="64" spans="1:15" x14ac:dyDescent="0.25">
      <c r="A64" s="95"/>
    </row>
    <row r="65" spans="1:16" x14ac:dyDescent="0.25">
      <c r="A65" s="96" t="s">
        <v>56</v>
      </c>
      <c r="B65" s="269" t="s">
        <v>47</v>
      </c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P65" s="89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78.046999999999997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-1629.9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208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208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57" t="s">
        <v>38</v>
      </c>
      <c r="C87" s="257"/>
      <c r="D87" s="257"/>
      <c r="E87" s="257"/>
      <c r="F87" s="257"/>
      <c r="G87" s="257"/>
      <c r="H87" s="257"/>
      <c r="I87" s="257"/>
      <c r="J87" s="257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203"/>
      <c r="E88" s="222" t="s">
        <v>118</v>
      </c>
      <c r="F88" s="212" t="s">
        <v>142</v>
      </c>
      <c r="G88" s="109" t="s">
        <v>11</v>
      </c>
      <c r="J88" s="164"/>
      <c r="L88" s="203"/>
      <c r="N88" s="203"/>
      <c r="O88" s="108"/>
    </row>
    <row r="89" spans="1:16" x14ac:dyDescent="0.25">
      <c r="A89" s="108"/>
      <c r="B89" s="110">
        <v>0</v>
      </c>
      <c r="C89" s="48">
        <f>(D56-$L$71)/$L$70</f>
        <v>20.883570156444197</v>
      </c>
      <c r="D89" s="111"/>
      <c r="E89" s="3" t="str">
        <f>Data!E57</f>
        <v>WinterTP2-2</v>
      </c>
      <c r="F89" s="171">
        <v>49</v>
      </c>
      <c r="G89" s="48">
        <f>(G56-$L$71)/$L$70</f>
        <v>367.6611699787735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82.488086238633869</v>
      </c>
      <c r="D90" s="111"/>
      <c r="E90" s="3">
        <f>Data!E58</f>
        <v>6259</v>
      </c>
      <c r="F90" s="171">
        <v>50</v>
      </c>
      <c r="G90" s="48">
        <f t="shared" ref="G90:G95" si="21">(G57-$L$71)/$L$70</f>
        <v>90.885620203210934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186.60657894174884</v>
      </c>
      <c r="D91" s="111"/>
      <c r="E91" s="3">
        <f>Data!E59</f>
        <v>6267</v>
      </c>
      <c r="F91" s="171">
        <v>51</v>
      </c>
      <c r="G91" s="48">
        <f t="shared" si="21"/>
        <v>255.19158541220878</v>
      </c>
      <c r="J91" s="20"/>
      <c r="K91" s="187"/>
      <c r="N91" s="111"/>
      <c r="O91" s="108"/>
    </row>
    <row r="92" spans="1:16" x14ac:dyDescent="0.25">
      <c r="A92" s="108"/>
      <c r="B92" s="110">
        <v>300</v>
      </c>
      <c r="C92" s="48">
        <f>(D59-$L$71)/$L$70</f>
        <v>295.78251139270787</v>
      </c>
      <c r="D92" s="111"/>
      <c r="E92" s="3">
        <f>Data!E60</f>
        <v>6276</v>
      </c>
      <c r="F92" s="171">
        <v>52</v>
      </c>
      <c r="G92" s="48">
        <f t="shared" si="21"/>
        <v>51.848565607902913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414.23524286647802</v>
      </c>
      <c r="D93" s="111"/>
      <c r="E93" s="3">
        <f>Data!E61</f>
        <v>6282</v>
      </c>
      <c r="F93" s="171">
        <v>53</v>
      </c>
      <c r="G93" s="48">
        <f t="shared" si="21"/>
        <v>48.312234935359541</v>
      </c>
      <c r="J93" s="20"/>
      <c r="K93" s="187"/>
      <c r="N93" s="111"/>
      <c r="O93" s="108"/>
    </row>
    <row r="94" spans="1:16" x14ac:dyDescent="0.25">
      <c r="A94" s="95"/>
      <c r="B94" s="115"/>
      <c r="C94" s="66"/>
      <c r="D94" s="111"/>
      <c r="E94" s="3">
        <f>Data!E62</f>
        <v>6284</v>
      </c>
      <c r="F94" s="171">
        <v>54</v>
      </c>
      <c r="G94" s="48">
        <f t="shared" si="21"/>
        <v>131.32860541297774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E95" s="3">
        <f>Data!E63</f>
        <v>6286</v>
      </c>
      <c r="F95" s="171">
        <v>55</v>
      </c>
      <c r="G95" s="48">
        <f t="shared" si="21"/>
        <v>26.906295779039041</v>
      </c>
      <c r="J95" s="20"/>
      <c r="K95" s="187"/>
      <c r="N95" s="111"/>
      <c r="O95" s="108"/>
      <c r="P95" s="89"/>
    </row>
    <row r="96" spans="1:16" x14ac:dyDescent="0.25">
      <c r="A96" s="95"/>
      <c r="B96" s="115"/>
      <c r="C96" s="66"/>
      <c r="D96" s="111"/>
      <c r="E96" s="3" t="str">
        <f>Data!E64</f>
        <v>TMC</v>
      </c>
      <c r="F96" s="171">
        <v>56</v>
      </c>
      <c r="G96" s="48">
        <f>(G63-$L$71)/$L$70</f>
        <v>118.24842722974623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E97" s="3">
        <f>Data!E65</f>
        <v>6289</v>
      </c>
      <c r="F97" s="171">
        <v>57</v>
      </c>
      <c r="G97" s="48">
        <f>(J56-$L$71)/$L$70</f>
        <v>65.291888221200153</v>
      </c>
      <c r="J97" s="20"/>
      <c r="K97" s="187"/>
      <c r="P97" s="89"/>
    </row>
    <row r="98" spans="1:16" x14ac:dyDescent="0.25">
      <c r="A98" s="95"/>
      <c r="B98" s="34"/>
      <c r="C98" s="34"/>
      <c r="D98" s="34"/>
      <c r="E98" s="3">
        <f>Data!E66</f>
        <v>6290</v>
      </c>
      <c r="F98" s="171">
        <v>58</v>
      </c>
      <c r="G98" s="48">
        <f>(J57-$L$71)/$L$70</f>
        <v>172.34442066959656</v>
      </c>
      <c r="J98" s="20"/>
      <c r="P98" s="89"/>
    </row>
    <row r="99" spans="1:16" x14ac:dyDescent="0.25">
      <c r="A99" s="95"/>
      <c r="B99" s="34"/>
      <c r="C99" s="34"/>
      <c r="D99" s="34"/>
      <c r="E99" s="3">
        <f>Data!E67</f>
        <v>6300</v>
      </c>
      <c r="F99" s="171">
        <v>59</v>
      </c>
      <c r="G99" s="48">
        <f t="shared" ref="G99:G104" si="22">(J58-$L$71)/$L$70</f>
        <v>166.14588645303471</v>
      </c>
      <c r="J99" s="20"/>
      <c r="K99" s="187"/>
      <c r="P99" s="89"/>
    </row>
    <row r="100" spans="1:16" x14ac:dyDescent="0.25">
      <c r="E100" s="3">
        <f>Data!E68</f>
        <v>6309</v>
      </c>
      <c r="F100" s="171">
        <v>60</v>
      </c>
      <c r="G100" s="48">
        <f t="shared" si="22"/>
        <v>247.00264370614278</v>
      </c>
      <c r="J100" s="20"/>
    </row>
    <row r="101" spans="1:16" x14ac:dyDescent="0.25">
      <c r="E101" s="3">
        <f>Data!E69</f>
        <v>6310</v>
      </c>
      <c r="F101" s="171">
        <v>61</v>
      </c>
      <c r="G101" s="48">
        <f t="shared" si="22"/>
        <v>136.21748433636134</v>
      </c>
      <c r="J101" s="20"/>
      <c r="K101" s="187"/>
    </row>
    <row r="102" spans="1:16" x14ac:dyDescent="0.25">
      <c r="E102" s="3">
        <f>Data!E70</f>
        <v>6320</v>
      </c>
      <c r="F102" s="171">
        <v>62</v>
      </c>
      <c r="G102" s="48">
        <f t="shared" si="22"/>
        <v>53.632195984470904</v>
      </c>
      <c r="J102" s="20"/>
    </row>
    <row r="103" spans="1:16" x14ac:dyDescent="0.25">
      <c r="E103" s="3">
        <f>Data!E71</f>
        <v>6321</v>
      </c>
      <c r="F103" s="171">
        <v>63</v>
      </c>
      <c r="G103" s="48">
        <f t="shared" si="22"/>
        <v>391.44138361073027</v>
      </c>
      <c r="J103" s="20"/>
      <c r="K103" s="187"/>
    </row>
    <row r="104" spans="1:16" x14ac:dyDescent="0.25">
      <c r="E104" s="3">
        <f>Data!E72</f>
        <v>6327</v>
      </c>
      <c r="F104" s="171">
        <v>64</v>
      </c>
      <c r="G104" s="48">
        <f t="shared" si="22"/>
        <v>77.037917323322318</v>
      </c>
      <c r="J104" s="20"/>
    </row>
    <row r="105" spans="1:16" x14ac:dyDescent="0.25">
      <c r="E105" s="3">
        <f>Data!E73</f>
        <v>6328</v>
      </c>
      <c r="F105" s="171">
        <v>65</v>
      </c>
      <c r="G105" s="48">
        <f>(M56-$L$71)/$L$70</f>
        <v>406.01710507770969</v>
      </c>
      <c r="J105" s="188"/>
      <c r="K105" s="187"/>
    </row>
    <row r="106" spans="1:16" x14ac:dyDescent="0.25">
      <c r="E106" s="3">
        <f>Data!E74</f>
        <v>6330</v>
      </c>
      <c r="F106" s="171">
        <v>66</v>
      </c>
      <c r="G106" s="48">
        <f t="shared" ref="G106:G112" si="23">(M57-$L$71)/$L$70</f>
        <v>214.11674162150175</v>
      </c>
      <c r="K106" s="187"/>
    </row>
    <row r="107" spans="1:16" x14ac:dyDescent="0.25">
      <c r="E107" s="3">
        <f>Data!E75</f>
        <v>6337</v>
      </c>
      <c r="F107" s="171">
        <v>67</v>
      </c>
      <c r="G107" s="48">
        <f t="shared" si="23"/>
        <v>324.22787551091011</v>
      </c>
      <c r="K107" s="187"/>
    </row>
    <row r="108" spans="1:16" x14ac:dyDescent="0.25">
      <c r="E108" s="3">
        <f>Data!E76</f>
        <v>6342</v>
      </c>
      <c r="F108" s="171">
        <v>68</v>
      </c>
      <c r="G108" s="48">
        <f t="shared" si="23"/>
        <v>248.55432410385194</v>
      </c>
      <c r="J108" s="20"/>
      <c r="K108" s="187"/>
    </row>
    <row r="109" spans="1:16" x14ac:dyDescent="0.25">
      <c r="E109" s="3">
        <f>Data!E77</f>
        <v>6351</v>
      </c>
      <c r="F109" s="171">
        <v>69</v>
      </c>
      <c r="G109" s="48">
        <f t="shared" si="23"/>
        <v>34.956632969022998</v>
      </c>
      <c r="J109" s="20"/>
    </row>
    <row r="110" spans="1:16" x14ac:dyDescent="0.25">
      <c r="E110" s="3">
        <f>Data!E78</f>
        <v>6355</v>
      </c>
      <c r="F110" s="171">
        <v>70</v>
      </c>
      <c r="G110" s="48">
        <f t="shared" si="23"/>
        <v>151.32601722893466</v>
      </c>
      <c r="J110" s="20"/>
      <c r="K110" s="187"/>
    </row>
    <row r="111" spans="1:16" x14ac:dyDescent="0.25">
      <c r="E111" s="3">
        <f>Data!E79</f>
        <v>6356</v>
      </c>
      <c r="F111" s="171">
        <v>71</v>
      </c>
      <c r="G111" s="48">
        <f t="shared" si="23"/>
        <v>54.359791749415869</v>
      </c>
      <c r="J111" s="20"/>
    </row>
    <row r="112" spans="1:16" x14ac:dyDescent="0.25">
      <c r="E112" s="3" t="str">
        <f>Data!E80</f>
        <v>TMC</v>
      </c>
      <c r="F112" s="171">
        <v>72</v>
      </c>
      <c r="G112" s="48">
        <f t="shared" si="23"/>
        <v>154.15240389338052</v>
      </c>
      <c r="J112" s="20"/>
      <c r="K112" s="187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65:N65"/>
    <mergeCell ref="B87:J87"/>
    <mergeCell ref="C41:E41"/>
    <mergeCell ref="F41:H41"/>
    <mergeCell ref="I41:K41"/>
    <mergeCell ref="L41:N41"/>
    <mergeCell ref="B52:N52"/>
    <mergeCell ref="D55:E55"/>
    <mergeCell ref="C40:N40"/>
    <mergeCell ref="D13:F13"/>
    <mergeCell ref="G13:I13"/>
    <mergeCell ref="J13:L13"/>
    <mergeCell ref="M13:O13"/>
    <mergeCell ref="D27:O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topLeftCell="A82" zoomScaleNormal="100" workbookViewId="0">
      <selection activeCell="E86" sqref="E86:E109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1</v>
      </c>
      <c r="J4" s="2" t="s">
        <v>69</v>
      </c>
    </row>
    <row r="5" spans="1:25" x14ac:dyDescent="0.25">
      <c r="A5" s="2" t="s">
        <v>52</v>
      </c>
      <c r="B5" s="215">
        <v>44600</v>
      </c>
      <c r="C5" s="6"/>
      <c r="J5" s="2" t="s">
        <v>132</v>
      </c>
    </row>
    <row r="6" spans="1:25" x14ac:dyDescent="0.25">
      <c r="A6" s="2" t="s">
        <v>5</v>
      </c>
      <c r="B6" s="225" t="s">
        <v>183</v>
      </c>
      <c r="C6" s="216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75" t="s">
        <v>43</v>
      </c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40"/>
      <c r="D12" s="265" t="s">
        <v>39</v>
      </c>
      <c r="E12" s="258"/>
      <c r="F12" s="258"/>
      <c r="G12" s="258" t="s">
        <v>20</v>
      </c>
      <c r="H12" s="258"/>
      <c r="I12" s="258"/>
      <c r="J12" s="258" t="s">
        <v>20</v>
      </c>
      <c r="K12" s="258"/>
      <c r="L12" s="258"/>
      <c r="M12" s="259" t="s">
        <v>20</v>
      </c>
      <c r="N12" s="260"/>
      <c r="O12" s="261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1</v>
      </c>
      <c r="H13" s="17">
        <f t="shared" ref="H13:H20" si="0">G13</f>
        <v>1</v>
      </c>
      <c r="I13" s="17">
        <f t="shared" ref="I13:I20" si="1">G13</f>
        <v>1</v>
      </c>
      <c r="J13" s="45">
        <v>9</v>
      </c>
      <c r="K13" s="17">
        <f t="shared" ref="K13:K20" si="2">J13</f>
        <v>9</v>
      </c>
      <c r="L13" s="46">
        <f t="shared" ref="L13:L20" si="3">J13</f>
        <v>9</v>
      </c>
      <c r="M13" s="17">
        <v>17</v>
      </c>
      <c r="N13" s="17">
        <f t="shared" ref="N13:N20" si="4">M13</f>
        <v>17</v>
      </c>
      <c r="O13" s="47">
        <f t="shared" ref="O13:O20" si="5">M13</f>
        <v>17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</v>
      </c>
      <c r="H14" s="31">
        <f t="shared" si="0"/>
        <v>2</v>
      </c>
      <c r="I14" s="31">
        <f t="shared" si="1"/>
        <v>2</v>
      </c>
      <c r="J14" s="55">
        <v>10</v>
      </c>
      <c r="K14" s="31">
        <f t="shared" si="2"/>
        <v>10</v>
      </c>
      <c r="L14" s="56">
        <f t="shared" si="3"/>
        <v>10</v>
      </c>
      <c r="M14" s="31">
        <v>18</v>
      </c>
      <c r="N14" s="31">
        <f t="shared" si="4"/>
        <v>18</v>
      </c>
      <c r="O14" s="57">
        <f t="shared" si="5"/>
        <v>18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3</v>
      </c>
      <c r="H15" s="15">
        <f t="shared" si="0"/>
        <v>3</v>
      </c>
      <c r="I15" s="15">
        <f t="shared" si="1"/>
        <v>3</v>
      </c>
      <c r="J15" s="25">
        <v>11</v>
      </c>
      <c r="K15" s="15">
        <f t="shared" si="2"/>
        <v>11</v>
      </c>
      <c r="L15" s="60">
        <f t="shared" si="3"/>
        <v>11</v>
      </c>
      <c r="M15" s="15">
        <v>19</v>
      </c>
      <c r="N15" s="15">
        <f t="shared" si="4"/>
        <v>19</v>
      </c>
      <c r="O15" s="61">
        <f t="shared" si="5"/>
        <v>19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4</v>
      </c>
      <c r="H16" s="31">
        <f t="shared" si="0"/>
        <v>4</v>
      </c>
      <c r="I16" s="31">
        <f t="shared" si="1"/>
        <v>4</v>
      </c>
      <c r="J16" s="55">
        <v>12</v>
      </c>
      <c r="K16" s="31">
        <f t="shared" si="2"/>
        <v>12</v>
      </c>
      <c r="L16" s="56">
        <f t="shared" si="3"/>
        <v>12</v>
      </c>
      <c r="M16" s="31">
        <v>20</v>
      </c>
      <c r="N16" s="31">
        <f t="shared" si="4"/>
        <v>20</v>
      </c>
      <c r="O16" s="57">
        <f t="shared" si="5"/>
        <v>20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5</v>
      </c>
      <c r="H17" s="15">
        <f t="shared" si="0"/>
        <v>5</v>
      </c>
      <c r="I17" s="15">
        <f t="shared" si="1"/>
        <v>5</v>
      </c>
      <c r="J17" s="25">
        <v>13</v>
      </c>
      <c r="K17" s="15">
        <f t="shared" si="2"/>
        <v>13</v>
      </c>
      <c r="L17" s="60">
        <f t="shared" si="3"/>
        <v>13</v>
      </c>
      <c r="M17" s="15">
        <v>21</v>
      </c>
      <c r="N17" s="15">
        <f t="shared" si="4"/>
        <v>21</v>
      </c>
      <c r="O17" s="61">
        <f t="shared" si="5"/>
        <v>21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6</v>
      </c>
      <c r="H18" s="31">
        <f t="shared" si="0"/>
        <v>6</v>
      </c>
      <c r="I18" s="31">
        <f t="shared" si="1"/>
        <v>6</v>
      </c>
      <c r="J18" s="55">
        <v>14</v>
      </c>
      <c r="K18" s="31">
        <f t="shared" si="2"/>
        <v>14</v>
      </c>
      <c r="L18" s="56">
        <f t="shared" si="3"/>
        <v>14</v>
      </c>
      <c r="M18" s="31">
        <v>22</v>
      </c>
      <c r="N18" s="31">
        <f t="shared" si="4"/>
        <v>22</v>
      </c>
      <c r="O18" s="57">
        <f t="shared" si="5"/>
        <v>22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7</v>
      </c>
      <c r="H19" s="15">
        <f t="shared" si="0"/>
        <v>7</v>
      </c>
      <c r="I19" s="15">
        <f t="shared" si="1"/>
        <v>7</v>
      </c>
      <c r="J19" s="25">
        <v>15</v>
      </c>
      <c r="K19" s="15">
        <f t="shared" si="2"/>
        <v>15</v>
      </c>
      <c r="L19" s="60">
        <f t="shared" si="3"/>
        <v>15</v>
      </c>
      <c r="M19" s="15">
        <v>23</v>
      </c>
      <c r="N19" s="15">
        <f t="shared" si="4"/>
        <v>23</v>
      </c>
      <c r="O19" s="61">
        <f t="shared" si="5"/>
        <v>23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8</v>
      </c>
      <c r="H20" s="19">
        <f t="shared" si="0"/>
        <v>8</v>
      </c>
      <c r="I20" s="19">
        <f t="shared" si="1"/>
        <v>8</v>
      </c>
      <c r="J20" s="72">
        <v>16</v>
      </c>
      <c r="K20" s="19">
        <f t="shared" si="2"/>
        <v>16</v>
      </c>
      <c r="L20" s="73">
        <f t="shared" si="3"/>
        <v>16</v>
      </c>
      <c r="M20" s="19">
        <v>24</v>
      </c>
      <c r="N20" s="19">
        <f t="shared" si="4"/>
        <v>24</v>
      </c>
      <c r="O20" s="74">
        <f t="shared" si="5"/>
        <v>24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62" t="s">
        <v>44</v>
      </c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4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181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21.8</v>
      </c>
      <c r="D27" s="142">
        <v>5.8900000000000001E-2</v>
      </c>
      <c r="E27" s="143">
        <v>5.96E-2</v>
      </c>
      <c r="F27" s="143">
        <v>5.9299999999999999E-2</v>
      </c>
      <c r="G27" s="144">
        <v>0.26690000000000003</v>
      </c>
      <c r="H27" s="143">
        <v>0.24970000000000001</v>
      </c>
      <c r="I27" s="29">
        <v>0.25459999999999999</v>
      </c>
      <c r="J27" s="143">
        <v>0.1915</v>
      </c>
      <c r="K27" s="143">
        <v>0.1835</v>
      </c>
      <c r="L27" s="143">
        <v>0.1804</v>
      </c>
      <c r="M27" s="144">
        <v>0.25600000000000001</v>
      </c>
      <c r="N27" s="143">
        <v>0.2414</v>
      </c>
      <c r="O27" s="23">
        <v>0.24199999999999999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0.12620000000000001</v>
      </c>
      <c r="E28" s="146">
        <v>0.1217</v>
      </c>
      <c r="F28" s="146">
        <v>0.12720000000000001</v>
      </c>
      <c r="G28" s="147">
        <v>0.21690000000000001</v>
      </c>
      <c r="H28" s="146">
        <v>0.2253</v>
      </c>
      <c r="I28" s="28">
        <v>0.22639999999999999</v>
      </c>
      <c r="J28" s="146">
        <v>0.25750000000000001</v>
      </c>
      <c r="K28" s="146">
        <v>0.2475</v>
      </c>
      <c r="L28" s="146">
        <v>0.24110000000000001</v>
      </c>
      <c r="M28" s="147">
        <v>0.25469999999999998</v>
      </c>
      <c r="N28" s="146">
        <v>0.25840000000000002</v>
      </c>
      <c r="O28" s="21">
        <v>0.26069999999999999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0.21740000000000001</v>
      </c>
      <c r="E29" s="149">
        <v>0.20469999999999999</v>
      </c>
      <c r="F29" s="149">
        <v>0.19889999999999999</v>
      </c>
      <c r="G29" s="150">
        <v>0.21679999999999999</v>
      </c>
      <c r="H29" s="149">
        <v>0.2041</v>
      </c>
      <c r="I29" s="151">
        <v>0.2114</v>
      </c>
      <c r="J29" s="149">
        <v>0.2515</v>
      </c>
      <c r="K29" s="149">
        <v>0.24929999999999999</v>
      </c>
      <c r="L29" s="149">
        <v>0.23089999999999999</v>
      </c>
      <c r="M29" s="150">
        <v>0.22489999999999999</v>
      </c>
      <c r="N29" s="149">
        <v>0.20430000000000001</v>
      </c>
      <c r="O29" s="152">
        <v>0.21010000000000001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5">
        <v>0.3044</v>
      </c>
      <c r="E30" s="146">
        <v>0.2712</v>
      </c>
      <c r="F30" s="146">
        <v>0.26790000000000003</v>
      </c>
      <c r="G30" s="147">
        <v>0.2445</v>
      </c>
      <c r="H30" s="146">
        <v>0.24490000000000001</v>
      </c>
      <c r="I30" s="28">
        <v>0.25209999999999999</v>
      </c>
      <c r="J30" s="146">
        <v>0.2291</v>
      </c>
      <c r="K30" s="146">
        <v>0.2094</v>
      </c>
      <c r="L30" s="146">
        <v>0.20549999999999999</v>
      </c>
      <c r="M30" s="147">
        <v>0.1986</v>
      </c>
      <c r="N30" s="146">
        <v>0.1908</v>
      </c>
      <c r="O30" s="21">
        <v>0.1948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>
        <v>0.38159999999999999</v>
      </c>
      <c r="E31" s="149">
        <v>0.34039999999999998</v>
      </c>
      <c r="F31" s="149">
        <v>0.34489999999999998</v>
      </c>
      <c r="G31" s="150">
        <v>0.28389999999999999</v>
      </c>
      <c r="H31" s="149">
        <v>0.27210000000000001</v>
      </c>
      <c r="I31" s="151">
        <v>0.27410000000000001</v>
      </c>
      <c r="J31" s="149">
        <v>0.26669999999999999</v>
      </c>
      <c r="K31" s="149">
        <v>0.25619999999999998</v>
      </c>
      <c r="L31" s="149">
        <v>0.25319999999999998</v>
      </c>
      <c r="M31" s="150">
        <v>0.25540000000000002</v>
      </c>
      <c r="N31" s="149">
        <v>0.2495</v>
      </c>
      <c r="O31" s="152">
        <v>0.24360000000000001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5.8599999999999999E-2</v>
      </c>
      <c r="E32" s="146">
        <v>5.9400000000000001E-2</v>
      </c>
      <c r="F32" s="146">
        <v>5.91E-2</v>
      </c>
      <c r="G32" s="147">
        <v>0.28639999999999999</v>
      </c>
      <c r="H32" s="146">
        <v>0.2742</v>
      </c>
      <c r="I32" s="28">
        <v>0.27360000000000001</v>
      </c>
      <c r="J32" s="146">
        <v>0.2329</v>
      </c>
      <c r="K32" s="146">
        <v>0.2235</v>
      </c>
      <c r="L32" s="146">
        <v>0.2213</v>
      </c>
      <c r="M32" s="147">
        <v>0.27310000000000001</v>
      </c>
      <c r="N32" s="146">
        <v>0.25829999999999997</v>
      </c>
      <c r="O32" s="21">
        <v>0.2641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5.9299999999999999E-2</v>
      </c>
      <c r="E33" s="149">
        <v>5.91E-2</v>
      </c>
      <c r="F33" s="149">
        <v>6.0299999999999999E-2</v>
      </c>
      <c r="G33" s="150">
        <v>0.2329</v>
      </c>
      <c r="H33" s="149">
        <v>0.224</v>
      </c>
      <c r="I33" s="151">
        <v>0.21829999999999999</v>
      </c>
      <c r="J33" s="149">
        <v>0.27529999999999999</v>
      </c>
      <c r="K33" s="149">
        <v>0.25890000000000002</v>
      </c>
      <c r="L33" s="149">
        <v>0.26040000000000002</v>
      </c>
      <c r="M33" s="150">
        <v>0.30449999999999999</v>
      </c>
      <c r="N33" s="149">
        <v>0.2959</v>
      </c>
      <c r="O33" s="152">
        <v>0.29449999999999998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6.4399999999999999E-2</v>
      </c>
      <c r="E34" s="154">
        <v>0.06</v>
      </c>
      <c r="F34" s="154">
        <v>5.9900000000000002E-2</v>
      </c>
      <c r="G34" s="155">
        <v>0.34300000000000003</v>
      </c>
      <c r="H34" s="154">
        <v>0.29909999999999998</v>
      </c>
      <c r="I34" s="156">
        <v>0.31140000000000001</v>
      </c>
      <c r="J34" s="154">
        <v>0.21729999999999999</v>
      </c>
      <c r="K34" s="154">
        <v>0.2094</v>
      </c>
      <c r="L34" s="154">
        <v>0.21310000000000001</v>
      </c>
      <c r="M34" s="155">
        <v>0.33210000000000001</v>
      </c>
      <c r="N34" s="154">
        <v>0.31190000000000001</v>
      </c>
      <c r="O34" s="157">
        <v>0.31340000000000001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69" t="s">
        <v>40</v>
      </c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</row>
    <row r="37" spans="1:25" x14ac:dyDescent="0.25">
      <c r="A37" s="2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</row>
    <row r="38" spans="1:25" x14ac:dyDescent="0.25">
      <c r="A38" s="36"/>
      <c r="B38" s="98"/>
      <c r="C38" s="266" t="s">
        <v>28</v>
      </c>
      <c r="D38" s="267"/>
      <c r="E38" s="268"/>
      <c r="F38" s="266" t="s">
        <v>29</v>
      </c>
      <c r="G38" s="267"/>
      <c r="H38" s="268"/>
      <c r="I38" s="266" t="s">
        <v>30</v>
      </c>
      <c r="J38" s="267"/>
      <c r="K38" s="268"/>
      <c r="L38" s="266" t="s">
        <v>31</v>
      </c>
      <c r="M38" s="267"/>
      <c r="N38" s="268"/>
    </row>
    <row r="39" spans="1:25" x14ac:dyDescent="0.25">
      <c r="A39" s="36"/>
      <c r="B39" s="98"/>
      <c r="C39" s="116" t="s">
        <v>3</v>
      </c>
      <c r="D39" s="117" t="s">
        <v>4</v>
      </c>
      <c r="E39" s="118" t="s">
        <v>7</v>
      </c>
      <c r="F39" s="119" t="s">
        <v>20</v>
      </c>
      <c r="G39" s="120" t="s">
        <v>4</v>
      </c>
      <c r="H39" s="118" t="s">
        <v>7</v>
      </c>
      <c r="I39" s="119" t="s">
        <v>20</v>
      </c>
      <c r="J39" s="120" t="s">
        <v>4</v>
      </c>
      <c r="K39" s="118" t="s">
        <v>7</v>
      </c>
      <c r="L39" s="119" t="s">
        <v>20</v>
      </c>
      <c r="M39" s="120" t="s">
        <v>4</v>
      </c>
      <c r="N39" s="118" t="s">
        <v>7</v>
      </c>
    </row>
    <row r="40" spans="1:25" x14ac:dyDescent="0.25">
      <c r="A40" s="36"/>
      <c r="B40" s="16"/>
      <c r="C40" s="121">
        <v>0</v>
      </c>
      <c r="D40" s="138">
        <f>AVERAGE(D27:F27)</f>
        <v>5.9266666666666662E-2</v>
      </c>
      <c r="E40" s="139">
        <f>STDEV(D27:F27)</f>
        <v>3.5118845842842418E-4</v>
      </c>
      <c r="F40" s="124">
        <f t="shared" ref="F40:F47" si="6">G13</f>
        <v>1</v>
      </c>
      <c r="G40" s="138">
        <f t="shared" ref="G40:G47" si="7">AVERAGE(G27:I27)</f>
        <v>0.25706666666666672</v>
      </c>
      <c r="H40" s="139">
        <f t="shared" ref="H40:H47" si="8">STDEV(G27:I27)</f>
        <v>8.8613392516782453E-3</v>
      </c>
      <c r="I40" s="124">
        <f t="shared" ref="I40:I47" si="9">J13</f>
        <v>9</v>
      </c>
      <c r="J40" s="138">
        <f t="shared" ref="J40:J47" si="10">AVERAGE(J27:L27)</f>
        <v>0.18513333333333334</v>
      </c>
      <c r="K40" s="139">
        <f t="shared" ref="K40:K47" si="11">STDEV(J27:L27)</f>
        <v>5.7274194305405417E-3</v>
      </c>
      <c r="L40" s="124">
        <f t="shared" ref="L40:L47" si="12">M13</f>
        <v>17</v>
      </c>
      <c r="M40" s="138">
        <f t="shared" ref="M40:M47" si="13">AVERAGE(M27:O27)</f>
        <v>0.24646666666666669</v>
      </c>
      <c r="N40" s="139">
        <f t="shared" ref="N40:N47" si="14">STDEV(M27:O27)</f>
        <v>8.2615575609768285E-3</v>
      </c>
    </row>
    <row r="41" spans="1:25" x14ac:dyDescent="0.25">
      <c r="A41" s="36"/>
      <c r="B41" s="16"/>
      <c r="C41" s="121">
        <v>75</v>
      </c>
      <c r="D41" s="138">
        <f>AVERAGE(D28:F28)</f>
        <v>0.12503333333333333</v>
      </c>
      <c r="E41" s="139">
        <f>STDEV(D28:F28)</f>
        <v>2.92973263854116E-3</v>
      </c>
      <c r="F41" s="124">
        <f t="shared" si="6"/>
        <v>2</v>
      </c>
      <c r="G41" s="138">
        <f t="shared" si="7"/>
        <v>0.22286666666666669</v>
      </c>
      <c r="H41" s="139">
        <f t="shared" si="8"/>
        <v>5.196473162957088E-3</v>
      </c>
      <c r="I41" s="124">
        <f t="shared" si="9"/>
        <v>10</v>
      </c>
      <c r="J41" s="138">
        <f t="shared" si="10"/>
        <v>0.2487</v>
      </c>
      <c r="K41" s="139">
        <f t="shared" si="11"/>
        <v>8.2655913279087289E-3</v>
      </c>
      <c r="L41" s="124">
        <f t="shared" si="12"/>
        <v>18</v>
      </c>
      <c r="M41" s="138">
        <f t="shared" si="13"/>
        <v>0.25793333333333335</v>
      </c>
      <c r="N41" s="139">
        <f t="shared" si="14"/>
        <v>3.0270998221620252E-3</v>
      </c>
    </row>
    <row r="42" spans="1:25" x14ac:dyDescent="0.25">
      <c r="A42" s="36"/>
      <c r="B42" s="16"/>
      <c r="C42" s="121">
        <v>150</v>
      </c>
      <c r="D42" s="138">
        <f>AVERAGE(D29:F29)</f>
        <v>0.20699999999999999</v>
      </c>
      <c r="E42" s="139">
        <f>STDEV(D29:F29)</f>
        <v>9.4620293806350116E-3</v>
      </c>
      <c r="F42" s="124">
        <f t="shared" si="6"/>
        <v>3</v>
      </c>
      <c r="G42" s="138">
        <f t="shared" si="7"/>
        <v>0.21076666666666666</v>
      </c>
      <c r="H42" s="139">
        <f t="shared" si="8"/>
        <v>6.3736436465598916E-3</v>
      </c>
      <c r="I42" s="124">
        <f t="shared" si="9"/>
        <v>11</v>
      </c>
      <c r="J42" s="138">
        <f t="shared" si="10"/>
        <v>0.24390000000000001</v>
      </c>
      <c r="K42" s="139">
        <f t="shared" si="11"/>
        <v>1.1311940593903421E-2</v>
      </c>
      <c r="L42" s="124">
        <f t="shared" si="12"/>
        <v>19</v>
      </c>
      <c r="M42" s="138">
        <f t="shared" si="13"/>
        <v>0.21309999999999998</v>
      </c>
      <c r="N42" s="139">
        <f t="shared" si="14"/>
        <v>1.0622617379911589E-2</v>
      </c>
    </row>
    <row r="43" spans="1:25" x14ac:dyDescent="0.25">
      <c r="A43" s="36"/>
      <c r="B43" s="16"/>
      <c r="C43" s="121">
        <v>225</v>
      </c>
      <c r="D43" s="138">
        <f>AVERAGE(D30:F30)</f>
        <v>0.28116666666666668</v>
      </c>
      <c r="E43" s="139">
        <f>STDEV(D30:F30)</f>
        <v>2.0188197872354357E-2</v>
      </c>
      <c r="F43" s="124">
        <f t="shared" si="6"/>
        <v>4</v>
      </c>
      <c r="G43" s="138">
        <f t="shared" si="7"/>
        <v>0.24716666666666667</v>
      </c>
      <c r="H43" s="139">
        <f t="shared" si="8"/>
        <v>4.277070648625445E-3</v>
      </c>
      <c r="I43" s="124">
        <f t="shared" si="9"/>
        <v>12</v>
      </c>
      <c r="J43" s="138">
        <f t="shared" si="10"/>
        <v>0.21466666666666667</v>
      </c>
      <c r="K43" s="139">
        <f t="shared" si="11"/>
        <v>1.265082342511085E-2</v>
      </c>
      <c r="L43" s="124">
        <f t="shared" si="12"/>
        <v>20</v>
      </c>
      <c r="M43" s="138">
        <f t="shared" si="13"/>
        <v>0.19473333333333331</v>
      </c>
      <c r="N43" s="139">
        <f t="shared" si="14"/>
        <v>3.9004273270160207E-3</v>
      </c>
    </row>
    <row r="44" spans="1:25" x14ac:dyDescent="0.25">
      <c r="A44" s="36"/>
      <c r="B44" s="16"/>
      <c r="C44" s="121">
        <v>300</v>
      </c>
      <c r="D44" s="138">
        <f>AVERAGE(D31:F31)</f>
        <v>0.3556333333333333</v>
      </c>
      <c r="E44" s="139">
        <f>STDEV(D31:F31)</f>
        <v>2.2600073746192374E-2</v>
      </c>
      <c r="F44" s="124">
        <f t="shared" si="6"/>
        <v>5</v>
      </c>
      <c r="G44" s="138">
        <f t="shared" si="7"/>
        <v>0.2767</v>
      </c>
      <c r="H44" s="139">
        <f t="shared" si="8"/>
        <v>6.3150613615387645E-3</v>
      </c>
      <c r="I44" s="124">
        <f t="shared" si="9"/>
        <v>13</v>
      </c>
      <c r="J44" s="138">
        <f t="shared" si="10"/>
        <v>0.25869999999999999</v>
      </c>
      <c r="K44" s="139">
        <f t="shared" si="11"/>
        <v>7.0887234393789194E-3</v>
      </c>
      <c r="L44" s="124">
        <f t="shared" si="12"/>
        <v>21</v>
      </c>
      <c r="M44" s="138">
        <f t="shared" si="13"/>
        <v>0.24950000000000003</v>
      </c>
      <c r="N44" s="139">
        <f t="shared" si="14"/>
        <v>5.9000000000000025E-3</v>
      </c>
    </row>
    <row r="45" spans="1:25" x14ac:dyDescent="0.25">
      <c r="A45" s="36"/>
      <c r="B45" s="16"/>
      <c r="C45" s="125"/>
      <c r="D45" s="122"/>
      <c r="E45" s="123"/>
      <c r="F45" s="124">
        <f t="shared" si="6"/>
        <v>6</v>
      </c>
      <c r="G45" s="138">
        <f t="shared" si="7"/>
        <v>0.27806666666666668</v>
      </c>
      <c r="H45" s="139">
        <f t="shared" si="8"/>
        <v>7.2231110564169778E-3</v>
      </c>
      <c r="I45" s="124">
        <f t="shared" si="9"/>
        <v>14</v>
      </c>
      <c r="J45" s="138">
        <f t="shared" si="10"/>
        <v>0.22589999999999999</v>
      </c>
      <c r="K45" s="139">
        <f t="shared" si="11"/>
        <v>6.1611687202997433E-3</v>
      </c>
      <c r="L45" s="124">
        <f t="shared" si="12"/>
        <v>22</v>
      </c>
      <c r="M45" s="138">
        <f t="shared" si="13"/>
        <v>0.26516666666666666</v>
      </c>
      <c r="N45" s="139">
        <f t="shared" si="14"/>
        <v>7.4574347689626884E-3</v>
      </c>
    </row>
    <row r="46" spans="1:25" x14ac:dyDescent="0.25">
      <c r="A46" s="36"/>
      <c r="B46" s="16"/>
      <c r="C46" s="125"/>
      <c r="D46" s="122"/>
      <c r="E46" s="123"/>
      <c r="F46" s="124">
        <f t="shared" si="6"/>
        <v>7</v>
      </c>
      <c r="G46" s="138">
        <f t="shared" si="7"/>
        <v>0.22506666666666666</v>
      </c>
      <c r="H46" s="139">
        <f t="shared" si="8"/>
        <v>7.3582153633427539E-3</v>
      </c>
      <c r="I46" s="124">
        <f t="shared" si="9"/>
        <v>15</v>
      </c>
      <c r="J46" s="138">
        <f t="shared" si="10"/>
        <v>0.26486666666666664</v>
      </c>
      <c r="K46" s="139">
        <f t="shared" si="11"/>
        <v>9.0666053919497905E-3</v>
      </c>
      <c r="L46" s="124">
        <f t="shared" si="12"/>
        <v>23</v>
      </c>
      <c r="M46" s="138">
        <f t="shared" si="13"/>
        <v>0.29830000000000001</v>
      </c>
      <c r="N46" s="139">
        <f t="shared" si="14"/>
        <v>5.414794548272356E-3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8</v>
      </c>
      <c r="G47" s="140">
        <f t="shared" si="7"/>
        <v>0.31783333333333336</v>
      </c>
      <c r="H47" s="141">
        <f t="shared" si="8"/>
        <v>2.2646044540566779E-2</v>
      </c>
      <c r="I47" s="129">
        <f t="shared" si="9"/>
        <v>16</v>
      </c>
      <c r="J47" s="140">
        <f t="shared" si="10"/>
        <v>0.21326666666666663</v>
      </c>
      <c r="K47" s="141">
        <f t="shared" si="11"/>
        <v>3.9526362510776646E-3</v>
      </c>
      <c r="L47" s="129">
        <f t="shared" si="12"/>
        <v>24</v>
      </c>
      <c r="M47" s="140">
        <f t="shared" si="13"/>
        <v>0.31913333333333332</v>
      </c>
      <c r="N47" s="141">
        <f t="shared" si="14"/>
        <v>1.1254480589229041E-2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69" t="s">
        <v>58</v>
      </c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</row>
    <row r="50" spans="1:18" x14ac:dyDescent="0.25">
      <c r="A50" s="2"/>
      <c r="B50" s="10" t="s">
        <v>128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124">
        <f>F40</f>
        <v>1</v>
      </c>
      <c r="G53" s="165">
        <f t="shared" ref="G53:G60" si="15">(G40-$D$40)</f>
        <v>0.19780000000000006</v>
      </c>
      <c r="H53" s="131"/>
      <c r="I53" s="124">
        <f>I40</f>
        <v>9</v>
      </c>
      <c r="J53" s="165">
        <f t="shared" ref="J53:J60" si="16">(J40-$D$40)</f>
        <v>0.12586666666666668</v>
      </c>
      <c r="K53" s="131"/>
      <c r="L53" s="124">
        <f>L40</f>
        <v>17</v>
      </c>
      <c r="M53" s="165">
        <f t="shared" ref="M53:M60" si="17">(M40-$D$40)</f>
        <v>0.18720000000000003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6.5766666666666668E-2</v>
      </c>
      <c r="E54" s="131"/>
      <c r="F54" s="124">
        <f t="shared" ref="F54:F60" si="18">F41</f>
        <v>2</v>
      </c>
      <c r="G54" s="138">
        <f t="shared" si="15"/>
        <v>0.16360000000000002</v>
      </c>
      <c r="H54" s="131"/>
      <c r="I54" s="124">
        <f t="shared" ref="I54:I60" si="19">I41</f>
        <v>10</v>
      </c>
      <c r="J54" s="138">
        <f t="shared" si="16"/>
        <v>0.18943333333333334</v>
      </c>
      <c r="K54" s="131"/>
      <c r="L54" s="124">
        <f t="shared" ref="L54:L60" si="20">L41</f>
        <v>18</v>
      </c>
      <c r="M54" s="138">
        <f t="shared" si="17"/>
        <v>0.19866666666666669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0.14773333333333333</v>
      </c>
      <c r="E55" s="131"/>
      <c r="F55" s="124">
        <f t="shared" si="18"/>
        <v>3</v>
      </c>
      <c r="G55" s="138">
        <f t="shared" si="15"/>
        <v>0.1515</v>
      </c>
      <c r="H55" s="131"/>
      <c r="I55" s="124">
        <f t="shared" si="19"/>
        <v>11</v>
      </c>
      <c r="J55" s="138">
        <f t="shared" si="16"/>
        <v>0.18463333333333334</v>
      </c>
      <c r="K55" s="131"/>
      <c r="L55" s="124">
        <f t="shared" si="20"/>
        <v>19</v>
      </c>
      <c r="M55" s="138">
        <f t="shared" si="17"/>
        <v>0.15383333333333332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0.22190000000000001</v>
      </c>
      <c r="E56" s="131"/>
      <c r="F56" s="124">
        <f t="shared" si="18"/>
        <v>4</v>
      </c>
      <c r="G56" s="138">
        <f t="shared" si="15"/>
        <v>0.18790000000000001</v>
      </c>
      <c r="H56" s="131"/>
      <c r="I56" s="124">
        <f t="shared" si="19"/>
        <v>12</v>
      </c>
      <c r="J56" s="138">
        <f t="shared" si="16"/>
        <v>0.15540000000000001</v>
      </c>
      <c r="K56" s="131"/>
      <c r="L56" s="124">
        <f t="shared" si="20"/>
        <v>20</v>
      </c>
      <c r="M56" s="138">
        <f t="shared" si="17"/>
        <v>0.13546666666666665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0.29636666666666667</v>
      </c>
      <c r="E57" s="131"/>
      <c r="F57" s="124">
        <f t="shared" si="18"/>
        <v>5</v>
      </c>
      <c r="G57" s="138">
        <f t="shared" si="15"/>
        <v>0.21743333333333334</v>
      </c>
      <c r="H57" s="131"/>
      <c r="I57" s="124">
        <f t="shared" si="19"/>
        <v>13</v>
      </c>
      <c r="J57" s="138">
        <f t="shared" si="16"/>
        <v>0.19943333333333332</v>
      </c>
      <c r="K57" s="131"/>
      <c r="L57" s="124">
        <f t="shared" si="20"/>
        <v>21</v>
      </c>
      <c r="M57" s="138">
        <f t="shared" si="17"/>
        <v>0.19023333333333337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124">
        <f t="shared" si="18"/>
        <v>6</v>
      </c>
      <c r="G58" s="138">
        <f t="shared" si="15"/>
        <v>0.21880000000000002</v>
      </c>
      <c r="H58" s="131"/>
      <c r="I58" s="124">
        <f t="shared" si="19"/>
        <v>14</v>
      </c>
      <c r="J58" s="138">
        <f t="shared" si="16"/>
        <v>0.16663333333333333</v>
      </c>
      <c r="K58" s="131"/>
      <c r="L58" s="124">
        <f t="shared" si="20"/>
        <v>22</v>
      </c>
      <c r="M58" s="138">
        <f t="shared" si="17"/>
        <v>0.2059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124">
        <f t="shared" si="18"/>
        <v>7</v>
      </c>
      <c r="G59" s="138">
        <f t="shared" si="15"/>
        <v>0.1658</v>
      </c>
      <c r="H59" s="131"/>
      <c r="I59" s="124">
        <f t="shared" si="19"/>
        <v>15</v>
      </c>
      <c r="J59" s="138">
        <f t="shared" si="16"/>
        <v>0.20559999999999998</v>
      </c>
      <c r="K59" s="131"/>
      <c r="L59" s="124">
        <f t="shared" si="20"/>
        <v>23</v>
      </c>
      <c r="M59" s="138">
        <f t="shared" si="17"/>
        <v>0.23903333333333335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8</v>
      </c>
      <c r="G60" s="140">
        <f t="shared" si="15"/>
        <v>0.25856666666666672</v>
      </c>
      <c r="H60" s="133"/>
      <c r="I60" s="129">
        <f t="shared" si="19"/>
        <v>16</v>
      </c>
      <c r="J60" s="140">
        <f t="shared" si="16"/>
        <v>0.15399999999999997</v>
      </c>
      <c r="K60" s="133"/>
      <c r="L60" s="129">
        <f t="shared" si="20"/>
        <v>24</v>
      </c>
      <c r="M60" s="140">
        <f t="shared" si="17"/>
        <v>0.25986666666666669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69" t="s">
        <v>41</v>
      </c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3.3999999999999998E-3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107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107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62" t="s">
        <v>42</v>
      </c>
      <c r="C84" s="263"/>
      <c r="D84" s="263"/>
      <c r="E84" s="263"/>
      <c r="F84" s="263"/>
      <c r="G84" s="263"/>
      <c r="H84" s="263"/>
      <c r="I84" s="263"/>
      <c r="J84" s="264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50"/>
      <c r="E85" s="212" t="s">
        <v>118</v>
      </c>
      <c r="F85" s="212" t="s">
        <v>142</v>
      </c>
      <c r="G85" s="109" t="s">
        <v>11</v>
      </c>
      <c r="I85" s="164"/>
      <c r="J85" s="164"/>
      <c r="L85" s="50"/>
      <c r="N85" s="50"/>
    </row>
    <row r="86" spans="1:18" x14ac:dyDescent="0.25">
      <c r="A86" s="95"/>
      <c r="B86" s="110">
        <v>0</v>
      </c>
      <c r="C86" s="48">
        <f>(D53-$L$68)/$L$67</f>
        <v>-3.4</v>
      </c>
      <c r="D86" s="111"/>
      <c r="E86" s="3">
        <f>Data!E9</f>
        <v>6089</v>
      </c>
      <c r="F86" s="171">
        <v>1</v>
      </c>
      <c r="G86" s="48">
        <f t="shared" ref="G86:G93" si="21">(G53-$L$68)/$L$67</f>
        <v>194.40000000000006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62.366666666666667</v>
      </c>
      <c r="D87" s="111"/>
      <c r="E87" s="3">
        <f>Data!E10</f>
        <v>6091</v>
      </c>
      <c r="F87" s="171">
        <v>2</v>
      </c>
      <c r="G87" s="48">
        <f t="shared" si="21"/>
        <v>160.20000000000005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144.33333333333334</v>
      </c>
      <c r="D88" s="111"/>
      <c r="E88" s="3">
        <f>Data!E11</f>
        <v>6092</v>
      </c>
      <c r="F88" s="171">
        <v>3</v>
      </c>
      <c r="G88" s="48">
        <f t="shared" si="21"/>
        <v>148.1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218.50000000000003</v>
      </c>
      <c r="D89" s="111"/>
      <c r="E89" s="3">
        <f>Data!E12</f>
        <v>6095</v>
      </c>
      <c r="F89" s="171">
        <v>4</v>
      </c>
      <c r="G89" s="48">
        <f t="shared" si="21"/>
        <v>184.50000000000003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292.96666666666664</v>
      </c>
      <c r="D90" s="111"/>
      <c r="E90" s="3">
        <f>Data!E13</f>
        <v>6096</v>
      </c>
      <c r="F90" s="171">
        <v>5</v>
      </c>
      <c r="G90" s="48">
        <f t="shared" si="21"/>
        <v>214.03333333333336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3">
        <f>Data!E14</f>
        <v>6098</v>
      </c>
      <c r="F91" s="171">
        <v>6</v>
      </c>
      <c r="G91" s="48">
        <f t="shared" si="21"/>
        <v>215.40000000000003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3">
        <f>Data!E15</f>
        <v>6103</v>
      </c>
      <c r="F92" s="171">
        <v>7</v>
      </c>
      <c r="G92" s="48">
        <f t="shared" si="21"/>
        <v>162.4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3" t="str">
        <f>Data!E16</f>
        <v>TMC</v>
      </c>
      <c r="F93" s="171">
        <v>8</v>
      </c>
      <c r="G93" s="48">
        <f t="shared" si="21"/>
        <v>255.16666666666671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3">
        <f>Data!E17</f>
        <v>6112</v>
      </c>
      <c r="F94" s="171">
        <v>9</v>
      </c>
      <c r="G94" s="48">
        <f t="shared" ref="G94:G101" si="22">(J53-$L$68)/$L$67</f>
        <v>122.46666666666668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3">
        <f>Data!E18</f>
        <v>6114</v>
      </c>
      <c r="F95" s="171">
        <v>10</v>
      </c>
      <c r="G95" s="48">
        <f t="shared" si="22"/>
        <v>186.03333333333336</v>
      </c>
      <c r="I95" s="113"/>
      <c r="J95" s="113"/>
      <c r="L95" s="18"/>
      <c r="N95" s="18"/>
    </row>
    <row r="96" spans="1:18" x14ac:dyDescent="0.25">
      <c r="A96" s="95"/>
      <c r="E96" s="3">
        <f>Data!E19</f>
        <v>6119</v>
      </c>
      <c r="F96" s="171">
        <v>11</v>
      </c>
      <c r="G96" s="48">
        <f t="shared" si="22"/>
        <v>181.23333333333335</v>
      </c>
      <c r="I96" s="113"/>
      <c r="J96" s="113"/>
    </row>
    <row r="97" spans="1:10" x14ac:dyDescent="0.25">
      <c r="E97" s="3">
        <f>Data!E20</f>
        <v>6120</v>
      </c>
      <c r="F97" s="171">
        <v>12</v>
      </c>
      <c r="G97" s="48">
        <f t="shared" si="22"/>
        <v>152.00000000000003</v>
      </c>
      <c r="I97" s="113"/>
      <c r="J97" s="113"/>
    </row>
    <row r="98" spans="1:10" x14ac:dyDescent="0.25">
      <c r="E98" s="3">
        <f>Data!E21</f>
        <v>6121</v>
      </c>
      <c r="F98" s="171">
        <v>13</v>
      </c>
      <c r="G98" s="48">
        <f t="shared" si="22"/>
        <v>196.03333333333333</v>
      </c>
    </row>
    <row r="99" spans="1:10" x14ac:dyDescent="0.25">
      <c r="E99" s="3">
        <f>Data!E22</f>
        <v>6122</v>
      </c>
      <c r="F99" s="171">
        <v>14</v>
      </c>
      <c r="G99" s="48">
        <f t="shared" si="22"/>
        <v>163.23333333333335</v>
      </c>
    </row>
    <row r="100" spans="1:10" x14ac:dyDescent="0.25">
      <c r="E100" s="3">
        <f>Data!E23</f>
        <v>6128</v>
      </c>
      <c r="F100" s="171">
        <v>15</v>
      </c>
      <c r="G100" s="48">
        <f t="shared" si="22"/>
        <v>202.2</v>
      </c>
    </row>
    <row r="101" spans="1:10" x14ac:dyDescent="0.25">
      <c r="E101" s="3">
        <f>Data!E24</f>
        <v>6132</v>
      </c>
      <c r="F101" s="171">
        <v>16</v>
      </c>
      <c r="G101" s="48">
        <f t="shared" si="22"/>
        <v>150.6</v>
      </c>
    </row>
    <row r="102" spans="1:10" x14ac:dyDescent="0.25">
      <c r="E102" s="3">
        <f>Data!E25</f>
        <v>6136</v>
      </c>
      <c r="F102" s="171">
        <v>17</v>
      </c>
      <c r="G102" s="48">
        <f t="shared" ref="G102:G109" si="23">(M53-$L$68)/$L$67</f>
        <v>183.80000000000004</v>
      </c>
    </row>
    <row r="103" spans="1:10" x14ac:dyDescent="0.25">
      <c r="E103" s="3">
        <f>Data!E26</f>
        <v>6137</v>
      </c>
      <c r="F103" s="171">
        <v>18</v>
      </c>
      <c r="G103" s="48">
        <f t="shared" si="23"/>
        <v>195.26666666666671</v>
      </c>
    </row>
    <row r="104" spans="1:10" x14ac:dyDescent="0.25">
      <c r="E104" s="3">
        <f>Data!E27</f>
        <v>6145</v>
      </c>
      <c r="F104" s="171">
        <v>19</v>
      </c>
      <c r="G104" s="48">
        <f t="shared" si="23"/>
        <v>150.43333333333334</v>
      </c>
    </row>
    <row r="105" spans="1:10" x14ac:dyDescent="0.25">
      <c r="E105" s="3">
        <f>Data!E28</f>
        <v>6146</v>
      </c>
      <c r="F105" s="171">
        <v>20</v>
      </c>
      <c r="G105" s="48">
        <f t="shared" si="23"/>
        <v>132.06666666666666</v>
      </c>
    </row>
    <row r="106" spans="1:10" x14ac:dyDescent="0.25">
      <c r="E106" s="3">
        <f>Data!E29</f>
        <v>6147</v>
      </c>
      <c r="F106" s="171">
        <v>21</v>
      </c>
      <c r="G106" s="48">
        <f t="shared" si="23"/>
        <v>186.83333333333337</v>
      </c>
    </row>
    <row r="107" spans="1:10" x14ac:dyDescent="0.25">
      <c r="E107" s="3">
        <f>Data!E30</f>
        <v>6154</v>
      </c>
      <c r="F107" s="171">
        <v>22</v>
      </c>
      <c r="G107" s="48">
        <f t="shared" si="23"/>
        <v>202.5</v>
      </c>
    </row>
    <row r="108" spans="1:10" x14ac:dyDescent="0.25">
      <c r="E108" s="3">
        <f>Data!E31</f>
        <v>6160</v>
      </c>
      <c r="F108" s="171">
        <v>23</v>
      </c>
      <c r="G108" s="48">
        <f t="shared" si="23"/>
        <v>235.63333333333335</v>
      </c>
    </row>
    <row r="109" spans="1:10" x14ac:dyDescent="0.25">
      <c r="E109" s="3" t="str">
        <f>Data!E32</f>
        <v>TMC</v>
      </c>
      <c r="F109" s="171">
        <v>24</v>
      </c>
      <c r="G109" s="48">
        <f t="shared" si="23"/>
        <v>256.4666666666667</v>
      </c>
    </row>
    <row r="110" spans="1:10" x14ac:dyDescent="0.25">
      <c r="F110" s="171"/>
      <c r="G110" s="48"/>
    </row>
    <row r="111" spans="1:10" x14ac:dyDescent="0.25">
      <c r="A111" s="2" t="s">
        <v>99</v>
      </c>
      <c r="B111" s="2" t="s">
        <v>101</v>
      </c>
    </row>
    <row r="112" spans="1:10" x14ac:dyDescent="0.25">
      <c r="A112" s="2"/>
      <c r="C112" s="3" t="s">
        <v>96</v>
      </c>
    </row>
    <row r="113" spans="1:3" x14ac:dyDescent="0.25">
      <c r="A113" s="2"/>
      <c r="C113" s="3" t="s">
        <v>113</v>
      </c>
    </row>
    <row r="114" spans="1:3" x14ac:dyDescent="0.25">
      <c r="A114" s="2"/>
      <c r="C114" s="3" t="s">
        <v>103</v>
      </c>
    </row>
    <row r="115" spans="1:3" x14ac:dyDescent="0.25">
      <c r="A115" s="2"/>
      <c r="C115" s="3" t="s">
        <v>114</v>
      </c>
    </row>
    <row r="119" spans="1:3" x14ac:dyDescent="0.25">
      <c r="A119" s="2"/>
    </row>
  </sheetData>
  <mergeCells count="14">
    <mergeCell ref="D25:O25"/>
    <mergeCell ref="B10:N10"/>
    <mergeCell ref="D12:F12"/>
    <mergeCell ref="G12:I12"/>
    <mergeCell ref="J12:L12"/>
    <mergeCell ref="M12:O12"/>
    <mergeCell ref="B84:J84"/>
    <mergeCell ref="B49:N49"/>
    <mergeCell ref="B62:N62"/>
    <mergeCell ref="B36:N36"/>
    <mergeCell ref="C38:E38"/>
    <mergeCell ref="F38:H38"/>
    <mergeCell ref="I38:K38"/>
    <mergeCell ref="L38:N38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workbookViewId="0">
      <selection activeCell="B5" sqref="B5:B6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2</v>
      </c>
      <c r="J4" s="2" t="s">
        <v>69</v>
      </c>
    </row>
    <row r="5" spans="1:25" x14ac:dyDescent="0.25">
      <c r="A5" s="2" t="s">
        <v>52</v>
      </c>
      <c r="B5" s="215">
        <v>44600</v>
      </c>
      <c r="C5" s="6"/>
      <c r="J5" s="2" t="s">
        <v>132</v>
      </c>
    </row>
    <row r="6" spans="1:25" x14ac:dyDescent="0.25">
      <c r="A6" s="2" t="s">
        <v>5</v>
      </c>
      <c r="B6" s="225" t="s">
        <v>182</v>
      </c>
      <c r="C6" s="216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75" t="s">
        <v>43</v>
      </c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194"/>
      <c r="D12" s="265" t="s">
        <v>39</v>
      </c>
      <c r="E12" s="258"/>
      <c r="F12" s="258"/>
      <c r="G12" s="258" t="s">
        <v>20</v>
      </c>
      <c r="H12" s="258"/>
      <c r="I12" s="258"/>
      <c r="J12" s="258" t="s">
        <v>20</v>
      </c>
      <c r="K12" s="258"/>
      <c r="L12" s="258"/>
      <c r="M12" s="259" t="s">
        <v>20</v>
      </c>
      <c r="N12" s="260"/>
      <c r="O12" s="261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25</v>
      </c>
      <c r="H13" s="17">
        <f t="shared" ref="H13:H20" si="0">G13</f>
        <v>25</v>
      </c>
      <c r="I13" s="17">
        <f t="shared" ref="I13:I20" si="1">G13</f>
        <v>25</v>
      </c>
      <c r="J13" s="45">
        <v>33</v>
      </c>
      <c r="K13" s="17">
        <f t="shared" ref="K13:K20" si="2">J13</f>
        <v>33</v>
      </c>
      <c r="L13" s="46">
        <f t="shared" ref="L13:L20" si="3">J13</f>
        <v>33</v>
      </c>
      <c r="M13" s="17">
        <v>41</v>
      </c>
      <c r="N13" s="17">
        <f t="shared" ref="N13:N20" si="4">M13</f>
        <v>41</v>
      </c>
      <c r="O13" s="47">
        <f t="shared" ref="O13:O20" si="5">M13</f>
        <v>41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26</v>
      </c>
      <c r="H14" s="31">
        <f t="shared" si="0"/>
        <v>26</v>
      </c>
      <c r="I14" s="31">
        <f t="shared" si="1"/>
        <v>26</v>
      </c>
      <c r="J14" s="55">
        <v>34</v>
      </c>
      <c r="K14" s="31">
        <f t="shared" si="2"/>
        <v>34</v>
      </c>
      <c r="L14" s="56">
        <f t="shared" si="3"/>
        <v>34</v>
      </c>
      <c r="M14" s="31">
        <v>42</v>
      </c>
      <c r="N14" s="31">
        <f t="shared" si="4"/>
        <v>42</v>
      </c>
      <c r="O14" s="57">
        <f t="shared" si="5"/>
        <v>42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27</v>
      </c>
      <c r="H15" s="15">
        <f t="shared" si="0"/>
        <v>27</v>
      </c>
      <c r="I15" s="15">
        <f t="shared" si="1"/>
        <v>27</v>
      </c>
      <c r="J15" s="25">
        <v>35</v>
      </c>
      <c r="K15" s="15">
        <f t="shared" si="2"/>
        <v>35</v>
      </c>
      <c r="L15" s="60">
        <f t="shared" si="3"/>
        <v>35</v>
      </c>
      <c r="M15" s="15">
        <v>43</v>
      </c>
      <c r="N15" s="15">
        <f t="shared" si="4"/>
        <v>43</v>
      </c>
      <c r="O15" s="61">
        <f t="shared" si="5"/>
        <v>43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28</v>
      </c>
      <c r="H16" s="31">
        <f t="shared" si="0"/>
        <v>28</v>
      </c>
      <c r="I16" s="31">
        <f t="shared" si="1"/>
        <v>28</v>
      </c>
      <c r="J16" s="55">
        <v>36</v>
      </c>
      <c r="K16" s="31">
        <f t="shared" si="2"/>
        <v>36</v>
      </c>
      <c r="L16" s="56">
        <f t="shared" si="3"/>
        <v>36</v>
      </c>
      <c r="M16" s="31">
        <v>44</v>
      </c>
      <c r="N16" s="31">
        <f t="shared" si="4"/>
        <v>44</v>
      </c>
      <c r="O16" s="57">
        <f t="shared" si="5"/>
        <v>44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29</v>
      </c>
      <c r="H17" s="15">
        <f t="shared" si="0"/>
        <v>29</v>
      </c>
      <c r="I17" s="15">
        <f t="shared" si="1"/>
        <v>29</v>
      </c>
      <c r="J17" s="25">
        <v>37</v>
      </c>
      <c r="K17" s="15">
        <f t="shared" si="2"/>
        <v>37</v>
      </c>
      <c r="L17" s="60">
        <f t="shared" si="3"/>
        <v>37</v>
      </c>
      <c r="M17" s="15">
        <v>45</v>
      </c>
      <c r="N17" s="15">
        <f t="shared" si="4"/>
        <v>45</v>
      </c>
      <c r="O17" s="61">
        <f t="shared" si="5"/>
        <v>45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30</v>
      </c>
      <c r="H18" s="31">
        <f t="shared" si="0"/>
        <v>30</v>
      </c>
      <c r="I18" s="31">
        <f t="shared" si="1"/>
        <v>30</v>
      </c>
      <c r="J18" s="55">
        <v>38</v>
      </c>
      <c r="K18" s="31">
        <f t="shared" si="2"/>
        <v>38</v>
      </c>
      <c r="L18" s="56">
        <f t="shared" si="3"/>
        <v>38</v>
      </c>
      <c r="M18" s="31">
        <v>46</v>
      </c>
      <c r="N18" s="31">
        <f t="shared" si="4"/>
        <v>46</v>
      </c>
      <c r="O18" s="57">
        <f t="shared" si="5"/>
        <v>46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31</v>
      </c>
      <c r="H19" s="15">
        <f t="shared" si="0"/>
        <v>31</v>
      </c>
      <c r="I19" s="15">
        <f t="shared" si="1"/>
        <v>31</v>
      </c>
      <c r="J19" s="25">
        <v>39</v>
      </c>
      <c r="K19" s="15">
        <f t="shared" si="2"/>
        <v>39</v>
      </c>
      <c r="L19" s="60">
        <f t="shared" si="3"/>
        <v>39</v>
      </c>
      <c r="M19" s="15">
        <v>47</v>
      </c>
      <c r="N19" s="15">
        <f t="shared" si="4"/>
        <v>47</v>
      </c>
      <c r="O19" s="61">
        <f t="shared" si="5"/>
        <v>47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32</v>
      </c>
      <c r="H20" s="19">
        <f t="shared" si="0"/>
        <v>32</v>
      </c>
      <c r="I20" s="19">
        <f t="shared" si="1"/>
        <v>32</v>
      </c>
      <c r="J20" s="72">
        <v>40</v>
      </c>
      <c r="K20" s="19">
        <f t="shared" si="2"/>
        <v>40</v>
      </c>
      <c r="L20" s="73">
        <f t="shared" si="3"/>
        <v>40</v>
      </c>
      <c r="M20" s="19">
        <v>48</v>
      </c>
      <c r="N20" s="19">
        <f t="shared" si="4"/>
        <v>48</v>
      </c>
      <c r="O20" s="74">
        <f t="shared" si="5"/>
        <v>48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62" t="s">
        <v>44</v>
      </c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4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181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21.6</v>
      </c>
      <c r="D27" s="142">
        <v>6.0600000000000001E-2</v>
      </c>
      <c r="E27" s="143">
        <v>6.0199999999999997E-2</v>
      </c>
      <c r="F27" s="143">
        <v>6.2E-2</v>
      </c>
      <c r="G27" s="144">
        <v>0.19239999999999999</v>
      </c>
      <c r="H27" s="143">
        <v>0.1905</v>
      </c>
      <c r="I27" s="29">
        <v>0.17580000000000001</v>
      </c>
      <c r="J27" s="143">
        <v>0.2001</v>
      </c>
      <c r="K27" s="143">
        <v>0.18809999999999999</v>
      </c>
      <c r="L27" s="143">
        <v>0.18759999999999999</v>
      </c>
      <c r="M27" s="144">
        <v>0.25009999999999999</v>
      </c>
      <c r="N27" s="143">
        <v>0.25419999999999998</v>
      </c>
      <c r="O27" s="23">
        <v>0.22559999999999999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0.1241</v>
      </c>
      <c r="E28" s="146">
        <v>0.1232</v>
      </c>
      <c r="F28" s="146">
        <v>0.11799999999999999</v>
      </c>
      <c r="G28" s="147">
        <v>0.1832</v>
      </c>
      <c r="H28" s="146">
        <v>0.17849999999999999</v>
      </c>
      <c r="I28" s="28">
        <v>0.16830000000000001</v>
      </c>
      <c r="J28" s="146">
        <v>0.1993</v>
      </c>
      <c r="K28" s="146">
        <v>0.20019999999999999</v>
      </c>
      <c r="L28" s="146">
        <v>0.17860000000000001</v>
      </c>
      <c r="M28" s="147">
        <v>0.26429999999999998</v>
      </c>
      <c r="N28" s="146">
        <v>0.24940000000000001</v>
      </c>
      <c r="O28" s="21">
        <v>0.2399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0.21010000000000001</v>
      </c>
      <c r="E29" s="149">
        <v>0.1857</v>
      </c>
      <c r="F29" s="149">
        <v>0.20699999999999999</v>
      </c>
      <c r="G29" s="150">
        <v>0.30199999999999999</v>
      </c>
      <c r="H29" s="149">
        <v>0.2828</v>
      </c>
      <c r="I29" s="151">
        <v>0.26960000000000001</v>
      </c>
      <c r="J29" s="149">
        <v>0.18229999999999999</v>
      </c>
      <c r="K29" s="149">
        <v>0.1847</v>
      </c>
      <c r="L29" s="149">
        <v>0.1729</v>
      </c>
      <c r="M29" s="150">
        <v>0.21879999999999999</v>
      </c>
      <c r="N29" s="149">
        <v>0.20760000000000001</v>
      </c>
      <c r="O29" s="152">
        <v>0.1986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5">
        <v>0.2873</v>
      </c>
      <c r="E30" s="146">
        <v>0.25979999999999998</v>
      </c>
      <c r="F30" s="146">
        <v>0.25559999999999999</v>
      </c>
      <c r="G30" s="147">
        <v>0.2097</v>
      </c>
      <c r="H30" s="146">
        <v>0.19</v>
      </c>
      <c r="I30" s="228"/>
      <c r="J30" s="146">
        <v>0.21759999999999999</v>
      </c>
      <c r="K30" s="146">
        <v>0.21690000000000001</v>
      </c>
      <c r="L30" s="146">
        <v>0.2094</v>
      </c>
      <c r="M30" s="147">
        <v>0.22689999999999999</v>
      </c>
      <c r="N30" s="146">
        <v>0.2152</v>
      </c>
      <c r="O30" s="21">
        <v>0.22189999999999999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>
        <v>0.38300000000000001</v>
      </c>
      <c r="E31" s="149">
        <v>0.31690000000000002</v>
      </c>
      <c r="F31" s="149">
        <v>0.33979999999999999</v>
      </c>
      <c r="G31" s="150">
        <v>0.2215</v>
      </c>
      <c r="H31" s="149">
        <v>0.2059</v>
      </c>
      <c r="I31" s="151">
        <v>0.19670000000000001</v>
      </c>
      <c r="J31" s="149">
        <v>0.2094</v>
      </c>
      <c r="K31" s="149">
        <v>0.19750000000000001</v>
      </c>
      <c r="L31" s="149">
        <v>0.1928</v>
      </c>
      <c r="M31" s="150">
        <v>0.2276</v>
      </c>
      <c r="N31" s="149">
        <v>0.23880000000000001</v>
      </c>
      <c r="O31" s="227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6.0299999999999999E-2</v>
      </c>
      <c r="E32" s="146">
        <v>5.96E-2</v>
      </c>
      <c r="F32" s="146">
        <v>6.1400000000000003E-2</v>
      </c>
      <c r="G32" s="147">
        <v>0.24260000000000001</v>
      </c>
      <c r="H32" s="146">
        <v>0.21820000000000001</v>
      </c>
      <c r="I32" s="28">
        <v>0.19819999999999999</v>
      </c>
      <c r="J32" s="146">
        <v>0.21729999999999999</v>
      </c>
      <c r="K32" s="146">
        <v>0.21809999999999999</v>
      </c>
      <c r="L32" s="146">
        <v>0.20710000000000001</v>
      </c>
      <c r="M32" s="147">
        <v>0.22209999999999999</v>
      </c>
      <c r="N32" s="146">
        <v>0.19950000000000001</v>
      </c>
      <c r="O32" s="21">
        <v>0.19189999999999999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6.0299999999999999E-2</v>
      </c>
      <c r="E33" s="149">
        <v>5.9700000000000003E-2</v>
      </c>
      <c r="F33" s="149">
        <v>5.8700000000000002E-2</v>
      </c>
      <c r="G33" s="150">
        <v>0.2064</v>
      </c>
      <c r="H33" s="149">
        <v>0.1903</v>
      </c>
      <c r="I33" s="151">
        <v>0.18740000000000001</v>
      </c>
      <c r="J33" s="149">
        <v>0.2747</v>
      </c>
      <c r="K33" s="149">
        <v>0.26900000000000002</v>
      </c>
      <c r="L33" s="149">
        <v>0.24740000000000001</v>
      </c>
      <c r="M33" s="150">
        <v>0.26640000000000003</v>
      </c>
      <c r="N33" s="149">
        <v>0.24379999999999999</v>
      </c>
      <c r="O33" s="152">
        <v>0.24909999999999999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6.0499999999999998E-2</v>
      </c>
      <c r="E34" s="154">
        <v>5.9799999999999999E-2</v>
      </c>
      <c r="F34" s="154">
        <v>5.9400000000000001E-2</v>
      </c>
      <c r="G34" s="155">
        <v>0.1895</v>
      </c>
      <c r="H34" s="154">
        <v>0.18590000000000001</v>
      </c>
      <c r="I34" s="156">
        <v>0.17730000000000001</v>
      </c>
      <c r="J34" s="154">
        <v>0.32879999999999998</v>
      </c>
      <c r="K34" s="154">
        <v>0.3271</v>
      </c>
      <c r="L34" s="154">
        <v>0.29430000000000001</v>
      </c>
      <c r="M34" s="155">
        <v>0.21329999999999999</v>
      </c>
      <c r="N34" s="154">
        <v>0.19320000000000001</v>
      </c>
      <c r="O34" s="157">
        <v>0.19750000000000001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69" t="s">
        <v>40</v>
      </c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</row>
    <row r="37" spans="1:25" x14ac:dyDescent="0.25">
      <c r="A37" s="2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</row>
    <row r="38" spans="1:25" x14ac:dyDescent="0.25">
      <c r="A38" s="36"/>
      <c r="B38" s="98"/>
      <c r="C38" s="266" t="s">
        <v>28</v>
      </c>
      <c r="D38" s="267"/>
      <c r="E38" s="268"/>
      <c r="F38" s="266" t="s">
        <v>29</v>
      </c>
      <c r="G38" s="267"/>
      <c r="H38" s="268"/>
      <c r="I38" s="266" t="s">
        <v>30</v>
      </c>
      <c r="J38" s="267"/>
      <c r="K38" s="268"/>
      <c r="L38" s="266" t="s">
        <v>31</v>
      </c>
      <c r="M38" s="267"/>
      <c r="N38" s="268"/>
    </row>
    <row r="39" spans="1:25" x14ac:dyDescent="0.25">
      <c r="A39" s="36"/>
      <c r="B39" s="98"/>
      <c r="C39" s="116" t="s">
        <v>3</v>
      </c>
      <c r="D39" s="117" t="s">
        <v>4</v>
      </c>
      <c r="E39" s="197" t="s">
        <v>7</v>
      </c>
      <c r="F39" s="195" t="s">
        <v>20</v>
      </c>
      <c r="G39" s="196" t="s">
        <v>4</v>
      </c>
      <c r="H39" s="197" t="s">
        <v>7</v>
      </c>
      <c r="I39" s="195" t="s">
        <v>20</v>
      </c>
      <c r="J39" s="196" t="s">
        <v>4</v>
      </c>
      <c r="K39" s="197" t="s">
        <v>7</v>
      </c>
      <c r="L39" s="195" t="s">
        <v>20</v>
      </c>
      <c r="M39" s="196" t="s">
        <v>4</v>
      </c>
      <c r="N39" s="197" t="s">
        <v>7</v>
      </c>
    </row>
    <row r="40" spans="1:25" x14ac:dyDescent="0.25">
      <c r="A40" s="36"/>
      <c r="B40" s="16"/>
      <c r="C40" s="121">
        <v>0</v>
      </c>
      <c r="D40" s="138">
        <f>AVERAGE(D27:F27)</f>
        <v>6.0933333333333332E-2</v>
      </c>
      <c r="E40" s="139">
        <f>STDEV(D27:F27)</f>
        <v>9.4516312525052258E-4</v>
      </c>
      <c r="F40" s="200">
        <f t="shared" ref="F40:F47" si="6">G13</f>
        <v>25</v>
      </c>
      <c r="G40" s="138">
        <f t="shared" ref="G40:G47" si="7">AVERAGE(G27:I27)</f>
        <v>0.18623333333333333</v>
      </c>
      <c r="H40" s="139">
        <f t="shared" ref="H40:H47" si="8">STDEV(G27:I27)</f>
        <v>9.0853361706286443E-3</v>
      </c>
      <c r="I40" s="200">
        <f t="shared" ref="I40:I47" si="9">J13</f>
        <v>33</v>
      </c>
      <c r="J40" s="138">
        <f t="shared" ref="J40:J47" si="10">AVERAGE(J27:L27)</f>
        <v>0.19193333333333332</v>
      </c>
      <c r="K40" s="139">
        <f t="shared" ref="K40:K47" si="11">STDEV(J27:L27)</f>
        <v>7.0769579151873886E-3</v>
      </c>
      <c r="L40" s="200">
        <f t="shared" ref="L40:L47" si="12">M13</f>
        <v>41</v>
      </c>
      <c r="M40" s="138">
        <f t="shared" ref="M40:M47" si="13">AVERAGE(M27:O27)</f>
        <v>0.24329999999999999</v>
      </c>
      <c r="N40" s="139">
        <f t="shared" ref="N40:N47" si="14">STDEV(M27:O27)</f>
        <v>1.5465122049308238E-2</v>
      </c>
    </row>
    <row r="41" spans="1:25" x14ac:dyDescent="0.25">
      <c r="A41" s="36"/>
      <c r="B41" s="16"/>
      <c r="C41" s="121">
        <v>75</v>
      </c>
      <c r="D41" s="138">
        <f>AVERAGE(D28:F28)</f>
        <v>0.12176666666666668</v>
      </c>
      <c r="E41" s="139">
        <f>STDEV(D28:F28)</f>
        <v>3.2929217016706256E-3</v>
      </c>
      <c r="F41" s="200">
        <f t="shared" si="6"/>
        <v>26</v>
      </c>
      <c r="G41" s="138">
        <f t="shared" si="7"/>
        <v>0.17666666666666667</v>
      </c>
      <c r="H41" s="139">
        <f t="shared" si="8"/>
        <v>7.6173048602070073E-3</v>
      </c>
      <c r="I41" s="200">
        <f t="shared" si="9"/>
        <v>34</v>
      </c>
      <c r="J41" s="138">
        <f t="shared" si="10"/>
        <v>0.19269999999999998</v>
      </c>
      <c r="K41" s="139">
        <f t="shared" si="11"/>
        <v>1.2219247112649774E-2</v>
      </c>
      <c r="L41" s="200">
        <f t="shared" si="12"/>
        <v>42</v>
      </c>
      <c r="M41" s="138">
        <f t="shared" si="13"/>
        <v>0.25120000000000003</v>
      </c>
      <c r="N41" s="139">
        <f t="shared" si="14"/>
        <v>1.2299186964998933E-2</v>
      </c>
    </row>
    <row r="42" spans="1:25" x14ac:dyDescent="0.25">
      <c r="A42" s="36"/>
      <c r="B42" s="16"/>
      <c r="C42" s="121">
        <v>150</v>
      </c>
      <c r="D42" s="138">
        <f>AVERAGE(D29:F29)</f>
        <v>0.20093333333333332</v>
      </c>
      <c r="E42" s="139">
        <f>STDEV(D29:F29)</f>
        <v>1.3283197406247236E-2</v>
      </c>
      <c r="F42" s="200">
        <f t="shared" si="6"/>
        <v>27</v>
      </c>
      <c r="G42" s="138">
        <f t="shared" si="7"/>
        <v>0.2848</v>
      </c>
      <c r="H42" s="139">
        <f t="shared" si="8"/>
        <v>1.6292329483533031E-2</v>
      </c>
      <c r="I42" s="200">
        <f t="shared" si="9"/>
        <v>35</v>
      </c>
      <c r="J42" s="138">
        <f t="shared" si="10"/>
        <v>0.17996666666666669</v>
      </c>
      <c r="K42" s="139">
        <f t="shared" si="11"/>
        <v>6.2364519827649871E-3</v>
      </c>
      <c r="L42" s="200">
        <f t="shared" si="12"/>
        <v>43</v>
      </c>
      <c r="M42" s="138">
        <f t="shared" si="13"/>
        <v>0.20833333333333334</v>
      </c>
      <c r="N42" s="139">
        <f t="shared" si="14"/>
        <v>1.0119947298940508E-2</v>
      </c>
    </row>
    <row r="43" spans="1:25" x14ac:dyDescent="0.25">
      <c r="A43" s="36"/>
      <c r="B43" s="16"/>
      <c r="C43" s="121">
        <v>225</v>
      </c>
      <c r="D43" s="138">
        <f>AVERAGE(D30:F30)</f>
        <v>0.26756666666666667</v>
      </c>
      <c r="E43" s="139">
        <f>STDEV(D30:F30)</f>
        <v>1.7218110620312949E-2</v>
      </c>
      <c r="F43" s="200">
        <f t="shared" si="6"/>
        <v>28</v>
      </c>
      <c r="G43" s="138">
        <f t="shared" si="7"/>
        <v>0.19985</v>
      </c>
      <c r="H43" s="139">
        <f t="shared" si="8"/>
        <v>1.3930003589374983E-2</v>
      </c>
      <c r="I43" s="200">
        <f t="shared" si="9"/>
        <v>36</v>
      </c>
      <c r="J43" s="138">
        <f t="shared" si="10"/>
        <v>0.21463333333333334</v>
      </c>
      <c r="K43" s="139">
        <f t="shared" si="11"/>
        <v>4.5456939330902274E-3</v>
      </c>
      <c r="L43" s="200">
        <f t="shared" si="12"/>
        <v>44</v>
      </c>
      <c r="M43" s="138">
        <f t="shared" si="13"/>
        <v>0.2213333333333333</v>
      </c>
      <c r="N43" s="139">
        <f t="shared" si="14"/>
        <v>5.8705479585242516E-3</v>
      </c>
    </row>
    <row r="44" spans="1:25" x14ac:dyDescent="0.25">
      <c r="A44" s="36"/>
      <c r="B44" s="16"/>
      <c r="C44" s="121">
        <v>300</v>
      </c>
      <c r="D44" s="138">
        <f>AVERAGE(D31:F31)</f>
        <v>0.34656666666666663</v>
      </c>
      <c r="E44" s="139">
        <f>STDEV(D31:F31)</f>
        <v>3.3565508089902843E-2</v>
      </c>
      <c r="F44" s="200">
        <f t="shared" si="6"/>
        <v>29</v>
      </c>
      <c r="G44" s="138">
        <f t="shared" si="7"/>
        <v>0.20803333333333332</v>
      </c>
      <c r="H44" s="139">
        <f t="shared" si="8"/>
        <v>1.2536878931110933E-2</v>
      </c>
      <c r="I44" s="200">
        <f t="shared" si="9"/>
        <v>37</v>
      </c>
      <c r="J44" s="138">
        <f t="shared" si="10"/>
        <v>0.19989999999999999</v>
      </c>
      <c r="K44" s="139">
        <f t="shared" si="11"/>
        <v>8.556284240252893E-3</v>
      </c>
      <c r="L44" s="200">
        <f t="shared" si="12"/>
        <v>45</v>
      </c>
      <c r="M44" s="138">
        <f>AVERAGE(M31:O31)</f>
        <v>0.23320000000000002</v>
      </c>
      <c r="N44" s="139">
        <f t="shared" si="14"/>
        <v>7.9195959492893431E-3</v>
      </c>
    </row>
    <row r="45" spans="1:25" x14ac:dyDescent="0.25">
      <c r="A45" s="36"/>
      <c r="B45" s="16"/>
      <c r="C45" s="125"/>
      <c r="D45" s="122"/>
      <c r="E45" s="123"/>
      <c r="F45" s="200">
        <f t="shared" si="6"/>
        <v>30</v>
      </c>
      <c r="G45" s="138">
        <f t="shared" si="7"/>
        <v>0.21966666666666668</v>
      </c>
      <c r="H45" s="139">
        <f t="shared" si="8"/>
        <v>2.223630664776266E-2</v>
      </c>
      <c r="I45" s="200">
        <f t="shared" si="9"/>
        <v>38</v>
      </c>
      <c r="J45" s="138">
        <f t="shared" si="10"/>
        <v>0.2141666666666667</v>
      </c>
      <c r="K45" s="139">
        <f t="shared" si="11"/>
        <v>6.1329710037903509E-3</v>
      </c>
      <c r="L45" s="200">
        <f t="shared" si="12"/>
        <v>46</v>
      </c>
      <c r="M45" s="138">
        <f t="shared" si="13"/>
        <v>0.20449999999999999</v>
      </c>
      <c r="N45" s="139">
        <f t="shared" si="14"/>
        <v>1.570859637268715E-2</v>
      </c>
    </row>
    <row r="46" spans="1:25" x14ac:dyDescent="0.25">
      <c r="A46" s="36"/>
      <c r="B46" s="16"/>
      <c r="C46" s="125"/>
      <c r="D46" s="122"/>
      <c r="E46" s="123"/>
      <c r="F46" s="200">
        <f t="shared" si="6"/>
        <v>31</v>
      </c>
      <c r="G46" s="138">
        <f t="shared" si="7"/>
        <v>0.19470000000000001</v>
      </c>
      <c r="H46" s="139">
        <f t="shared" si="8"/>
        <v>1.0235721762533404E-2</v>
      </c>
      <c r="I46" s="200">
        <f t="shared" si="9"/>
        <v>39</v>
      </c>
      <c r="J46" s="138">
        <f t="shared" si="10"/>
        <v>0.26370000000000005</v>
      </c>
      <c r="K46" s="139">
        <f t="shared" si="11"/>
        <v>1.4401041628993368E-2</v>
      </c>
      <c r="L46" s="200">
        <f t="shared" si="12"/>
        <v>47</v>
      </c>
      <c r="M46" s="138">
        <f t="shared" si="13"/>
        <v>0.25309999999999999</v>
      </c>
      <c r="N46" s="139">
        <f t="shared" si="14"/>
        <v>1.181905241548579E-2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32</v>
      </c>
      <c r="G47" s="140">
        <f t="shared" si="7"/>
        <v>0.18423333333333333</v>
      </c>
      <c r="H47" s="141">
        <f t="shared" si="8"/>
        <v>6.2684394655554638E-3</v>
      </c>
      <c r="I47" s="129">
        <f t="shared" si="9"/>
        <v>40</v>
      </c>
      <c r="J47" s="140">
        <f t="shared" si="10"/>
        <v>0.31673333333333331</v>
      </c>
      <c r="K47" s="141">
        <f t="shared" si="11"/>
        <v>1.9446422121648314E-2</v>
      </c>
      <c r="L47" s="129">
        <f t="shared" si="12"/>
        <v>48</v>
      </c>
      <c r="M47" s="140">
        <f t="shared" si="13"/>
        <v>0.20133333333333334</v>
      </c>
      <c r="N47" s="141">
        <f t="shared" si="14"/>
        <v>1.0584107583227463E-2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69" t="s">
        <v>58</v>
      </c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</row>
    <row r="50" spans="1:18" x14ac:dyDescent="0.25">
      <c r="A50" s="2"/>
      <c r="B50" s="10" t="s">
        <v>128</v>
      </c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200">
        <f>F40</f>
        <v>25</v>
      </c>
      <c r="G53" s="165">
        <f t="shared" ref="G53:G60" si="15">(G40-$D$40)</f>
        <v>0.12529999999999999</v>
      </c>
      <c r="H53" s="131"/>
      <c r="I53" s="200">
        <f>I40</f>
        <v>33</v>
      </c>
      <c r="J53" s="165">
        <f t="shared" ref="J53:J60" si="16">(J40-$D$40)</f>
        <v>0.13099999999999998</v>
      </c>
      <c r="K53" s="131"/>
      <c r="L53" s="200">
        <f>L40</f>
        <v>41</v>
      </c>
      <c r="M53" s="165">
        <f t="shared" ref="M53:M60" si="17">(M40-$D$40)</f>
        <v>0.18236666666666665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6.0833333333333343E-2</v>
      </c>
      <c r="E54" s="131"/>
      <c r="F54" s="200">
        <f t="shared" ref="F54:F60" si="18">F41</f>
        <v>26</v>
      </c>
      <c r="G54" s="138">
        <f t="shared" si="15"/>
        <v>0.11573333333333333</v>
      </c>
      <c r="H54" s="131"/>
      <c r="I54" s="200">
        <f t="shared" ref="I54:I60" si="19">I41</f>
        <v>34</v>
      </c>
      <c r="J54" s="138">
        <f t="shared" si="16"/>
        <v>0.13176666666666664</v>
      </c>
      <c r="K54" s="131"/>
      <c r="L54" s="200">
        <f t="shared" ref="L54:L60" si="20">L41</f>
        <v>42</v>
      </c>
      <c r="M54" s="138">
        <f t="shared" si="17"/>
        <v>0.1902666666666667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0.13999999999999999</v>
      </c>
      <c r="E55" s="131"/>
      <c r="F55" s="200">
        <f t="shared" si="18"/>
        <v>27</v>
      </c>
      <c r="G55" s="138">
        <f t="shared" si="15"/>
        <v>0.22386666666666666</v>
      </c>
      <c r="H55" s="131"/>
      <c r="I55" s="200">
        <f t="shared" si="19"/>
        <v>35</v>
      </c>
      <c r="J55" s="138">
        <f t="shared" si="16"/>
        <v>0.11903333333333335</v>
      </c>
      <c r="K55" s="131"/>
      <c r="L55" s="200">
        <f t="shared" si="20"/>
        <v>43</v>
      </c>
      <c r="M55" s="138">
        <f t="shared" si="17"/>
        <v>0.1474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0.20663333333333334</v>
      </c>
      <c r="E56" s="131"/>
      <c r="F56" s="200">
        <f t="shared" si="18"/>
        <v>28</v>
      </c>
      <c r="G56" s="138">
        <f t="shared" si="15"/>
        <v>0.13891666666666666</v>
      </c>
      <c r="H56" s="131"/>
      <c r="I56" s="200">
        <f t="shared" si="19"/>
        <v>36</v>
      </c>
      <c r="J56" s="138">
        <f t="shared" si="16"/>
        <v>0.1537</v>
      </c>
      <c r="K56" s="131"/>
      <c r="L56" s="200">
        <f t="shared" si="20"/>
        <v>44</v>
      </c>
      <c r="M56" s="138">
        <f t="shared" si="17"/>
        <v>0.16039999999999996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0.28563333333333329</v>
      </c>
      <c r="E57" s="131"/>
      <c r="F57" s="200">
        <f t="shared" si="18"/>
        <v>29</v>
      </c>
      <c r="G57" s="138">
        <f t="shared" si="15"/>
        <v>0.14709999999999998</v>
      </c>
      <c r="H57" s="131"/>
      <c r="I57" s="200">
        <f t="shared" si="19"/>
        <v>37</v>
      </c>
      <c r="J57" s="138">
        <f t="shared" si="16"/>
        <v>0.13896666666666666</v>
      </c>
      <c r="K57" s="131"/>
      <c r="L57" s="200">
        <f t="shared" si="20"/>
        <v>45</v>
      </c>
      <c r="M57" s="138">
        <f t="shared" si="17"/>
        <v>0.17226666666666668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200">
        <f t="shared" si="18"/>
        <v>30</v>
      </c>
      <c r="G58" s="138">
        <f t="shared" si="15"/>
        <v>0.15873333333333334</v>
      </c>
      <c r="H58" s="131"/>
      <c r="I58" s="200">
        <f t="shared" si="19"/>
        <v>38</v>
      </c>
      <c r="J58" s="138">
        <f t="shared" si="16"/>
        <v>0.15323333333333336</v>
      </c>
      <c r="K58" s="131"/>
      <c r="L58" s="200">
        <f t="shared" si="20"/>
        <v>46</v>
      </c>
      <c r="M58" s="138">
        <f t="shared" si="17"/>
        <v>0.14356666666666665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200">
        <f t="shared" si="18"/>
        <v>31</v>
      </c>
      <c r="G59" s="138">
        <f t="shared" si="15"/>
        <v>0.13376666666666667</v>
      </c>
      <c r="H59" s="131"/>
      <c r="I59" s="200">
        <f t="shared" si="19"/>
        <v>39</v>
      </c>
      <c r="J59" s="138">
        <f t="shared" si="16"/>
        <v>0.20276666666666671</v>
      </c>
      <c r="K59" s="131"/>
      <c r="L59" s="200">
        <f t="shared" si="20"/>
        <v>47</v>
      </c>
      <c r="M59" s="138">
        <f t="shared" si="17"/>
        <v>0.19216666666666665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32</v>
      </c>
      <c r="G60" s="140">
        <f t="shared" si="15"/>
        <v>0.12329999999999999</v>
      </c>
      <c r="H60" s="133"/>
      <c r="I60" s="129">
        <f t="shared" si="19"/>
        <v>40</v>
      </c>
      <c r="J60" s="140">
        <f t="shared" si="16"/>
        <v>0.25579999999999997</v>
      </c>
      <c r="K60" s="133"/>
      <c r="L60" s="129">
        <f t="shared" si="20"/>
        <v>48</v>
      </c>
      <c r="M60" s="140">
        <f t="shared" si="17"/>
        <v>0.1404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69" t="s">
        <v>41</v>
      </c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-4.7999999999999996E-3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198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198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62" t="s">
        <v>42</v>
      </c>
      <c r="C84" s="263"/>
      <c r="D84" s="263"/>
      <c r="E84" s="263"/>
      <c r="F84" s="263"/>
      <c r="G84" s="263"/>
      <c r="H84" s="263"/>
      <c r="I84" s="263"/>
      <c r="J84" s="264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193"/>
      <c r="E85" s="223" t="s">
        <v>118</v>
      </c>
      <c r="F85" s="212" t="s">
        <v>142</v>
      </c>
      <c r="G85" s="109" t="s">
        <v>11</v>
      </c>
      <c r="I85" s="164"/>
      <c r="J85" s="164"/>
      <c r="L85" s="193"/>
      <c r="N85" s="193"/>
    </row>
    <row r="86" spans="1:18" x14ac:dyDescent="0.25">
      <c r="A86" s="95"/>
      <c r="B86" s="110">
        <v>0</v>
      </c>
      <c r="C86" s="48">
        <f>(D53-$L$68)/$L$67</f>
        <v>4.8</v>
      </c>
      <c r="D86" s="111"/>
      <c r="E86" s="3">
        <f>Data!E33</f>
        <v>6164</v>
      </c>
      <c r="F86" s="171">
        <v>25</v>
      </c>
      <c r="G86" s="48">
        <f t="shared" ref="G86:G93" si="21">(G53-$L$68)/$L$67</f>
        <v>130.1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65.633333333333354</v>
      </c>
      <c r="D87" s="111"/>
      <c r="E87" s="3">
        <f>Data!E34</f>
        <v>6176</v>
      </c>
      <c r="F87" s="171">
        <v>26</v>
      </c>
      <c r="G87" s="48">
        <f t="shared" si="21"/>
        <v>120.53333333333332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144.79999999999998</v>
      </c>
      <c r="D88" s="111"/>
      <c r="E88" s="3">
        <f>Data!E35</f>
        <v>6178</v>
      </c>
      <c r="F88" s="171">
        <v>27</v>
      </c>
      <c r="G88" s="48">
        <f t="shared" si="21"/>
        <v>228.66666666666666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211.43333333333334</v>
      </c>
      <c r="D89" s="111"/>
      <c r="E89" s="3">
        <f>Data!E36</f>
        <v>6181</v>
      </c>
      <c r="F89" s="171">
        <v>28</v>
      </c>
      <c r="G89" s="48">
        <f t="shared" si="21"/>
        <v>143.71666666666667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290.43333333333334</v>
      </c>
      <c r="D90" s="111"/>
      <c r="E90" s="3">
        <f>Data!E37</f>
        <v>6183</v>
      </c>
      <c r="F90" s="171">
        <v>29</v>
      </c>
      <c r="G90" s="48">
        <f t="shared" si="21"/>
        <v>151.89999999999998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3">
        <f>Data!E38</f>
        <v>6184</v>
      </c>
      <c r="F91" s="171">
        <v>30</v>
      </c>
      <c r="G91" s="48">
        <f t="shared" si="21"/>
        <v>163.53333333333333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3">
        <f>Data!E39</f>
        <v>6188</v>
      </c>
      <c r="F92" s="171">
        <v>31</v>
      </c>
      <c r="G92" s="48">
        <f t="shared" si="21"/>
        <v>138.56666666666666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3">
        <f>Data!E40</f>
        <v>6190</v>
      </c>
      <c r="F93" s="171">
        <v>32</v>
      </c>
      <c r="G93" s="48">
        <f t="shared" si="21"/>
        <v>128.1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3">
        <f>Data!E41</f>
        <v>6204</v>
      </c>
      <c r="F94" s="171">
        <v>33</v>
      </c>
      <c r="G94" s="48">
        <f t="shared" ref="G94:G101" si="22">(J53-$L$68)/$L$67</f>
        <v>135.79999999999998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3">
        <f>Data!E42</f>
        <v>6208</v>
      </c>
      <c r="F95" s="171">
        <v>34</v>
      </c>
      <c r="G95" s="48">
        <f t="shared" si="22"/>
        <v>136.56666666666663</v>
      </c>
      <c r="I95" s="113"/>
      <c r="J95" s="113"/>
      <c r="L95" s="18"/>
      <c r="N95" s="18"/>
    </row>
    <row r="96" spans="1:18" x14ac:dyDescent="0.25">
      <c r="A96" s="95"/>
      <c r="E96" s="3">
        <f>Data!E43</f>
        <v>6224</v>
      </c>
      <c r="F96" s="171">
        <v>35</v>
      </c>
      <c r="G96" s="48">
        <f t="shared" si="22"/>
        <v>123.83333333333334</v>
      </c>
      <c r="I96" s="113"/>
      <c r="J96" s="113"/>
    </row>
    <row r="97" spans="1:10" x14ac:dyDescent="0.25">
      <c r="E97" s="3">
        <f>Data!E44</f>
        <v>6228</v>
      </c>
      <c r="F97" s="171">
        <v>36</v>
      </c>
      <c r="G97" s="48">
        <f t="shared" si="22"/>
        <v>158.5</v>
      </c>
      <c r="I97" s="113"/>
      <c r="J97" s="113"/>
    </row>
    <row r="98" spans="1:10" x14ac:dyDescent="0.25">
      <c r="E98" s="3">
        <f>Data!E45</f>
        <v>6230</v>
      </c>
      <c r="F98" s="171">
        <v>37</v>
      </c>
      <c r="G98" s="48">
        <f>(J57-$L$68)/$L$67</f>
        <v>143.76666666666665</v>
      </c>
    </row>
    <row r="99" spans="1:10" x14ac:dyDescent="0.25">
      <c r="E99" s="3">
        <f>Data!E46</f>
        <v>6235</v>
      </c>
      <c r="F99" s="171">
        <v>38</v>
      </c>
      <c r="G99" s="48">
        <f t="shared" si="22"/>
        <v>158.03333333333336</v>
      </c>
    </row>
    <row r="100" spans="1:10" x14ac:dyDescent="0.25">
      <c r="E100" s="3">
        <f>Data!E47</f>
        <v>6237</v>
      </c>
      <c r="F100" s="171">
        <v>39</v>
      </c>
      <c r="G100" s="48">
        <f t="shared" si="22"/>
        <v>207.56666666666669</v>
      </c>
    </row>
    <row r="101" spans="1:10" x14ac:dyDescent="0.25">
      <c r="E101" s="3" t="str">
        <f>Data!E48</f>
        <v>TMC</v>
      </c>
      <c r="F101" s="171">
        <v>40</v>
      </c>
      <c r="G101" s="48">
        <f t="shared" si="22"/>
        <v>260.59999999999997</v>
      </c>
    </row>
    <row r="102" spans="1:10" x14ac:dyDescent="0.25">
      <c r="E102" s="3">
        <f>Data!E49</f>
        <v>6239</v>
      </c>
      <c r="F102" s="171">
        <v>41</v>
      </c>
      <c r="G102" s="48">
        <f t="shared" ref="G102:G109" si="23">(M53-$L$68)/$L$67</f>
        <v>187.16666666666666</v>
      </c>
    </row>
    <row r="103" spans="1:10" x14ac:dyDescent="0.25">
      <c r="E103" s="3">
        <f>Data!E50</f>
        <v>6241</v>
      </c>
      <c r="F103" s="171">
        <v>42</v>
      </c>
      <c r="G103" s="48">
        <f t="shared" si="23"/>
        <v>195.06666666666669</v>
      </c>
    </row>
    <row r="104" spans="1:10" x14ac:dyDescent="0.25">
      <c r="E104" s="3">
        <f>Data!E51</f>
        <v>6242</v>
      </c>
      <c r="F104" s="171">
        <v>43</v>
      </c>
      <c r="G104" s="48">
        <f t="shared" si="23"/>
        <v>152.19999999999999</v>
      </c>
    </row>
    <row r="105" spans="1:10" x14ac:dyDescent="0.25">
      <c r="E105" s="3">
        <f>Data!E52</f>
        <v>6246</v>
      </c>
      <c r="F105" s="171">
        <v>44</v>
      </c>
      <c r="G105" s="48">
        <f t="shared" si="23"/>
        <v>165.19999999999996</v>
      </c>
    </row>
    <row r="106" spans="1:10" x14ac:dyDescent="0.25">
      <c r="E106" s="3">
        <f>Data!E53</f>
        <v>6249</v>
      </c>
      <c r="F106" s="171">
        <v>45</v>
      </c>
      <c r="G106" s="48">
        <f t="shared" si="23"/>
        <v>177.06666666666666</v>
      </c>
    </row>
    <row r="107" spans="1:10" x14ac:dyDescent="0.25">
      <c r="E107" s="3">
        <f>Data!E54</f>
        <v>6250</v>
      </c>
      <c r="F107" s="171">
        <v>46</v>
      </c>
      <c r="G107" s="48">
        <f t="shared" si="23"/>
        <v>148.36666666666665</v>
      </c>
    </row>
    <row r="108" spans="1:10" x14ac:dyDescent="0.25">
      <c r="E108" s="3">
        <f>Data!E55</f>
        <v>6253</v>
      </c>
      <c r="F108" s="171">
        <v>47</v>
      </c>
      <c r="G108" s="48">
        <f t="shared" si="23"/>
        <v>196.96666666666664</v>
      </c>
    </row>
    <row r="109" spans="1:10" x14ac:dyDescent="0.25">
      <c r="E109" s="3">
        <f>Data!E56</f>
        <v>6254</v>
      </c>
      <c r="F109" s="171">
        <v>48</v>
      </c>
      <c r="G109" s="48">
        <f t="shared" si="23"/>
        <v>145.19999999999999</v>
      </c>
    </row>
    <row r="110" spans="1:10" x14ac:dyDescent="0.25">
      <c r="F110" s="171"/>
      <c r="G110" s="48"/>
    </row>
    <row r="111" spans="1:10" x14ac:dyDescent="0.25">
      <c r="A111" s="2" t="s">
        <v>99</v>
      </c>
      <c r="B111" s="2" t="s">
        <v>101</v>
      </c>
    </row>
    <row r="112" spans="1:10" x14ac:dyDescent="0.25">
      <c r="A112" s="2"/>
      <c r="C112" s="3" t="s">
        <v>96</v>
      </c>
    </row>
    <row r="113" spans="1:3" x14ac:dyDescent="0.25">
      <c r="A113" s="2"/>
      <c r="C113" s="3" t="s">
        <v>113</v>
      </c>
    </row>
    <row r="114" spans="1:3" x14ac:dyDescent="0.25">
      <c r="A114" s="2"/>
      <c r="C114" s="3" t="s">
        <v>103</v>
      </c>
    </row>
    <row r="115" spans="1:3" x14ac:dyDescent="0.25">
      <c r="A115" s="2"/>
      <c r="C115" s="3" t="s">
        <v>114</v>
      </c>
    </row>
    <row r="119" spans="1:3" x14ac:dyDescent="0.25">
      <c r="A119" s="2"/>
    </row>
  </sheetData>
  <mergeCells count="14">
    <mergeCell ref="D25:O25"/>
    <mergeCell ref="B10:N10"/>
    <mergeCell ref="D12:F12"/>
    <mergeCell ref="G12:I12"/>
    <mergeCell ref="J12:L12"/>
    <mergeCell ref="M12:O12"/>
    <mergeCell ref="B62:N62"/>
    <mergeCell ref="B84:J84"/>
    <mergeCell ref="B36:N36"/>
    <mergeCell ref="C38:E38"/>
    <mergeCell ref="F38:H38"/>
    <mergeCell ref="I38:K38"/>
    <mergeCell ref="L38:N38"/>
    <mergeCell ref="B49:N4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topLeftCell="A43" workbookViewId="0">
      <selection activeCell="I94" sqref="I94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3</v>
      </c>
      <c r="J4" s="2" t="s">
        <v>69</v>
      </c>
    </row>
    <row r="5" spans="1:25" x14ac:dyDescent="0.25">
      <c r="A5" s="2" t="s">
        <v>52</v>
      </c>
      <c r="B5" s="215">
        <v>44600</v>
      </c>
      <c r="C5" s="6"/>
      <c r="J5" s="2" t="s">
        <v>132</v>
      </c>
    </row>
    <row r="6" spans="1:25" x14ac:dyDescent="0.25">
      <c r="A6" s="2" t="s">
        <v>5</v>
      </c>
      <c r="B6" s="225" t="s">
        <v>182</v>
      </c>
      <c r="C6" s="216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75" t="s">
        <v>43</v>
      </c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204"/>
      <c r="D12" s="265" t="s">
        <v>39</v>
      </c>
      <c r="E12" s="258"/>
      <c r="F12" s="258"/>
      <c r="G12" s="258" t="s">
        <v>20</v>
      </c>
      <c r="H12" s="258"/>
      <c r="I12" s="258"/>
      <c r="J12" s="258" t="s">
        <v>20</v>
      </c>
      <c r="K12" s="258"/>
      <c r="L12" s="258"/>
      <c r="M12" s="259" t="s">
        <v>20</v>
      </c>
      <c r="N12" s="260"/>
      <c r="O12" s="261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49</v>
      </c>
      <c r="H13" s="17">
        <f t="shared" ref="H13:H20" si="0">G13</f>
        <v>49</v>
      </c>
      <c r="I13" s="17">
        <f t="shared" ref="I13:I20" si="1">G13</f>
        <v>49</v>
      </c>
      <c r="J13" s="45">
        <v>57</v>
      </c>
      <c r="K13" s="17">
        <f t="shared" ref="K13:K20" si="2">J13</f>
        <v>57</v>
      </c>
      <c r="L13" s="46">
        <f t="shared" ref="L13:L20" si="3">J13</f>
        <v>57</v>
      </c>
      <c r="M13" s="17">
        <v>65</v>
      </c>
      <c r="N13" s="17">
        <f t="shared" ref="N13:N20" si="4">M13</f>
        <v>65</v>
      </c>
      <c r="O13" s="47">
        <f t="shared" ref="O13:O20" si="5">M13</f>
        <v>65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50</v>
      </c>
      <c r="H14" s="31">
        <f t="shared" si="0"/>
        <v>50</v>
      </c>
      <c r="I14" s="31">
        <f t="shared" si="1"/>
        <v>50</v>
      </c>
      <c r="J14" s="55">
        <v>58</v>
      </c>
      <c r="K14" s="31">
        <f t="shared" si="2"/>
        <v>58</v>
      </c>
      <c r="L14" s="56">
        <f t="shared" si="3"/>
        <v>58</v>
      </c>
      <c r="M14" s="55">
        <v>66</v>
      </c>
      <c r="N14" s="31">
        <f t="shared" si="4"/>
        <v>66</v>
      </c>
      <c r="O14" s="57">
        <f t="shared" si="5"/>
        <v>66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51</v>
      </c>
      <c r="H15" s="15">
        <f t="shared" si="0"/>
        <v>51</v>
      </c>
      <c r="I15" s="15">
        <f t="shared" si="1"/>
        <v>51</v>
      </c>
      <c r="J15" s="25">
        <v>59</v>
      </c>
      <c r="K15" s="15">
        <f t="shared" si="2"/>
        <v>59</v>
      </c>
      <c r="L15" s="60">
        <f t="shared" si="3"/>
        <v>59</v>
      </c>
      <c r="M15" s="25">
        <v>67</v>
      </c>
      <c r="N15" s="15">
        <f t="shared" si="4"/>
        <v>67</v>
      </c>
      <c r="O15" s="61">
        <f t="shared" si="5"/>
        <v>67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52</v>
      </c>
      <c r="H16" s="31">
        <f t="shared" si="0"/>
        <v>52</v>
      </c>
      <c r="I16" s="31">
        <f t="shared" si="1"/>
        <v>52</v>
      </c>
      <c r="J16" s="55">
        <v>60</v>
      </c>
      <c r="K16" s="31">
        <f t="shared" si="2"/>
        <v>60</v>
      </c>
      <c r="L16" s="56">
        <f t="shared" si="3"/>
        <v>60</v>
      </c>
      <c r="M16" s="55">
        <v>68</v>
      </c>
      <c r="N16" s="31">
        <f t="shared" si="4"/>
        <v>68</v>
      </c>
      <c r="O16" s="57">
        <f t="shared" si="5"/>
        <v>68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53</v>
      </c>
      <c r="H17" s="15">
        <f t="shared" si="0"/>
        <v>53</v>
      </c>
      <c r="I17" s="15">
        <f t="shared" si="1"/>
        <v>53</v>
      </c>
      <c r="J17" s="25">
        <v>61</v>
      </c>
      <c r="K17" s="15">
        <f t="shared" si="2"/>
        <v>61</v>
      </c>
      <c r="L17" s="60">
        <f t="shared" si="3"/>
        <v>61</v>
      </c>
      <c r="M17" s="25">
        <v>69</v>
      </c>
      <c r="N17" s="15">
        <f t="shared" si="4"/>
        <v>69</v>
      </c>
      <c r="O17" s="61">
        <f t="shared" si="5"/>
        <v>69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54</v>
      </c>
      <c r="H18" s="31">
        <f t="shared" si="0"/>
        <v>54</v>
      </c>
      <c r="I18" s="31">
        <f t="shared" si="1"/>
        <v>54</v>
      </c>
      <c r="J18" s="55">
        <v>62</v>
      </c>
      <c r="K18" s="31">
        <f t="shared" si="2"/>
        <v>62</v>
      </c>
      <c r="L18" s="56">
        <f t="shared" si="3"/>
        <v>62</v>
      </c>
      <c r="M18" s="55">
        <v>70</v>
      </c>
      <c r="N18" s="31">
        <f t="shared" si="4"/>
        <v>70</v>
      </c>
      <c r="O18" s="57">
        <f t="shared" si="5"/>
        <v>70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55</v>
      </c>
      <c r="H19" s="15">
        <f t="shared" si="0"/>
        <v>55</v>
      </c>
      <c r="I19" s="15">
        <f t="shared" si="1"/>
        <v>55</v>
      </c>
      <c r="J19" s="25">
        <v>63</v>
      </c>
      <c r="K19" s="15">
        <f t="shared" si="2"/>
        <v>63</v>
      </c>
      <c r="L19" s="60">
        <f t="shared" si="3"/>
        <v>63</v>
      </c>
      <c r="M19" s="25">
        <v>71</v>
      </c>
      <c r="N19" s="15">
        <f t="shared" si="4"/>
        <v>71</v>
      </c>
      <c r="O19" s="61">
        <f t="shared" si="5"/>
        <v>71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56</v>
      </c>
      <c r="H20" s="19">
        <f t="shared" si="0"/>
        <v>56</v>
      </c>
      <c r="I20" s="19">
        <f t="shared" si="1"/>
        <v>56</v>
      </c>
      <c r="J20" s="72">
        <v>64</v>
      </c>
      <c r="K20" s="19">
        <f t="shared" si="2"/>
        <v>64</v>
      </c>
      <c r="L20" s="73">
        <f t="shared" si="3"/>
        <v>64</v>
      </c>
      <c r="M20" s="72">
        <v>72</v>
      </c>
      <c r="N20" s="19">
        <f t="shared" si="4"/>
        <v>72</v>
      </c>
      <c r="O20" s="74">
        <f t="shared" si="5"/>
        <v>72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62" t="s">
        <v>44</v>
      </c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4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181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21.6</v>
      </c>
      <c r="D27" s="142">
        <v>6.1499999999999999E-2</v>
      </c>
      <c r="E27" s="143">
        <v>6.2899999999999998E-2</v>
      </c>
      <c r="F27" s="143">
        <v>6.2700000000000006E-2</v>
      </c>
      <c r="G27" s="144">
        <v>0.2273</v>
      </c>
      <c r="H27" s="143">
        <v>0.20730000000000001</v>
      </c>
      <c r="I27" s="29">
        <v>0.20610000000000001</v>
      </c>
      <c r="J27" s="143">
        <v>0.31169999999999998</v>
      </c>
      <c r="K27" s="143">
        <v>0.29299999999999998</v>
      </c>
      <c r="L27" s="143">
        <v>0.26529999999999998</v>
      </c>
      <c r="M27" s="144">
        <v>0.25509999999999999</v>
      </c>
      <c r="N27" s="143">
        <v>0.2402</v>
      </c>
      <c r="O27" s="23">
        <v>0.22389999999999999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0.1188</v>
      </c>
      <c r="E28" s="146">
        <v>0.1338</v>
      </c>
      <c r="F28" s="146">
        <v>0.123</v>
      </c>
      <c r="G28" s="147">
        <v>0.2407</v>
      </c>
      <c r="H28" s="146">
        <v>0.24790000000000001</v>
      </c>
      <c r="I28" s="28">
        <v>0.22989999999999999</v>
      </c>
      <c r="J28" s="146">
        <v>0.27489999999999998</v>
      </c>
      <c r="K28" s="146">
        <v>0.26150000000000001</v>
      </c>
      <c r="L28" s="146">
        <v>0.2424</v>
      </c>
      <c r="M28" s="147">
        <v>0.24709999999999999</v>
      </c>
      <c r="N28" s="146">
        <v>0.2288</v>
      </c>
      <c r="O28" s="21">
        <v>0.2177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0.22040000000000001</v>
      </c>
      <c r="E29" s="149">
        <v>0.20880000000000001</v>
      </c>
      <c r="F29" s="149">
        <v>0.20269999999999999</v>
      </c>
      <c r="G29" s="150">
        <v>0.23119999999999999</v>
      </c>
      <c r="H29" s="149">
        <v>0.217</v>
      </c>
      <c r="I29" s="151">
        <v>0.2044</v>
      </c>
      <c r="J29" s="149">
        <v>0.26390000000000002</v>
      </c>
      <c r="K29" s="149">
        <v>0.23599999999999999</v>
      </c>
      <c r="L29" s="149">
        <v>0.22320000000000001</v>
      </c>
      <c r="M29" s="150">
        <v>0.25459999999999999</v>
      </c>
      <c r="N29" s="149">
        <v>0.22270000000000001</v>
      </c>
      <c r="O29" s="152">
        <v>0.20039999999999999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5">
        <v>0.29830000000000001</v>
      </c>
      <c r="E30" s="146">
        <v>0.27129999999999999</v>
      </c>
      <c r="F30" s="146">
        <v>0.2676</v>
      </c>
      <c r="G30" s="147">
        <v>0.21809999999999999</v>
      </c>
      <c r="H30" s="146">
        <v>0.21690000000000001</v>
      </c>
      <c r="I30" s="28">
        <v>0.19109999999999999</v>
      </c>
      <c r="J30" s="146">
        <v>0.22770000000000001</v>
      </c>
      <c r="K30" s="146">
        <v>0.21659999999999999</v>
      </c>
      <c r="L30" s="146">
        <v>0.20599999999999999</v>
      </c>
      <c r="M30" s="147">
        <v>0.21740000000000001</v>
      </c>
      <c r="N30" s="146">
        <v>0.21229999999999999</v>
      </c>
      <c r="O30" s="21">
        <v>0.20449999999999999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>
        <v>0.36759999999999998</v>
      </c>
      <c r="E31" s="149">
        <v>0.35630000000000001</v>
      </c>
      <c r="F31" s="149">
        <v>0.32379999999999998</v>
      </c>
      <c r="G31" s="150">
        <v>0.27860000000000001</v>
      </c>
      <c r="H31" s="149">
        <v>0.27210000000000001</v>
      </c>
      <c r="I31" s="151">
        <v>0.25729999999999997</v>
      </c>
      <c r="J31" s="149">
        <v>0.24709999999999999</v>
      </c>
      <c r="K31" s="149">
        <v>0.2296</v>
      </c>
      <c r="L31" s="149">
        <v>0.22650000000000001</v>
      </c>
      <c r="M31" s="150">
        <v>0.30669999999999997</v>
      </c>
      <c r="N31" s="149">
        <v>0.27379999999999999</v>
      </c>
      <c r="O31" s="152">
        <v>0.2747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5.8900000000000001E-2</v>
      </c>
      <c r="E32" s="146">
        <v>6.6900000000000001E-2</v>
      </c>
      <c r="F32" s="146">
        <v>6.2E-2</v>
      </c>
      <c r="G32" s="147">
        <v>0.193</v>
      </c>
      <c r="H32" s="146">
        <v>0.20130000000000001</v>
      </c>
      <c r="I32" s="28">
        <v>0.1883</v>
      </c>
      <c r="J32" s="146">
        <v>0.28470000000000001</v>
      </c>
      <c r="K32" s="146">
        <v>0.26529999999999998</v>
      </c>
      <c r="L32" s="146">
        <v>0.25480000000000003</v>
      </c>
      <c r="M32" s="147">
        <v>0.27800000000000002</v>
      </c>
      <c r="N32" s="146">
        <v>0.29139999999999999</v>
      </c>
      <c r="O32" s="21">
        <v>0.23039999999999999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5.9900000000000002E-2</v>
      </c>
      <c r="E33" s="149">
        <v>0.06</v>
      </c>
      <c r="F33" s="149">
        <v>5.9700000000000003E-2</v>
      </c>
      <c r="G33" s="150">
        <v>0.1484</v>
      </c>
      <c r="H33" s="149">
        <v>0.14330000000000001</v>
      </c>
      <c r="I33" s="151">
        <v>0.1459</v>
      </c>
      <c r="J33" s="149">
        <v>0.25069999999999998</v>
      </c>
      <c r="K33" s="149">
        <v>0.24110000000000001</v>
      </c>
      <c r="L33" s="149">
        <v>0.21820000000000001</v>
      </c>
      <c r="M33" s="150">
        <v>0.2873</v>
      </c>
      <c r="N33" s="149">
        <v>0.30120000000000002</v>
      </c>
      <c r="O33" s="152">
        <v>0.27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6.2E-2</v>
      </c>
      <c r="E34" s="154">
        <v>6.0499999999999998E-2</v>
      </c>
      <c r="F34" s="154">
        <v>5.8999999999999997E-2</v>
      </c>
      <c r="G34" s="155">
        <v>0.33529999999999999</v>
      </c>
      <c r="H34" s="154">
        <v>0.39660000000000001</v>
      </c>
      <c r="I34" s="156">
        <v>0.32579999999999998</v>
      </c>
      <c r="J34" s="154">
        <v>0.20610000000000001</v>
      </c>
      <c r="K34" s="154">
        <v>0.20319999999999999</v>
      </c>
      <c r="L34" s="154">
        <v>0.1867</v>
      </c>
      <c r="M34" s="229"/>
      <c r="N34" s="154">
        <v>0.25219999999999998</v>
      </c>
      <c r="O34" s="157">
        <v>0.2581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69" t="s">
        <v>40</v>
      </c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</row>
    <row r="37" spans="1:25" x14ac:dyDescent="0.25">
      <c r="A37" s="2"/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</row>
    <row r="38" spans="1:25" x14ac:dyDescent="0.25">
      <c r="A38" s="36"/>
      <c r="B38" s="98"/>
      <c r="C38" s="266" t="s">
        <v>28</v>
      </c>
      <c r="D38" s="267"/>
      <c r="E38" s="268"/>
      <c r="F38" s="266" t="s">
        <v>29</v>
      </c>
      <c r="G38" s="267"/>
      <c r="H38" s="268"/>
      <c r="I38" s="266" t="s">
        <v>30</v>
      </c>
      <c r="J38" s="267"/>
      <c r="K38" s="268"/>
      <c r="L38" s="266" t="s">
        <v>31</v>
      </c>
      <c r="M38" s="267"/>
      <c r="N38" s="268"/>
    </row>
    <row r="39" spans="1:25" x14ac:dyDescent="0.25">
      <c r="A39" s="36"/>
      <c r="B39" s="98"/>
      <c r="C39" s="116" t="s">
        <v>3</v>
      </c>
      <c r="D39" s="117" t="s">
        <v>4</v>
      </c>
      <c r="E39" s="207" t="s">
        <v>7</v>
      </c>
      <c r="F39" s="205" t="s">
        <v>20</v>
      </c>
      <c r="G39" s="206" t="s">
        <v>4</v>
      </c>
      <c r="H39" s="207" t="s">
        <v>7</v>
      </c>
      <c r="I39" s="205" t="s">
        <v>20</v>
      </c>
      <c r="J39" s="206" t="s">
        <v>4</v>
      </c>
      <c r="K39" s="207" t="s">
        <v>7</v>
      </c>
      <c r="L39" s="205" t="s">
        <v>20</v>
      </c>
      <c r="M39" s="206" t="s">
        <v>4</v>
      </c>
      <c r="N39" s="207" t="s">
        <v>7</v>
      </c>
    </row>
    <row r="40" spans="1:25" x14ac:dyDescent="0.25">
      <c r="A40" s="36"/>
      <c r="B40" s="16"/>
      <c r="C40" s="121">
        <v>0</v>
      </c>
      <c r="D40" s="138">
        <f>AVERAGE(D27:F27)</f>
        <v>6.2366666666666661E-2</v>
      </c>
      <c r="E40" s="139">
        <f>STDEV(D27:F27)</f>
        <v>7.5718777944003746E-4</v>
      </c>
      <c r="F40" s="210">
        <f t="shared" ref="F40:F47" si="6">G13</f>
        <v>49</v>
      </c>
      <c r="G40" s="138">
        <f t="shared" ref="G40:G47" si="7">AVERAGE(G27:I27)</f>
        <v>0.21356666666666668</v>
      </c>
      <c r="H40" s="139">
        <f t="shared" ref="H40:H47" si="8">STDEV(G27:I27)</f>
        <v>1.1908540352760838E-2</v>
      </c>
      <c r="I40" s="210">
        <f t="shared" ref="I40:I47" si="9">J13</f>
        <v>57</v>
      </c>
      <c r="J40" s="138">
        <f t="shared" ref="J40:J47" si="10">AVERAGE(J27:L27)</f>
        <v>0.28999999999999998</v>
      </c>
      <c r="K40" s="139">
        <f t="shared" ref="K40:K47" si="11">STDEV(J27:L27)</f>
        <v>2.3345020882406593E-2</v>
      </c>
      <c r="L40" s="210">
        <f t="shared" ref="L40:L47" si="12">M13</f>
        <v>65</v>
      </c>
      <c r="M40" s="138">
        <f t="shared" ref="M40:M47" si="13">AVERAGE(M27:O27)</f>
        <v>0.23973333333333333</v>
      </c>
      <c r="N40" s="139">
        <f t="shared" ref="N40:N47" si="14">STDEV(M27:O27)</f>
        <v>1.5605234164642753E-2</v>
      </c>
    </row>
    <row r="41" spans="1:25" x14ac:dyDescent="0.25">
      <c r="A41" s="36"/>
      <c r="B41" s="16"/>
      <c r="C41" s="121">
        <v>75</v>
      </c>
      <c r="D41" s="138">
        <f>AVERAGE(D28:F28)</f>
        <v>0.12520000000000001</v>
      </c>
      <c r="E41" s="139">
        <f>STDEV(D28:F28)</f>
        <v>7.7382168488612409E-3</v>
      </c>
      <c r="F41" s="210">
        <f t="shared" si="6"/>
        <v>50</v>
      </c>
      <c r="G41" s="138">
        <f t="shared" si="7"/>
        <v>0.23950000000000002</v>
      </c>
      <c r="H41" s="139">
        <f t="shared" si="8"/>
        <v>9.0598013223249074E-3</v>
      </c>
      <c r="I41" s="210">
        <f t="shared" si="9"/>
        <v>58</v>
      </c>
      <c r="J41" s="138">
        <f t="shared" si="10"/>
        <v>0.2596</v>
      </c>
      <c r="K41" s="139">
        <f t="shared" si="11"/>
        <v>1.6333095236359813E-2</v>
      </c>
      <c r="L41" s="210">
        <f t="shared" si="12"/>
        <v>66</v>
      </c>
      <c r="M41" s="138">
        <f t="shared" si="13"/>
        <v>0.23119999999999999</v>
      </c>
      <c r="N41" s="139">
        <f t="shared" si="14"/>
        <v>1.4846211637990337E-2</v>
      </c>
    </row>
    <row r="42" spans="1:25" x14ac:dyDescent="0.25">
      <c r="A42" s="36"/>
      <c r="B42" s="16"/>
      <c r="C42" s="121">
        <v>150</v>
      </c>
      <c r="D42" s="138">
        <f>AVERAGE(D29:F29)</f>
        <v>0.21063333333333334</v>
      </c>
      <c r="E42" s="139">
        <f>STDEV(D29:F29)</f>
        <v>8.9912920836403426E-3</v>
      </c>
      <c r="F42" s="210">
        <f t="shared" si="6"/>
        <v>51</v>
      </c>
      <c r="G42" s="138">
        <f t="shared" si="7"/>
        <v>0.21753333333333333</v>
      </c>
      <c r="H42" s="139">
        <f t="shared" si="8"/>
        <v>1.340795783605144E-2</v>
      </c>
      <c r="I42" s="210">
        <f t="shared" si="9"/>
        <v>59</v>
      </c>
      <c r="J42" s="138">
        <f t="shared" si="10"/>
        <v>0.24103333333333335</v>
      </c>
      <c r="K42" s="139">
        <f t="shared" si="11"/>
        <v>2.0811615346563894E-2</v>
      </c>
      <c r="L42" s="210">
        <f t="shared" si="12"/>
        <v>67</v>
      </c>
      <c r="M42" s="138">
        <f t="shared" si="13"/>
        <v>0.22589999999999999</v>
      </c>
      <c r="N42" s="139">
        <f t="shared" si="14"/>
        <v>2.7241328895632091E-2</v>
      </c>
    </row>
    <row r="43" spans="1:25" x14ac:dyDescent="0.25">
      <c r="A43" s="36"/>
      <c r="B43" s="16"/>
      <c r="C43" s="121">
        <v>225</v>
      </c>
      <c r="D43" s="138">
        <f>AVERAGE(D30:F30)</f>
        <v>0.27906666666666663</v>
      </c>
      <c r="E43" s="139">
        <f>STDEV(D30:F30)</f>
        <v>1.6758977693562743E-2</v>
      </c>
      <c r="F43" s="210">
        <f t="shared" si="6"/>
        <v>52</v>
      </c>
      <c r="G43" s="138">
        <f t="shared" si="7"/>
        <v>0.2087</v>
      </c>
      <c r="H43" s="139">
        <f t="shared" si="8"/>
        <v>1.5253851972534678E-2</v>
      </c>
      <c r="I43" s="210">
        <f t="shared" si="9"/>
        <v>60</v>
      </c>
      <c r="J43" s="138">
        <f t="shared" si="10"/>
        <v>0.21676666666666666</v>
      </c>
      <c r="K43" s="139">
        <f t="shared" si="11"/>
        <v>1.0850960018972219E-2</v>
      </c>
      <c r="L43" s="210">
        <f t="shared" si="12"/>
        <v>68</v>
      </c>
      <c r="M43" s="138">
        <f t="shared" si="13"/>
        <v>0.2114</v>
      </c>
      <c r="N43" s="139">
        <f t="shared" si="14"/>
        <v>6.4969223483123256E-3</v>
      </c>
    </row>
    <row r="44" spans="1:25" x14ac:dyDescent="0.25">
      <c r="A44" s="36"/>
      <c r="B44" s="16"/>
      <c r="C44" s="121">
        <v>300</v>
      </c>
      <c r="D44" s="138">
        <f>AVERAGE(D31:F31)</f>
        <v>0.34923333333333328</v>
      </c>
      <c r="E44" s="139">
        <f>STDEV(D31:F31)</f>
        <v>2.2739026657562406E-2</v>
      </c>
      <c r="F44" s="210">
        <f t="shared" si="6"/>
        <v>53</v>
      </c>
      <c r="G44" s="138">
        <f t="shared" si="7"/>
        <v>0.26933333333333331</v>
      </c>
      <c r="H44" s="139">
        <f t="shared" si="8"/>
        <v>1.0916195918603414E-2</v>
      </c>
      <c r="I44" s="210">
        <f t="shared" si="9"/>
        <v>61</v>
      </c>
      <c r="J44" s="138">
        <f t="shared" si="10"/>
        <v>0.23440000000000003</v>
      </c>
      <c r="K44" s="139">
        <f t="shared" si="11"/>
        <v>1.1107204868912779E-2</v>
      </c>
      <c r="L44" s="210">
        <f t="shared" si="12"/>
        <v>69</v>
      </c>
      <c r="M44" s="138">
        <f t="shared" si="13"/>
        <v>0.28506666666666663</v>
      </c>
      <c r="N44" s="139">
        <f t="shared" si="14"/>
        <v>1.874041977473645E-2</v>
      </c>
    </row>
    <row r="45" spans="1:25" x14ac:dyDescent="0.25">
      <c r="A45" s="36"/>
      <c r="B45" s="16"/>
      <c r="C45" s="125"/>
      <c r="D45" s="122"/>
      <c r="E45" s="123"/>
      <c r="F45" s="210">
        <f t="shared" si="6"/>
        <v>54</v>
      </c>
      <c r="G45" s="138">
        <f t="shared" si="7"/>
        <v>0.19420000000000001</v>
      </c>
      <c r="H45" s="139">
        <f t="shared" si="8"/>
        <v>6.5825526963329403E-3</v>
      </c>
      <c r="I45" s="210">
        <f t="shared" si="9"/>
        <v>62</v>
      </c>
      <c r="J45" s="138">
        <f t="shared" si="10"/>
        <v>0.26826666666666671</v>
      </c>
      <c r="K45" s="139">
        <f t="shared" si="11"/>
        <v>1.5169157304653848E-2</v>
      </c>
      <c r="L45" s="210">
        <f t="shared" si="12"/>
        <v>70</v>
      </c>
      <c r="M45" s="138">
        <f>AVERAGE(M32:O32)</f>
        <v>0.2666</v>
      </c>
      <c r="N45" s="139">
        <f t="shared" si="14"/>
        <v>3.2058072306363032E-2</v>
      </c>
    </row>
    <row r="46" spans="1:25" x14ac:dyDescent="0.25">
      <c r="A46" s="36"/>
      <c r="B46" s="16"/>
      <c r="C46" s="125"/>
      <c r="D46" s="122"/>
      <c r="E46" s="123"/>
      <c r="F46" s="210">
        <f t="shared" si="6"/>
        <v>55</v>
      </c>
      <c r="G46" s="138">
        <f t="shared" si="7"/>
        <v>0.14586666666666667</v>
      </c>
      <c r="H46" s="139">
        <f t="shared" si="8"/>
        <v>2.5501633934580186E-3</v>
      </c>
      <c r="I46" s="210">
        <f t="shared" si="9"/>
        <v>63</v>
      </c>
      <c r="J46" s="138">
        <f t="shared" si="10"/>
        <v>0.23666666666666666</v>
      </c>
      <c r="K46" s="139">
        <f t="shared" si="11"/>
        <v>1.6697404988001367E-2</v>
      </c>
      <c r="L46" s="210">
        <f t="shared" si="12"/>
        <v>71</v>
      </c>
      <c r="M46" s="138">
        <f t="shared" si="13"/>
        <v>0.28616666666666668</v>
      </c>
      <c r="N46" s="139">
        <f t="shared" si="14"/>
        <v>1.5630845573203433E-2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56</v>
      </c>
      <c r="G47" s="140">
        <f t="shared" si="7"/>
        <v>0.35256666666666669</v>
      </c>
      <c r="H47" s="141">
        <f t="shared" si="8"/>
        <v>3.8428678527023731E-2</v>
      </c>
      <c r="I47" s="129">
        <f t="shared" si="9"/>
        <v>64</v>
      </c>
      <c r="J47" s="140">
        <f t="shared" si="10"/>
        <v>0.19866666666666666</v>
      </c>
      <c r="K47" s="141">
        <f t="shared" si="11"/>
        <v>1.046438403984359E-2</v>
      </c>
      <c r="L47" s="129">
        <f t="shared" si="12"/>
        <v>72</v>
      </c>
      <c r="M47" s="140">
        <f t="shared" si="13"/>
        <v>0.25514999999999999</v>
      </c>
      <c r="N47" s="141">
        <f t="shared" si="14"/>
        <v>4.1719300090006422E-3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69" t="s">
        <v>58</v>
      </c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</row>
    <row r="50" spans="1:18" x14ac:dyDescent="0.25">
      <c r="A50" s="2"/>
      <c r="B50" s="10" t="s">
        <v>128</v>
      </c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210">
        <f>F40</f>
        <v>49</v>
      </c>
      <c r="G53" s="165">
        <f t="shared" ref="G53:G60" si="15">(G40-$D$40)</f>
        <v>0.15120000000000003</v>
      </c>
      <c r="H53" s="131"/>
      <c r="I53" s="210">
        <f>I40</f>
        <v>57</v>
      </c>
      <c r="J53" s="165">
        <f t="shared" ref="J53:J60" si="16">(J40-$D$40)</f>
        <v>0.22763333333333333</v>
      </c>
      <c r="K53" s="131"/>
      <c r="L53" s="210">
        <f>L40</f>
        <v>65</v>
      </c>
      <c r="M53" s="165">
        <f t="shared" ref="M53:M60" si="17">(M40-$D$40)</f>
        <v>0.17736666666666667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6.2833333333333352E-2</v>
      </c>
      <c r="E54" s="131"/>
      <c r="F54" s="210">
        <f t="shared" ref="F54:F60" si="18">F41</f>
        <v>50</v>
      </c>
      <c r="G54" s="138">
        <f t="shared" si="15"/>
        <v>0.17713333333333336</v>
      </c>
      <c r="H54" s="131"/>
      <c r="I54" s="210">
        <f t="shared" ref="I54:I60" si="19">I41</f>
        <v>58</v>
      </c>
      <c r="J54" s="138">
        <f t="shared" si="16"/>
        <v>0.19723333333333334</v>
      </c>
      <c r="K54" s="131"/>
      <c r="L54" s="210">
        <f t="shared" ref="L54:L60" si="20">L41</f>
        <v>66</v>
      </c>
      <c r="M54" s="138">
        <f t="shared" si="17"/>
        <v>0.16883333333333334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0.14826666666666669</v>
      </c>
      <c r="E55" s="131"/>
      <c r="F55" s="210">
        <f t="shared" si="18"/>
        <v>51</v>
      </c>
      <c r="G55" s="138">
        <f t="shared" si="15"/>
        <v>0.15516666666666667</v>
      </c>
      <c r="H55" s="131"/>
      <c r="I55" s="210">
        <f t="shared" si="19"/>
        <v>59</v>
      </c>
      <c r="J55" s="138">
        <f t="shared" si="16"/>
        <v>0.1786666666666667</v>
      </c>
      <c r="K55" s="131"/>
      <c r="L55" s="210">
        <f t="shared" si="20"/>
        <v>67</v>
      </c>
      <c r="M55" s="138">
        <f t="shared" si="17"/>
        <v>0.16353333333333334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0.21669999999999998</v>
      </c>
      <c r="E56" s="131"/>
      <c r="F56" s="210">
        <f t="shared" si="18"/>
        <v>52</v>
      </c>
      <c r="G56" s="138">
        <f t="shared" si="15"/>
        <v>0.14633333333333334</v>
      </c>
      <c r="H56" s="131"/>
      <c r="I56" s="210">
        <f t="shared" si="19"/>
        <v>60</v>
      </c>
      <c r="J56" s="138">
        <f t="shared" si="16"/>
        <v>0.15440000000000001</v>
      </c>
      <c r="K56" s="131"/>
      <c r="L56" s="210">
        <f t="shared" si="20"/>
        <v>68</v>
      </c>
      <c r="M56" s="138">
        <f t="shared" si="17"/>
        <v>0.14903333333333335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0.2868666666666666</v>
      </c>
      <c r="E57" s="131"/>
      <c r="F57" s="210">
        <f t="shared" si="18"/>
        <v>53</v>
      </c>
      <c r="G57" s="138">
        <f t="shared" si="15"/>
        <v>0.20696666666666666</v>
      </c>
      <c r="H57" s="131"/>
      <c r="I57" s="210">
        <f t="shared" si="19"/>
        <v>61</v>
      </c>
      <c r="J57" s="138">
        <f t="shared" si="16"/>
        <v>0.17203333333333337</v>
      </c>
      <c r="K57" s="131"/>
      <c r="L57" s="210">
        <f t="shared" si="20"/>
        <v>69</v>
      </c>
      <c r="M57" s="138">
        <f t="shared" si="17"/>
        <v>0.22269999999999998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210">
        <f t="shared" si="18"/>
        <v>54</v>
      </c>
      <c r="G58" s="138">
        <f t="shared" si="15"/>
        <v>0.13183333333333336</v>
      </c>
      <c r="H58" s="131"/>
      <c r="I58" s="210">
        <f t="shared" si="19"/>
        <v>62</v>
      </c>
      <c r="J58" s="138">
        <f t="shared" si="16"/>
        <v>0.20590000000000006</v>
      </c>
      <c r="K58" s="131"/>
      <c r="L58" s="210">
        <f t="shared" si="20"/>
        <v>70</v>
      </c>
      <c r="M58" s="138">
        <f t="shared" si="17"/>
        <v>0.20423333333333335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210">
        <f t="shared" si="18"/>
        <v>55</v>
      </c>
      <c r="G59" s="138">
        <f t="shared" si="15"/>
        <v>8.3500000000000019E-2</v>
      </c>
      <c r="H59" s="131"/>
      <c r="I59" s="210">
        <f t="shared" si="19"/>
        <v>63</v>
      </c>
      <c r="J59" s="138">
        <f t="shared" si="16"/>
        <v>0.17430000000000001</v>
      </c>
      <c r="K59" s="131"/>
      <c r="L59" s="210">
        <f t="shared" si="20"/>
        <v>71</v>
      </c>
      <c r="M59" s="138">
        <f t="shared" si="17"/>
        <v>0.22380000000000003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56</v>
      </c>
      <c r="G60" s="140">
        <f t="shared" si="15"/>
        <v>0.29020000000000001</v>
      </c>
      <c r="H60" s="133"/>
      <c r="I60" s="129">
        <f t="shared" si="19"/>
        <v>64</v>
      </c>
      <c r="J60" s="140">
        <f t="shared" si="16"/>
        <v>0.1363</v>
      </c>
      <c r="K60" s="133"/>
      <c r="L60" s="129">
        <f t="shared" si="20"/>
        <v>72</v>
      </c>
      <c r="M60" s="140">
        <f t="shared" si="17"/>
        <v>0.19278333333333333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69" t="s">
        <v>41</v>
      </c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-2.5999999999999999E-3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208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208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62" t="s">
        <v>42</v>
      </c>
      <c r="C84" s="263"/>
      <c r="D84" s="263"/>
      <c r="E84" s="263"/>
      <c r="F84" s="263"/>
      <c r="G84" s="263"/>
      <c r="H84" s="263"/>
      <c r="I84" s="263"/>
      <c r="J84" s="264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203"/>
      <c r="E85" s="223" t="s">
        <v>118</v>
      </c>
      <c r="F85" s="212" t="s">
        <v>142</v>
      </c>
      <c r="G85" s="109" t="s">
        <v>11</v>
      </c>
      <c r="I85" s="164"/>
      <c r="J85" s="164"/>
      <c r="L85" s="203"/>
      <c r="N85" s="203"/>
    </row>
    <row r="86" spans="1:18" x14ac:dyDescent="0.25">
      <c r="A86" s="95"/>
      <c r="B86" s="110">
        <v>0</v>
      </c>
      <c r="C86" s="48">
        <f>(D53-$L$68)/$L$67</f>
        <v>2.5999999999999996</v>
      </c>
      <c r="D86" s="111"/>
      <c r="E86" s="3" t="str">
        <f>Data!E57</f>
        <v>WinterTP2-2</v>
      </c>
      <c r="F86" s="171">
        <v>49</v>
      </c>
      <c r="G86" s="48">
        <f t="shared" ref="G86:G93" si="21">(G53-$L$68)/$L$67</f>
        <v>153.80000000000001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65.433333333333351</v>
      </c>
      <c r="D87" s="111"/>
      <c r="E87" s="3">
        <f>Data!E58</f>
        <v>6259</v>
      </c>
      <c r="F87" s="171">
        <v>50</v>
      </c>
      <c r="G87" s="48">
        <f t="shared" si="21"/>
        <v>179.73333333333335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150.86666666666667</v>
      </c>
      <c r="D88" s="111"/>
      <c r="E88" s="3">
        <f>Data!E59</f>
        <v>6267</v>
      </c>
      <c r="F88" s="171">
        <v>51</v>
      </c>
      <c r="G88" s="48">
        <f t="shared" si="21"/>
        <v>157.76666666666665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219.29999999999995</v>
      </c>
      <c r="D89" s="111"/>
      <c r="E89" s="3">
        <f>Data!E60</f>
        <v>6276</v>
      </c>
      <c r="F89" s="171">
        <v>52</v>
      </c>
      <c r="G89" s="48">
        <f t="shared" si="21"/>
        <v>148.93333333333334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289.46666666666658</v>
      </c>
      <c r="D90" s="111"/>
      <c r="E90" s="3">
        <f>Data!E61</f>
        <v>6282</v>
      </c>
      <c r="F90" s="171">
        <v>53</v>
      </c>
      <c r="G90" s="48">
        <f t="shared" si="21"/>
        <v>209.56666666666663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3">
        <f>Data!E62</f>
        <v>6284</v>
      </c>
      <c r="F91" s="171">
        <v>54</v>
      </c>
      <c r="G91" s="48">
        <f t="shared" si="21"/>
        <v>134.43333333333334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3">
        <f>Data!E63</f>
        <v>6286</v>
      </c>
      <c r="F92" s="171">
        <v>55</v>
      </c>
      <c r="G92" s="48">
        <f t="shared" si="21"/>
        <v>86.100000000000023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3" t="str">
        <f>Data!E64</f>
        <v>TMC</v>
      </c>
      <c r="F93" s="171">
        <v>56</v>
      </c>
      <c r="G93" s="48">
        <f t="shared" si="21"/>
        <v>292.8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3">
        <f>Data!E65</f>
        <v>6289</v>
      </c>
      <c r="F94" s="171">
        <v>57</v>
      </c>
      <c r="G94" s="48">
        <f t="shared" ref="G94:G101" si="22">(J53-$L$68)/$L$67</f>
        <v>230.23333333333332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3">
        <f>Data!E66</f>
        <v>6290</v>
      </c>
      <c r="F95" s="171">
        <v>58</v>
      </c>
      <c r="G95" s="48">
        <f t="shared" si="22"/>
        <v>199.83333333333334</v>
      </c>
      <c r="I95" s="113"/>
      <c r="J95" s="113"/>
      <c r="L95" s="18"/>
      <c r="N95" s="18"/>
    </row>
    <row r="96" spans="1:18" x14ac:dyDescent="0.25">
      <c r="A96" s="95"/>
      <c r="E96" s="3">
        <f>Data!E67</f>
        <v>6300</v>
      </c>
      <c r="F96" s="171">
        <v>59</v>
      </c>
      <c r="G96" s="48">
        <f t="shared" si="22"/>
        <v>181.26666666666668</v>
      </c>
      <c r="I96" s="113"/>
      <c r="J96" s="113"/>
    </row>
    <row r="97" spans="1:10" x14ac:dyDescent="0.25">
      <c r="E97" s="3">
        <f>Data!E68</f>
        <v>6309</v>
      </c>
      <c r="F97" s="171">
        <v>60</v>
      </c>
      <c r="G97" s="48">
        <f t="shared" si="22"/>
        <v>157</v>
      </c>
      <c r="I97" s="113"/>
      <c r="J97" s="113"/>
    </row>
    <row r="98" spans="1:10" x14ac:dyDescent="0.25">
      <c r="E98" s="3">
        <f>Data!E69</f>
        <v>6310</v>
      </c>
      <c r="F98" s="171">
        <v>61</v>
      </c>
      <c r="G98" s="48">
        <f t="shared" si="22"/>
        <v>174.63333333333335</v>
      </c>
    </row>
    <row r="99" spans="1:10" x14ac:dyDescent="0.25">
      <c r="E99" s="3">
        <f>Data!E70</f>
        <v>6320</v>
      </c>
      <c r="F99" s="171">
        <v>62</v>
      </c>
      <c r="G99" s="48">
        <f t="shared" si="22"/>
        <v>208.50000000000003</v>
      </c>
    </row>
    <row r="100" spans="1:10" x14ac:dyDescent="0.25">
      <c r="E100" s="3">
        <f>Data!E71</f>
        <v>6321</v>
      </c>
      <c r="F100" s="171">
        <v>63</v>
      </c>
      <c r="G100" s="48">
        <f t="shared" si="22"/>
        <v>176.9</v>
      </c>
    </row>
    <row r="101" spans="1:10" x14ac:dyDescent="0.25">
      <c r="E101" s="3">
        <f>Data!E72</f>
        <v>6327</v>
      </c>
      <c r="F101" s="171">
        <v>64</v>
      </c>
      <c r="G101" s="48">
        <f t="shared" si="22"/>
        <v>138.9</v>
      </c>
    </row>
    <row r="102" spans="1:10" x14ac:dyDescent="0.25">
      <c r="E102" s="3">
        <f>Data!E73</f>
        <v>6328</v>
      </c>
      <c r="F102" s="171">
        <v>65</v>
      </c>
      <c r="G102" s="48">
        <f t="shared" ref="G102:G109" si="23">(M53-$L$68)/$L$67</f>
        <v>179.96666666666667</v>
      </c>
    </row>
    <row r="103" spans="1:10" x14ac:dyDescent="0.25">
      <c r="E103" s="3">
        <f>Data!E74</f>
        <v>6330</v>
      </c>
      <c r="F103" s="171">
        <v>66</v>
      </c>
      <c r="G103" s="48">
        <f t="shared" si="23"/>
        <v>171.43333333333331</v>
      </c>
    </row>
    <row r="104" spans="1:10" x14ac:dyDescent="0.25">
      <c r="E104" s="3">
        <f>Data!E75</f>
        <v>6337</v>
      </c>
      <c r="F104" s="171">
        <v>67</v>
      </c>
      <c r="G104" s="48">
        <f t="shared" si="23"/>
        <v>166.13333333333333</v>
      </c>
    </row>
    <row r="105" spans="1:10" x14ac:dyDescent="0.25">
      <c r="E105" s="3">
        <f>Data!E76</f>
        <v>6342</v>
      </c>
      <c r="F105" s="171">
        <v>68</v>
      </c>
      <c r="G105" s="48">
        <f t="shared" si="23"/>
        <v>151.63333333333333</v>
      </c>
    </row>
    <row r="106" spans="1:10" x14ac:dyDescent="0.25">
      <c r="E106" s="3">
        <f>Data!E77</f>
        <v>6351</v>
      </c>
      <c r="F106" s="171">
        <v>69</v>
      </c>
      <c r="G106" s="48">
        <f t="shared" si="23"/>
        <v>225.29999999999995</v>
      </c>
    </row>
    <row r="107" spans="1:10" x14ac:dyDescent="0.25">
      <c r="E107" s="3">
        <f>Data!E78</f>
        <v>6355</v>
      </c>
      <c r="F107" s="171">
        <v>70</v>
      </c>
      <c r="G107" s="48">
        <f t="shared" si="23"/>
        <v>206.83333333333334</v>
      </c>
    </row>
    <row r="108" spans="1:10" x14ac:dyDescent="0.25">
      <c r="E108" s="3">
        <f>Data!E79</f>
        <v>6356</v>
      </c>
      <c r="F108" s="171">
        <v>71</v>
      </c>
      <c r="G108" s="48">
        <f t="shared" si="23"/>
        <v>226.4</v>
      </c>
    </row>
    <row r="109" spans="1:10" x14ac:dyDescent="0.25">
      <c r="E109" s="3" t="str">
        <f>Data!E80</f>
        <v>TMC</v>
      </c>
      <c r="F109" s="171">
        <v>72</v>
      </c>
      <c r="G109" s="48">
        <f t="shared" si="23"/>
        <v>195.38333333333333</v>
      </c>
    </row>
    <row r="110" spans="1:10" x14ac:dyDescent="0.25">
      <c r="F110" s="171"/>
      <c r="G110" s="48"/>
    </row>
    <row r="111" spans="1:10" x14ac:dyDescent="0.25">
      <c r="A111" s="2" t="s">
        <v>99</v>
      </c>
      <c r="B111" s="2" t="s">
        <v>101</v>
      </c>
    </row>
    <row r="112" spans="1:10" x14ac:dyDescent="0.25">
      <c r="A112" s="2"/>
      <c r="C112" s="3" t="s">
        <v>96</v>
      </c>
    </row>
    <row r="113" spans="1:3" x14ac:dyDescent="0.25">
      <c r="A113" s="2"/>
      <c r="C113" s="3" t="s">
        <v>113</v>
      </c>
    </row>
    <row r="114" spans="1:3" x14ac:dyDescent="0.25">
      <c r="A114" s="2"/>
      <c r="C114" s="3" t="s">
        <v>103</v>
      </c>
    </row>
    <row r="115" spans="1:3" x14ac:dyDescent="0.25">
      <c r="A115" s="2"/>
      <c r="C115" s="3" t="s">
        <v>114</v>
      </c>
    </row>
    <row r="119" spans="1:3" x14ac:dyDescent="0.25">
      <c r="A119" s="2"/>
    </row>
  </sheetData>
  <mergeCells count="14">
    <mergeCell ref="B62:N62"/>
    <mergeCell ref="B84:J84"/>
    <mergeCell ref="B36:N36"/>
    <mergeCell ref="C38:E38"/>
    <mergeCell ref="F38:H38"/>
    <mergeCell ref="I38:K38"/>
    <mergeCell ref="L38:N38"/>
    <mergeCell ref="B49:N49"/>
    <mergeCell ref="D25:O25"/>
    <mergeCell ref="B10:N10"/>
    <mergeCell ref="D12:F12"/>
    <mergeCell ref="G12:I12"/>
    <mergeCell ref="J12:L12"/>
    <mergeCell ref="M12:O1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opLeftCell="A154" zoomScale="85" zoomScaleNormal="85" workbookViewId="0">
      <selection activeCell="J4" activeCellId="1" sqref="B4:B155 J4:J155"/>
    </sheetView>
  </sheetViews>
  <sheetFormatPr defaultRowHeight="12.75" x14ac:dyDescent="0.2"/>
  <cols>
    <col min="2" max="2" width="9.85546875" bestFit="1" customWidth="1"/>
    <col min="3" max="3" width="11.140625" bestFit="1" customWidth="1"/>
    <col min="4" max="4" width="13.85546875" bestFit="1" customWidth="1"/>
  </cols>
  <sheetData>
    <row r="1" spans="1:11" ht="15" x14ac:dyDescent="0.2">
      <c r="A1" s="276" t="s">
        <v>236</v>
      </c>
      <c r="B1" s="276" t="s">
        <v>6</v>
      </c>
      <c r="C1" s="276" t="s">
        <v>237</v>
      </c>
      <c r="D1" s="276" t="s">
        <v>134</v>
      </c>
      <c r="E1" s="276" t="s">
        <v>135</v>
      </c>
      <c r="F1" s="276" t="s">
        <v>136</v>
      </c>
      <c r="G1" s="276" t="s">
        <v>137</v>
      </c>
      <c r="H1" s="276" t="s">
        <v>138</v>
      </c>
      <c r="I1" s="276" t="s">
        <v>238</v>
      </c>
      <c r="J1" s="276" t="s">
        <v>4</v>
      </c>
      <c r="K1" s="276" t="s">
        <v>7</v>
      </c>
    </row>
    <row r="2" spans="1:11" x14ac:dyDescent="0.2">
      <c r="A2" s="277">
        <v>1</v>
      </c>
      <c r="B2" s="277" t="s">
        <v>239</v>
      </c>
      <c r="C2" s="277" t="s">
        <v>240</v>
      </c>
      <c r="D2" s="278">
        <v>44601.486805555556</v>
      </c>
      <c r="E2" s="277">
        <v>215</v>
      </c>
      <c r="F2" s="277">
        <v>-2E-3</v>
      </c>
      <c r="G2" s="277">
        <v>225</v>
      </c>
      <c r="H2" s="277">
        <v>0</v>
      </c>
      <c r="I2" s="279">
        <f>F2-H2</f>
        <v>-2E-3</v>
      </c>
      <c r="J2" s="279">
        <f>AVERAGE(H2:H3)</f>
        <v>0</v>
      </c>
      <c r="K2" s="279">
        <f>STDEV(H2:H3)</f>
        <v>0</v>
      </c>
    </row>
    <row r="3" spans="1:11" x14ac:dyDescent="0.2">
      <c r="A3" s="277">
        <v>2</v>
      </c>
      <c r="B3" s="277" t="s">
        <v>239</v>
      </c>
      <c r="C3" s="277" t="s">
        <v>240</v>
      </c>
      <c r="D3" s="278">
        <v>44601.487500000003</v>
      </c>
      <c r="E3" s="277">
        <v>215</v>
      </c>
      <c r="F3" s="277">
        <v>-1E-3</v>
      </c>
      <c r="G3" s="277">
        <v>225</v>
      </c>
      <c r="H3" s="277">
        <v>0</v>
      </c>
      <c r="I3" s="279">
        <f>F3-H3</f>
        <v>-1E-3</v>
      </c>
    </row>
    <row r="4" spans="1:11" x14ac:dyDescent="0.2">
      <c r="A4" s="277">
        <v>3</v>
      </c>
      <c r="B4" s="277">
        <v>6089</v>
      </c>
      <c r="C4" s="277" t="s">
        <v>240</v>
      </c>
      <c r="D4" s="278">
        <v>44601.488194444442</v>
      </c>
      <c r="E4" s="277">
        <v>215</v>
      </c>
      <c r="F4" s="277">
        <v>5.9640000000000004</v>
      </c>
      <c r="G4" s="277">
        <v>225</v>
      </c>
      <c r="H4" s="277">
        <v>2.3199999999999998</v>
      </c>
      <c r="I4" s="279">
        <f>F4-H4</f>
        <v>3.6440000000000006</v>
      </c>
      <c r="J4" s="279">
        <f t="shared" ref="J4" si="0">AVERAGE(H4:H5)</f>
        <v>2.3265000000000002</v>
      </c>
      <c r="K4" s="279">
        <f t="shared" ref="K4" si="1">STDEV(H4:H5)</f>
        <v>9.1923881554253611E-3</v>
      </c>
    </row>
    <row r="5" spans="1:11" x14ac:dyDescent="0.2">
      <c r="A5" s="277">
        <v>4</v>
      </c>
      <c r="B5" s="277">
        <v>6089</v>
      </c>
      <c r="C5" s="277" t="s">
        <v>240</v>
      </c>
      <c r="D5" s="278">
        <v>44601.488194444442</v>
      </c>
      <c r="E5" s="277">
        <v>215</v>
      </c>
      <c r="F5" s="277">
        <v>5.8869999999999996</v>
      </c>
      <c r="G5" s="277">
        <v>225</v>
      </c>
      <c r="H5" s="277">
        <v>2.3330000000000002</v>
      </c>
      <c r="I5" s="279">
        <f t="shared" ref="I5:I51" si="2">F5-H5</f>
        <v>3.5539999999999994</v>
      </c>
    </row>
    <row r="6" spans="1:11" x14ac:dyDescent="0.2">
      <c r="A6" s="277">
        <v>5</v>
      </c>
      <c r="B6" s="277">
        <v>6091</v>
      </c>
      <c r="C6" s="277" t="s">
        <v>240</v>
      </c>
      <c r="D6" s="278">
        <v>44601.488194444442</v>
      </c>
      <c r="E6" s="277">
        <v>215</v>
      </c>
      <c r="F6" s="277">
        <v>5.5860000000000003</v>
      </c>
      <c r="G6" s="277">
        <v>225</v>
      </c>
      <c r="H6" s="277">
        <v>2.2229999999999999</v>
      </c>
      <c r="I6" s="279">
        <f t="shared" si="2"/>
        <v>3.3630000000000004</v>
      </c>
      <c r="J6" s="279">
        <f t="shared" ref="J6" si="3">AVERAGE(H6:H7)</f>
        <v>2.1949999999999998</v>
      </c>
      <c r="K6" s="279">
        <f t="shared" ref="K6" si="4">STDEV(H6:H7)</f>
        <v>3.9597979746446695E-2</v>
      </c>
    </row>
    <row r="7" spans="1:11" x14ac:dyDescent="0.2">
      <c r="A7" s="277">
        <v>6</v>
      </c>
      <c r="B7" s="277">
        <v>6091</v>
      </c>
      <c r="C7" s="277" t="s">
        <v>240</v>
      </c>
      <c r="D7" s="278">
        <v>44601.488888888889</v>
      </c>
      <c r="E7" s="277">
        <v>215</v>
      </c>
      <c r="F7" s="277">
        <v>5.4660000000000002</v>
      </c>
      <c r="G7" s="277">
        <v>225</v>
      </c>
      <c r="H7" s="277">
        <v>2.1669999999999998</v>
      </c>
      <c r="I7" s="279">
        <f t="shared" si="2"/>
        <v>3.2990000000000004</v>
      </c>
    </row>
    <row r="8" spans="1:11" x14ac:dyDescent="0.2">
      <c r="A8" s="277">
        <v>7</v>
      </c>
      <c r="B8" s="277">
        <v>6092</v>
      </c>
      <c r="C8" s="277" t="s">
        <v>240</v>
      </c>
      <c r="D8" s="278">
        <v>44601.488888888889</v>
      </c>
      <c r="E8" s="277">
        <v>215</v>
      </c>
      <c r="F8" s="277">
        <v>5.5739999999999998</v>
      </c>
      <c r="G8" s="277">
        <v>225</v>
      </c>
      <c r="H8" s="277">
        <v>2.2290000000000001</v>
      </c>
      <c r="I8" s="279">
        <f t="shared" si="2"/>
        <v>3.3449999999999998</v>
      </c>
      <c r="J8" s="279">
        <f t="shared" ref="J8" si="5">AVERAGE(H8:H9)</f>
        <v>2.2285000000000004</v>
      </c>
      <c r="K8" s="279">
        <f t="shared" ref="K8" si="6">STDEV(H8:H9)</f>
        <v>7.0710678118646967E-4</v>
      </c>
    </row>
    <row r="9" spans="1:11" x14ac:dyDescent="0.2">
      <c r="A9" s="277">
        <v>8</v>
      </c>
      <c r="B9" s="277">
        <v>6092</v>
      </c>
      <c r="C9" s="277" t="s">
        <v>240</v>
      </c>
      <c r="D9" s="278">
        <v>44601.489583333336</v>
      </c>
      <c r="E9" s="277">
        <v>215</v>
      </c>
      <c r="F9" s="277">
        <v>5.556</v>
      </c>
      <c r="G9" s="277">
        <v>225</v>
      </c>
      <c r="H9" s="277">
        <v>2.2280000000000002</v>
      </c>
      <c r="I9" s="279">
        <f t="shared" si="2"/>
        <v>3.3279999999999998</v>
      </c>
    </row>
    <row r="10" spans="1:11" x14ac:dyDescent="0.2">
      <c r="A10" s="277">
        <v>9</v>
      </c>
      <c r="B10" s="277">
        <v>6095</v>
      </c>
      <c r="C10" s="277" t="s">
        <v>240</v>
      </c>
      <c r="D10" s="278">
        <v>44601.489583333336</v>
      </c>
      <c r="E10" s="277">
        <v>215</v>
      </c>
      <c r="F10" s="277">
        <v>6.1020000000000003</v>
      </c>
      <c r="G10" s="277">
        <v>225</v>
      </c>
      <c r="H10" s="277">
        <v>2.4740000000000002</v>
      </c>
      <c r="I10" s="279">
        <f t="shared" si="2"/>
        <v>3.6280000000000001</v>
      </c>
      <c r="J10" s="279">
        <f t="shared" ref="J10" si="7">AVERAGE(H10:H11)</f>
        <v>2.468</v>
      </c>
      <c r="K10" s="279">
        <f t="shared" ref="K10" si="8">STDEV(H10:H11)</f>
        <v>8.4852813742385784E-3</v>
      </c>
    </row>
    <row r="11" spans="1:11" x14ac:dyDescent="0.2">
      <c r="A11" s="277">
        <v>10</v>
      </c>
      <c r="B11" s="277">
        <v>6095</v>
      </c>
      <c r="C11" s="277" t="s">
        <v>240</v>
      </c>
      <c r="D11" s="278">
        <v>44601.489583333336</v>
      </c>
      <c r="E11" s="277">
        <v>215</v>
      </c>
      <c r="F11" s="277">
        <v>6.08</v>
      </c>
      <c r="G11" s="277">
        <v>225</v>
      </c>
      <c r="H11" s="277">
        <v>2.4620000000000002</v>
      </c>
      <c r="I11" s="279">
        <f t="shared" si="2"/>
        <v>3.6179999999999999</v>
      </c>
    </row>
    <row r="12" spans="1:11" x14ac:dyDescent="0.2">
      <c r="A12" s="277">
        <v>11</v>
      </c>
      <c r="B12" s="277">
        <v>6096</v>
      </c>
      <c r="C12" s="277" t="s">
        <v>240</v>
      </c>
      <c r="D12" s="278">
        <v>44601.490277777775</v>
      </c>
      <c r="E12" s="277">
        <v>215</v>
      </c>
      <c r="F12" s="277">
        <v>7.0739999999999998</v>
      </c>
      <c r="G12" s="277">
        <v>225</v>
      </c>
      <c r="H12" s="277">
        <v>2.8879999999999999</v>
      </c>
      <c r="I12" s="279">
        <f t="shared" si="2"/>
        <v>4.1859999999999999</v>
      </c>
      <c r="J12" s="279">
        <f t="shared" ref="J12" si="9">AVERAGE(H12:H13)</f>
        <v>2.8860000000000001</v>
      </c>
      <c r="K12" s="279">
        <f t="shared" ref="K12" si="10">STDEV(H12:H13)</f>
        <v>2.8284271247461927E-3</v>
      </c>
    </row>
    <row r="13" spans="1:11" x14ac:dyDescent="0.2">
      <c r="A13" s="277">
        <v>12</v>
      </c>
      <c r="B13" s="277">
        <v>6096</v>
      </c>
      <c r="C13" s="277" t="s">
        <v>240</v>
      </c>
      <c r="D13" s="278">
        <v>44601.490277777775</v>
      </c>
      <c r="E13" s="277">
        <v>215</v>
      </c>
      <c r="F13" s="277">
        <v>7.03</v>
      </c>
      <c r="G13" s="277">
        <v>225</v>
      </c>
      <c r="H13" s="277">
        <v>2.8839999999999999</v>
      </c>
      <c r="I13" s="279">
        <f t="shared" si="2"/>
        <v>4.1460000000000008</v>
      </c>
    </row>
    <row r="14" spans="1:11" x14ac:dyDescent="0.2">
      <c r="A14" s="277">
        <v>13</v>
      </c>
      <c r="B14" s="277">
        <v>6098</v>
      </c>
      <c r="C14" s="277" t="s">
        <v>240</v>
      </c>
      <c r="D14" s="278">
        <v>44601.490972222222</v>
      </c>
      <c r="E14" s="277">
        <v>215</v>
      </c>
      <c r="F14" s="277">
        <v>7.1779999999999999</v>
      </c>
      <c r="G14" s="277">
        <v>225</v>
      </c>
      <c r="H14" s="277">
        <v>2.8610000000000002</v>
      </c>
      <c r="I14" s="279">
        <f t="shared" si="2"/>
        <v>4.3170000000000002</v>
      </c>
      <c r="J14" s="279">
        <f t="shared" ref="J14" si="11">AVERAGE(H14:H15)</f>
        <v>2.8665000000000003</v>
      </c>
      <c r="K14" s="279">
        <f t="shared" ref="K14" si="12">STDEV(H14:H15)</f>
        <v>7.778174593051794E-3</v>
      </c>
    </row>
    <row r="15" spans="1:11" x14ac:dyDescent="0.2">
      <c r="A15" s="277">
        <v>14</v>
      </c>
      <c r="B15" s="277">
        <v>6098</v>
      </c>
      <c r="C15" s="277" t="s">
        <v>240</v>
      </c>
      <c r="D15" s="278">
        <v>44601.490972222222</v>
      </c>
      <c r="E15" s="277">
        <v>215</v>
      </c>
      <c r="F15" s="277">
        <v>7.1260000000000003</v>
      </c>
      <c r="G15" s="277">
        <v>225</v>
      </c>
      <c r="H15" s="277">
        <v>2.8719999999999999</v>
      </c>
      <c r="I15" s="279">
        <f t="shared" si="2"/>
        <v>4.2540000000000004</v>
      </c>
    </row>
    <row r="16" spans="1:11" x14ac:dyDescent="0.2">
      <c r="A16" s="277">
        <v>15</v>
      </c>
      <c r="B16" s="277">
        <v>6103</v>
      </c>
      <c r="C16" s="277" t="s">
        <v>240</v>
      </c>
      <c r="D16" s="278">
        <v>44601.490972222222</v>
      </c>
      <c r="E16" s="277">
        <v>215</v>
      </c>
      <c r="F16" s="277">
        <v>5.4770000000000003</v>
      </c>
      <c r="G16" s="277">
        <v>225</v>
      </c>
      <c r="H16" s="277">
        <v>2.1859999999999999</v>
      </c>
      <c r="I16" s="279">
        <f t="shared" si="2"/>
        <v>3.2910000000000004</v>
      </c>
      <c r="J16" s="279">
        <f t="shared" ref="J16" si="13">AVERAGE(H16:H17)</f>
        <v>2.1755</v>
      </c>
      <c r="K16" s="279">
        <f t="shared" ref="K16" si="14">STDEV(H16:H17)</f>
        <v>1.4849242404917433E-2</v>
      </c>
    </row>
    <row r="17" spans="1:11" x14ac:dyDescent="0.2">
      <c r="A17" s="277">
        <v>16</v>
      </c>
      <c r="B17" s="277">
        <v>6103</v>
      </c>
      <c r="C17" s="277" t="s">
        <v>240</v>
      </c>
      <c r="D17" s="278">
        <v>44601.491666666669</v>
      </c>
      <c r="E17" s="277">
        <v>215</v>
      </c>
      <c r="F17" s="277">
        <v>5.3730000000000002</v>
      </c>
      <c r="G17" s="277">
        <v>225</v>
      </c>
      <c r="H17" s="277">
        <v>2.165</v>
      </c>
      <c r="I17" s="279">
        <f t="shared" si="2"/>
        <v>3.2080000000000002</v>
      </c>
    </row>
    <row r="18" spans="1:11" x14ac:dyDescent="0.2">
      <c r="A18" s="277">
        <v>17</v>
      </c>
      <c r="B18" s="277" t="s">
        <v>180</v>
      </c>
      <c r="C18" s="277" t="s">
        <v>240</v>
      </c>
      <c r="D18" s="278">
        <v>44601.491666666669</v>
      </c>
      <c r="E18" s="277">
        <v>215</v>
      </c>
      <c r="F18" s="277">
        <v>7.6130000000000004</v>
      </c>
      <c r="G18" s="277">
        <v>225</v>
      </c>
      <c r="H18" s="277">
        <v>3.1059999999999999</v>
      </c>
      <c r="I18" s="279">
        <f t="shared" si="2"/>
        <v>4.5070000000000006</v>
      </c>
      <c r="J18" s="279">
        <f t="shared" ref="J18" si="15">AVERAGE(H18:H19)</f>
        <v>3.117</v>
      </c>
      <c r="K18" s="279">
        <f t="shared" ref="K18" si="16">STDEV(H18:H19)</f>
        <v>1.5556349186104216E-2</v>
      </c>
    </row>
    <row r="19" spans="1:11" x14ac:dyDescent="0.2">
      <c r="A19" s="277">
        <v>18</v>
      </c>
      <c r="B19" s="277" t="s">
        <v>180</v>
      </c>
      <c r="C19" s="277" t="s">
        <v>240</v>
      </c>
      <c r="D19" s="278">
        <v>44601.492361111108</v>
      </c>
      <c r="E19" s="277">
        <v>215</v>
      </c>
      <c r="F19" s="277">
        <v>7.665</v>
      </c>
      <c r="G19" s="277">
        <v>225</v>
      </c>
      <c r="H19" s="277">
        <v>3.1280000000000001</v>
      </c>
      <c r="I19" s="279">
        <f t="shared" si="2"/>
        <v>4.5369999999999999</v>
      </c>
    </row>
    <row r="20" spans="1:11" x14ac:dyDescent="0.2">
      <c r="A20" s="277">
        <v>19</v>
      </c>
      <c r="B20" s="277">
        <v>6112</v>
      </c>
      <c r="C20" s="277" t="s">
        <v>240</v>
      </c>
      <c r="D20" s="278">
        <v>44601.493055555555</v>
      </c>
      <c r="E20" s="277">
        <v>215</v>
      </c>
      <c r="F20" s="277">
        <v>4.4859999999999998</v>
      </c>
      <c r="G20" s="277">
        <v>225</v>
      </c>
      <c r="H20" s="277">
        <v>1.8440000000000001</v>
      </c>
      <c r="I20" s="279">
        <f t="shared" si="2"/>
        <v>2.6419999999999995</v>
      </c>
      <c r="J20" s="279">
        <f t="shared" ref="J20" si="17">AVERAGE(H20:H21)</f>
        <v>1.8945000000000001</v>
      </c>
      <c r="K20" s="279">
        <f t="shared" ref="K20" si="18">STDEV(H20:H21)</f>
        <v>7.1417784899841283E-2</v>
      </c>
    </row>
    <row r="21" spans="1:11" x14ac:dyDescent="0.2">
      <c r="A21" s="277">
        <v>20</v>
      </c>
      <c r="B21" s="277">
        <v>6112</v>
      </c>
      <c r="C21" s="277" t="s">
        <v>240</v>
      </c>
      <c r="D21" s="278">
        <v>44601.493750000001</v>
      </c>
      <c r="E21" s="277">
        <v>215</v>
      </c>
      <c r="F21" s="277">
        <v>4.8369999999999997</v>
      </c>
      <c r="G21" s="277">
        <v>225</v>
      </c>
      <c r="H21" s="277">
        <v>1.9450000000000001</v>
      </c>
      <c r="I21" s="279">
        <f t="shared" si="2"/>
        <v>2.8919999999999995</v>
      </c>
    </row>
    <row r="22" spans="1:11" x14ac:dyDescent="0.2">
      <c r="A22" s="277">
        <v>21</v>
      </c>
      <c r="B22" s="277">
        <v>6114</v>
      </c>
      <c r="C22" s="277" t="s">
        <v>240</v>
      </c>
      <c r="D22" s="278">
        <v>44601.493750000001</v>
      </c>
      <c r="E22" s="277">
        <v>215</v>
      </c>
      <c r="F22" s="277">
        <v>6.0759999999999996</v>
      </c>
      <c r="G22" s="277">
        <v>225</v>
      </c>
      <c r="H22" s="277">
        <v>2.464</v>
      </c>
      <c r="I22" s="279">
        <f t="shared" si="2"/>
        <v>3.6119999999999997</v>
      </c>
      <c r="J22" s="279">
        <f t="shared" ref="J22" si="19">AVERAGE(H22:H23)</f>
        <v>2.452</v>
      </c>
      <c r="K22" s="279">
        <f t="shared" ref="K22" si="20">STDEV(H22:H23)</f>
        <v>1.6970562748477157E-2</v>
      </c>
    </row>
    <row r="23" spans="1:11" x14ac:dyDescent="0.2">
      <c r="A23" s="277">
        <v>22</v>
      </c>
      <c r="B23" s="277">
        <v>6114</v>
      </c>
      <c r="C23" s="277" t="s">
        <v>240</v>
      </c>
      <c r="D23" s="278">
        <v>44601.494444444441</v>
      </c>
      <c r="E23" s="277">
        <v>215</v>
      </c>
      <c r="F23" s="277">
        <v>6.1390000000000002</v>
      </c>
      <c r="G23" s="277">
        <v>225</v>
      </c>
      <c r="H23" s="277">
        <v>2.44</v>
      </c>
      <c r="I23" s="279">
        <f t="shared" si="2"/>
        <v>3.6990000000000003</v>
      </c>
    </row>
    <row r="24" spans="1:11" x14ac:dyDescent="0.2">
      <c r="A24" s="277">
        <v>23</v>
      </c>
      <c r="B24" s="277">
        <v>6119</v>
      </c>
      <c r="C24" s="277" t="s">
        <v>240</v>
      </c>
      <c r="D24" s="278">
        <v>44601.494444444441</v>
      </c>
      <c r="E24" s="277">
        <v>215</v>
      </c>
      <c r="F24" s="277">
        <v>5.6449999999999996</v>
      </c>
      <c r="G24" s="277">
        <v>225</v>
      </c>
      <c r="H24" s="277">
        <v>2.282</v>
      </c>
      <c r="I24" s="279">
        <f t="shared" si="2"/>
        <v>3.3629999999999995</v>
      </c>
      <c r="J24" s="279">
        <f t="shared" ref="J24" si="21">AVERAGE(H24:H25)</f>
        <v>2.2795000000000001</v>
      </c>
      <c r="K24" s="279">
        <f t="shared" ref="K24" si="22">STDEV(H24:H25)</f>
        <v>3.5355339059326622E-3</v>
      </c>
    </row>
    <row r="25" spans="1:11" x14ac:dyDescent="0.2">
      <c r="A25" s="277">
        <v>24</v>
      </c>
      <c r="B25" s="277">
        <v>6119</v>
      </c>
      <c r="C25" s="277" t="s">
        <v>240</v>
      </c>
      <c r="D25" s="278">
        <v>44601.494444444441</v>
      </c>
      <c r="E25" s="277">
        <v>215</v>
      </c>
      <c r="F25" s="277">
        <v>5.61</v>
      </c>
      <c r="G25" s="277">
        <v>225</v>
      </c>
      <c r="H25" s="277">
        <v>2.2770000000000001</v>
      </c>
      <c r="I25" s="279">
        <f t="shared" si="2"/>
        <v>3.3330000000000002</v>
      </c>
    </row>
    <row r="26" spans="1:11" x14ac:dyDescent="0.2">
      <c r="A26" s="277">
        <v>25</v>
      </c>
      <c r="B26" s="277">
        <v>6120</v>
      </c>
      <c r="C26" s="277" t="s">
        <v>240</v>
      </c>
      <c r="D26" s="278">
        <v>44601.495138888888</v>
      </c>
      <c r="E26" s="277">
        <v>215</v>
      </c>
      <c r="F26" s="277">
        <v>5.4379999999999997</v>
      </c>
      <c r="G26" s="277">
        <v>225</v>
      </c>
      <c r="H26" s="277">
        <v>2.1629999999999998</v>
      </c>
      <c r="I26" s="279">
        <f t="shared" si="2"/>
        <v>3.2749999999999999</v>
      </c>
      <c r="J26" s="279">
        <f t="shared" ref="J26" si="23">AVERAGE(H26:H27)</f>
        <v>2.1695000000000002</v>
      </c>
      <c r="K26" s="279">
        <f t="shared" ref="K26" si="24">STDEV(H26:H27)</f>
        <v>9.1923881554253611E-3</v>
      </c>
    </row>
    <row r="27" spans="1:11" x14ac:dyDescent="0.2">
      <c r="A27" s="277">
        <v>26</v>
      </c>
      <c r="B27" s="277">
        <v>6120</v>
      </c>
      <c r="C27" s="277" t="s">
        <v>240</v>
      </c>
      <c r="D27" s="278">
        <v>44601.495138888888</v>
      </c>
      <c r="E27" s="277">
        <v>215</v>
      </c>
      <c r="F27" s="277">
        <v>5.452</v>
      </c>
      <c r="G27" s="277">
        <v>225</v>
      </c>
      <c r="H27" s="277">
        <v>2.1760000000000002</v>
      </c>
      <c r="I27" s="279">
        <f t="shared" si="2"/>
        <v>3.2759999999999998</v>
      </c>
    </row>
    <row r="28" spans="1:11" x14ac:dyDescent="0.2">
      <c r="A28" s="277">
        <v>27</v>
      </c>
      <c r="B28" s="277">
        <v>6121</v>
      </c>
      <c r="C28" s="277" t="s">
        <v>240</v>
      </c>
      <c r="D28" s="278">
        <v>44601.495138888888</v>
      </c>
      <c r="E28" s="277">
        <v>215</v>
      </c>
      <c r="F28" s="277">
        <v>6.2</v>
      </c>
      <c r="G28" s="277">
        <v>225</v>
      </c>
      <c r="H28" s="277">
        <v>2.4340000000000002</v>
      </c>
      <c r="I28" s="279">
        <f t="shared" si="2"/>
        <v>3.766</v>
      </c>
      <c r="J28" s="279">
        <f t="shared" ref="J28" si="25">AVERAGE(H28:H29)</f>
        <v>2.4325000000000001</v>
      </c>
      <c r="K28" s="279">
        <f t="shared" ref="K28" si="26">STDEV(H28:H29)</f>
        <v>2.1213203435597231E-3</v>
      </c>
    </row>
    <row r="29" spans="1:11" x14ac:dyDescent="0.2">
      <c r="A29" s="277">
        <v>28</v>
      </c>
      <c r="B29" s="277">
        <v>6121</v>
      </c>
      <c r="C29" s="277" t="s">
        <v>240</v>
      </c>
      <c r="D29" s="278">
        <v>44601.495833333334</v>
      </c>
      <c r="E29" s="277">
        <v>215</v>
      </c>
      <c r="F29" s="277">
        <v>6.2089999999999996</v>
      </c>
      <c r="G29" s="277">
        <v>225</v>
      </c>
      <c r="H29" s="277">
        <v>2.431</v>
      </c>
      <c r="I29" s="279">
        <f t="shared" si="2"/>
        <v>3.7779999999999996</v>
      </c>
    </row>
    <row r="30" spans="1:11" x14ac:dyDescent="0.2">
      <c r="A30" s="277">
        <v>29</v>
      </c>
      <c r="B30" s="277">
        <v>6122</v>
      </c>
      <c r="C30" s="277" t="s">
        <v>240</v>
      </c>
      <c r="D30" s="278">
        <v>44601.495833333334</v>
      </c>
      <c r="E30" s="277">
        <v>215</v>
      </c>
      <c r="F30" s="277">
        <v>5.8449999999999998</v>
      </c>
      <c r="G30" s="277">
        <v>225</v>
      </c>
      <c r="H30" s="277">
        <v>2.266</v>
      </c>
      <c r="I30" s="279">
        <f t="shared" si="2"/>
        <v>3.5789999999999997</v>
      </c>
      <c r="J30" s="279">
        <f t="shared" ref="J30" si="27">AVERAGE(H30:H31)</f>
        <v>2.2960000000000003</v>
      </c>
      <c r="K30" s="279">
        <f t="shared" ref="K30" si="28">STDEV(H30:H31)</f>
        <v>4.2426406871192889E-2</v>
      </c>
    </row>
    <row r="31" spans="1:11" x14ac:dyDescent="0.2">
      <c r="A31" s="277">
        <v>52</v>
      </c>
      <c r="B31" s="277">
        <v>6122</v>
      </c>
      <c r="C31" s="277" t="s">
        <v>240</v>
      </c>
      <c r="D31" s="278">
        <v>44601.504861111112</v>
      </c>
      <c r="E31" s="277">
        <v>215</v>
      </c>
      <c r="F31" s="277">
        <v>5.9450000000000003</v>
      </c>
      <c r="G31" s="277">
        <v>225</v>
      </c>
      <c r="H31" s="277">
        <v>2.3260000000000001</v>
      </c>
      <c r="I31" s="279">
        <f t="shared" si="2"/>
        <v>3.6190000000000002</v>
      </c>
    </row>
    <row r="32" spans="1:11" x14ac:dyDescent="0.2">
      <c r="A32" s="277">
        <v>31</v>
      </c>
      <c r="B32" s="277">
        <v>6128</v>
      </c>
      <c r="C32" s="277" t="s">
        <v>240</v>
      </c>
      <c r="D32" s="278">
        <v>44601.496527777781</v>
      </c>
      <c r="E32" s="277">
        <v>215</v>
      </c>
      <c r="F32" s="277">
        <v>6.3789999999999996</v>
      </c>
      <c r="G32" s="277">
        <v>225</v>
      </c>
      <c r="H32" s="277">
        <v>2.5590000000000002</v>
      </c>
      <c r="I32" s="279">
        <f t="shared" si="2"/>
        <v>3.8199999999999994</v>
      </c>
      <c r="J32" s="279">
        <f t="shared" ref="J32" si="29">AVERAGE(H32:H33)</f>
        <v>2.5650000000000004</v>
      </c>
      <c r="K32" s="279">
        <f t="shared" ref="K32" si="30">STDEV(H32:H33)</f>
        <v>8.4852813742385784E-3</v>
      </c>
    </row>
    <row r="33" spans="1:11" x14ac:dyDescent="0.2">
      <c r="A33" s="277">
        <v>32</v>
      </c>
      <c r="B33" s="277">
        <v>6128</v>
      </c>
      <c r="C33" s="277" t="s">
        <v>240</v>
      </c>
      <c r="D33" s="278">
        <v>44601.496527777781</v>
      </c>
      <c r="E33" s="277">
        <v>215</v>
      </c>
      <c r="F33" s="277">
        <v>6.5170000000000003</v>
      </c>
      <c r="G33" s="277">
        <v>225</v>
      </c>
      <c r="H33" s="277">
        <v>2.5710000000000002</v>
      </c>
      <c r="I33" s="279">
        <f t="shared" si="2"/>
        <v>3.9460000000000002</v>
      </c>
    </row>
    <row r="34" spans="1:11" x14ac:dyDescent="0.2">
      <c r="A34" s="277">
        <v>33</v>
      </c>
      <c r="B34" s="277">
        <v>6132</v>
      </c>
      <c r="C34" s="277" t="s">
        <v>240</v>
      </c>
      <c r="D34" s="278">
        <v>44601.49722222222</v>
      </c>
      <c r="E34" s="277">
        <v>215</v>
      </c>
      <c r="F34" s="277">
        <v>5.4619999999999997</v>
      </c>
      <c r="G34" s="277">
        <v>225</v>
      </c>
      <c r="H34" s="277">
        <v>2.1579999999999999</v>
      </c>
      <c r="I34" s="279">
        <f t="shared" si="2"/>
        <v>3.3039999999999998</v>
      </c>
      <c r="J34" s="279">
        <f t="shared" ref="J34" si="31">AVERAGE(H34:H35)</f>
        <v>2.1870000000000003</v>
      </c>
      <c r="K34" s="279">
        <f t="shared" ref="K34" si="32">STDEV(H34:H35)</f>
        <v>4.1012193308819951E-2</v>
      </c>
    </row>
    <row r="35" spans="1:11" x14ac:dyDescent="0.2">
      <c r="A35" s="277">
        <v>34</v>
      </c>
      <c r="B35" s="277">
        <v>6132</v>
      </c>
      <c r="C35" s="277" t="s">
        <v>240</v>
      </c>
      <c r="D35" s="278">
        <v>44601.497916666667</v>
      </c>
      <c r="E35" s="277">
        <v>215</v>
      </c>
      <c r="F35" s="277">
        <v>5.6139999999999999</v>
      </c>
      <c r="G35" s="277">
        <v>225</v>
      </c>
      <c r="H35" s="277">
        <v>2.2160000000000002</v>
      </c>
      <c r="I35" s="279">
        <f t="shared" si="2"/>
        <v>3.3979999999999997</v>
      </c>
    </row>
    <row r="36" spans="1:11" x14ac:dyDescent="0.2">
      <c r="A36" s="277">
        <v>35</v>
      </c>
      <c r="B36" s="277">
        <v>6136</v>
      </c>
      <c r="C36" s="277" t="s">
        <v>240</v>
      </c>
      <c r="D36" s="278">
        <v>44601.497916666667</v>
      </c>
      <c r="E36" s="277">
        <v>215</v>
      </c>
      <c r="F36" s="277">
        <v>6.2039999999999997</v>
      </c>
      <c r="G36" s="277">
        <v>225</v>
      </c>
      <c r="H36" s="277">
        <v>2.4</v>
      </c>
      <c r="I36" s="279">
        <f t="shared" si="2"/>
        <v>3.8039999999999998</v>
      </c>
      <c r="J36" s="279">
        <f t="shared" ref="J36" si="33">AVERAGE(H36:H37)</f>
        <v>2.4005000000000001</v>
      </c>
      <c r="K36" s="279">
        <f t="shared" ref="K36" si="34">STDEV(H36:H37)</f>
        <v>7.0710678118646967E-4</v>
      </c>
    </row>
    <row r="37" spans="1:11" x14ac:dyDescent="0.2">
      <c r="A37" s="277">
        <v>36</v>
      </c>
      <c r="B37" s="277">
        <v>6136</v>
      </c>
      <c r="C37" s="277" t="s">
        <v>240</v>
      </c>
      <c r="D37" s="278">
        <v>44601.498611111114</v>
      </c>
      <c r="E37" s="277">
        <v>215</v>
      </c>
      <c r="F37" s="277">
        <v>6.0570000000000004</v>
      </c>
      <c r="G37" s="277">
        <v>225</v>
      </c>
      <c r="H37" s="277">
        <v>2.4009999999999998</v>
      </c>
      <c r="I37" s="279">
        <f t="shared" si="2"/>
        <v>3.6560000000000006</v>
      </c>
    </row>
    <row r="38" spans="1:11" x14ac:dyDescent="0.2">
      <c r="A38" s="277">
        <v>37</v>
      </c>
      <c r="B38" s="277">
        <v>6137</v>
      </c>
      <c r="C38" s="277" t="s">
        <v>240</v>
      </c>
      <c r="D38" s="278">
        <v>44601.498611111114</v>
      </c>
      <c r="E38" s="277">
        <v>215</v>
      </c>
      <c r="F38" s="277">
        <v>6.1150000000000002</v>
      </c>
      <c r="G38" s="277">
        <v>225</v>
      </c>
      <c r="H38" s="277">
        <v>2.4129999999999998</v>
      </c>
      <c r="I38" s="279">
        <f t="shared" si="2"/>
        <v>3.7020000000000004</v>
      </c>
      <c r="J38" s="279">
        <f t="shared" ref="J38" si="35">AVERAGE(H38:H39)</f>
        <v>2.4314999999999998</v>
      </c>
      <c r="K38" s="279">
        <f t="shared" ref="K38" si="36">STDEV(H38:H39)</f>
        <v>2.6162950903902516E-2</v>
      </c>
    </row>
    <row r="39" spans="1:11" x14ac:dyDescent="0.2">
      <c r="A39" s="277">
        <v>38</v>
      </c>
      <c r="B39" s="277">
        <v>6137</v>
      </c>
      <c r="C39" s="277" t="s">
        <v>240</v>
      </c>
      <c r="D39" s="278">
        <v>44601.499305555553</v>
      </c>
      <c r="E39" s="277">
        <v>215</v>
      </c>
      <c r="F39" s="277">
        <v>6.0759999999999996</v>
      </c>
      <c r="G39" s="277">
        <v>225</v>
      </c>
      <c r="H39" s="277">
        <v>2.4500000000000002</v>
      </c>
      <c r="I39" s="279">
        <f t="shared" si="2"/>
        <v>3.6259999999999994</v>
      </c>
    </row>
    <row r="40" spans="1:11" x14ac:dyDescent="0.2">
      <c r="A40" s="277">
        <v>39</v>
      </c>
      <c r="B40" s="277">
        <v>6145</v>
      </c>
      <c r="C40" s="277" t="s">
        <v>240</v>
      </c>
      <c r="D40" s="278">
        <v>44601.499305555553</v>
      </c>
      <c r="E40" s="277">
        <v>215</v>
      </c>
      <c r="F40" s="277">
        <v>5.3239999999999998</v>
      </c>
      <c r="G40" s="277">
        <v>225</v>
      </c>
      <c r="H40" s="277">
        <v>2.0569999999999999</v>
      </c>
      <c r="I40" s="279">
        <f t="shared" si="2"/>
        <v>3.2669999999999999</v>
      </c>
      <c r="J40" s="279">
        <f t="shared" ref="J40" si="37">AVERAGE(H40:H41)</f>
        <v>2.0680000000000001</v>
      </c>
      <c r="K40" s="279">
        <f t="shared" ref="K40" si="38">STDEV(H40:H41)</f>
        <v>1.5556349186104216E-2</v>
      </c>
    </row>
    <row r="41" spans="1:11" x14ac:dyDescent="0.2">
      <c r="A41" s="277">
        <v>40</v>
      </c>
      <c r="B41" s="277">
        <v>6145</v>
      </c>
      <c r="C41" s="277" t="s">
        <v>240</v>
      </c>
      <c r="D41" s="278">
        <v>44601.499305555553</v>
      </c>
      <c r="E41" s="277">
        <v>215</v>
      </c>
      <c r="F41" s="277">
        <v>5.3769999999999998</v>
      </c>
      <c r="G41" s="277">
        <v>225</v>
      </c>
      <c r="H41" s="277">
        <v>2.0790000000000002</v>
      </c>
      <c r="I41" s="279">
        <f t="shared" si="2"/>
        <v>3.2979999999999996</v>
      </c>
    </row>
    <row r="42" spans="1:11" x14ac:dyDescent="0.2">
      <c r="A42" s="277">
        <v>41</v>
      </c>
      <c r="B42" s="277">
        <v>6146</v>
      </c>
      <c r="C42" s="277" t="s">
        <v>240</v>
      </c>
      <c r="D42" s="278">
        <v>44601.5</v>
      </c>
      <c r="E42" s="277">
        <v>215</v>
      </c>
      <c r="F42" s="277">
        <v>4.9749999999999996</v>
      </c>
      <c r="G42" s="277">
        <v>225</v>
      </c>
      <c r="H42" s="277">
        <v>2.0139999999999998</v>
      </c>
      <c r="I42" s="279">
        <f t="shared" si="2"/>
        <v>2.9609999999999999</v>
      </c>
      <c r="J42" s="279">
        <f t="shared" ref="J42" si="39">AVERAGE(H42:H43)</f>
        <v>2.0185</v>
      </c>
      <c r="K42" s="279">
        <f t="shared" ref="K42" si="40">STDEV(H42:H43)</f>
        <v>6.3639610306791689E-3</v>
      </c>
    </row>
    <row r="43" spans="1:11" x14ac:dyDescent="0.2">
      <c r="A43" s="277">
        <v>42</v>
      </c>
      <c r="B43" s="277">
        <v>6146</v>
      </c>
      <c r="C43" s="277" t="s">
        <v>240</v>
      </c>
      <c r="D43" s="278">
        <v>44601.5</v>
      </c>
      <c r="E43" s="277">
        <v>215</v>
      </c>
      <c r="F43" s="277">
        <v>5.1210000000000004</v>
      </c>
      <c r="G43" s="277">
        <v>225</v>
      </c>
      <c r="H43" s="277">
        <v>2.0230000000000001</v>
      </c>
      <c r="I43" s="279">
        <f t="shared" si="2"/>
        <v>3.0980000000000003</v>
      </c>
    </row>
    <row r="44" spans="1:11" x14ac:dyDescent="0.2">
      <c r="A44" s="277">
        <v>43</v>
      </c>
      <c r="B44" s="277">
        <v>6147</v>
      </c>
      <c r="C44" s="277" t="s">
        <v>240</v>
      </c>
      <c r="D44" s="278">
        <v>44601.500694444447</v>
      </c>
      <c r="E44" s="277">
        <v>215</v>
      </c>
      <c r="F44" s="277">
        <v>6.0380000000000003</v>
      </c>
      <c r="G44" s="277">
        <v>225</v>
      </c>
      <c r="H44" s="277">
        <v>2.3809999999999998</v>
      </c>
      <c r="I44" s="279">
        <f t="shared" si="2"/>
        <v>3.6570000000000005</v>
      </c>
      <c r="J44" s="279">
        <f t="shared" ref="J44" si="41">AVERAGE(H44:H45)</f>
        <v>2.3694999999999999</v>
      </c>
      <c r="K44" s="279">
        <f t="shared" ref="K44" si="42">STDEV(H44:H45)</f>
        <v>1.6263455967290372E-2</v>
      </c>
    </row>
    <row r="45" spans="1:11" x14ac:dyDescent="0.2">
      <c r="A45" s="277">
        <v>44</v>
      </c>
      <c r="B45" s="277">
        <v>6147</v>
      </c>
      <c r="C45" s="277" t="s">
        <v>240</v>
      </c>
      <c r="D45" s="278">
        <v>44601.501388888886</v>
      </c>
      <c r="E45" s="277">
        <v>215</v>
      </c>
      <c r="F45" s="277">
        <v>6.0410000000000004</v>
      </c>
      <c r="G45" s="277">
        <v>225</v>
      </c>
      <c r="H45" s="277">
        <v>2.3580000000000001</v>
      </c>
      <c r="I45" s="279">
        <f t="shared" si="2"/>
        <v>3.6830000000000003</v>
      </c>
    </row>
    <row r="46" spans="1:11" x14ac:dyDescent="0.2">
      <c r="A46" s="277">
        <v>45</v>
      </c>
      <c r="B46" s="277">
        <v>6154</v>
      </c>
      <c r="C46" s="277" t="s">
        <v>240</v>
      </c>
      <c r="D46" s="278">
        <v>44601.501388888886</v>
      </c>
      <c r="E46" s="277">
        <v>215</v>
      </c>
      <c r="F46" s="277">
        <v>6.0510000000000002</v>
      </c>
      <c r="G46" s="277">
        <v>225</v>
      </c>
      <c r="H46" s="277">
        <v>2.4129999999999998</v>
      </c>
      <c r="I46" s="279">
        <f t="shared" si="2"/>
        <v>3.6380000000000003</v>
      </c>
      <c r="J46" s="279">
        <f t="shared" ref="J46" si="43">AVERAGE(H46:H47)</f>
        <v>2.4055</v>
      </c>
      <c r="K46" s="279">
        <f t="shared" ref="K46" si="44">STDEV(H46:H47)</f>
        <v>1.0606601717797986E-2</v>
      </c>
    </row>
    <row r="47" spans="1:11" x14ac:dyDescent="0.2">
      <c r="A47" s="277">
        <v>46</v>
      </c>
      <c r="B47" s="277">
        <v>6154</v>
      </c>
      <c r="C47" s="277" t="s">
        <v>240</v>
      </c>
      <c r="D47" s="278">
        <v>44601.501388888886</v>
      </c>
      <c r="E47" s="277">
        <v>215</v>
      </c>
      <c r="F47" s="277">
        <v>5.9569999999999999</v>
      </c>
      <c r="G47" s="277">
        <v>225</v>
      </c>
      <c r="H47" s="277">
        <v>2.3980000000000001</v>
      </c>
      <c r="I47" s="279">
        <f t="shared" si="2"/>
        <v>3.5589999999999997</v>
      </c>
    </row>
    <row r="48" spans="1:11" x14ac:dyDescent="0.2">
      <c r="A48" s="277">
        <v>47</v>
      </c>
      <c r="B48" s="277">
        <v>6160</v>
      </c>
      <c r="C48" s="277" t="s">
        <v>240</v>
      </c>
      <c r="D48" s="278">
        <v>44601.502083333333</v>
      </c>
      <c r="E48" s="277">
        <v>215</v>
      </c>
      <c r="F48" s="277">
        <v>7.4130000000000003</v>
      </c>
      <c r="G48" s="277">
        <v>225</v>
      </c>
      <c r="H48" s="277">
        <v>3</v>
      </c>
      <c r="I48" s="279">
        <f t="shared" si="2"/>
        <v>4.4130000000000003</v>
      </c>
      <c r="J48" s="279">
        <f t="shared" ref="J48" si="45">AVERAGE(H48:H49)</f>
        <v>3.0065</v>
      </c>
      <c r="K48" s="279">
        <f t="shared" ref="K48" si="46">STDEV(H48:H49)</f>
        <v>9.1923881554250471E-3</v>
      </c>
    </row>
    <row r="49" spans="1:11" x14ac:dyDescent="0.2">
      <c r="A49" s="277">
        <v>48</v>
      </c>
      <c r="B49" s="277">
        <v>6160</v>
      </c>
      <c r="C49" s="277" t="s">
        <v>240</v>
      </c>
      <c r="D49" s="278">
        <v>44601.502083333333</v>
      </c>
      <c r="E49" s="277">
        <v>215</v>
      </c>
      <c r="F49" s="277">
        <v>7.54</v>
      </c>
      <c r="G49" s="277">
        <v>225</v>
      </c>
      <c r="H49" s="277">
        <v>3.0129999999999999</v>
      </c>
      <c r="I49" s="279">
        <f t="shared" si="2"/>
        <v>4.5270000000000001</v>
      </c>
    </row>
    <row r="50" spans="1:11" x14ac:dyDescent="0.2">
      <c r="A50" s="277">
        <v>50</v>
      </c>
      <c r="B50" s="277" t="s">
        <v>180</v>
      </c>
      <c r="C50" s="277" t="s">
        <v>240</v>
      </c>
      <c r="D50" s="278">
        <v>44601.50277777778</v>
      </c>
      <c r="E50" s="277">
        <v>215</v>
      </c>
      <c r="F50" s="277">
        <v>7.5289999999999999</v>
      </c>
      <c r="G50" s="277">
        <v>225</v>
      </c>
      <c r="H50" s="277">
        <v>3.06</v>
      </c>
      <c r="I50" s="279">
        <f t="shared" si="2"/>
        <v>4.4689999999999994</v>
      </c>
      <c r="J50" s="279">
        <f t="shared" ref="J50" si="47">AVERAGE(H50:H51)</f>
        <v>3.0695000000000001</v>
      </c>
      <c r="K50" s="279">
        <f t="shared" ref="K50" si="48">STDEV(H50:H51)</f>
        <v>1.3435028842544494E-2</v>
      </c>
    </row>
    <row r="51" spans="1:11" x14ac:dyDescent="0.2">
      <c r="A51" s="277">
        <v>51</v>
      </c>
      <c r="B51" s="277" t="s">
        <v>180</v>
      </c>
      <c r="C51" s="277" t="s">
        <v>240</v>
      </c>
      <c r="D51" s="278">
        <v>44601.50277777778</v>
      </c>
      <c r="E51" s="277">
        <v>215</v>
      </c>
      <c r="F51" s="277">
        <v>7.5609999999999999</v>
      </c>
      <c r="G51" s="277">
        <v>225</v>
      </c>
      <c r="H51" s="277">
        <v>3.0790000000000002</v>
      </c>
      <c r="I51" s="279">
        <f t="shared" si="2"/>
        <v>4.4819999999999993</v>
      </c>
    </row>
    <row r="53" spans="1:11" ht="15" x14ac:dyDescent="0.2">
      <c r="A53" s="276" t="s">
        <v>236</v>
      </c>
      <c r="B53" s="276" t="s">
        <v>6</v>
      </c>
      <c r="C53" s="276" t="s">
        <v>237</v>
      </c>
      <c r="D53" s="276" t="s">
        <v>134</v>
      </c>
      <c r="E53" s="276" t="s">
        <v>135</v>
      </c>
      <c r="F53" s="276" t="s">
        <v>136</v>
      </c>
      <c r="G53" s="276" t="s">
        <v>137</v>
      </c>
      <c r="H53" s="276" t="s">
        <v>138</v>
      </c>
      <c r="I53" s="276" t="s">
        <v>238</v>
      </c>
      <c r="J53" s="276" t="s">
        <v>4</v>
      </c>
      <c r="K53" s="276" t="s">
        <v>7</v>
      </c>
    </row>
    <row r="54" spans="1:11" x14ac:dyDescent="0.2">
      <c r="A54" s="277">
        <v>1</v>
      </c>
      <c r="B54" s="277" t="s">
        <v>239</v>
      </c>
      <c r="C54" s="277" t="s">
        <v>240</v>
      </c>
      <c r="D54" s="278">
        <v>44600.634027777778</v>
      </c>
      <c r="E54" s="277">
        <v>225</v>
      </c>
      <c r="F54" s="277">
        <v>0</v>
      </c>
      <c r="G54" s="277">
        <v>215</v>
      </c>
      <c r="H54" s="277">
        <v>-3.0000000000000001E-3</v>
      </c>
      <c r="I54" s="280">
        <f>H54-F54</f>
        <v>-3.0000000000000001E-3</v>
      </c>
      <c r="J54" s="279">
        <f>AVERAGE(I54:I55)</f>
        <v>-2.5000000000000001E-3</v>
      </c>
      <c r="K54" s="279">
        <f>STDEV(I54:I55)</f>
        <v>7.0710678118654751E-4</v>
      </c>
    </row>
    <row r="55" spans="1:11" x14ac:dyDescent="0.2">
      <c r="A55" s="277">
        <v>2</v>
      </c>
      <c r="B55" s="277" t="s">
        <v>239</v>
      </c>
      <c r="C55" s="277" t="s">
        <v>240</v>
      </c>
      <c r="D55" s="278">
        <v>44600.634027777778</v>
      </c>
      <c r="E55" s="277">
        <v>225</v>
      </c>
      <c r="F55" s="277">
        <v>-1E-3</v>
      </c>
      <c r="G55" s="277">
        <v>215</v>
      </c>
      <c r="H55" s="277">
        <v>-3.0000000000000001E-3</v>
      </c>
      <c r="I55" s="280">
        <f t="shared" ref="I55:I103" si="49">H55-F55</f>
        <v>-2E-3</v>
      </c>
    </row>
    <row r="56" spans="1:11" x14ac:dyDescent="0.2">
      <c r="A56" s="277">
        <v>3</v>
      </c>
      <c r="B56" s="277">
        <v>6164</v>
      </c>
      <c r="C56" s="277" t="s">
        <v>240</v>
      </c>
      <c r="D56" s="278">
        <v>44600.634722222225</v>
      </c>
      <c r="E56" s="277">
        <v>225</v>
      </c>
      <c r="F56" s="277">
        <v>2.0009999999999999</v>
      </c>
      <c r="G56" s="277">
        <v>215</v>
      </c>
      <c r="H56" s="277">
        <v>4.931</v>
      </c>
      <c r="I56" s="280">
        <f t="shared" si="49"/>
        <v>2.93</v>
      </c>
      <c r="J56" s="279">
        <f t="shared" ref="J56" si="50">AVERAGE(I56:I57)</f>
        <v>2.9184999999999999</v>
      </c>
      <c r="K56" s="279">
        <f t="shared" ref="K56" si="51">STDEV(I56:I57)</f>
        <v>1.6263455967291E-2</v>
      </c>
    </row>
    <row r="57" spans="1:11" x14ac:dyDescent="0.2">
      <c r="A57" s="277">
        <v>4</v>
      </c>
      <c r="B57" s="277">
        <v>6164</v>
      </c>
      <c r="C57" s="277" t="s">
        <v>240</v>
      </c>
      <c r="D57" s="278">
        <v>44600.634722222225</v>
      </c>
      <c r="E57" s="277">
        <v>225</v>
      </c>
      <c r="F57" s="277">
        <v>1.9990000000000001</v>
      </c>
      <c r="G57" s="277">
        <v>215</v>
      </c>
      <c r="H57" s="277">
        <v>4.9059999999999997</v>
      </c>
      <c r="I57" s="280">
        <f t="shared" si="49"/>
        <v>2.9069999999999996</v>
      </c>
    </row>
    <row r="58" spans="1:11" x14ac:dyDescent="0.2">
      <c r="A58" s="277">
        <v>5</v>
      </c>
      <c r="B58" s="277">
        <v>6176</v>
      </c>
      <c r="C58" s="277" t="s">
        <v>240</v>
      </c>
      <c r="D58" s="278">
        <v>44600.635416666664</v>
      </c>
      <c r="E58" s="277">
        <v>225</v>
      </c>
      <c r="F58" s="277">
        <v>1.6859999999999999</v>
      </c>
      <c r="G58" s="277">
        <v>215</v>
      </c>
      <c r="H58" s="277">
        <v>4.3109999999999999</v>
      </c>
      <c r="I58" s="280">
        <f t="shared" si="49"/>
        <v>2.625</v>
      </c>
      <c r="J58" s="279">
        <f t="shared" ref="J58" si="52">AVERAGE(I58:I59)</f>
        <v>2.6275000000000004</v>
      </c>
      <c r="K58" s="279">
        <f t="shared" ref="K58" si="53">STDEV(I58:I59)</f>
        <v>3.5355339059329762E-3</v>
      </c>
    </row>
    <row r="59" spans="1:11" x14ac:dyDescent="0.2">
      <c r="A59" s="277">
        <v>6</v>
      </c>
      <c r="B59" s="277">
        <v>6176</v>
      </c>
      <c r="C59" s="277" t="s">
        <v>240</v>
      </c>
      <c r="D59" s="278">
        <v>44600.635416666664</v>
      </c>
      <c r="E59" s="277">
        <v>225</v>
      </c>
      <c r="F59" s="277">
        <v>1.6739999999999999</v>
      </c>
      <c r="G59" s="277">
        <v>215</v>
      </c>
      <c r="H59" s="277">
        <v>4.3040000000000003</v>
      </c>
      <c r="I59" s="280">
        <f>H59-F59</f>
        <v>2.6300000000000003</v>
      </c>
    </row>
    <row r="60" spans="1:11" x14ac:dyDescent="0.2">
      <c r="A60" s="277">
        <v>7</v>
      </c>
      <c r="B60" s="277">
        <v>6178</v>
      </c>
      <c r="C60" s="277" t="s">
        <v>240</v>
      </c>
      <c r="D60" s="278">
        <v>44600.636111111111</v>
      </c>
      <c r="E60" s="277">
        <v>225</v>
      </c>
      <c r="F60" s="277">
        <v>2.5169999999999999</v>
      </c>
      <c r="G60" s="277">
        <v>215</v>
      </c>
      <c r="H60" s="277">
        <v>6.2889999999999997</v>
      </c>
      <c r="I60" s="280">
        <f t="shared" si="49"/>
        <v>3.7719999999999998</v>
      </c>
      <c r="J60" s="279">
        <f t="shared" ref="J60" si="54">AVERAGE(I60:I61)</f>
        <v>3.7919999999999998</v>
      </c>
      <c r="K60" s="279">
        <f t="shared" ref="K60" si="55">STDEV(I60:I61)</f>
        <v>2.8284271247462241E-2</v>
      </c>
    </row>
    <row r="61" spans="1:11" x14ac:dyDescent="0.2">
      <c r="A61" s="277">
        <v>8</v>
      </c>
      <c r="B61" s="277">
        <v>6178</v>
      </c>
      <c r="C61" s="277" t="s">
        <v>240</v>
      </c>
      <c r="D61" s="278">
        <v>44600.636111111111</v>
      </c>
      <c r="E61" s="277">
        <v>225</v>
      </c>
      <c r="F61" s="277">
        <v>2.5110000000000001</v>
      </c>
      <c r="G61" s="277">
        <v>215</v>
      </c>
      <c r="H61" s="277">
        <v>6.3230000000000004</v>
      </c>
      <c r="I61" s="280">
        <f t="shared" si="49"/>
        <v>3.8120000000000003</v>
      </c>
    </row>
    <row r="62" spans="1:11" x14ac:dyDescent="0.2">
      <c r="A62" s="277">
        <v>9</v>
      </c>
      <c r="B62" s="277">
        <v>6181</v>
      </c>
      <c r="C62" s="277" t="s">
        <v>240</v>
      </c>
      <c r="D62" s="278">
        <v>44600.636111111111</v>
      </c>
      <c r="E62" s="277">
        <v>225</v>
      </c>
      <c r="F62" s="277">
        <v>1.722</v>
      </c>
      <c r="G62" s="277">
        <v>215</v>
      </c>
      <c r="H62" s="277">
        <v>4.5650000000000004</v>
      </c>
      <c r="I62" s="280">
        <f t="shared" si="49"/>
        <v>2.8430000000000004</v>
      </c>
      <c r="J62" s="279">
        <f t="shared" ref="J62" si="56">AVERAGE(I62:I63)</f>
        <v>2.7705000000000002</v>
      </c>
      <c r="K62" s="279">
        <f t="shared" ref="K62" si="57">STDEV(I62:I63)</f>
        <v>0.10253048327205003</v>
      </c>
    </row>
    <row r="63" spans="1:11" x14ac:dyDescent="0.2">
      <c r="A63" s="277">
        <v>10</v>
      </c>
      <c r="B63" s="277">
        <v>6181</v>
      </c>
      <c r="C63" s="277" t="s">
        <v>240</v>
      </c>
      <c r="D63" s="278">
        <v>44600.636111111111</v>
      </c>
      <c r="E63" s="277">
        <v>225</v>
      </c>
      <c r="F63" s="277">
        <v>1.7609999999999999</v>
      </c>
      <c r="G63" s="277">
        <v>215</v>
      </c>
      <c r="H63" s="277">
        <v>4.4589999999999996</v>
      </c>
      <c r="I63" s="280">
        <f t="shared" si="49"/>
        <v>2.6979999999999995</v>
      </c>
    </row>
    <row r="64" spans="1:11" x14ac:dyDescent="0.2">
      <c r="A64" s="277">
        <v>11</v>
      </c>
      <c r="B64" s="277">
        <v>6183</v>
      </c>
      <c r="C64" s="277" t="s">
        <v>240</v>
      </c>
      <c r="D64" s="278">
        <v>44600.636805555558</v>
      </c>
      <c r="E64" s="277">
        <v>225</v>
      </c>
      <c r="F64" s="277">
        <v>1.8959999999999999</v>
      </c>
      <c r="G64" s="277">
        <v>215</v>
      </c>
      <c r="H64" s="277">
        <v>4.7709999999999999</v>
      </c>
      <c r="I64" s="280">
        <f t="shared" si="49"/>
        <v>2.875</v>
      </c>
      <c r="J64" s="279">
        <f t="shared" ref="J64" si="58">AVERAGE(I64:I65)</f>
        <v>2.8624999999999998</v>
      </c>
      <c r="K64" s="279">
        <f t="shared" ref="K64" si="59">STDEV(I64:I65)</f>
        <v>1.7677669529663625E-2</v>
      </c>
    </row>
    <row r="65" spans="1:11" x14ac:dyDescent="0.2">
      <c r="A65" s="277">
        <v>12</v>
      </c>
      <c r="B65" s="277">
        <v>6183</v>
      </c>
      <c r="C65" s="277" t="s">
        <v>240</v>
      </c>
      <c r="D65" s="278">
        <v>44600.637499999997</v>
      </c>
      <c r="E65" s="277">
        <v>225</v>
      </c>
      <c r="F65" s="277">
        <v>1.8919999999999999</v>
      </c>
      <c r="G65" s="277">
        <v>215</v>
      </c>
      <c r="H65" s="277">
        <v>4.742</v>
      </c>
      <c r="I65" s="280">
        <f t="shared" si="49"/>
        <v>2.85</v>
      </c>
    </row>
    <row r="66" spans="1:11" x14ac:dyDescent="0.2">
      <c r="A66" s="277">
        <v>13</v>
      </c>
      <c r="B66" s="277">
        <v>6184</v>
      </c>
      <c r="C66" s="277" t="s">
        <v>240</v>
      </c>
      <c r="D66" s="278">
        <v>44600.637499999997</v>
      </c>
      <c r="E66" s="277">
        <v>225</v>
      </c>
      <c r="F66" s="277">
        <v>2.0409999999999999</v>
      </c>
      <c r="G66" s="277">
        <v>215</v>
      </c>
      <c r="H66" s="277">
        <v>5.1749999999999998</v>
      </c>
      <c r="I66" s="280">
        <f t="shared" si="49"/>
        <v>3.1339999999999999</v>
      </c>
      <c r="J66" s="279">
        <f t="shared" ref="J66" si="60">AVERAGE(I66:I67)</f>
        <v>3.0945</v>
      </c>
      <c r="K66" s="279">
        <f t="shared" ref="K66" si="61">STDEV(I66:I67)</f>
        <v>5.5861435713737383E-2</v>
      </c>
    </row>
    <row r="67" spans="1:11" x14ac:dyDescent="0.2">
      <c r="A67" s="277">
        <v>14</v>
      </c>
      <c r="B67" s="277">
        <v>6184</v>
      </c>
      <c r="C67" s="277" t="s">
        <v>240</v>
      </c>
      <c r="D67" s="278">
        <v>44600.638194444444</v>
      </c>
      <c r="E67" s="277">
        <v>225</v>
      </c>
      <c r="F67" s="277">
        <v>2.0609999999999999</v>
      </c>
      <c r="G67" s="277">
        <v>215</v>
      </c>
      <c r="H67" s="277">
        <v>5.1159999999999997</v>
      </c>
      <c r="I67" s="280">
        <f t="shared" si="49"/>
        <v>3.0549999999999997</v>
      </c>
    </row>
    <row r="68" spans="1:11" x14ac:dyDescent="0.2">
      <c r="A68" s="277">
        <v>15</v>
      </c>
      <c r="B68" s="277">
        <v>6188</v>
      </c>
      <c r="C68" s="277" t="s">
        <v>240</v>
      </c>
      <c r="D68" s="278">
        <v>44600.638888888891</v>
      </c>
      <c r="E68" s="277">
        <v>225</v>
      </c>
      <c r="F68" s="277">
        <v>1.8759999999999999</v>
      </c>
      <c r="G68" s="277">
        <v>215</v>
      </c>
      <c r="H68" s="277">
        <v>4.7050000000000001</v>
      </c>
      <c r="I68" s="280">
        <f t="shared" si="49"/>
        <v>2.8290000000000002</v>
      </c>
      <c r="J68" s="279">
        <f t="shared" ref="J68" si="62">AVERAGE(I68:I69)</f>
        <v>2.8390000000000004</v>
      </c>
      <c r="K68" s="279">
        <f t="shared" ref="K68" si="63">STDEV(I68:I69)</f>
        <v>1.4142135623730963E-2</v>
      </c>
    </row>
    <row r="69" spans="1:11" x14ac:dyDescent="0.2">
      <c r="A69" s="277">
        <v>16</v>
      </c>
      <c r="B69" s="277">
        <v>6188</v>
      </c>
      <c r="C69" s="277" t="s">
        <v>240</v>
      </c>
      <c r="D69" s="278">
        <v>44600.638888888891</v>
      </c>
      <c r="E69" s="277">
        <v>225</v>
      </c>
      <c r="F69" s="277">
        <v>1.915</v>
      </c>
      <c r="G69" s="277">
        <v>215</v>
      </c>
      <c r="H69" s="277">
        <v>4.7640000000000002</v>
      </c>
      <c r="I69" s="280">
        <f t="shared" si="49"/>
        <v>2.8490000000000002</v>
      </c>
    </row>
    <row r="70" spans="1:11" x14ac:dyDescent="0.2">
      <c r="A70" s="277">
        <v>17</v>
      </c>
      <c r="B70" s="277">
        <v>6190</v>
      </c>
      <c r="C70" s="277" t="s">
        <v>240</v>
      </c>
      <c r="D70" s="278">
        <v>44600.638888888891</v>
      </c>
      <c r="E70" s="277">
        <v>225</v>
      </c>
      <c r="F70" s="277">
        <v>1.681</v>
      </c>
      <c r="G70" s="277">
        <v>215</v>
      </c>
      <c r="H70" s="277">
        <v>4.3620000000000001</v>
      </c>
      <c r="I70" s="280">
        <f t="shared" si="49"/>
        <v>2.681</v>
      </c>
      <c r="J70" s="279">
        <f t="shared" ref="J70" si="64">AVERAGE(I70:I71)</f>
        <v>2.7195</v>
      </c>
      <c r="K70" s="279">
        <f t="shared" ref="K70" si="65">STDEV(I70:I71)</f>
        <v>5.4447222151364445E-2</v>
      </c>
    </row>
    <row r="71" spans="1:11" x14ac:dyDescent="0.2">
      <c r="A71" s="277">
        <v>18</v>
      </c>
      <c r="B71" s="277">
        <v>6190</v>
      </c>
      <c r="C71" s="277" t="s">
        <v>240</v>
      </c>
      <c r="D71" s="278">
        <v>44600.63958333333</v>
      </c>
      <c r="E71" s="277">
        <v>225</v>
      </c>
      <c r="F71" s="277">
        <v>1.6739999999999999</v>
      </c>
      <c r="G71" s="277">
        <v>215</v>
      </c>
      <c r="H71" s="277">
        <v>4.4320000000000004</v>
      </c>
      <c r="I71" s="280">
        <f t="shared" si="49"/>
        <v>2.7580000000000005</v>
      </c>
    </row>
    <row r="72" spans="1:11" x14ac:dyDescent="0.2">
      <c r="A72" s="277">
        <v>19</v>
      </c>
      <c r="B72" s="277">
        <v>6204</v>
      </c>
      <c r="C72" s="277" t="s">
        <v>240</v>
      </c>
      <c r="D72" s="278">
        <v>44600.63958333333</v>
      </c>
      <c r="E72" s="277">
        <v>225</v>
      </c>
      <c r="F72" s="277">
        <v>1.962</v>
      </c>
      <c r="G72" s="277">
        <v>215</v>
      </c>
      <c r="H72" s="277">
        <v>4.9240000000000004</v>
      </c>
      <c r="I72" s="280">
        <f t="shared" si="49"/>
        <v>2.9620000000000006</v>
      </c>
      <c r="J72" s="279">
        <f t="shared" ref="J72" si="66">AVERAGE(I72:I73)</f>
        <v>2.9705000000000004</v>
      </c>
      <c r="K72" s="279">
        <f t="shared" ref="K72" si="67">STDEV(I72:I73)</f>
        <v>1.2020815280170927E-2</v>
      </c>
    </row>
    <row r="73" spans="1:11" x14ac:dyDescent="0.2">
      <c r="A73" s="277">
        <v>20</v>
      </c>
      <c r="B73" s="277">
        <v>6204</v>
      </c>
      <c r="C73" s="277" t="s">
        <v>240</v>
      </c>
      <c r="D73" s="278">
        <v>44600.640277777777</v>
      </c>
      <c r="E73" s="277">
        <v>225</v>
      </c>
      <c r="F73" s="277">
        <v>1.96</v>
      </c>
      <c r="G73" s="277">
        <v>215</v>
      </c>
      <c r="H73" s="277">
        <v>4.9390000000000001</v>
      </c>
      <c r="I73" s="280">
        <f t="shared" si="49"/>
        <v>2.9790000000000001</v>
      </c>
    </row>
    <row r="74" spans="1:11" x14ac:dyDescent="0.2">
      <c r="A74" s="277">
        <v>21</v>
      </c>
      <c r="B74" s="277">
        <v>6208</v>
      </c>
      <c r="C74" s="277" t="s">
        <v>240</v>
      </c>
      <c r="D74" s="278">
        <v>44600.640972222223</v>
      </c>
      <c r="E74" s="277">
        <v>225</v>
      </c>
      <c r="F74" s="277">
        <v>1.8720000000000001</v>
      </c>
      <c r="G74" s="277">
        <v>215</v>
      </c>
      <c r="H74" s="277">
        <v>4.63</v>
      </c>
      <c r="I74" s="280">
        <f t="shared" si="49"/>
        <v>2.758</v>
      </c>
      <c r="J74" s="279">
        <f t="shared" ref="J74" si="68">AVERAGE(I74:I75)</f>
        <v>2.778</v>
      </c>
      <c r="K74" s="279">
        <f t="shared" ref="K74" si="69">STDEV(I74:I75)</f>
        <v>2.8284271247461926E-2</v>
      </c>
    </row>
    <row r="75" spans="1:11" x14ac:dyDescent="0.2">
      <c r="A75" s="277">
        <v>22</v>
      </c>
      <c r="B75" s="277">
        <v>6208</v>
      </c>
      <c r="C75" s="277" t="s">
        <v>240</v>
      </c>
      <c r="D75" s="278">
        <v>44600.640972222223</v>
      </c>
      <c r="E75" s="277">
        <v>225</v>
      </c>
      <c r="F75" s="277">
        <v>1.883</v>
      </c>
      <c r="G75" s="277">
        <v>215</v>
      </c>
      <c r="H75" s="277">
        <v>4.681</v>
      </c>
      <c r="I75" s="280">
        <f t="shared" si="49"/>
        <v>2.798</v>
      </c>
    </row>
    <row r="76" spans="1:11" x14ac:dyDescent="0.2">
      <c r="A76" s="277">
        <v>23</v>
      </c>
      <c r="B76" s="277">
        <v>6224</v>
      </c>
      <c r="C76" s="277" t="s">
        <v>240</v>
      </c>
      <c r="D76" s="278">
        <v>44600.64166666667</v>
      </c>
      <c r="E76" s="277">
        <v>225</v>
      </c>
      <c r="F76" s="277">
        <v>1.6639999999999999</v>
      </c>
      <c r="G76" s="277">
        <v>215</v>
      </c>
      <c r="H76" s="277">
        <v>4.202</v>
      </c>
      <c r="I76" s="280">
        <f t="shared" si="49"/>
        <v>2.5380000000000003</v>
      </c>
      <c r="J76" s="279">
        <f t="shared" ref="J76" si="70">AVERAGE(I76:I77)</f>
        <v>2.5465</v>
      </c>
      <c r="K76" s="279">
        <f t="shared" ref="K76" si="71">STDEV(I76:I77)</f>
        <v>1.2020815280171239E-2</v>
      </c>
    </row>
    <row r="77" spans="1:11" x14ac:dyDescent="0.2">
      <c r="A77" s="277">
        <v>24</v>
      </c>
      <c r="B77" s="277">
        <v>6224</v>
      </c>
      <c r="C77" s="277" t="s">
        <v>240</v>
      </c>
      <c r="D77" s="278">
        <v>44600.642361111109</v>
      </c>
      <c r="E77" s="277">
        <v>225</v>
      </c>
      <c r="F77" s="277">
        <v>1.706</v>
      </c>
      <c r="G77" s="277">
        <v>215</v>
      </c>
      <c r="H77" s="277">
        <v>4.2610000000000001</v>
      </c>
      <c r="I77" s="280">
        <f t="shared" si="49"/>
        <v>2.5550000000000002</v>
      </c>
    </row>
    <row r="78" spans="1:11" x14ac:dyDescent="0.2">
      <c r="A78" s="277">
        <v>25</v>
      </c>
      <c r="B78" s="277">
        <v>6228</v>
      </c>
      <c r="C78" s="277" t="s">
        <v>240</v>
      </c>
      <c r="D78" s="278">
        <v>44600.643055555556</v>
      </c>
      <c r="E78" s="277">
        <v>225</v>
      </c>
      <c r="F78" s="277">
        <v>2.04</v>
      </c>
      <c r="G78" s="277">
        <v>215</v>
      </c>
      <c r="H78" s="277">
        <v>5.1479999999999997</v>
      </c>
      <c r="I78" s="280">
        <f t="shared" si="49"/>
        <v>3.1079999999999997</v>
      </c>
      <c r="J78" s="279">
        <f t="shared" ref="J78" si="72">AVERAGE(I78:I79)</f>
        <v>3.1584999999999996</v>
      </c>
      <c r="K78" s="279">
        <f t="shared" ref="K78" si="73">STDEV(I78:I79)</f>
        <v>7.1417784899841283E-2</v>
      </c>
    </row>
    <row r="79" spans="1:11" x14ac:dyDescent="0.2">
      <c r="A79" s="277">
        <v>26</v>
      </c>
      <c r="B79" s="277">
        <v>6228</v>
      </c>
      <c r="C79" s="277" t="s">
        <v>240</v>
      </c>
      <c r="D79" s="278">
        <v>44600.643055555556</v>
      </c>
      <c r="E79" s="277">
        <v>225</v>
      </c>
      <c r="F79" s="277">
        <v>2.069</v>
      </c>
      <c r="G79" s="277">
        <v>215</v>
      </c>
      <c r="H79" s="277">
        <v>5.2779999999999996</v>
      </c>
      <c r="I79" s="280">
        <f t="shared" si="49"/>
        <v>3.2089999999999996</v>
      </c>
    </row>
    <row r="80" spans="1:11" x14ac:dyDescent="0.2">
      <c r="A80" s="277">
        <v>27</v>
      </c>
      <c r="B80" s="277">
        <v>6230</v>
      </c>
      <c r="C80" s="277" t="s">
        <v>240</v>
      </c>
      <c r="D80" s="278">
        <v>44600.643750000003</v>
      </c>
      <c r="E80" s="277">
        <v>225</v>
      </c>
      <c r="F80" s="277">
        <v>2.0209999999999999</v>
      </c>
      <c r="G80" s="277">
        <v>215</v>
      </c>
      <c r="H80" s="277">
        <v>5.048</v>
      </c>
      <c r="I80" s="280">
        <f t="shared" si="49"/>
        <v>3.0270000000000001</v>
      </c>
      <c r="J80" s="279">
        <f t="shared" ref="J80" si="74">AVERAGE(I80:I81)</f>
        <v>3.0350000000000001</v>
      </c>
      <c r="K80" s="279">
        <f t="shared" ref="K80" si="75">STDEV(I80:I81)</f>
        <v>1.1313708498984771E-2</v>
      </c>
    </row>
    <row r="81" spans="1:11" x14ac:dyDescent="0.2">
      <c r="A81" s="277">
        <v>28</v>
      </c>
      <c r="B81" s="277">
        <v>6230</v>
      </c>
      <c r="C81" s="277" t="s">
        <v>240</v>
      </c>
      <c r="D81" s="278">
        <v>44600.643750000003</v>
      </c>
      <c r="E81" s="277">
        <v>225</v>
      </c>
      <c r="F81" s="277">
        <v>2.032</v>
      </c>
      <c r="G81" s="277">
        <v>215</v>
      </c>
      <c r="H81" s="277">
        <v>5.0750000000000002</v>
      </c>
      <c r="I81" s="280">
        <f t="shared" si="49"/>
        <v>3.0430000000000001</v>
      </c>
    </row>
    <row r="82" spans="1:11" x14ac:dyDescent="0.2">
      <c r="A82" s="277">
        <v>29</v>
      </c>
      <c r="B82" s="277">
        <v>6235</v>
      </c>
      <c r="C82" s="277" t="s">
        <v>240</v>
      </c>
      <c r="D82" s="278">
        <v>44600.644444444442</v>
      </c>
      <c r="E82" s="277">
        <v>225</v>
      </c>
      <c r="F82" s="277">
        <v>1.9370000000000001</v>
      </c>
      <c r="G82" s="277">
        <v>215</v>
      </c>
      <c r="H82" s="277">
        <v>4.7690000000000001</v>
      </c>
      <c r="I82" s="280">
        <f t="shared" si="49"/>
        <v>2.8319999999999999</v>
      </c>
      <c r="J82" s="279">
        <f t="shared" ref="J82" si="76">AVERAGE(I82:I83)</f>
        <v>2.8105000000000002</v>
      </c>
      <c r="K82" s="279">
        <f t="shared" ref="K82" si="77">STDEV(I82:I83)</f>
        <v>3.0405591591021019E-2</v>
      </c>
    </row>
    <row r="83" spans="1:11" x14ac:dyDescent="0.2">
      <c r="A83" s="277">
        <v>30</v>
      </c>
      <c r="B83" s="277">
        <v>6235</v>
      </c>
      <c r="C83" s="277" t="s">
        <v>240</v>
      </c>
      <c r="D83" s="278">
        <v>44600.644444444442</v>
      </c>
      <c r="E83" s="277">
        <v>225</v>
      </c>
      <c r="F83" s="277">
        <v>1.9059999999999999</v>
      </c>
      <c r="G83" s="277">
        <v>215</v>
      </c>
      <c r="H83" s="277">
        <v>4.6950000000000003</v>
      </c>
      <c r="I83" s="280">
        <f t="shared" si="49"/>
        <v>2.7890000000000006</v>
      </c>
    </row>
    <row r="84" spans="1:11" x14ac:dyDescent="0.2">
      <c r="A84" s="277">
        <v>31</v>
      </c>
      <c r="B84" s="277">
        <v>6237</v>
      </c>
      <c r="C84" s="277" t="s">
        <v>240</v>
      </c>
      <c r="D84" s="278">
        <v>44600.645138888889</v>
      </c>
      <c r="E84" s="277">
        <v>225</v>
      </c>
      <c r="F84" s="277">
        <v>2.444</v>
      </c>
      <c r="G84" s="277">
        <v>215</v>
      </c>
      <c r="H84" s="277">
        <v>5.9370000000000003</v>
      </c>
      <c r="I84" s="280">
        <f t="shared" si="49"/>
        <v>3.4930000000000003</v>
      </c>
      <c r="J84" s="279">
        <f t="shared" ref="J84" si="78">AVERAGE(I84:I85)</f>
        <v>3.4660000000000002</v>
      </c>
      <c r="K84" s="279">
        <f t="shared" ref="K84" si="79">STDEV(I84:I85)</f>
        <v>3.8183766184073757E-2</v>
      </c>
    </row>
    <row r="85" spans="1:11" x14ac:dyDescent="0.2">
      <c r="A85" s="277">
        <v>32</v>
      </c>
      <c r="B85" s="277">
        <v>6237</v>
      </c>
      <c r="C85" s="277" t="s">
        <v>240</v>
      </c>
      <c r="D85" s="278">
        <v>44600.645138888889</v>
      </c>
      <c r="E85" s="277">
        <v>225</v>
      </c>
      <c r="F85" s="277">
        <v>2.4809999999999999</v>
      </c>
      <c r="G85" s="277">
        <v>215</v>
      </c>
      <c r="H85" s="277">
        <v>5.92</v>
      </c>
      <c r="I85" s="280">
        <f t="shared" si="49"/>
        <v>3.4390000000000001</v>
      </c>
    </row>
    <row r="86" spans="1:11" x14ac:dyDescent="0.2">
      <c r="A86" s="277">
        <v>33</v>
      </c>
      <c r="B86" s="277" t="s">
        <v>180</v>
      </c>
      <c r="C86" s="277" t="s">
        <v>240</v>
      </c>
      <c r="D86" s="278">
        <v>44600.646527777775</v>
      </c>
      <c r="E86" s="277">
        <v>225</v>
      </c>
      <c r="F86" s="277">
        <v>3.0209999999999999</v>
      </c>
      <c r="G86" s="277">
        <v>215</v>
      </c>
      <c r="H86" s="277">
        <v>7.3170000000000002</v>
      </c>
      <c r="I86" s="280">
        <f t="shared" si="49"/>
        <v>4.2960000000000003</v>
      </c>
      <c r="J86" s="279">
        <f t="shared" ref="J86" si="80">AVERAGE(I86:I87)</f>
        <v>4.343</v>
      </c>
      <c r="K86" s="279">
        <f t="shared" ref="K86" si="81">STDEV(I86:I87)</f>
        <v>6.646803743153569E-2</v>
      </c>
    </row>
    <row r="87" spans="1:11" x14ac:dyDescent="0.2">
      <c r="A87" s="277">
        <v>34</v>
      </c>
      <c r="B87" s="277" t="s">
        <v>180</v>
      </c>
      <c r="C87" s="277" t="s">
        <v>240</v>
      </c>
      <c r="D87" s="278">
        <v>44600.646527777775</v>
      </c>
      <c r="E87" s="277">
        <v>225</v>
      </c>
      <c r="F87" s="277">
        <v>3.0659999999999998</v>
      </c>
      <c r="G87" s="277">
        <v>215</v>
      </c>
      <c r="H87" s="277">
        <v>7.4560000000000004</v>
      </c>
      <c r="I87" s="280">
        <f t="shared" si="49"/>
        <v>4.3900000000000006</v>
      </c>
    </row>
    <row r="88" spans="1:11" x14ac:dyDescent="0.2">
      <c r="A88" s="277">
        <v>35</v>
      </c>
      <c r="B88" s="277">
        <v>6239</v>
      </c>
      <c r="C88" s="277" t="s">
        <v>240</v>
      </c>
      <c r="D88" s="278">
        <v>44600.647222222222</v>
      </c>
      <c r="E88" s="277">
        <v>225</v>
      </c>
      <c r="F88" s="277">
        <v>2.2229999999999999</v>
      </c>
      <c r="G88" s="277">
        <v>215</v>
      </c>
      <c r="H88" s="277">
        <v>5.6210000000000004</v>
      </c>
      <c r="I88" s="280">
        <f t="shared" si="49"/>
        <v>3.3980000000000006</v>
      </c>
      <c r="J88" s="279">
        <f t="shared" ref="J88" si="82">AVERAGE(I88:I89)</f>
        <v>3.39</v>
      </c>
      <c r="K88" s="279">
        <f t="shared" ref="K88" si="83">STDEV(I88:I89)</f>
        <v>1.1313708498985399E-2</v>
      </c>
    </row>
    <row r="89" spans="1:11" x14ac:dyDescent="0.2">
      <c r="A89" s="277">
        <v>36</v>
      </c>
      <c r="B89" s="277">
        <v>6239</v>
      </c>
      <c r="C89" s="277" t="s">
        <v>240</v>
      </c>
      <c r="D89" s="278">
        <v>44600.647222222222</v>
      </c>
      <c r="E89" s="277">
        <v>225</v>
      </c>
      <c r="F89" s="277">
        <v>2.242</v>
      </c>
      <c r="G89" s="277">
        <v>215</v>
      </c>
      <c r="H89" s="277">
        <v>5.6239999999999997</v>
      </c>
      <c r="I89" s="280">
        <f t="shared" si="49"/>
        <v>3.3819999999999997</v>
      </c>
    </row>
    <row r="90" spans="1:11" x14ac:dyDescent="0.2">
      <c r="A90" s="277">
        <v>37</v>
      </c>
      <c r="B90" s="277">
        <v>6241</v>
      </c>
      <c r="C90" s="277" t="s">
        <v>240</v>
      </c>
      <c r="D90" s="278">
        <v>44600.647916666669</v>
      </c>
      <c r="E90" s="277">
        <v>225</v>
      </c>
      <c r="F90" s="277">
        <v>2.1259999999999999</v>
      </c>
      <c r="G90" s="277">
        <v>215</v>
      </c>
      <c r="H90" s="277">
        <v>5.3010000000000002</v>
      </c>
      <c r="I90" s="280">
        <f t="shared" si="49"/>
        <v>3.1750000000000003</v>
      </c>
      <c r="J90" s="279">
        <f t="shared" ref="J90" si="84">AVERAGE(I90:I91)</f>
        <v>3.2039999999999997</v>
      </c>
      <c r="K90" s="279">
        <f t="shared" ref="K90" si="85">STDEV(I90:I91)</f>
        <v>4.101219330881932E-2</v>
      </c>
    </row>
    <row r="91" spans="1:11" x14ac:dyDescent="0.2">
      <c r="A91" s="277">
        <v>38</v>
      </c>
      <c r="B91" s="277">
        <v>6241</v>
      </c>
      <c r="C91" s="277" t="s">
        <v>240</v>
      </c>
      <c r="D91" s="278">
        <v>44600.647916666669</v>
      </c>
      <c r="E91" s="277">
        <v>225</v>
      </c>
      <c r="F91" s="277">
        <v>2.0990000000000002</v>
      </c>
      <c r="G91" s="277">
        <v>215</v>
      </c>
      <c r="H91" s="277">
        <v>5.3319999999999999</v>
      </c>
      <c r="I91" s="280">
        <f t="shared" si="49"/>
        <v>3.2329999999999997</v>
      </c>
    </row>
    <row r="92" spans="1:11" x14ac:dyDescent="0.2">
      <c r="A92" s="277">
        <v>39</v>
      </c>
      <c r="B92" s="277">
        <v>6242</v>
      </c>
      <c r="C92" s="277" t="s">
        <v>240</v>
      </c>
      <c r="D92" s="278">
        <v>44600.648611111108</v>
      </c>
      <c r="E92" s="277">
        <v>225</v>
      </c>
      <c r="F92" s="277">
        <v>1.958</v>
      </c>
      <c r="G92" s="277">
        <v>215</v>
      </c>
      <c r="H92" s="277">
        <v>4.7699999999999996</v>
      </c>
      <c r="I92" s="280">
        <f t="shared" si="49"/>
        <v>2.8119999999999994</v>
      </c>
      <c r="J92" s="279">
        <f t="shared" ref="J92" si="86">AVERAGE(I92:I93)</f>
        <v>2.8584999999999994</v>
      </c>
      <c r="K92" s="279">
        <f t="shared" ref="K92" si="87">STDEV(I92:I93)</f>
        <v>6.5760930650348895E-2</v>
      </c>
    </row>
    <row r="93" spans="1:11" x14ac:dyDescent="0.2">
      <c r="A93" s="277">
        <v>40</v>
      </c>
      <c r="B93" s="277">
        <v>6242</v>
      </c>
      <c r="C93" s="277" t="s">
        <v>240</v>
      </c>
      <c r="D93" s="278">
        <v>44600.648611111108</v>
      </c>
      <c r="E93" s="277">
        <v>225</v>
      </c>
      <c r="F93" s="277">
        <v>1.9690000000000001</v>
      </c>
      <c r="G93" s="277">
        <v>215</v>
      </c>
      <c r="H93" s="277">
        <v>4.8739999999999997</v>
      </c>
      <c r="I93" s="280">
        <f t="shared" si="49"/>
        <v>2.9049999999999994</v>
      </c>
    </row>
    <row r="94" spans="1:11" x14ac:dyDescent="0.2">
      <c r="A94" s="277">
        <v>41</v>
      </c>
      <c r="B94" s="277">
        <v>6246</v>
      </c>
      <c r="C94" s="277" t="s">
        <v>240</v>
      </c>
      <c r="D94" s="278">
        <v>44600.649305555555</v>
      </c>
      <c r="E94" s="277">
        <v>225</v>
      </c>
      <c r="F94" s="277">
        <v>1.8859999999999999</v>
      </c>
      <c r="G94" s="277">
        <v>215</v>
      </c>
      <c r="H94" s="277">
        <v>4.673</v>
      </c>
      <c r="I94" s="280">
        <f t="shared" si="49"/>
        <v>2.7869999999999999</v>
      </c>
      <c r="J94" s="279">
        <f t="shared" ref="J94" si="88">AVERAGE(I94:I95)</f>
        <v>2.8029999999999999</v>
      </c>
      <c r="K94" s="279">
        <f t="shared" ref="K94" si="89">STDEV(I94:I95)</f>
        <v>2.2627416997969541E-2</v>
      </c>
    </row>
    <row r="95" spans="1:11" x14ac:dyDescent="0.2">
      <c r="A95" s="277">
        <v>42</v>
      </c>
      <c r="B95" s="277">
        <v>6246</v>
      </c>
      <c r="C95" s="277" t="s">
        <v>240</v>
      </c>
      <c r="D95" s="278">
        <v>44600.649305555555</v>
      </c>
      <c r="E95" s="277">
        <v>225</v>
      </c>
      <c r="F95" s="277">
        <v>1.92</v>
      </c>
      <c r="G95" s="277">
        <v>215</v>
      </c>
      <c r="H95" s="277">
        <v>4.7389999999999999</v>
      </c>
      <c r="I95" s="280">
        <f t="shared" si="49"/>
        <v>2.819</v>
      </c>
    </row>
    <row r="96" spans="1:11" x14ac:dyDescent="0.2">
      <c r="A96" s="277">
        <v>43</v>
      </c>
      <c r="B96" s="277">
        <v>6249</v>
      </c>
      <c r="C96" s="277" t="s">
        <v>240</v>
      </c>
      <c r="D96" s="278">
        <v>44600.65</v>
      </c>
      <c r="E96" s="277">
        <v>225</v>
      </c>
      <c r="F96" s="277">
        <v>1.99</v>
      </c>
      <c r="G96" s="277">
        <v>215</v>
      </c>
      <c r="H96" s="277">
        <v>4.9080000000000004</v>
      </c>
      <c r="I96" s="280">
        <f t="shared" si="49"/>
        <v>2.9180000000000001</v>
      </c>
      <c r="J96" s="279">
        <f t="shared" ref="J96" si="90">AVERAGE(I96:I97)</f>
        <v>2.9435000000000002</v>
      </c>
      <c r="K96" s="279">
        <f t="shared" ref="K96" si="91">STDEV(I96:I97)</f>
        <v>3.606244584051372E-2</v>
      </c>
    </row>
    <row r="97" spans="1:11" x14ac:dyDescent="0.2">
      <c r="A97" s="277">
        <v>44</v>
      </c>
      <c r="B97" s="277">
        <v>6249</v>
      </c>
      <c r="C97" s="277" t="s">
        <v>240</v>
      </c>
      <c r="D97" s="278">
        <v>44600.65</v>
      </c>
      <c r="E97" s="277">
        <v>225</v>
      </c>
      <c r="F97" s="277">
        <v>2.0070000000000001</v>
      </c>
      <c r="G97" s="277">
        <v>215</v>
      </c>
      <c r="H97" s="277">
        <v>4.976</v>
      </c>
      <c r="I97" s="280">
        <f t="shared" si="49"/>
        <v>2.9689999999999999</v>
      </c>
    </row>
    <row r="98" spans="1:11" x14ac:dyDescent="0.2">
      <c r="A98" s="277">
        <v>45</v>
      </c>
      <c r="B98" s="277">
        <v>6250</v>
      </c>
      <c r="C98" s="277" t="s">
        <v>240</v>
      </c>
      <c r="D98" s="278">
        <v>44600.650694444441</v>
      </c>
      <c r="E98" s="277">
        <v>225</v>
      </c>
      <c r="F98" s="277">
        <v>1.778</v>
      </c>
      <c r="G98" s="277">
        <v>215</v>
      </c>
      <c r="H98" s="277">
        <v>4.3789999999999996</v>
      </c>
      <c r="I98" s="280">
        <f t="shared" si="49"/>
        <v>2.6009999999999995</v>
      </c>
      <c r="J98" s="279">
        <f t="shared" ref="J98" si="92">AVERAGE(I98:I99)</f>
        <v>2.6524999999999999</v>
      </c>
      <c r="K98" s="279">
        <f t="shared" ref="K98" si="93">STDEV(I98:I99)</f>
        <v>7.2831998462214539E-2</v>
      </c>
    </row>
    <row r="99" spans="1:11" x14ac:dyDescent="0.2">
      <c r="A99" s="277">
        <v>46</v>
      </c>
      <c r="B99" s="277">
        <v>6250</v>
      </c>
      <c r="C99" s="277" t="s">
        <v>240</v>
      </c>
      <c r="D99" s="278">
        <v>44600.650694444441</v>
      </c>
      <c r="E99" s="277">
        <v>225</v>
      </c>
      <c r="F99" s="277">
        <v>1.8080000000000001</v>
      </c>
      <c r="G99" s="277">
        <v>215</v>
      </c>
      <c r="H99" s="277">
        <v>4.5119999999999996</v>
      </c>
      <c r="I99" s="280">
        <f t="shared" si="49"/>
        <v>2.7039999999999997</v>
      </c>
    </row>
    <row r="100" spans="1:11" x14ac:dyDescent="0.2">
      <c r="A100" s="277">
        <v>47</v>
      </c>
      <c r="B100" s="277">
        <v>6253</v>
      </c>
      <c r="C100" s="277" t="s">
        <v>240</v>
      </c>
      <c r="D100" s="278">
        <v>44600.651388888888</v>
      </c>
      <c r="E100" s="277">
        <v>225</v>
      </c>
      <c r="F100" s="277">
        <v>2.3439999999999999</v>
      </c>
      <c r="G100" s="277">
        <v>215</v>
      </c>
      <c r="H100" s="277">
        <v>5.8730000000000002</v>
      </c>
      <c r="I100" s="280">
        <f t="shared" si="49"/>
        <v>3.5290000000000004</v>
      </c>
      <c r="J100" s="279">
        <f t="shared" ref="J100" si="94">AVERAGE(I100:I101)</f>
        <v>3.5000000000000004</v>
      </c>
      <c r="K100" s="279">
        <f t="shared" ref="K100" si="95">STDEV(I100:I101)</f>
        <v>4.1012193308819639E-2</v>
      </c>
    </row>
    <row r="101" spans="1:11" x14ac:dyDescent="0.2">
      <c r="A101" s="277">
        <v>48</v>
      </c>
      <c r="B101" s="277">
        <v>6253</v>
      </c>
      <c r="C101" s="277" t="s">
        <v>240</v>
      </c>
      <c r="D101" s="278">
        <v>44600.651388888888</v>
      </c>
      <c r="E101" s="277">
        <v>225</v>
      </c>
      <c r="F101" s="277">
        <v>2.3679999999999999</v>
      </c>
      <c r="G101" s="277">
        <v>215</v>
      </c>
      <c r="H101" s="277">
        <v>5.8390000000000004</v>
      </c>
      <c r="I101" s="280">
        <f t="shared" si="49"/>
        <v>3.4710000000000005</v>
      </c>
    </row>
    <row r="102" spans="1:11" x14ac:dyDescent="0.2">
      <c r="A102" s="277">
        <v>49</v>
      </c>
      <c r="B102" s="277">
        <v>6254</v>
      </c>
      <c r="C102" s="277" t="s">
        <v>240</v>
      </c>
      <c r="D102" s="278">
        <v>44600.652083333334</v>
      </c>
      <c r="E102" s="277">
        <v>225</v>
      </c>
      <c r="F102" s="277">
        <v>1.8169999999999999</v>
      </c>
      <c r="G102" s="277">
        <v>215</v>
      </c>
      <c r="H102" s="277">
        <v>4.6529999999999996</v>
      </c>
      <c r="I102" s="280">
        <f t="shared" si="49"/>
        <v>2.8359999999999994</v>
      </c>
      <c r="J102" s="279">
        <f t="shared" ref="J102" si="96">AVERAGE(I102:I103)</f>
        <v>2.827</v>
      </c>
      <c r="K102" s="279">
        <f t="shared" ref="K102" si="97">STDEV(I102:I103)</f>
        <v>1.2727922061357082E-2</v>
      </c>
    </row>
    <row r="103" spans="1:11" x14ac:dyDescent="0.2">
      <c r="A103" s="277">
        <v>50</v>
      </c>
      <c r="B103" s="277">
        <v>6254</v>
      </c>
      <c r="C103" s="277" t="s">
        <v>240</v>
      </c>
      <c r="D103" s="278">
        <v>44600.652777777781</v>
      </c>
      <c r="E103" s="277">
        <v>225</v>
      </c>
      <c r="F103" s="277">
        <v>1.829</v>
      </c>
      <c r="G103" s="277">
        <v>215</v>
      </c>
      <c r="H103" s="277">
        <v>4.6470000000000002</v>
      </c>
      <c r="I103" s="280">
        <f t="shared" si="49"/>
        <v>2.8180000000000005</v>
      </c>
    </row>
    <row r="105" spans="1:11" ht="15" x14ac:dyDescent="0.2">
      <c r="A105" s="276" t="s">
        <v>236</v>
      </c>
      <c r="B105" s="276" t="s">
        <v>6</v>
      </c>
      <c r="C105" s="276" t="s">
        <v>237</v>
      </c>
      <c r="D105" s="276" t="s">
        <v>134</v>
      </c>
      <c r="E105" s="276" t="s">
        <v>135</v>
      </c>
      <c r="F105" s="276" t="s">
        <v>136</v>
      </c>
      <c r="G105" s="276" t="s">
        <v>137</v>
      </c>
      <c r="H105" s="276" t="s">
        <v>138</v>
      </c>
      <c r="I105" s="276" t="s">
        <v>238</v>
      </c>
      <c r="J105" s="276" t="s">
        <v>4</v>
      </c>
      <c r="K105" s="276" t="s">
        <v>7</v>
      </c>
    </row>
    <row r="106" spans="1:11" x14ac:dyDescent="0.2">
      <c r="A106" s="277">
        <v>1</v>
      </c>
      <c r="B106" s="277" t="s">
        <v>239</v>
      </c>
      <c r="C106" s="277" t="s">
        <v>240</v>
      </c>
      <c r="D106" s="278">
        <v>44600.59375</v>
      </c>
      <c r="E106" s="277">
        <v>225</v>
      </c>
      <c r="F106" s="277">
        <v>1E-3</v>
      </c>
      <c r="G106" s="277">
        <v>215</v>
      </c>
      <c r="H106" s="277">
        <v>0</v>
      </c>
      <c r="I106" s="280">
        <f>H106-F106</f>
        <v>-1E-3</v>
      </c>
      <c r="J106" s="279">
        <f>AVERAGE(I106:I107)</f>
        <v>-2E-3</v>
      </c>
      <c r="K106" s="279">
        <f>STDEV(I106:I107)</f>
        <v>1.4142135623730955E-3</v>
      </c>
    </row>
    <row r="107" spans="1:11" x14ac:dyDescent="0.2">
      <c r="A107" s="277">
        <v>2</v>
      </c>
      <c r="B107" s="277" t="s">
        <v>239</v>
      </c>
      <c r="C107" s="277" t="s">
        <v>240</v>
      </c>
      <c r="D107" s="278">
        <v>44600.59375</v>
      </c>
      <c r="E107" s="277">
        <v>225</v>
      </c>
      <c r="F107" s="277">
        <v>2E-3</v>
      </c>
      <c r="G107" s="277">
        <v>215</v>
      </c>
      <c r="H107" s="277">
        <v>-1E-3</v>
      </c>
      <c r="I107" s="280">
        <f t="shared" ref="I107:I155" si="98">H107-F107</f>
        <v>-3.0000000000000001E-3</v>
      </c>
    </row>
    <row r="108" spans="1:11" x14ac:dyDescent="0.2">
      <c r="A108" s="277">
        <v>3</v>
      </c>
      <c r="B108" s="277">
        <v>6379</v>
      </c>
      <c r="C108" s="277" t="s">
        <v>240</v>
      </c>
      <c r="D108" s="278">
        <v>44600.595138888886</v>
      </c>
      <c r="E108" s="277">
        <v>225</v>
      </c>
      <c r="F108" s="277">
        <v>2.0539999999999998</v>
      </c>
      <c r="G108" s="277">
        <v>215</v>
      </c>
      <c r="H108" s="277">
        <v>5.1289999999999996</v>
      </c>
      <c r="I108" s="280">
        <f t="shared" si="98"/>
        <v>3.0749999999999997</v>
      </c>
      <c r="J108" s="279">
        <f t="shared" ref="J108" si="99">AVERAGE(I108:I109)</f>
        <v>3.1310000000000002</v>
      </c>
      <c r="K108" s="279">
        <f t="shared" ref="K108" si="100">STDEV(I108:I109)</f>
        <v>7.9195959492893708E-2</v>
      </c>
    </row>
    <row r="109" spans="1:11" x14ac:dyDescent="0.2">
      <c r="A109" s="277">
        <v>4</v>
      </c>
      <c r="B109" s="277">
        <v>6379</v>
      </c>
      <c r="C109" s="277" t="s">
        <v>240</v>
      </c>
      <c r="D109" s="278">
        <v>44600.595138888886</v>
      </c>
      <c r="E109" s="277">
        <v>225</v>
      </c>
      <c r="F109" s="277">
        <v>2.0739999999999998</v>
      </c>
      <c r="G109" s="277">
        <v>215</v>
      </c>
      <c r="H109" s="277">
        <v>5.2610000000000001</v>
      </c>
      <c r="I109" s="280">
        <f t="shared" si="98"/>
        <v>3.1870000000000003</v>
      </c>
    </row>
    <row r="110" spans="1:11" x14ac:dyDescent="0.2">
      <c r="A110" s="277">
        <v>5</v>
      </c>
      <c r="B110" s="277">
        <v>6259</v>
      </c>
      <c r="C110" s="277" t="s">
        <v>240</v>
      </c>
      <c r="D110" s="278">
        <v>44600.595833333333</v>
      </c>
      <c r="E110" s="277">
        <v>225</v>
      </c>
      <c r="F110" s="277">
        <v>2.3490000000000002</v>
      </c>
      <c r="G110" s="277">
        <v>215</v>
      </c>
      <c r="H110" s="277">
        <v>5.77</v>
      </c>
      <c r="I110" s="280">
        <f t="shared" si="98"/>
        <v>3.4209999999999994</v>
      </c>
      <c r="J110" s="279">
        <f t="shared" ref="J110" si="101">AVERAGE(I110:I111)</f>
        <v>3.4529999999999998</v>
      </c>
      <c r="K110" s="279">
        <f t="shared" ref="K110" si="102">STDEV(I110:I111)</f>
        <v>4.5254833995939714E-2</v>
      </c>
    </row>
    <row r="111" spans="1:11" x14ac:dyDescent="0.2">
      <c r="A111" s="277">
        <v>52</v>
      </c>
      <c r="B111" s="277">
        <v>6259</v>
      </c>
      <c r="C111" s="277" t="s">
        <v>240</v>
      </c>
      <c r="D111" s="278">
        <v>44600.628472222219</v>
      </c>
      <c r="E111" s="277">
        <v>225</v>
      </c>
      <c r="F111" s="277">
        <v>2.3559999999999999</v>
      </c>
      <c r="G111" s="277">
        <v>215</v>
      </c>
      <c r="H111" s="277">
        <v>5.8410000000000002</v>
      </c>
      <c r="I111" s="280">
        <f>H111-F111</f>
        <v>3.4850000000000003</v>
      </c>
    </row>
    <row r="112" spans="1:11" x14ac:dyDescent="0.2">
      <c r="A112" s="277">
        <v>7</v>
      </c>
      <c r="B112" s="277">
        <v>6267</v>
      </c>
      <c r="C112" s="277" t="s">
        <v>240</v>
      </c>
      <c r="D112" s="278">
        <v>44600.597222222219</v>
      </c>
      <c r="E112" s="277">
        <v>225</v>
      </c>
      <c r="F112" s="277">
        <v>2.3199999999999998</v>
      </c>
      <c r="G112" s="277">
        <v>215</v>
      </c>
      <c r="H112" s="277">
        <v>5.7149999999999999</v>
      </c>
      <c r="I112" s="280">
        <f t="shared" si="98"/>
        <v>3.395</v>
      </c>
      <c r="J112" s="279">
        <f t="shared" ref="J112" si="103">AVERAGE(I112:I113)</f>
        <v>3.42</v>
      </c>
      <c r="K112" s="279">
        <f t="shared" ref="K112" si="104">STDEV(I112:I113)</f>
        <v>3.5355339059327563E-2</v>
      </c>
    </row>
    <row r="113" spans="1:11" x14ac:dyDescent="0.2">
      <c r="A113" s="277">
        <v>8</v>
      </c>
      <c r="B113" s="277">
        <v>6267</v>
      </c>
      <c r="C113" s="277" t="s">
        <v>240</v>
      </c>
      <c r="D113" s="278">
        <v>44600.597222222219</v>
      </c>
      <c r="E113" s="277">
        <v>225</v>
      </c>
      <c r="F113" s="277">
        <v>2.3239999999999998</v>
      </c>
      <c r="G113" s="277">
        <v>215</v>
      </c>
      <c r="H113" s="277">
        <v>5.7690000000000001</v>
      </c>
      <c r="I113" s="280">
        <f t="shared" si="98"/>
        <v>3.4450000000000003</v>
      </c>
    </row>
    <row r="114" spans="1:11" x14ac:dyDescent="0.2">
      <c r="A114" s="277">
        <v>9</v>
      </c>
      <c r="B114" s="277">
        <v>6276</v>
      </c>
      <c r="C114" s="277" t="s">
        <v>240</v>
      </c>
      <c r="D114" s="278">
        <v>44600.597916666666</v>
      </c>
      <c r="E114" s="277">
        <v>225</v>
      </c>
      <c r="F114" s="277">
        <v>2.105</v>
      </c>
      <c r="G114" s="277">
        <v>215</v>
      </c>
      <c r="H114" s="277">
        <v>5.1820000000000004</v>
      </c>
      <c r="I114" s="280">
        <f t="shared" si="98"/>
        <v>3.0770000000000004</v>
      </c>
      <c r="J114" s="279">
        <f t="shared" ref="J114" si="105">AVERAGE(I114:I115)</f>
        <v>3.0900000000000003</v>
      </c>
      <c r="K114" s="279">
        <f t="shared" ref="K114" si="106">STDEV(I114:I115)</f>
        <v>1.8384776310850094E-2</v>
      </c>
    </row>
    <row r="115" spans="1:11" x14ac:dyDescent="0.2">
      <c r="A115" s="277">
        <v>10</v>
      </c>
      <c r="B115" s="277">
        <v>6276</v>
      </c>
      <c r="C115" s="277" t="s">
        <v>240</v>
      </c>
      <c r="D115" s="278">
        <v>44600.597916666666</v>
      </c>
      <c r="E115" s="277">
        <v>225</v>
      </c>
      <c r="F115" s="277">
        <v>2.1339999999999999</v>
      </c>
      <c r="G115" s="277">
        <v>215</v>
      </c>
      <c r="H115" s="277">
        <v>5.2370000000000001</v>
      </c>
      <c r="I115" s="280">
        <f t="shared" si="98"/>
        <v>3.1030000000000002</v>
      </c>
    </row>
    <row r="116" spans="1:11" x14ac:dyDescent="0.2">
      <c r="A116" s="277">
        <v>11</v>
      </c>
      <c r="B116" s="277">
        <v>6282</v>
      </c>
      <c r="C116" s="277" t="s">
        <v>240</v>
      </c>
      <c r="D116" s="278">
        <v>44600.598611111112</v>
      </c>
      <c r="E116" s="277">
        <v>225</v>
      </c>
      <c r="F116" s="277">
        <v>2.601</v>
      </c>
      <c r="G116" s="277">
        <v>215</v>
      </c>
      <c r="H116" s="277">
        <v>6.3470000000000004</v>
      </c>
      <c r="I116" s="280">
        <f t="shared" si="98"/>
        <v>3.7460000000000004</v>
      </c>
      <c r="J116" s="279">
        <f t="shared" ref="J116" si="107">AVERAGE(I116:I117)</f>
        <v>3.7555000000000005</v>
      </c>
      <c r="K116" s="279">
        <f t="shared" ref="K116" si="108">STDEV(I116:I117)</f>
        <v>1.3435028842544178E-2</v>
      </c>
    </row>
    <row r="117" spans="1:11" x14ac:dyDescent="0.2">
      <c r="A117" s="277">
        <v>12</v>
      </c>
      <c r="B117" s="277">
        <v>6282</v>
      </c>
      <c r="C117" s="277" t="s">
        <v>240</v>
      </c>
      <c r="D117" s="278">
        <v>44600.598611111112</v>
      </c>
      <c r="E117" s="277">
        <v>225</v>
      </c>
      <c r="F117" s="277">
        <v>2.5950000000000002</v>
      </c>
      <c r="G117" s="277">
        <v>215</v>
      </c>
      <c r="H117" s="277">
        <v>6.36</v>
      </c>
      <c r="I117" s="280">
        <f t="shared" si="98"/>
        <v>3.7650000000000001</v>
      </c>
    </row>
    <row r="118" spans="1:11" x14ac:dyDescent="0.2">
      <c r="A118" s="277">
        <v>13</v>
      </c>
      <c r="B118" s="277">
        <v>6284</v>
      </c>
      <c r="C118" s="277" t="s">
        <v>240</v>
      </c>
      <c r="D118" s="278">
        <v>44600.599305555559</v>
      </c>
      <c r="E118" s="277">
        <v>225</v>
      </c>
      <c r="F118" s="277">
        <v>2.081</v>
      </c>
      <c r="G118" s="277">
        <v>215</v>
      </c>
      <c r="H118" s="277">
        <v>5.0419999999999998</v>
      </c>
      <c r="I118" s="280">
        <f t="shared" si="98"/>
        <v>2.9609999999999999</v>
      </c>
      <c r="J118" s="279">
        <f t="shared" ref="J118" si="109">AVERAGE(I118:I119)</f>
        <v>2.9364999999999997</v>
      </c>
      <c r="K118" s="279">
        <f t="shared" ref="K118" si="110">STDEV(I118:I119)</f>
        <v>3.4648232278140782E-2</v>
      </c>
    </row>
    <row r="119" spans="1:11" x14ac:dyDescent="0.2">
      <c r="A119" s="277">
        <v>14</v>
      </c>
      <c r="B119" s="277">
        <v>6284</v>
      </c>
      <c r="C119" s="277" t="s">
        <v>240</v>
      </c>
      <c r="D119" s="278">
        <v>44600.599305555559</v>
      </c>
      <c r="E119" s="277">
        <v>225</v>
      </c>
      <c r="F119" s="277">
        <v>2.0739999999999998</v>
      </c>
      <c r="G119" s="277">
        <v>215</v>
      </c>
      <c r="H119" s="277">
        <v>4.9859999999999998</v>
      </c>
      <c r="I119" s="280">
        <f t="shared" si="98"/>
        <v>2.9119999999999999</v>
      </c>
    </row>
    <row r="120" spans="1:11" x14ac:dyDescent="0.2">
      <c r="A120" s="277">
        <v>15</v>
      </c>
      <c r="B120" s="277">
        <v>6286</v>
      </c>
      <c r="C120" s="277" t="s">
        <v>240</v>
      </c>
      <c r="D120" s="278">
        <v>44600.6</v>
      </c>
      <c r="E120" s="277">
        <v>225</v>
      </c>
      <c r="F120" s="277">
        <v>1.1399999999999999</v>
      </c>
      <c r="G120" s="277">
        <v>215</v>
      </c>
      <c r="H120" s="277">
        <v>2.7770000000000001</v>
      </c>
      <c r="I120" s="280">
        <f t="shared" si="98"/>
        <v>1.6370000000000002</v>
      </c>
      <c r="J120" s="279">
        <f t="shared" ref="J120" si="111">AVERAGE(I120:I121)</f>
        <v>1.6445000000000001</v>
      </c>
      <c r="K120" s="279">
        <f t="shared" ref="K120" si="112">STDEV(I120:I121)</f>
        <v>1.0606601717797986E-2</v>
      </c>
    </row>
    <row r="121" spans="1:11" x14ac:dyDescent="0.2">
      <c r="A121" s="277">
        <v>16</v>
      </c>
      <c r="B121" s="277">
        <v>6286</v>
      </c>
      <c r="C121" s="277" t="s">
        <v>240</v>
      </c>
      <c r="D121" s="278">
        <v>44600.6</v>
      </c>
      <c r="E121" s="277">
        <v>225</v>
      </c>
      <c r="F121" s="277">
        <v>1.1679999999999999</v>
      </c>
      <c r="G121" s="277">
        <v>215</v>
      </c>
      <c r="H121" s="277">
        <v>2.82</v>
      </c>
      <c r="I121" s="280">
        <f t="shared" si="98"/>
        <v>1.6519999999999999</v>
      </c>
    </row>
    <row r="122" spans="1:11" x14ac:dyDescent="0.2">
      <c r="A122" s="277">
        <v>17</v>
      </c>
      <c r="B122" s="277" t="s">
        <v>180</v>
      </c>
      <c r="C122" s="277" t="s">
        <v>240</v>
      </c>
      <c r="D122" s="278">
        <v>44600.600694444445</v>
      </c>
      <c r="E122" s="277">
        <v>225</v>
      </c>
      <c r="F122" s="277">
        <v>3.2490000000000001</v>
      </c>
      <c r="G122" s="277">
        <v>215</v>
      </c>
      <c r="H122" s="277">
        <v>7.8540000000000001</v>
      </c>
      <c r="I122" s="280">
        <f t="shared" si="98"/>
        <v>4.6050000000000004</v>
      </c>
      <c r="J122" s="279">
        <f t="shared" ref="J122" si="113">AVERAGE(I122:I123)</f>
        <v>4.6705000000000005</v>
      </c>
      <c r="K122" s="279">
        <f t="shared" ref="K122" si="114">STDEV(I122:I123)</f>
        <v>9.2630988335437883E-2</v>
      </c>
    </row>
    <row r="123" spans="1:11" x14ac:dyDescent="0.2">
      <c r="A123" s="277">
        <v>18</v>
      </c>
      <c r="B123" s="277" t="s">
        <v>180</v>
      </c>
      <c r="C123" s="277" t="s">
        <v>240</v>
      </c>
      <c r="D123" s="278">
        <v>44600.600694444445</v>
      </c>
      <c r="E123" s="277">
        <v>225</v>
      </c>
      <c r="F123" s="277">
        <v>3.3330000000000002</v>
      </c>
      <c r="G123" s="277">
        <v>215</v>
      </c>
      <c r="H123" s="277">
        <v>8.0690000000000008</v>
      </c>
      <c r="I123" s="280">
        <f t="shared" si="98"/>
        <v>4.7360000000000007</v>
      </c>
    </row>
    <row r="124" spans="1:11" x14ac:dyDescent="0.2">
      <c r="A124" s="277">
        <v>19</v>
      </c>
      <c r="B124" s="277">
        <v>6289</v>
      </c>
      <c r="C124" s="277" t="s">
        <v>240</v>
      </c>
      <c r="D124" s="278">
        <v>44600.601388888892</v>
      </c>
      <c r="E124" s="277">
        <v>225</v>
      </c>
      <c r="F124" s="277">
        <v>2.895</v>
      </c>
      <c r="G124" s="277">
        <v>215</v>
      </c>
      <c r="H124" s="277">
        <v>7.1870000000000003</v>
      </c>
      <c r="I124" s="280">
        <f t="shared" si="98"/>
        <v>4.2919999999999998</v>
      </c>
      <c r="J124" s="279">
        <f t="shared" ref="J124" si="115">AVERAGE(I124:I125)</f>
        <v>4.2225000000000001</v>
      </c>
      <c r="K124" s="279">
        <f t="shared" ref="K124" si="116">STDEV(I124:I125)</f>
        <v>9.8287842584929647E-2</v>
      </c>
    </row>
    <row r="125" spans="1:11" x14ac:dyDescent="0.2">
      <c r="A125" s="277">
        <v>20</v>
      </c>
      <c r="B125" s="277">
        <v>6289</v>
      </c>
      <c r="C125" s="277" t="s">
        <v>240</v>
      </c>
      <c r="D125" s="278">
        <v>44600.601388888892</v>
      </c>
      <c r="E125" s="277">
        <v>225</v>
      </c>
      <c r="F125" s="277">
        <v>2.7519999999999998</v>
      </c>
      <c r="G125" s="277">
        <v>215</v>
      </c>
      <c r="H125" s="277">
        <v>6.9050000000000002</v>
      </c>
      <c r="I125" s="280">
        <f t="shared" si="98"/>
        <v>4.1530000000000005</v>
      </c>
    </row>
    <row r="126" spans="1:11" x14ac:dyDescent="0.2">
      <c r="A126" s="277">
        <v>21</v>
      </c>
      <c r="B126" s="277">
        <v>6290</v>
      </c>
      <c r="C126" s="277" t="s">
        <v>240</v>
      </c>
      <c r="D126" s="278">
        <v>44600.602777777778</v>
      </c>
      <c r="E126" s="277">
        <v>225</v>
      </c>
      <c r="F126" s="277">
        <v>2.7240000000000002</v>
      </c>
      <c r="G126" s="277">
        <v>215</v>
      </c>
      <c r="H126" s="277">
        <v>6.84</v>
      </c>
      <c r="I126" s="280">
        <f t="shared" si="98"/>
        <v>4.1159999999999997</v>
      </c>
      <c r="J126" s="279">
        <f t="shared" ref="J126" si="117">AVERAGE(I126:I127)</f>
        <v>4.0635000000000003</v>
      </c>
      <c r="K126" s="279">
        <f t="shared" ref="K126" si="118">STDEV(I126:I127)</f>
        <v>7.4246212024586533E-2</v>
      </c>
    </row>
    <row r="127" spans="1:11" x14ac:dyDescent="0.2">
      <c r="A127" s="277">
        <v>22</v>
      </c>
      <c r="B127" s="277">
        <v>6290</v>
      </c>
      <c r="C127" s="277" t="s">
        <v>240</v>
      </c>
      <c r="D127" s="278">
        <v>44600.602777777778</v>
      </c>
      <c r="E127" s="277">
        <v>225</v>
      </c>
      <c r="F127" s="277">
        <v>2.7559999999999998</v>
      </c>
      <c r="G127" s="277">
        <v>215</v>
      </c>
      <c r="H127" s="277">
        <v>6.7670000000000003</v>
      </c>
      <c r="I127" s="280">
        <f t="shared" si="98"/>
        <v>4.011000000000001</v>
      </c>
    </row>
    <row r="128" spans="1:11" x14ac:dyDescent="0.2">
      <c r="A128" s="277">
        <v>23</v>
      </c>
      <c r="B128" s="277">
        <v>6300</v>
      </c>
      <c r="C128" s="277" t="s">
        <v>240</v>
      </c>
      <c r="D128" s="278">
        <v>44600.602777777778</v>
      </c>
      <c r="E128" s="277">
        <v>225</v>
      </c>
      <c r="F128" s="277">
        <v>2.306</v>
      </c>
      <c r="G128" s="277">
        <v>215</v>
      </c>
      <c r="H128" s="277">
        <v>5.8559999999999999</v>
      </c>
      <c r="I128" s="280">
        <f t="shared" si="98"/>
        <v>3.55</v>
      </c>
      <c r="J128" s="279">
        <f t="shared" ref="J128" si="119">AVERAGE(I128:I129)</f>
        <v>3.5584999999999996</v>
      </c>
      <c r="K128" s="279">
        <f t="shared" ref="K128" si="120">STDEV(I128:I129)</f>
        <v>1.2020815280171239E-2</v>
      </c>
    </row>
    <row r="129" spans="1:11" x14ac:dyDescent="0.2">
      <c r="A129" s="277">
        <v>24</v>
      </c>
      <c r="B129" s="277">
        <v>6300</v>
      </c>
      <c r="C129" s="277" t="s">
        <v>240</v>
      </c>
      <c r="D129" s="278">
        <v>44600.602777777778</v>
      </c>
      <c r="E129" s="277">
        <v>225</v>
      </c>
      <c r="F129" s="277">
        <v>2.3450000000000002</v>
      </c>
      <c r="G129" s="277">
        <v>215</v>
      </c>
      <c r="H129" s="277">
        <v>5.9119999999999999</v>
      </c>
      <c r="I129" s="280">
        <f t="shared" si="98"/>
        <v>3.5669999999999997</v>
      </c>
    </row>
    <row r="130" spans="1:11" x14ac:dyDescent="0.2">
      <c r="A130" s="277">
        <v>25</v>
      </c>
      <c r="B130" s="277">
        <v>6309</v>
      </c>
      <c r="C130" s="277" t="s">
        <v>240</v>
      </c>
      <c r="D130" s="278">
        <v>44600.603472222225</v>
      </c>
      <c r="E130" s="277">
        <v>225</v>
      </c>
      <c r="F130" s="277">
        <v>2.1560000000000001</v>
      </c>
      <c r="G130" s="277">
        <v>215</v>
      </c>
      <c r="H130" s="277">
        <v>5.2549999999999999</v>
      </c>
      <c r="I130" s="280">
        <f t="shared" si="98"/>
        <v>3.0989999999999998</v>
      </c>
      <c r="J130" s="279">
        <f t="shared" ref="J130" si="121">AVERAGE(I130:I131)</f>
        <v>3.1354999999999995</v>
      </c>
      <c r="K130" s="279">
        <f t="shared" ref="K130" si="122">STDEV(I130:I131)</f>
        <v>5.1618795026617939E-2</v>
      </c>
    </row>
    <row r="131" spans="1:11" x14ac:dyDescent="0.2">
      <c r="A131" s="277">
        <v>26</v>
      </c>
      <c r="B131" s="277">
        <v>6309</v>
      </c>
      <c r="C131" s="277" t="s">
        <v>240</v>
      </c>
      <c r="D131" s="278">
        <v>44600.603472222225</v>
      </c>
      <c r="E131" s="277">
        <v>225</v>
      </c>
      <c r="F131" s="277">
        <v>2.1619999999999999</v>
      </c>
      <c r="G131" s="277">
        <v>215</v>
      </c>
      <c r="H131" s="277">
        <v>5.3339999999999996</v>
      </c>
      <c r="I131" s="280">
        <f t="shared" si="98"/>
        <v>3.1719999999999997</v>
      </c>
    </row>
    <row r="132" spans="1:11" x14ac:dyDescent="0.2">
      <c r="A132" s="277">
        <v>27</v>
      </c>
      <c r="B132" s="277">
        <v>6310</v>
      </c>
      <c r="C132" s="277" t="s">
        <v>240</v>
      </c>
      <c r="D132" s="278">
        <v>44600.604861111111</v>
      </c>
      <c r="E132" s="277">
        <v>225</v>
      </c>
      <c r="F132" s="277">
        <v>2.2730000000000001</v>
      </c>
      <c r="G132" s="277">
        <v>215</v>
      </c>
      <c r="H132" s="277">
        <v>5.9290000000000003</v>
      </c>
      <c r="I132" s="280">
        <f t="shared" si="98"/>
        <v>3.6560000000000001</v>
      </c>
      <c r="J132" s="279">
        <f t="shared" ref="J132" si="123">AVERAGE(I132:I133)</f>
        <v>3.5970000000000004</v>
      </c>
      <c r="K132" s="279">
        <f t="shared" ref="K132" si="124">STDEV(I132:I133)</f>
        <v>8.343860018001252E-2</v>
      </c>
    </row>
    <row r="133" spans="1:11" x14ac:dyDescent="0.2">
      <c r="A133" s="277">
        <v>28</v>
      </c>
      <c r="B133" s="277">
        <v>6310</v>
      </c>
      <c r="C133" s="277" t="s">
        <v>240</v>
      </c>
      <c r="D133" s="278">
        <v>44600.604861111111</v>
      </c>
      <c r="E133" s="277">
        <v>225</v>
      </c>
      <c r="F133" s="277">
        <v>2.2610000000000001</v>
      </c>
      <c r="G133" s="277">
        <v>215</v>
      </c>
      <c r="H133" s="277">
        <v>5.7990000000000004</v>
      </c>
      <c r="I133" s="280">
        <f t="shared" si="98"/>
        <v>3.5380000000000003</v>
      </c>
    </row>
    <row r="134" spans="1:11" x14ac:dyDescent="0.2">
      <c r="A134" s="277">
        <v>29</v>
      </c>
      <c r="B134" s="277">
        <v>6320</v>
      </c>
      <c r="C134" s="277" t="s">
        <v>240</v>
      </c>
      <c r="D134" s="278">
        <v>44600.605555555558</v>
      </c>
      <c r="E134" s="277">
        <v>225</v>
      </c>
      <c r="F134" s="277">
        <v>2.4430000000000001</v>
      </c>
      <c r="G134" s="277">
        <v>215</v>
      </c>
      <c r="H134" s="277">
        <v>6.1189999999999998</v>
      </c>
      <c r="I134" s="280">
        <f t="shared" si="98"/>
        <v>3.6759999999999997</v>
      </c>
      <c r="J134" s="279">
        <f t="shared" ref="J134" si="125">AVERAGE(I134:I135)</f>
        <v>3.6204999999999998</v>
      </c>
      <c r="K134" s="279">
        <f t="shared" ref="K134" si="126">STDEV(I134:I135)</f>
        <v>7.8488852711706608E-2</v>
      </c>
    </row>
    <row r="135" spans="1:11" x14ac:dyDescent="0.2">
      <c r="A135" s="277">
        <v>30</v>
      </c>
      <c r="B135" s="277">
        <v>6320</v>
      </c>
      <c r="C135" s="277" t="s">
        <v>240</v>
      </c>
      <c r="D135" s="278">
        <v>44600.605555555558</v>
      </c>
      <c r="E135" s="277">
        <v>225</v>
      </c>
      <c r="F135" s="277">
        <v>2.4209999999999998</v>
      </c>
      <c r="G135" s="277">
        <v>215</v>
      </c>
      <c r="H135" s="277">
        <v>5.9859999999999998</v>
      </c>
      <c r="I135" s="280">
        <f t="shared" si="98"/>
        <v>3.5649999999999999</v>
      </c>
    </row>
    <row r="136" spans="1:11" x14ac:dyDescent="0.2">
      <c r="A136" s="277">
        <v>31</v>
      </c>
      <c r="B136" s="277">
        <v>6321</v>
      </c>
      <c r="C136" s="277" t="s">
        <v>240</v>
      </c>
      <c r="D136" s="278">
        <v>44600.605555555558</v>
      </c>
      <c r="E136" s="277">
        <v>225</v>
      </c>
      <c r="F136" s="277">
        <v>2.4550000000000001</v>
      </c>
      <c r="G136" s="277">
        <v>215</v>
      </c>
      <c r="H136" s="277">
        <v>6.3310000000000004</v>
      </c>
      <c r="I136" s="280">
        <f t="shared" si="98"/>
        <v>3.8760000000000003</v>
      </c>
      <c r="J136" s="279">
        <f t="shared" ref="J136" si="127">AVERAGE(I136:I137)</f>
        <v>3.8755000000000006</v>
      </c>
      <c r="K136" s="279">
        <f t="shared" ref="K136" si="128">STDEV(I136:I137)</f>
        <v>7.0710678118646967E-4</v>
      </c>
    </row>
    <row r="137" spans="1:11" x14ac:dyDescent="0.2">
      <c r="A137" s="277">
        <v>54</v>
      </c>
      <c r="B137" s="277">
        <v>6321</v>
      </c>
      <c r="C137" s="277" t="s">
        <v>240</v>
      </c>
      <c r="D137" s="278">
        <v>44600.629166666666</v>
      </c>
      <c r="E137" s="277">
        <v>225</v>
      </c>
      <c r="F137" s="277">
        <v>2.496</v>
      </c>
      <c r="G137" s="277">
        <v>215</v>
      </c>
      <c r="H137" s="277">
        <v>6.3710000000000004</v>
      </c>
      <c r="I137" s="280">
        <f t="shared" si="98"/>
        <v>3.8750000000000004</v>
      </c>
    </row>
    <row r="138" spans="1:11" x14ac:dyDescent="0.2">
      <c r="A138" s="277">
        <v>34</v>
      </c>
      <c r="B138" s="277">
        <v>6327</v>
      </c>
      <c r="C138" s="277" t="s">
        <v>240</v>
      </c>
      <c r="D138" s="278">
        <v>44600.606944444444</v>
      </c>
      <c r="E138" s="277">
        <v>225</v>
      </c>
      <c r="F138" s="277">
        <v>1.952</v>
      </c>
      <c r="G138" s="277">
        <v>215</v>
      </c>
      <c r="H138" s="277">
        <v>4.9740000000000002</v>
      </c>
      <c r="I138" s="280">
        <f t="shared" si="98"/>
        <v>3.0220000000000002</v>
      </c>
      <c r="J138" s="279">
        <f t="shared" ref="J138" si="129">AVERAGE(I138:I139)</f>
        <v>2.9895000000000005</v>
      </c>
      <c r="K138" s="279">
        <f t="shared" ref="K138" si="130">STDEV(I138:I139)</f>
        <v>4.5961940777125551E-2</v>
      </c>
    </row>
    <row r="139" spans="1:11" x14ac:dyDescent="0.2">
      <c r="A139" s="277">
        <v>35</v>
      </c>
      <c r="B139" s="277">
        <v>6327</v>
      </c>
      <c r="C139" s="277" t="s">
        <v>240</v>
      </c>
      <c r="D139" s="278">
        <v>44600.606944444444</v>
      </c>
      <c r="E139" s="277">
        <v>225</v>
      </c>
      <c r="F139" s="277">
        <v>1.948</v>
      </c>
      <c r="G139" s="277">
        <v>215</v>
      </c>
      <c r="H139" s="277">
        <v>4.9050000000000002</v>
      </c>
      <c r="I139" s="280">
        <f t="shared" si="98"/>
        <v>2.9570000000000003</v>
      </c>
    </row>
    <row r="140" spans="1:11" x14ac:dyDescent="0.2">
      <c r="A140" s="277">
        <v>36</v>
      </c>
      <c r="B140" s="277">
        <v>6328</v>
      </c>
      <c r="C140" s="277" t="s">
        <v>240</v>
      </c>
      <c r="D140" s="278">
        <v>44600.607638888891</v>
      </c>
      <c r="E140" s="277">
        <v>225</v>
      </c>
      <c r="F140" s="277">
        <v>2.1240000000000001</v>
      </c>
      <c r="G140" s="277">
        <v>215</v>
      </c>
      <c r="H140" s="277">
        <v>5.5410000000000004</v>
      </c>
      <c r="I140" s="280">
        <f t="shared" si="98"/>
        <v>3.4170000000000003</v>
      </c>
      <c r="J140" s="279">
        <f t="shared" ref="J140" si="131">AVERAGE(I140:I141)</f>
        <v>3.4220000000000002</v>
      </c>
      <c r="K140" s="279">
        <f t="shared" ref="K140" si="132">STDEV(I140:I141)</f>
        <v>7.0710678118653244E-3</v>
      </c>
    </row>
    <row r="141" spans="1:11" x14ac:dyDescent="0.2">
      <c r="A141" s="277">
        <v>37</v>
      </c>
      <c r="B141" s="277">
        <v>6328</v>
      </c>
      <c r="C141" s="277" t="s">
        <v>240</v>
      </c>
      <c r="D141" s="278">
        <v>44600.607638888891</v>
      </c>
      <c r="E141" s="277">
        <v>225</v>
      </c>
      <c r="F141" s="277">
        <v>2.1110000000000002</v>
      </c>
      <c r="G141" s="277">
        <v>215</v>
      </c>
      <c r="H141" s="277">
        <v>5.5380000000000003</v>
      </c>
      <c r="I141" s="280">
        <f t="shared" si="98"/>
        <v>3.427</v>
      </c>
    </row>
    <row r="142" spans="1:11" x14ac:dyDescent="0.2">
      <c r="A142" s="277">
        <v>38</v>
      </c>
      <c r="B142" s="277">
        <v>6330</v>
      </c>
      <c r="C142" s="277" t="s">
        <v>240</v>
      </c>
      <c r="D142" s="278">
        <v>44600.609027777777</v>
      </c>
      <c r="E142" s="277">
        <v>225</v>
      </c>
      <c r="F142" s="277">
        <v>2.1970000000000001</v>
      </c>
      <c r="G142" s="277">
        <v>215</v>
      </c>
      <c r="H142" s="277">
        <v>5.4470000000000001</v>
      </c>
      <c r="I142" s="280">
        <f t="shared" si="98"/>
        <v>3.25</v>
      </c>
      <c r="J142" s="279">
        <f t="shared" ref="J142" si="133">AVERAGE(I142:I143)</f>
        <v>3.2585000000000002</v>
      </c>
      <c r="K142" s="279">
        <f t="shared" ref="K142" si="134">STDEV(I142:I143)</f>
        <v>1.2020815280171555E-2</v>
      </c>
    </row>
    <row r="143" spans="1:11" x14ac:dyDescent="0.2">
      <c r="A143" s="277">
        <v>39</v>
      </c>
      <c r="B143" s="277">
        <v>6330</v>
      </c>
      <c r="C143" s="277" t="s">
        <v>240</v>
      </c>
      <c r="D143" s="278">
        <v>44600.609027777777</v>
      </c>
      <c r="E143" s="277">
        <v>225</v>
      </c>
      <c r="F143" s="277">
        <v>2.234</v>
      </c>
      <c r="G143" s="277">
        <v>215</v>
      </c>
      <c r="H143" s="277">
        <v>5.5010000000000003</v>
      </c>
      <c r="I143" s="280">
        <f t="shared" si="98"/>
        <v>3.2670000000000003</v>
      </c>
    </row>
    <row r="144" spans="1:11" x14ac:dyDescent="0.2">
      <c r="A144" s="277">
        <v>40</v>
      </c>
      <c r="B144" s="277">
        <v>6337</v>
      </c>
      <c r="C144" s="277" t="s">
        <v>240</v>
      </c>
      <c r="D144" s="278">
        <v>44600.609027777777</v>
      </c>
      <c r="E144" s="277">
        <v>225</v>
      </c>
      <c r="F144" s="277">
        <v>2.1819999999999999</v>
      </c>
      <c r="G144" s="277">
        <v>215</v>
      </c>
      <c r="H144" s="277">
        <v>5.431</v>
      </c>
      <c r="I144" s="280">
        <f t="shared" si="98"/>
        <v>3.2490000000000001</v>
      </c>
      <c r="J144" s="279">
        <f t="shared" ref="J144" si="135">AVERAGE(I144:I145)</f>
        <v>3.2605000000000004</v>
      </c>
      <c r="K144" s="279">
        <f t="shared" ref="K144" si="136">STDEV(I144:I145)</f>
        <v>1.6263455967290685E-2</v>
      </c>
    </row>
    <row r="145" spans="1:11" x14ac:dyDescent="0.2">
      <c r="A145" s="277">
        <v>41</v>
      </c>
      <c r="B145" s="277">
        <v>6337</v>
      </c>
      <c r="C145" s="277" t="s">
        <v>240</v>
      </c>
      <c r="D145" s="278">
        <v>44600.609027777777</v>
      </c>
      <c r="E145" s="277">
        <v>225</v>
      </c>
      <c r="F145" s="277">
        <v>2.1829999999999998</v>
      </c>
      <c r="G145" s="277">
        <v>215</v>
      </c>
      <c r="H145" s="277">
        <v>5.4550000000000001</v>
      </c>
      <c r="I145" s="280">
        <f t="shared" si="98"/>
        <v>3.2720000000000002</v>
      </c>
    </row>
    <row r="146" spans="1:11" x14ac:dyDescent="0.2">
      <c r="A146" s="277">
        <v>42</v>
      </c>
      <c r="B146" s="277">
        <v>6342</v>
      </c>
      <c r="C146" s="277" t="s">
        <v>240</v>
      </c>
      <c r="D146" s="278">
        <v>44600.609722222223</v>
      </c>
      <c r="E146" s="277">
        <v>225</v>
      </c>
      <c r="F146" s="277">
        <v>2.0150000000000001</v>
      </c>
      <c r="G146" s="277">
        <v>215</v>
      </c>
      <c r="H146" s="277">
        <v>4.9889999999999999</v>
      </c>
      <c r="I146" s="280">
        <f t="shared" si="98"/>
        <v>2.9739999999999998</v>
      </c>
      <c r="J146" s="279">
        <f t="shared" ref="J146" si="137">AVERAGE(I146:I147)</f>
        <v>2.9950000000000001</v>
      </c>
      <c r="K146" s="279">
        <f t="shared" ref="K146" si="138">STDEV(I146:I147)</f>
        <v>2.9698484809835179E-2</v>
      </c>
    </row>
    <row r="147" spans="1:11" x14ac:dyDescent="0.2">
      <c r="A147" s="277">
        <v>43</v>
      </c>
      <c r="B147" s="277">
        <v>6342</v>
      </c>
      <c r="C147" s="277" t="s">
        <v>240</v>
      </c>
      <c r="D147" s="278">
        <v>44600.609722222223</v>
      </c>
      <c r="E147" s="277">
        <v>225</v>
      </c>
      <c r="F147" s="277">
        <v>2.04</v>
      </c>
      <c r="G147" s="277">
        <v>215</v>
      </c>
      <c r="H147" s="277">
        <v>5.056</v>
      </c>
      <c r="I147" s="280">
        <f t="shared" si="98"/>
        <v>3.016</v>
      </c>
    </row>
    <row r="148" spans="1:11" x14ac:dyDescent="0.2">
      <c r="A148" s="277">
        <v>44</v>
      </c>
      <c r="B148" s="277">
        <v>6351</v>
      </c>
      <c r="C148" s="277" t="s">
        <v>240</v>
      </c>
      <c r="D148" s="278">
        <v>44600.618750000001</v>
      </c>
      <c r="E148" s="277">
        <v>225</v>
      </c>
      <c r="F148" s="277">
        <v>2.726</v>
      </c>
      <c r="G148" s="277">
        <v>215</v>
      </c>
      <c r="H148" s="277">
        <v>6.92</v>
      </c>
      <c r="I148" s="280">
        <f t="shared" si="98"/>
        <v>4.194</v>
      </c>
      <c r="J148" s="279">
        <f t="shared" ref="J148" si="139">AVERAGE(I148:I149)</f>
        <v>4.1760000000000002</v>
      </c>
      <c r="K148" s="279">
        <f t="shared" ref="K148" si="140">STDEV(I148:I149)</f>
        <v>2.5455844122715419E-2</v>
      </c>
    </row>
    <row r="149" spans="1:11" x14ac:dyDescent="0.2">
      <c r="A149" s="277">
        <v>45</v>
      </c>
      <c r="B149" s="277">
        <v>6351</v>
      </c>
      <c r="C149" s="277" t="s">
        <v>240</v>
      </c>
      <c r="D149" s="278">
        <v>44600.618750000001</v>
      </c>
      <c r="E149" s="277">
        <v>225</v>
      </c>
      <c r="F149" s="277">
        <v>2.7919999999999998</v>
      </c>
      <c r="G149" s="277">
        <v>215</v>
      </c>
      <c r="H149" s="277">
        <v>6.95</v>
      </c>
      <c r="I149" s="280">
        <f t="shared" si="98"/>
        <v>4.1580000000000004</v>
      </c>
    </row>
    <row r="150" spans="1:11" x14ac:dyDescent="0.2">
      <c r="A150" s="277">
        <v>46</v>
      </c>
      <c r="B150" s="277">
        <v>6355</v>
      </c>
      <c r="C150" s="277" t="s">
        <v>240</v>
      </c>
      <c r="D150" s="278">
        <v>44600.618750000001</v>
      </c>
      <c r="E150" s="277">
        <v>225</v>
      </c>
      <c r="F150" s="277">
        <v>2.4260000000000002</v>
      </c>
      <c r="G150" s="277">
        <v>215</v>
      </c>
      <c r="H150" s="277">
        <v>5.9710000000000001</v>
      </c>
      <c r="I150" s="280">
        <f t="shared" si="98"/>
        <v>3.5449999999999999</v>
      </c>
      <c r="J150" s="279">
        <f t="shared" ref="J150" si="141">AVERAGE(I150:I151)</f>
        <v>3.569</v>
      </c>
      <c r="K150" s="279">
        <f t="shared" ref="K150" si="142">STDEV(I150:I151)</f>
        <v>3.3941125496953994E-2</v>
      </c>
    </row>
    <row r="151" spans="1:11" x14ac:dyDescent="0.2">
      <c r="A151" s="277">
        <v>47</v>
      </c>
      <c r="B151" s="277">
        <v>6355</v>
      </c>
      <c r="C151" s="277" t="s">
        <v>240</v>
      </c>
      <c r="D151" s="278">
        <v>44600.619444444441</v>
      </c>
      <c r="E151" s="277">
        <v>225</v>
      </c>
      <c r="F151" s="277">
        <v>2.4060000000000001</v>
      </c>
      <c r="G151" s="277">
        <v>215</v>
      </c>
      <c r="H151" s="277">
        <v>5.9989999999999997</v>
      </c>
      <c r="I151" s="280">
        <f t="shared" si="98"/>
        <v>3.5929999999999995</v>
      </c>
    </row>
    <row r="152" spans="1:11" x14ac:dyDescent="0.2">
      <c r="A152" s="277">
        <v>48</v>
      </c>
      <c r="B152" s="277">
        <v>6356</v>
      </c>
      <c r="C152" s="277" t="s">
        <v>240</v>
      </c>
      <c r="D152" s="278">
        <v>44600.619444444441</v>
      </c>
      <c r="E152" s="277">
        <v>225</v>
      </c>
      <c r="F152" s="277">
        <v>2.762</v>
      </c>
      <c r="G152" s="277">
        <v>215</v>
      </c>
      <c r="H152" s="277">
        <v>6.7450000000000001</v>
      </c>
      <c r="I152" s="280">
        <f t="shared" si="98"/>
        <v>3.9830000000000001</v>
      </c>
      <c r="J152" s="279">
        <f t="shared" ref="J152" si="143">AVERAGE(I152:I153)</f>
        <v>3.9560000000000004</v>
      </c>
      <c r="K152" s="279">
        <f t="shared" ref="K152" si="144">STDEV(I152:I153)</f>
        <v>3.8183766184073445E-2</v>
      </c>
    </row>
    <row r="153" spans="1:11" x14ac:dyDescent="0.2">
      <c r="A153" s="277">
        <v>49</v>
      </c>
      <c r="B153" s="277">
        <v>6356</v>
      </c>
      <c r="C153" s="277" t="s">
        <v>240</v>
      </c>
      <c r="D153" s="278">
        <v>44600.619444444441</v>
      </c>
      <c r="E153" s="277">
        <v>225</v>
      </c>
      <c r="F153" s="277">
        <v>2.7290000000000001</v>
      </c>
      <c r="G153" s="277">
        <v>215</v>
      </c>
      <c r="H153" s="277">
        <v>6.6580000000000004</v>
      </c>
      <c r="I153" s="280">
        <f t="shared" si="98"/>
        <v>3.9290000000000003</v>
      </c>
    </row>
    <row r="154" spans="1:11" x14ac:dyDescent="0.2">
      <c r="A154" s="277">
        <v>50</v>
      </c>
      <c r="B154" s="277" t="s">
        <v>180</v>
      </c>
      <c r="C154" s="277" t="s">
        <v>240</v>
      </c>
      <c r="D154" s="278">
        <v>44600.620138888888</v>
      </c>
      <c r="E154" s="277">
        <v>225</v>
      </c>
      <c r="F154" s="277">
        <v>3.0390000000000001</v>
      </c>
      <c r="G154" s="277">
        <v>215</v>
      </c>
      <c r="H154" s="277">
        <v>7.4009999999999998</v>
      </c>
      <c r="I154" s="280">
        <f t="shared" si="98"/>
        <v>4.3620000000000001</v>
      </c>
      <c r="J154" s="279">
        <f t="shared" ref="J154" si="145">AVERAGE(I154:I155)</f>
        <v>4.3940000000000001</v>
      </c>
      <c r="K154" s="279">
        <f t="shared" ref="K154" si="146">STDEV(I154:I155)</f>
        <v>4.5254833995939082E-2</v>
      </c>
    </row>
    <row r="155" spans="1:11" x14ac:dyDescent="0.2">
      <c r="A155" s="277">
        <v>51</v>
      </c>
      <c r="B155" s="277" t="s">
        <v>180</v>
      </c>
      <c r="C155" s="277" t="s">
        <v>240</v>
      </c>
      <c r="D155" s="278">
        <v>44600.620138888888</v>
      </c>
      <c r="E155" s="277">
        <v>225</v>
      </c>
      <c r="F155" s="277">
        <v>3.1619999999999999</v>
      </c>
      <c r="G155" s="277">
        <v>215</v>
      </c>
      <c r="H155" s="277">
        <v>7.5880000000000001</v>
      </c>
      <c r="I155" s="280">
        <f t="shared" si="98"/>
        <v>4.4260000000000002</v>
      </c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63789A-F55D-4DA5-B927-D4D472A3EFDD}">
  <ds:schemaRefs>
    <ds:schemaRef ds:uri="http://schemas.openxmlformats.org/package/2006/metadata/core-properties"/>
    <ds:schemaRef ds:uri="http://purl.org/dc/elements/1.1/"/>
    <ds:schemaRef ds:uri="e9322675-4e6c-4dcb-b08b-f40420b09916"/>
    <ds:schemaRef ds:uri="http://schemas.microsoft.com/office/infopath/2007/PartnerControls"/>
    <ds:schemaRef ds:uri="http://purl.org/dc/terms/"/>
    <ds:schemaRef ds:uri="df38bbad-0bb0-41a7-b78f-084b382b3af7"/>
    <ds:schemaRef ds:uri="http://schemas.microsoft.com/sharepoint/v3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Data</vt:lpstr>
      <vt:lpstr>RI, nD</vt:lpstr>
      <vt:lpstr>BG, Plate 1</vt:lpstr>
      <vt:lpstr>BG, Plate 2</vt:lpstr>
      <vt:lpstr>BG, Plate 3</vt:lpstr>
      <vt:lpstr>FAN, Plate 1</vt:lpstr>
      <vt:lpstr>FAN, Plate 2</vt:lpstr>
      <vt:lpstr>FAN, Plate 3</vt:lpstr>
      <vt:lpstr>SP, %</vt:lpstr>
      <vt:lpstr>Data!Print_Area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Walling Lab</cp:lastModifiedBy>
  <cp:lastPrinted>2011-12-16T21:22:50Z</cp:lastPrinted>
  <dcterms:created xsi:type="dcterms:W3CDTF">2010-06-16T16:03:09Z</dcterms:created>
  <dcterms:modified xsi:type="dcterms:W3CDTF">2022-03-08T16:18:39Z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