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BG, Plate 2" sheetId="15" r:id="rId4"/>
    <sheet name="FAN, Plate 1" sheetId="6" r:id="rId5"/>
    <sheet name="FAN, Plate 2" sheetId="16" r:id="rId6"/>
    <sheet name="SP, %" sheetId="8" r:id="rId7"/>
  </sheets>
  <definedNames>
    <definedName name="_xlnm.Print_Area" localSheetId="0">Data!#REF!</definedName>
    <definedName name="_xlnm.Print_Area" localSheetId="4">'FAN, Plate 1'!$A$1:$T$96</definedName>
  </definedNames>
  <calcPr calcId="162913"/>
</workbook>
</file>

<file path=xl/calcChain.xml><?xml version="1.0" encoding="utf-8"?>
<calcChain xmlns="http://schemas.openxmlformats.org/spreadsheetml/2006/main">
  <c r="I51" i="8" l="1"/>
  <c r="I50" i="8"/>
  <c r="K50" i="8" s="1"/>
  <c r="I49" i="8"/>
  <c r="K48" i="8"/>
  <c r="I48" i="8"/>
  <c r="J48" i="8" s="1"/>
  <c r="I47" i="8"/>
  <c r="I46" i="8"/>
  <c r="K46" i="8" s="1"/>
  <c r="I45" i="8"/>
  <c r="I44" i="8"/>
  <c r="K44" i="8" s="1"/>
  <c r="I43" i="8"/>
  <c r="K42" i="8"/>
  <c r="J42" i="8"/>
  <c r="I42" i="8"/>
  <c r="I41" i="8"/>
  <c r="I40" i="8"/>
  <c r="K40" i="8" s="1"/>
  <c r="I39" i="8"/>
  <c r="I38" i="8"/>
  <c r="K38" i="8" s="1"/>
  <c r="I37" i="8"/>
  <c r="K36" i="8"/>
  <c r="J36" i="8"/>
  <c r="I36" i="8"/>
  <c r="I35" i="8"/>
  <c r="I34" i="8"/>
  <c r="J34" i="8" s="1"/>
  <c r="I33" i="8"/>
  <c r="I32" i="8"/>
  <c r="K32" i="8" s="1"/>
  <c r="I31" i="8"/>
  <c r="K30" i="8"/>
  <c r="J30" i="8"/>
  <c r="I30" i="8"/>
  <c r="I29" i="8"/>
  <c r="I28" i="8"/>
  <c r="K28" i="8" s="1"/>
  <c r="I27" i="8"/>
  <c r="I26" i="8"/>
  <c r="K26" i="8" s="1"/>
  <c r="I25" i="8"/>
  <c r="K24" i="8"/>
  <c r="J24" i="8"/>
  <c r="I24" i="8"/>
  <c r="I23" i="8"/>
  <c r="I22" i="8"/>
  <c r="K22" i="8" s="1"/>
  <c r="I21" i="8"/>
  <c r="I20" i="8"/>
  <c r="K20" i="8" s="1"/>
  <c r="I19" i="8"/>
  <c r="K18" i="8"/>
  <c r="J18" i="8"/>
  <c r="I18" i="8"/>
  <c r="I17" i="8"/>
  <c r="I16" i="8"/>
  <c r="K16" i="8" s="1"/>
  <c r="I15" i="8"/>
  <c r="I14" i="8"/>
  <c r="K14" i="8" s="1"/>
  <c r="I13" i="8"/>
  <c r="K12" i="8"/>
  <c r="J12" i="8"/>
  <c r="I12" i="8"/>
  <c r="I11" i="8"/>
  <c r="I10" i="8"/>
  <c r="K10" i="8" s="1"/>
  <c r="I9" i="8"/>
  <c r="I8" i="8"/>
  <c r="K8" i="8" s="1"/>
  <c r="I7" i="8"/>
  <c r="K6" i="8"/>
  <c r="J6" i="8"/>
  <c r="I6" i="8"/>
  <c r="I5" i="8"/>
  <c r="I4" i="8"/>
  <c r="J4" i="8" s="1"/>
  <c r="I3" i="8"/>
  <c r="I2" i="8"/>
  <c r="K2" i="8" s="1"/>
  <c r="J22" i="8" l="1"/>
  <c r="J46" i="8"/>
  <c r="K4" i="8"/>
  <c r="J10" i="8"/>
  <c r="J40" i="8"/>
  <c r="K34" i="8"/>
  <c r="J28" i="8"/>
  <c r="J16" i="8"/>
  <c r="J14" i="8"/>
  <c r="J26" i="8"/>
  <c r="J38" i="8"/>
  <c r="J44" i="8"/>
  <c r="J50" i="8"/>
  <c r="J2" i="8"/>
  <c r="J8" i="8"/>
  <c r="J20" i="8"/>
  <c r="J32" i="8"/>
  <c r="E87" i="6" l="1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6" i="6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89" i="3"/>
  <c r="E87" i="16" l="1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86" i="16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89" i="15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G25" i="4" s="1"/>
  <c r="F25" i="4"/>
  <c r="E26" i="4"/>
  <c r="L26" i="4" s="1"/>
  <c r="F26" i="4"/>
  <c r="E27" i="4"/>
  <c r="L27" i="4" s="1"/>
  <c r="F27" i="4"/>
  <c r="E28" i="4"/>
  <c r="F28" i="4"/>
  <c r="M28" i="4" s="1"/>
  <c r="E29" i="4"/>
  <c r="F29" i="4"/>
  <c r="M29" i="4" s="1"/>
  <c r="E30" i="4"/>
  <c r="L30" i="4" s="1"/>
  <c r="F30" i="4"/>
  <c r="M30" i="4" s="1"/>
  <c r="E31" i="4"/>
  <c r="L31" i="4" s="1"/>
  <c r="F31" i="4"/>
  <c r="M31" i="4" s="1"/>
  <c r="E32" i="4"/>
  <c r="F32" i="4"/>
  <c r="E33" i="4"/>
  <c r="L33" i="4" s="1"/>
  <c r="F33" i="4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F38" i="4"/>
  <c r="M38" i="4" s="1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G42" i="4" s="1"/>
  <c r="F42" i="4"/>
  <c r="M42" i="4" s="1"/>
  <c r="E43" i="4"/>
  <c r="G43" i="4" s="1"/>
  <c r="F43" i="4"/>
  <c r="E44" i="4"/>
  <c r="F44" i="4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F56" i="4"/>
  <c r="M56" i="4" s="1"/>
  <c r="E57" i="4"/>
  <c r="L57" i="4" s="1"/>
  <c r="F57" i="4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F63" i="4"/>
  <c r="M63" i="4" s="1"/>
  <c r="E64" i="4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L89" i="4"/>
  <c r="M89" i="4"/>
  <c r="L92" i="4"/>
  <c r="L93" i="4"/>
  <c r="L95" i="4"/>
  <c r="M95" i="4"/>
  <c r="L96" i="4"/>
  <c r="L107" i="4"/>
  <c r="G20" i="4"/>
  <c r="H20" i="4"/>
  <c r="G26" i="4"/>
  <c r="H26" i="4"/>
  <c r="G32" i="4"/>
  <c r="H32" i="4"/>
  <c r="G33" i="4"/>
  <c r="G38" i="4"/>
  <c r="G44" i="4"/>
  <c r="H44" i="4"/>
  <c r="G50" i="4"/>
  <c r="H54" i="4"/>
  <c r="G56" i="4"/>
  <c r="H56" i="4"/>
  <c r="H62" i="4"/>
  <c r="L20" i="4"/>
  <c r="M25" i="4"/>
  <c r="M26" i="4"/>
  <c r="L32" i="4"/>
  <c r="M32" i="4"/>
  <c r="N32" i="4" s="1"/>
  <c r="M33" i="4"/>
  <c r="L38" i="4"/>
  <c r="M43" i="4"/>
  <c r="L44" i="4"/>
  <c r="M44" i="4"/>
  <c r="L50" i="4"/>
  <c r="M50" i="4"/>
  <c r="L56" i="4"/>
  <c r="M57" i="4"/>
  <c r="L62" i="4"/>
  <c r="L63" i="4"/>
  <c r="L64" i="4"/>
  <c r="L66" i="4"/>
  <c r="M66" i="4"/>
  <c r="L67" i="4"/>
  <c r="M67" i="4"/>
  <c r="N67" i="4" s="1"/>
  <c r="O67" i="4"/>
  <c r="L68" i="4"/>
  <c r="M68" i="4"/>
  <c r="N68" i="4" s="1"/>
  <c r="L69" i="4"/>
  <c r="N69" i="4" s="1"/>
  <c r="M69" i="4"/>
  <c r="L70" i="4"/>
  <c r="M72" i="4"/>
  <c r="L73" i="4"/>
  <c r="L74" i="4"/>
  <c r="O74" i="4" s="1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O86" i="4" s="1"/>
  <c r="L87" i="4"/>
  <c r="M87" i="4"/>
  <c r="L88" i="4"/>
  <c r="M90" i="4"/>
  <c r="L91" i="4"/>
  <c r="M92" i="4"/>
  <c r="M93" i="4"/>
  <c r="M96" i="4"/>
  <c r="L97" i="4"/>
  <c r="M97" i="4"/>
  <c r="O97" i="4"/>
  <c r="L98" i="4"/>
  <c r="N98" i="4" s="1"/>
  <c r="M98" i="4"/>
  <c r="L99" i="4"/>
  <c r="M99" i="4"/>
  <c r="L100" i="4"/>
  <c r="O100" i="4" s="1"/>
  <c r="M100" i="4"/>
  <c r="N100" i="4" s="1"/>
  <c r="M101" i="4"/>
  <c r="L102" i="4"/>
  <c r="M102" i="4"/>
  <c r="L103" i="4"/>
  <c r="M103" i="4"/>
  <c r="N103" i="4" s="1"/>
  <c r="O103" i="4"/>
  <c r="L104" i="4"/>
  <c r="M104" i="4"/>
  <c r="O104" i="4"/>
  <c r="L105" i="4"/>
  <c r="M105" i="4"/>
  <c r="L106" i="4"/>
  <c r="N106" i="4" s="1"/>
  <c r="M106" i="4"/>
  <c r="O106" i="4" s="1"/>
  <c r="M107" i="4"/>
  <c r="L108" i="4"/>
  <c r="M108" i="4"/>
  <c r="L109" i="4"/>
  <c r="M109" i="4"/>
  <c r="L110" i="4"/>
  <c r="M110" i="4"/>
  <c r="N110" i="4" s="1"/>
  <c r="O110" i="4"/>
  <c r="L111" i="4"/>
  <c r="M111" i="4"/>
  <c r="L112" i="4"/>
  <c r="N112" i="4" s="1"/>
  <c r="M112" i="4"/>
  <c r="F17" i="4"/>
  <c r="G17" i="4" s="1"/>
  <c r="E17" i="4"/>
  <c r="L17" i="4" s="1"/>
  <c r="O38" i="4" l="1"/>
  <c r="O32" i="4"/>
  <c r="G29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N52" i="4"/>
  <c r="O50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5" i="4"/>
  <c r="N20" i="4"/>
  <c r="N104" i="4"/>
  <c r="N87" i="4"/>
  <c r="O112" i="4"/>
  <c r="N97" i="4"/>
  <c r="N80" i="4"/>
  <c r="N109" i="4"/>
  <c r="N105" i="4"/>
  <c r="M94" i="4"/>
  <c r="O92" i="4"/>
  <c r="M91" i="4"/>
  <c r="N91" i="4" s="1"/>
  <c r="M88" i="4"/>
  <c r="O88" i="4" s="1"/>
  <c r="N88" i="4"/>
  <c r="O85" i="4"/>
  <c r="O82" i="4"/>
  <c r="M81" i="4"/>
  <c r="N81" i="4" s="1"/>
  <c r="M79" i="4"/>
  <c r="O79" i="4" s="1"/>
  <c r="N76" i="4"/>
  <c r="N73" i="4"/>
  <c r="N70" i="4"/>
  <c r="O68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L94" i="4"/>
  <c r="N92" i="4"/>
  <c r="L90" i="4"/>
  <c r="O90" i="4" s="1"/>
  <c r="N86" i="4"/>
  <c r="N85" i="4"/>
  <c r="N82" i="4"/>
  <c r="L78" i="4"/>
  <c r="O78" i="4" s="1"/>
  <c r="O76" i="4"/>
  <c r="N74" i="4"/>
  <c r="L72" i="4"/>
  <c r="O70" i="4"/>
  <c r="N64" i="4"/>
  <c r="N61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N46" i="4"/>
  <c r="H46" i="4"/>
  <c r="G45" i="4"/>
  <c r="N43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95" i="4"/>
  <c r="O95" i="4"/>
  <c r="N71" i="4"/>
  <c r="O71" i="4"/>
  <c r="N59" i="4"/>
  <c r="O59" i="4"/>
  <c r="O107" i="4"/>
  <c r="N107" i="4"/>
  <c r="O89" i="4"/>
  <c r="N89" i="4"/>
  <c r="N41" i="4"/>
  <c r="O41" i="4"/>
  <c r="N77" i="4"/>
  <c r="O77" i="4"/>
  <c r="N23" i="4"/>
  <c r="O23" i="4"/>
  <c r="H59" i="4"/>
  <c r="H53" i="4"/>
  <c r="H47" i="4"/>
  <c r="H41" i="4"/>
  <c r="H35" i="4"/>
  <c r="H29" i="4"/>
  <c r="H23" i="4"/>
  <c r="N108" i="4"/>
  <c r="L101" i="4"/>
  <c r="N90" i="4"/>
  <c r="L83" i="4"/>
  <c r="N72" i="4"/>
  <c r="L65" i="4"/>
  <c r="N54" i="4"/>
  <c r="L47" i="4"/>
  <c r="L29" i="4"/>
  <c r="N18" i="4"/>
  <c r="G59" i="4"/>
  <c r="G53" i="4"/>
  <c r="G41" i="4"/>
  <c r="G35" i="4"/>
  <c r="G23" i="4"/>
  <c r="O46" i="4"/>
  <c r="O28" i="4"/>
  <c r="N93" i="4"/>
  <c r="N75" i="4"/>
  <c r="N57" i="4"/>
  <c r="N39" i="4"/>
  <c r="N21" i="4"/>
  <c r="N96" i="4"/>
  <c r="N78" i="4"/>
  <c r="N99" i="4"/>
  <c r="N63" i="4"/>
  <c r="N45" i="4"/>
  <c r="N111" i="4"/>
  <c r="O109" i="4"/>
  <c r="O91" i="4"/>
  <c r="O73" i="4"/>
  <c r="O62" i="4"/>
  <c r="O44" i="4"/>
  <c r="O37" i="4"/>
  <c r="O26" i="4"/>
  <c r="O19" i="4"/>
  <c r="O98" i="4"/>
  <c r="O80" i="4"/>
  <c r="N102" i="4"/>
  <c r="N84" i="4"/>
  <c r="N66" i="4"/>
  <c r="N30" i="4"/>
  <c r="O111" i="4"/>
  <c r="O108" i="4"/>
  <c r="O105" i="4"/>
  <c r="O102" i="4"/>
  <c r="O99" i="4"/>
  <c r="O96" i="4"/>
  <c r="O93" i="4"/>
  <c r="O87" i="4"/>
  <c r="O84" i="4"/>
  <c r="O75" i="4"/>
  <c r="O72" i="4"/>
  <c r="O69" i="4"/>
  <c r="O66" i="4"/>
  <c r="O63" i="4"/>
  <c r="O57" i="4"/>
  <c r="O54" i="4"/>
  <c r="O45" i="4"/>
  <c r="O39" i="4"/>
  <c r="O36" i="4"/>
  <c r="O33" i="4"/>
  <c r="O30" i="4"/>
  <c r="O21" i="4"/>
  <c r="O1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O42" i="4" l="1"/>
  <c r="O51" i="4"/>
  <c r="O27" i="4"/>
  <c r="N79" i="4"/>
  <c r="O81" i="4"/>
  <c r="O94" i="4"/>
  <c r="N94" i="4"/>
  <c r="O60" i="4"/>
  <c r="O58" i="4"/>
  <c r="N58" i="4"/>
  <c r="O55" i="4"/>
  <c r="N49" i="4"/>
  <c r="N48" i="4"/>
  <c r="O34" i="4"/>
  <c r="O24" i="4"/>
  <c r="N22" i="4"/>
  <c r="G14" i="2" s="1"/>
  <c r="O22" i="4"/>
  <c r="N47" i="4"/>
  <c r="O47" i="4"/>
  <c r="N65" i="4"/>
  <c r="O65" i="4"/>
  <c r="N29" i="4"/>
  <c r="G21" i="2" s="1"/>
  <c r="O29" i="4"/>
  <c r="N83" i="4"/>
  <c r="O83" i="4"/>
  <c r="O101" i="4"/>
  <c r="N101" i="4"/>
  <c r="G10" i="2"/>
  <c r="G11" i="2"/>
  <c r="G12" i="2"/>
  <c r="G13" i="2"/>
  <c r="G15" i="2"/>
  <c r="G16" i="2"/>
  <c r="G17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O20" i="16"/>
  <c r="N20" i="16"/>
  <c r="L20" i="16"/>
  <c r="K20" i="16"/>
  <c r="I20" i="16"/>
  <c r="H20" i="16"/>
  <c r="O19" i="16"/>
  <c r="N19" i="16"/>
  <c r="L19" i="16"/>
  <c r="K19" i="16"/>
  <c r="I19" i="16"/>
  <c r="H19" i="16"/>
  <c r="O18" i="16"/>
  <c r="N18" i="16"/>
  <c r="L18" i="16"/>
  <c r="K18" i="16"/>
  <c r="I18" i="16"/>
  <c r="H18" i="16"/>
  <c r="O17" i="16"/>
  <c r="N17" i="16"/>
  <c r="L17" i="16"/>
  <c r="K17" i="16"/>
  <c r="I17" i="16"/>
  <c r="H17" i="16"/>
  <c r="O16" i="16"/>
  <c r="N16" i="16"/>
  <c r="L16" i="16"/>
  <c r="K16" i="16"/>
  <c r="I16" i="16"/>
  <c r="H16" i="16"/>
  <c r="O15" i="16"/>
  <c r="N15" i="16"/>
  <c r="L15" i="16"/>
  <c r="K15" i="16"/>
  <c r="I15" i="16"/>
  <c r="H15" i="16"/>
  <c r="O14" i="16"/>
  <c r="N14" i="16"/>
  <c r="L14" i="16"/>
  <c r="K14" i="16"/>
  <c r="I14" i="16"/>
  <c r="H14" i="16"/>
  <c r="O13" i="16"/>
  <c r="N13" i="16"/>
  <c r="L13" i="16"/>
  <c r="K13" i="16"/>
  <c r="I13" i="16"/>
  <c r="H13" i="16"/>
  <c r="N47" i="16" l="1"/>
  <c r="M47" i="16"/>
  <c r="L47" i="16"/>
  <c r="L60" i="16" s="1"/>
  <c r="K47" i="16"/>
  <c r="J47" i="16"/>
  <c r="J60" i="16" s="1"/>
  <c r="G101" i="16" s="1"/>
  <c r="I47" i="16"/>
  <c r="I60" i="16" s="1"/>
  <c r="H47" i="16"/>
  <c r="G47" i="16"/>
  <c r="G60" i="16" s="1"/>
  <c r="G93" i="16" s="1"/>
  <c r="F47" i="16"/>
  <c r="F60" i="16" s="1"/>
  <c r="N46" i="16"/>
  <c r="M46" i="16"/>
  <c r="M59" i="16" s="1"/>
  <c r="G108" i="16" s="1"/>
  <c r="L46" i="16"/>
  <c r="L59" i="16" s="1"/>
  <c r="K46" i="16"/>
  <c r="J46" i="16"/>
  <c r="I46" i="16"/>
  <c r="I59" i="16" s="1"/>
  <c r="H46" i="16"/>
  <c r="G46" i="16"/>
  <c r="G59" i="16" s="1"/>
  <c r="G92" i="16" s="1"/>
  <c r="F46" i="16"/>
  <c r="F59" i="16" s="1"/>
  <c r="N45" i="16"/>
  <c r="M45" i="16"/>
  <c r="M58" i="16" s="1"/>
  <c r="G107" i="16" s="1"/>
  <c r="L45" i="16"/>
  <c r="L58" i="16" s="1"/>
  <c r="K45" i="16"/>
  <c r="J45" i="16"/>
  <c r="I45" i="16"/>
  <c r="I58" i="16" s="1"/>
  <c r="H45" i="16"/>
  <c r="G45" i="16"/>
  <c r="G58" i="16" s="1"/>
  <c r="G91" i="16" s="1"/>
  <c r="F45" i="16"/>
  <c r="F58" i="16" s="1"/>
  <c r="N44" i="16"/>
  <c r="M44" i="16"/>
  <c r="M57" i="16" s="1"/>
  <c r="G106" i="16" s="1"/>
  <c r="L44" i="16"/>
  <c r="L57" i="16" s="1"/>
  <c r="K44" i="16"/>
  <c r="J44" i="16"/>
  <c r="J57" i="16" s="1"/>
  <c r="G98" i="16" s="1"/>
  <c r="I44" i="16"/>
  <c r="I57" i="16" s="1"/>
  <c r="H44" i="16"/>
  <c r="G44" i="16"/>
  <c r="F44" i="16"/>
  <c r="F57" i="16" s="1"/>
  <c r="E44" i="16"/>
  <c r="D44" i="16"/>
  <c r="N43" i="16"/>
  <c r="M43" i="16"/>
  <c r="M56" i="16" s="1"/>
  <c r="G105" i="16" s="1"/>
  <c r="L43" i="16"/>
  <c r="L56" i="16" s="1"/>
  <c r="K43" i="16"/>
  <c r="J43" i="16"/>
  <c r="J56" i="16" s="1"/>
  <c r="G97" i="16" s="1"/>
  <c r="I43" i="16"/>
  <c r="I56" i="16" s="1"/>
  <c r="H43" i="16"/>
  <c r="G43" i="16"/>
  <c r="F43" i="16"/>
  <c r="F56" i="16" s="1"/>
  <c r="E43" i="16"/>
  <c r="D43" i="16"/>
  <c r="D56" i="16" s="1"/>
  <c r="C89" i="16" s="1"/>
  <c r="N42" i="16"/>
  <c r="M42" i="16"/>
  <c r="L42" i="16"/>
  <c r="L55" i="16" s="1"/>
  <c r="K42" i="16"/>
  <c r="J42" i="16"/>
  <c r="J55" i="16" s="1"/>
  <c r="G96" i="16" s="1"/>
  <c r="I42" i="16"/>
  <c r="I55" i="16" s="1"/>
  <c r="H42" i="16"/>
  <c r="G42" i="16"/>
  <c r="G55" i="16" s="1"/>
  <c r="G88" i="16" s="1"/>
  <c r="F42" i="16"/>
  <c r="F55" i="16" s="1"/>
  <c r="E42" i="16"/>
  <c r="D42" i="16"/>
  <c r="N41" i="16"/>
  <c r="M41" i="16"/>
  <c r="M54" i="16" s="1"/>
  <c r="G103" i="16" s="1"/>
  <c r="L41" i="16"/>
  <c r="L54" i="16" s="1"/>
  <c r="K41" i="16"/>
  <c r="J41" i="16"/>
  <c r="J54" i="16" s="1"/>
  <c r="G95" i="16" s="1"/>
  <c r="I41" i="16"/>
  <c r="I54" i="16" s="1"/>
  <c r="H41" i="16"/>
  <c r="G41" i="16"/>
  <c r="G54" i="16" s="1"/>
  <c r="G87" i="16" s="1"/>
  <c r="F41" i="16"/>
  <c r="F54" i="16" s="1"/>
  <c r="E41" i="16"/>
  <c r="D41" i="16"/>
  <c r="N40" i="16"/>
  <c r="M40" i="16"/>
  <c r="M53" i="16" s="1"/>
  <c r="G102" i="16" s="1"/>
  <c r="L40" i="16"/>
  <c r="L53" i="16" s="1"/>
  <c r="K40" i="16"/>
  <c r="J40" i="16"/>
  <c r="J53" i="16" s="1"/>
  <c r="G94" i="16" s="1"/>
  <c r="I40" i="16"/>
  <c r="I53" i="16" s="1"/>
  <c r="H40" i="16"/>
  <c r="G40" i="16"/>
  <c r="F40" i="16"/>
  <c r="F53" i="16" s="1"/>
  <c r="E40" i="16"/>
  <c r="D40" i="16"/>
  <c r="J59" i="16" s="1"/>
  <c r="G100" i="16" s="1"/>
  <c r="N50" i="15"/>
  <c r="M50" i="15"/>
  <c r="M63" i="15" s="1"/>
  <c r="G112" i="15" s="1"/>
  <c r="L50" i="15"/>
  <c r="L63" i="15" s="1"/>
  <c r="K50" i="15"/>
  <c r="J50" i="15"/>
  <c r="J63" i="15" s="1"/>
  <c r="G104" i="15" s="1"/>
  <c r="I50" i="15"/>
  <c r="I63" i="15" s="1"/>
  <c r="H50" i="15"/>
  <c r="G50" i="15"/>
  <c r="G63" i="15" s="1"/>
  <c r="G96" i="15" s="1"/>
  <c r="F50" i="15"/>
  <c r="F63" i="15" s="1"/>
  <c r="N49" i="15"/>
  <c r="M49" i="15"/>
  <c r="M62" i="15" s="1"/>
  <c r="G111" i="15" s="1"/>
  <c r="L49" i="15"/>
  <c r="L62" i="15" s="1"/>
  <c r="K49" i="15"/>
  <c r="J49" i="15"/>
  <c r="J62" i="15" s="1"/>
  <c r="G103" i="15" s="1"/>
  <c r="I49" i="15"/>
  <c r="I62" i="15" s="1"/>
  <c r="H49" i="15"/>
  <c r="G49" i="15"/>
  <c r="G62" i="15" s="1"/>
  <c r="G95" i="15" s="1"/>
  <c r="F49" i="15"/>
  <c r="F62" i="15" s="1"/>
  <c r="N48" i="15"/>
  <c r="M48" i="15"/>
  <c r="M61" i="15" s="1"/>
  <c r="G110" i="15" s="1"/>
  <c r="L48" i="15"/>
  <c r="L61" i="15" s="1"/>
  <c r="K48" i="15"/>
  <c r="J48" i="15"/>
  <c r="J61" i="15" s="1"/>
  <c r="G102" i="15" s="1"/>
  <c r="I48" i="15"/>
  <c r="I61" i="15" s="1"/>
  <c r="H48" i="15"/>
  <c r="G48" i="15"/>
  <c r="G61" i="15" s="1"/>
  <c r="G94" i="15" s="1"/>
  <c r="F48" i="15"/>
  <c r="F61" i="15" s="1"/>
  <c r="N47" i="15"/>
  <c r="M47" i="15"/>
  <c r="M60" i="15" s="1"/>
  <c r="G109" i="15" s="1"/>
  <c r="L47" i="15"/>
  <c r="L60" i="15" s="1"/>
  <c r="K47" i="15"/>
  <c r="J47" i="15"/>
  <c r="J60" i="15" s="1"/>
  <c r="G101" i="15" s="1"/>
  <c r="I47" i="15"/>
  <c r="I60" i="15" s="1"/>
  <c r="H47" i="15"/>
  <c r="G47" i="15"/>
  <c r="G60" i="15" s="1"/>
  <c r="G93" i="15" s="1"/>
  <c r="F47" i="15"/>
  <c r="F60" i="15" s="1"/>
  <c r="E47" i="15"/>
  <c r="D47" i="15"/>
  <c r="D60" i="15" s="1"/>
  <c r="C93" i="15" s="1"/>
  <c r="N46" i="15"/>
  <c r="M46" i="15"/>
  <c r="M59" i="15" s="1"/>
  <c r="G108" i="15" s="1"/>
  <c r="L46" i="15"/>
  <c r="L59" i="15" s="1"/>
  <c r="K46" i="15"/>
  <c r="J46" i="15"/>
  <c r="J59" i="15" s="1"/>
  <c r="G100" i="15" s="1"/>
  <c r="I46" i="15"/>
  <c r="I59" i="15" s="1"/>
  <c r="H46" i="15"/>
  <c r="G46" i="15"/>
  <c r="G59" i="15" s="1"/>
  <c r="G92" i="15" s="1"/>
  <c r="F46" i="15"/>
  <c r="F59" i="15" s="1"/>
  <c r="E46" i="15"/>
  <c r="D46" i="15"/>
  <c r="D59" i="15" s="1"/>
  <c r="C92" i="15" s="1"/>
  <c r="N45" i="15"/>
  <c r="M45" i="15"/>
  <c r="M58" i="15" s="1"/>
  <c r="G107" i="15" s="1"/>
  <c r="L45" i="15"/>
  <c r="L58" i="15" s="1"/>
  <c r="K45" i="15"/>
  <c r="J45" i="15"/>
  <c r="J58" i="15" s="1"/>
  <c r="G99" i="15" s="1"/>
  <c r="I45" i="15"/>
  <c r="I58" i="15" s="1"/>
  <c r="H45" i="15"/>
  <c r="G45" i="15"/>
  <c r="G58" i="15" s="1"/>
  <c r="G91" i="15" s="1"/>
  <c r="F45" i="15"/>
  <c r="F58" i="15" s="1"/>
  <c r="E45" i="15"/>
  <c r="D45" i="15"/>
  <c r="D58" i="15" s="1"/>
  <c r="C91" i="15" s="1"/>
  <c r="N44" i="15"/>
  <c r="M44" i="15"/>
  <c r="M57" i="15" s="1"/>
  <c r="G106" i="15" s="1"/>
  <c r="L44" i="15"/>
  <c r="L57" i="15" s="1"/>
  <c r="K44" i="15"/>
  <c r="J44" i="15"/>
  <c r="J57" i="15" s="1"/>
  <c r="G98" i="15" s="1"/>
  <c r="I44" i="15"/>
  <c r="I57" i="15" s="1"/>
  <c r="H44" i="15"/>
  <c r="G44" i="15"/>
  <c r="G57" i="15" s="1"/>
  <c r="G90" i="15" s="1"/>
  <c r="F44" i="15"/>
  <c r="F57" i="15" s="1"/>
  <c r="E44" i="15"/>
  <c r="D44" i="15"/>
  <c r="D57" i="15" s="1"/>
  <c r="C90" i="15" s="1"/>
  <c r="N43" i="15"/>
  <c r="M43" i="15"/>
  <c r="M56" i="15" s="1"/>
  <c r="G105" i="15" s="1"/>
  <c r="L43" i="15"/>
  <c r="L56" i="15" s="1"/>
  <c r="K43" i="15"/>
  <c r="J43" i="15"/>
  <c r="J56" i="15" s="1"/>
  <c r="G97" i="15" s="1"/>
  <c r="I43" i="15"/>
  <c r="I56" i="15" s="1"/>
  <c r="H43" i="15"/>
  <c r="G43" i="15"/>
  <c r="G56" i="15" s="1"/>
  <c r="G89" i="15" s="1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G56" i="16" l="1"/>
  <c r="G89" i="16" s="1"/>
  <c r="D53" i="16"/>
  <c r="C86" i="16" s="1"/>
  <c r="G53" i="16"/>
  <c r="G86" i="16" s="1"/>
  <c r="D55" i="16"/>
  <c r="C88" i="16" s="1"/>
  <c r="J58" i="16"/>
  <c r="G99" i="16" s="1"/>
  <c r="D57" i="16"/>
  <c r="C90" i="16" s="1"/>
  <c r="M60" i="16"/>
  <c r="G109" i="16" s="1"/>
  <c r="G57" i="16"/>
  <c r="G90" i="16" s="1"/>
  <c r="D54" i="16"/>
  <c r="C87" i="16" s="1"/>
  <c r="M55" i="16"/>
  <c r="G104" i="16" s="1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H12" i="2" s="1"/>
  <c r="J60" i="3"/>
  <c r="G101" i="3" s="1"/>
  <c r="H21" i="2" s="1"/>
  <c r="M61" i="3"/>
  <c r="G110" i="3" s="1"/>
  <c r="H30" i="2" s="1"/>
  <c r="G59" i="6"/>
  <c r="G92" i="6" s="1"/>
  <c r="I15" i="2" s="1"/>
  <c r="D54" i="6"/>
  <c r="C87" i="6" s="1"/>
  <c r="G53" i="6"/>
  <c r="G86" i="6" s="1"/>
  <c r="I9" i="2" s="1"/>
  <c r="G63" i="3"/>
  <c r="G96" i="3" s="1"/>
  <c r="H16" i="2" s="1"/>
  <c r="G57" i="3"/>
  <c r="G90" i="3" s="1"/>
  <c r="H10" i="2" s="1"/>
  <c r="J58" i="3"/>
  <c r="G99" i="3" s="1"/>
  <c r="H19" i="2" s="1"/>
  <c r="M59" i="3"/>
  <c r="G108" i="3" s="1"/>
  <c r="H28" i="2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H23" i="2" s="1"/>
  <c r="M63" i="3"/>
  <c r="G112" i="3" s="1"/>
  <c r="H32" i="2" s="1"/>
  <c r="G60" i="3"/>
  <c r="G93" i="3" s="1"/>
  <c r="H13" i="2" s="1"/>
  <c r="J56" i="3"/>
  <c r="G97" i="3" s="1"/>
  <c r="H17" i="2" s="1"/>
  <c r="G55" i="6"/>
  <c r="G88" i="6" s="1"/>
  <c r="I11" i="2" s="1"/>
  <c r="J53" i="6"/>
  <c r="G94" i="6" s="1"/>
  <c r="I17" i="2" s="1"/>
  <c r="M53" i="6"/>
  <c r="G102" i="6" s="1"/>
  <c r="I25" i="2" s="1"/>
  <c r="G60" i="6"/>
  <c r="G93" i="6" s="1"/>
  <c r="I16" i="2" s="1"/>
  <c r="J58" i="6"/>
  <c r="G99" i="6" s="1"/>
  <c r="I22" i="2" s="1"/>
  <c r="J54" i="6"/>
  <c r="G95" i="6" s="1"/>
  <c r="I18" i="2" s="1"/>
  <c r="M57" i="6"/>
  <c r="G106" i="6" s="1"/>
  <c r="I29" i="2" s="1"/>
  <c r="G58" i="6"/>
  <c r="G91" i="6" s="1"/>
  <c r="I14" i="2" s="1"/>
  <c r="G54" i="6"/>
  <c r="G87" i="6" s="1"/>
  <c r="I10" i="2" s="1"/>
  <c r="J57" i="6"/>
  <c r="G98" i="6" s="1"/>
  <c r="I21" i="2" s="1"/>
  <c r="M60" i="6"/>
  <c r="G109" i="6" s="1"/>
  <c r="I32" i="2" s="1"/>
  <c r="M56" i="6"/>
  <c r="G105" i="6" s="1"/>
  <c r="I28" i="2" s="1"/>
  <c r="G57" i="6"/>
  <c r="G90" i="6" s="1"/>
  <c r="I13" i="2" s="1"/>
  <c r="J60" i="6"/>
  <c r="G101" i="6" s="1"/>
  <c r="I24" i="2" s="1"/>
  <c r="J56" i="6"/>
  <c r="G97" i="6" s="1"/>
  <c r="I20" i="2" s="1"/>
  <c r="M59" i="6"/>
  <c r="G108" i="6" s="1"/>
  <c r="I31" i="2" s="1"/>
  <c r="M55" i="6"/>
  <c r="G104" i="6" s="1"/>
  <c r="I27" i="2" s="1"/>
  <c r="G56" i="6"/>
  <c r="G89" i="6" s="1"/>
  <c r="I12" i="2" s="1"/>
  <c r="J59" i="6"/>
  <c r="G100" i="6" s="1"/>
  <c r="I23" i="2" s="1"/>
  <c r="J55" i="6"/>
  <c r="G96" i="6" s="1"/>
  <c r="I19" i="2" s="1"/>
  <c r="M58" i="6"/>
  <c r="G107" i="6" s="1"/>
  <c r="I30" i="2" s="1"/>
  <c r="M54" i="6"/>
  <c r="G103" i="6" s="1"/>
  <c r="I26" i="2" s="1"/>
  <c r="D59" i="3"/>
  <c r="C92" i="3" s="1"/>
  <c r="M56" i="3"/>
  <c r="G105" i="3" s="1"/>
  <c r="H25" i="2" s="1"/>
  <c r="M57" i="3"/>
  <c r="G106" i="3" s="1"/>
  <c r="H26" i="2" s="1"/>
  <c r="D60" i="3"/>
  <c r="C93" i="3" s="1"/>
  <c r="M62" i="3"/>
  <c r="G111" i="3" s="1"/>
  <c r="H31" i="2" s="1"/>
  <c r="M58" i="3"/>
  <c r="G107" i="3" s="1"/>
  <c r="H27" i="2" s="1"/>
  <c r="G56" i="3"/>
  <c r="G89" i="3" s="1"/>
  <c r="H9" i="2" s="1"/>
  <c r="G62" i="3"/>
  <c r="G95" i="3" s="1"/>
  <c r="H15" i="2" s="1"/>
  <c r="G58" i="3"/>
  <c r="G91" i="3" s="1"/>
  <c r="H11" i="2" s="1"/>
  <c r="J61" i="3"/>
  <c r="G102" i="3" s="1"/>
  <c r="H22" i="2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</calcChain>
</file>

<file path=xl/sharedStrings.xml><?xml version="1.0" encoding="utf-8"?>
<sst xmlns="http://schemas.openxmlformats.org/spreadsheetml/2006/main" count="554" uniqueCount="190">
  <si>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</si>
  <si>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</si>
  <si>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</si>
  <si>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</si>
  <si>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</si>
  <si>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</si>
  <si>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</si>
  <si>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</si>
  <si>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</si>
  <si>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</si>
  <si>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</si>
  <si>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</si>
  <si>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</si>
  <si>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</si>
  <si>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</si>
  <si>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</si>
  <si>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</si>
  <si>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</si>
  <si>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</si>
  <si>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</si>
  <si>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</si>
  <si>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</si>
  <si>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</si>
  <si>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</si>
  <si>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</si>
  <si>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</si>
  <si>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</si>
  <si>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</si>
  <si>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</si>
  <si>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</si>
  <si>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</si>
  <si>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</si>
  <si>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</si>
  <si>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</si>
  <si>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</si>
  <si>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</si>
  <si>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</si>
  <si>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</si>
  <si>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</si>
  <si>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</si>
  <si>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</si>
  <si>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</si>
  <si>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</si>
  <si>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</si>
  <si>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</si>
  <si>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</si>
  <si>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</si>
  <si>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</si>
  <si>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</si>
  <si>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</si>
  <si>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</si>
  <si>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</si>
  <si>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</si>
  <si>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</si>
  <si>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</si>
  <si>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</si>
  <si>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</si>
  <si>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</si>
  <si>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</si>
  <si>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</si>
  <si>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</si>
  <si>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</si>
  <si>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</si>
  <si>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</si>
  <si>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</si>
  <si>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</si>
  <si>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</si>
  <si>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</si>
  <si>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</si>
  <si>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</si>
  <si>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</si>
  <si>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</si>
  <si>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</si>
  <si>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</si>
  <si>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</si>
  <si>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</si>
  <si>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</si>
  <si>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</si>
  <si>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</si>
  <si>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</si>
  <si>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</si>
  <si>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</si>
  <si>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</si>
  <si>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</si>
  <si>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</si>
  <si>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</si>
  <si>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</si>
  <si>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Paste Here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</si>
  <si>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</si>
  <si>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</si>
  <si>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</si>
  <si>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</si>
  <si>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</si>
  <si>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</si>
  <si>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</si>
  <si>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</si>
  <si>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</si>
  <si>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</si>
  <si>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</si>
  <si>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</si>
  <si>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</si>
  <si>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</si>
  <si>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</si>
  <si>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</si>
  <si>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</si>
  <si>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</si>
  <si>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</si>
  <si>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</si>
  <si>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</si>
  <si>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</si>
  <si>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</si>
  <si>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</si>
  <si>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</si>
  <si>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</si>
  <si>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</si>
  <si>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</si>
  <si>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</si>
  <si>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</si>
  <si>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</si>
  <si>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</si>
  <si>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</si>
  <si>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</si>
  <si>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</si>
  <si>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</si>
  <si>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</si>
  <si>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</si>
  <si>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</si>
  <si>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</si>
  <si>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</si>
  <si>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</si>
  <si>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</si>
  <si>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</si>
  <si>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</si>
  <si>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</si>
  <si>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</si>
  <si>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</si>
  <si>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</si>
  <si>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</si>
  <si>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</si>
  <si>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</si>
  <si>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</si>
  <si>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</si>
  <si>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</si>
  <si>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</si>
  <si>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</si>
  <si>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</si>
  <si>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</si>
  <si>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</si>
  <si>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</si>
  <si>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</si>
  <si>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</si>
  <si>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</si>
  <si>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</si>
  <si>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</si>
  <si>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Enter Here</t>
  </si>
  <si>
    <t>Enter here</t>
  </si>
  <si>
    <t>21CY Cornell Genetic Gain TB Malting</t>
  </si>
  <si>
    <t>Temperature(°C)</t>
  </si>
  <si>
    <t>Andy</t>
  </si>
  <si>
    <t>BS911-74</t>
  </si>
  <si>
    <t>WinterTP2-3</t>
  </si>
  <si>
    <t>BS812-70</t>
  </si>
  <si>
    <t>BS911-72</t>
  </si>
  <si>
    <t>BS908-31</t>
  </si>
  <si>
    <t>BS713-95</t>
  </si>
  <si>
    <t>BS814-124</t>
  </si>
  <si>
    <t>BS714-128</t>
  </si>
  <si>
    <t>Traditional Malt Check</t>
  </si>
  <si>
    <t>BS715-137</t>
  </si>
  <si>
    <t>BS813-96</t>
  </si>
  <si>
    <t>WinterTP2-4</t>
  </si>
  <si>
    <t>BS614-22</t>
  </si>
  <si>
    <t>BS912-138</t>
  </si>
  <si>
    <t>BS712-70</t>
  </si>
  <si>
    <t>BS713-87</t>
  </si>
  <si>
    <t>BS814-125</t>
  </si>
  <si>
    <t>BS710-40</t>
  </si>
  <si>
    <t>BS710-3</t>
  </si>
  <si>
    <t>BS811-44</t>
  </si>
  <si>
    <t>BS912-137</t>
  </si>
  <si>
    <t>BS812-71</t>
  </si>
  <si>
    <t>BS812-69</t>
  </si>
  <si>
    <t>BS611-4</t>
  </si>
  <si>
    <t>BS906-3</t>
  </si>
  <si>
    <t>#</t>
  </si>
  <si>
    <t>User name</t>
  </si>
  <si>
    <t>215-225</t>
  </si>
  <si>
    <t>0.5% NaCl</t>
  </si>
  <si>
    <t>Walling Lab</t>
  </si>
  <si>
    <t>TMC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</si>
</sst>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7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Border="1" applyAlignment="1">
      <alignment horizontal="left" indent="1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horizontal="left" indent="1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0" fillId="0" borderId="0" xfId="0" applyFont="1"/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0" fontId="6" fillId="0" borderId="37" xfId="0" applyFont="1" applyBorder="1"/>
    <xf numFmtId="1" fontId="7" fillId="4" borderId="3" xfId="0" applyNumberFormat="1" applyFont="1" applyFill="1" applyBorder="1" applyAlignment="1">
      <alignment horizontal="center"/>
    </xf>
    <xf numFmtId="14" fontId="7" fillId="0" borderId="0" xfId="0" applyNumberFormat="1" applyFont="1"/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1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/>
    <xf numFmtId="2" fontId="7" fillId="0" borderId="0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5" borderId="0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5" borderId="0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4688.2085000000079</c:v>
                </c:pt>
                <c:pt idx="2">
                  <c:v>12463.493666666676</c:v>
                </c:pt>
                <c:pt idx="3">
                  <c:v>19775.691333333336</c:v>
                </c:pt>
                <c:pt idx="4">
                  <c:v>28596.745999999999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90961402798382"/>
                  <c:y val="-0.3735906172127571"/>
                </c:manualLayout>
              </c:layout>
              <c:numFmt formatCode="General" sourceLinked="0"/>
            </c:trendlineLbl>
          </c:trendline>
          <c:xVal>
            <c:numRef>
              <c:f>'BG, Plate 2'!$C$56:$C$60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2'!$D$56:$D$60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8.3933333333333332E-2</c:v>
                </c:pt>
                <c:pt idx="2">
                  <c:v>0.18899999999999997</c:v>
                </c:pt>
                <c:pt idx="3">
                  <c:v>0.2810333333333333</c:v>
                </c:pt>
                <c:pt idx="4">
                  <c:v>0.38573333333333337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2'!$C$53:$C$57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2'!$D$53:$D$57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B8F-8FD4-B8D2F13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Normal="100" workbookViewId="0"/>
  </sheetViews>
  <sheetFormatPr defaultRowHeight="15" x14ac:dyDescent="0.25"/>
  <cols>
    <col min="1" max="1" width="9.140625" style="3"/>
    <col min="2" max="2" width="10.5703125" style="3" bestFit="1" customWidth="1"/>
    <col min="3" max="3" width="10.5703125" style="3" customWidth="1"/>
    <col min="4" max="4" width="19.42578125" style="3" customWidth="1"/>
    <col min="5" max="10" width="10.7109375" style="3" customWidth="1"/>
    <col min="11" max="11" width="10.85546875" style="35" bestFit="1" customWidth="1"/>
    <col min="12" max="17" width="10.7109375" style="3" customWidth="1"/>
    <col min="18" max="18" width="8.42578125" style="3" customWidth="1"/>
    <col min="19" max="21" width="10.7109375" style="3" customWidth="1"/>
    <col min="22" max="16384" width="9.140625" style="3"/>
  </cols>
  <sheetData>
    <row r="1" spans="1:19" ht="18.75" x14ac:dyDescent="0.3">
      <c r="A1" s="200" t="s">
        <v>156</v>
      </c>
      <c r="C1" s="197"/>
      <c r="K1" s="3"/>
    </row>
    <row r="2" spans="1:19" ht="7.5" customHeight="1" x14ac:dyDescent="0.25">
      <c r="A2" s="165"/>
      <c r="C2" s="165"/>
      <c r="K2" s="3"/>
    </row>
    <row r="3" spans="1:19" x14ac:dyDescent="0.25">
      <c r="A3" s="2" t="s">
        <v>142</v>
      </c>
      <c r="C3" s="165"/>
      <c r="K3" s="3"/>
    </row>
    <row r="4" spans="1:19" x14ac:dyDescent="0.25">
      <c r="A4" s="2" t="s">
        <v>93</v>
      </c>
      <c r="C4" s="2"/>
      <c r="K4" s="3"/>
    </row>
    <row r="5" spans="1:19" x14ac:dyDescent="0.25">
      <c r="A5" s="2" t="s">
        <v>61</v>
      </c>
      <c r="C5" s="2"/>
      <c r="K5" s="3"/>
    </row>
    <row r="6" spans="1:19" s="2" customFormat="1" x14ac:dyDescent="0.25">
      <c r="E6" s="34"/>
      <c r="F6" s="34"/>
      <c r="K6" s="34"/>
      <c r="L6" s="97"/>
      <c r="M6" s="210"/>
      <c r="N6" s="210"/>
      <c r="O6" s="210"/>
      <c r="P6" s="210"/>
      <c r="Q6" s="97"/>
      <c r="R6" s="97"/>
      <c r="S6" s="97"/>
    </row>
    <row r="7" spans="1:19" s="2" customFormat="1" ht="16.5" customHeight="1" x14ac:dyDescent="0.25">
      <c r="G7" s="209" t="s">
        <v>71</v>
      </c>
      <c r="H7" s="209"/>
      <c r="I7" s="209"/>
      <c r="J7" s="209"/>
      <c r="K7" s="34"/>
      <c r="L7" s="97"/>
      <c r="M7" s="49"/>
      <c r="N7" s="49"/>
      <c r="O7" s="49"/>
      <c r="P7" s="49"/>
      <c r="Q7" s="97"/>
      <c r="R7" s="97"/>
      <c r="S7" s="97"/>
    </row>
    <row r="8" spans="1:19" s="2" customFormat="1" ht="17.25" customHeight="1" thickBot="1" x14ac:dyDescent="0.3">
      <c r="A8" s="204" t="s">
        <v>152</v>
      </c>
      <c r="B8" s="187" t="s">
        <v>143</v>
      </c>
      <c r="C8" s="187" t="s">
        <v>150</v>
      </c>
      <c r="D8" s="187" t="s">
        <v>149</v>
      </c>
      <c r="E8" s="166" t="s">
        <v>119</v>
      </c>
      <c r="F8" s="166" t="s">
        <v>0</v>
      </c>
      <c r="G8" s="187" t="s">
        <v>140</v>
      </c>
      <c r="H8" s="187" t="s">
        <v>2</v>
      </c>
      <c r="I8" s="187" t="s">
        <v>3</v>
      </c>
      <c r="J8" s="187" t="s">
        <v>141</v>
      </c>
      <c r="M8" s="162"/>
      <c r="N8" s="162"/>
      <c r="O8" s="162"/>
      <c r="P8" s="162"/>
      <c r="Q8" s="97"/>
      <c r="R8" s="97"/>
      <c r="S8" s="97"/>
    </row>
    <row r="9" spans="1:19" x14ac:dyDescent="0.25">
      <c r="A9" s="211" t="s">
        <v>153</v>
      </c>
      <c r="B9" s="168">
        <v>1</v>
      </c>
      <c r="C9" s="15" t="s">
        <v>159</v>
      </c>
      <c r="D9" s="184" t="s">
        <v>160</v>
      </c>
      <c r="E9" s="168">
        <v>7099</v>
      </c>
      <c r="F9" s="208">
        <v>44615</v>
      </c>
      <c r="G9" s="20">
        <f>'RI, nD'!N17</f>
        <v>77.60194000000007</v>
      </c>
      <c r="H9" s="47">
        <f>'BG, Plate 1'!G89</f>
        <v>131.04874955613047</v>
      </c>
      <c r="I9" s="47">
        <f>'FAN, Plate 1'!G86</f>
        <v>156.38461538461539</v>
      </c>
      <c r="J9" s="65">
        <v>3.9044999999999996</v>
      </c>
      <c r="L9" s="164" t="s">
        <v>72</v>
      </c>
      <c r="M9" s="20"/>
      <c r="N9" s="47"/>
      <c r="O9" s="47"/>
      <c r="P9" s="20"/>
      <c r="Q9" s="144"/>
      <c r="R9" s="20"/>
      <c r="S9" s="167"/>
    </row>
    <row r="10" spans="1:19" x14ac:dyDescent="0.25">
      <c r="A10" s="211"/>
      <c r="B10" s="168">
        <v>2</v>
      </c>
      <c r="C10" s="15" t="s">
        <v>161</v>
      </c>
      <c r="D10" s="184" t="s">
        <v>160</v>
      </c>
      <c r="E10" s="168">
        <v>7106</v>
      </c>
      <c r="F10" s="208">
        <v>44615</v>
      </c>
      <c r="G10" s="20">
        <f>'RI, nD'!N18</f>
        <v>77.60194000000007</v>
      </c>
      <c r="H10" s="47">
        <f>'BG, Plate 1'!G90</f>
        <v>50.696190331253604</v>
      </c>
      <c r="I10" s="47">
        <f>'FAN, Plate 1'!G87</f>
        <v>156.71794871794873</v>
      </c>
      <c r="J10" s="65">
        <v>3.8170000000000002</v>
      </c>
      <c r="L10" s="169" t="s">
        <v>73</v>
      </c>
      <c r="M10" s="20"/>
      <c r="N10" s="47"/>
      <c r="O10" s="47"/>
      <c r="P10" s="20"/>
      <c r="Q10" s="144"/>
      <c r="R10" s="20"/>
      <c r="S10" s="167"/>
    </row>
    <row r="11" spans="1:19" x14ac:dyDescent="0.25">
      <c r="A11" s="211"/>
      <c r="B11" s="168">
        <v>3</v>
      </c>
      <c r="C11" s="15" t="s">
        <v>162</v>
      </c>
      <c r="D11" s="181" t="s">
        <v>160</v>
      </c>
      <c r="E11" s="168">
        <v>7107</v>
      </c>
      <c r="F11" s="208">
        <v>44615</v>
      </c>
      <c r="G11" s="20">
        <f>'RI, nD'!N19</f>
        <v>78.986590000000263</v>
      </c>
      <c r="H11" s="47">
        <f>'BG, Plate 1'!G91</f>
        <v>47.856638212900656</v>
      </c>
      <c r="I11" s="47">
        <f>'FAN, Plate 1'!G88</f>
        <v>138.92307692307691</v>
      </c>
      <c r="J11" s="241">
        <v>3.3529999999999998</v>
      </c>
      <c r="L11" s="169" t="s">
        <v>74</v>
      </c>
      <c r="M11" s="20"/>
      <c r="N11" s="47"/>
      <c r="O11" s="47"/>
      <c r="P11" s="20"/>
      <c r="Q11" s="144"/>
      <c r="R11" s="20"/>
      <c r="S11" s="167"/>
    </row>
    <row r="12" spans="1:19" x14ac:dyDescent="0.25">
      <c r="A12" s="211"/>
      <c r="B12" s="168">
        <v>4</v>
      </c>
      <c r="C12" s="15" t="s">
        <v>163</v>
      </c>
      <c r="D12" s="181" t="s">
        <v>160</v>
      </c>
      <c r="E12" s="168">
        <v>7114</v>
      </c>
      <c r="F12" s="208">
        <v>44615</v>
      </c>
      <c r="G12" s="20">
        <f>'RI, nD'!N20</f>
        <v>76.924999999999727</v>
      </c>
      <c r="H12" s="47">
        <f>'BG, Plate 1'!G92</f>
        <v>25.917032138459717</v>
      </c>
      <c r="I12" s="47">
        <f>'FAN, Plate 1'!G89</f>
        <v>144.10256410256409</v>
      </c>
      <c r="J12" s="241">
        <v>3.1805000000000003</v>
      </c>
      <c r="L12" s="8" t="s">
        <v>75</v>
      </c>
      <c r="M12" s="20"/>
      <c r="N12" s="47"/>
      <c r="O12" s="47"/>
      <c r="P12" s="20"/>
      <c r="Q12" s="144"/>
      <c r="R12" s="20"/>
      <c r="S12" s="167"/>
    </row>
    <row r="13" spans="1:19" x14ac:dyDescent="0.25">
      <c r="A13" s="211"/>
      <c r="B13" s="168">
        <v>5</v>
      </c>
      <c r="C13" s="15" t="s">
        <v>164</v>
      </c>
      <c r="D13" s="181" t="s">
        <v>160</v>
      </c>
      <c r="E13" s="168">
        <v>7119</v>
      </c>
      <c r="F13" s="208">
        <v>44615</v>
      </c>
      <c r="G13" s="20">
        <f>'RI, nD'!N21</f>
        <v>78.925049999999857</v>
      </c>
      <c r="H13" s="47">
        <f>'BG, Plate 1'!G93</f>
        <v>45.957217894974768</v>
      </c>
      <c r="I13" s="47">
        <f>'FAN, Plate 1'!G90</f>
        <v>147.79487179487182</v>
      </c>
      <c r="J13" s="241">
        <v>3.4465000000000003</v>
      </c>
      <c r="L13" s="169" t="s">
        <v>95</v>
      </c>
      <c r="M13" s="20"/>
      <c r="N13" s="47"/>
      <c r="O13" s="47"/>
      <c r="P13" s="20"/>
      <c r="Q13" s="144"/>
      <c r="R13" s="20"/>
      <c r="S13" s="167"/>
    </row>
    <row r="14" spans="1:19" x14ac:dyDescent="0.25">
      <c r="A14" s="211"/>
      <c r="B14" s="168">
        <v>6</v>
      </c>
      <c r="C14" s="15" t="s">
        <v>165</v>
      </c>
      <c r="D14" s="181" t="s">
        <v>160</v>
      </c>
      <c r="E14" s="168">
        <v>7121</v>
      </c>
      <c r="F14" s="208">
        <v>44615</v>
      </c>
      <c r="G14" s="20">
        <f>'RI, nD'!N22</f>
        <v>80.617400000000004</v>
      </c>
      <c r="H14" s="47">
        <f>'BG, Plate 1'!G94</f>
        <v>18.479079333896106</v>
      </c>
      <c r="I14" s="47">
        <f>'FAN, Plate 1'!G91</f>
        <v>129.07692307692307</v>
      </c>
      <c r="J14" s="241">
        <v>3.1665000000000001</v>
      </c>
      <c r="L14" s="169" t="s">
        <v>96</v>
      </c>
      <c r="M14" s="20"/>
      <c r="N14" s="47"/>
      <c r="O14" s="47"/>
      <c r="P14" s="20"/>
      <c r="Q14" s="144"/>
      <c r="R14" s="20"/>
      <c r="S14" s="167"/>
    </row>
    <row r="15" spans="1:19" x14ac:dyDescent="0.25">
      <c r="A15" s="211"/>
      <c r="B15" s="168">
        <v>7</v>
      </c>
      <c r="C15" s="15" t="s">
        <v>166</v>
      </c>
      <c r="D15" s="181" t="s">
        <v>160</v>
      </c>
      <c r="E15" s="168">
        <v>7123</v>
      </c>
      <c r="F15" s="208">
        <v>44615</v>
      </c>
      <c r="G15" s="20">
        <f>'RI, nD'!N23</f>
        <v>79.632760000000388</v>
      </c>
      <c r="H15" s="47">
        <f>'BG, Plate 1'!G95</f>
        <v>33.114884962853353</v>
      </c>
      <c r="I15" s="47">
        <f>'FAN, Plate 1'!G92</f>
        <v>148.05128205128204</v>
      </c>
      <c r="J15" s="241">
        <v>3.4609999999999999</v>
      </c>
      <c r="L15" s="161" t="s">
        <v>94</v>
      </c>
      <c r="M15" s="20"/>
      <c r="N15" s="47"/>
      <c r="O15" s="47"/>
      <c r="P15" s="20"/>
      <c r="Q15" s="144"/>
      <c r="R15" s="20"/>
      <c r="S15" s="167"/>
    </row>
    <row r="16" spans="1:19" x14ac:dyDescent="0.25">
      <c r="A16" s="211"/>
      <c r="B16" s="168">
        <v>8</v>
      </c>
      <c r="C16" s="15"/>
      <c r="D16" s="181"/>
      <c r="E16" s="168" t="s">
        <v>167</v>
      </c>
      <c r="F16" s="208">
        <v>44615</v>
      </c>
      <c r="G16" s="20">
        <f>'RI, nD'!N24</f>
        <v>80.986639999999682</v>
      </c>
      <c r="H16" s="47">
        <f>'BG, Plate 1'!G96</f>
        <v>176.08310159885278</v>
      </c>
      <c r="I16" s="47">
        <f>'FAN, Plate 1'!G93</f>
        <v>239.46153846153848</v>
      </c>
      <c r="J16" s="241">
        <v>4.4935</v>
      </c>
      <c r="L16" s="169" t="s">
        <v>76</v>
      </c>
      <c r="M16" s="20"/>
      <c r="N16" s="47"/>
      <c r="O16" s="47"/>
      <c r="P16" s="20"/>
      <c r="Q16" s="144"/>
      <c r="R16" s="20"/>
      <c r="S16" s="167"/>
    </row>
    <row r="17" spans="1:19" x14ac:dyDescent="0.25">
      <c r="A17" s="211"/>
      <c r="B17" s="168">
        <v>9</v>
      </c>
      <c r="C17" s="15" t="s">
        <v>168</v>
      </c>
      <c r="D17" s="181" t="s">
        <v>160</v>
      </c>
      <c r="E17" s="168">
        <v>7129</v>
      </c>
      <c r="F17" s="208">
        <v>44615</v>
      </c>
      <c r="G17" s="20">
        <f>'RI, nD'!N25</f>
        <v>79.878919999999951</v>
      </c>
      <c r="H17" s="47">
        <f>'BG, Plate 1'!G97</f>
        <v>36.02421567678013</v>
      </c>
      <c r="I17" s="47">
        <f>'FAN, Plate 1'!G94</f>
        <v>161.97435897435895</v>
      </c>
      <c r="J17" s="241">
        <v>3.6880000000000006</v>
      </c>
      <c r="L17" s="8" t="s">
        <v>77</v>
      </c>
      <c r="M17" s="20"/>
      <c r="N17" s="47"/>
      <c r="O17" s="47"/>
      <c r="P17" s="20"/>
      <c r="Q17" s="144"/>
      <c r="R17" s="20"/>
      <c r="S17" s="167"/>
    </row>
    <row r="18" spans="1:19" x14ac:dyDescent="0.25">
      <c r="A18" s="211"/>
      <c r="B18" s="168">
        <v>10</v>
      </c>
      <c r="C18" s="244" t="s">
        <v>169</v>
      </c>
      <c r="D18" s="246" t="s">
        <v>170</v>
      </c>
      <c r="E18" s="168">
        <v>7439</v>
      </c>
      <c r="F18" s="208">
        <v>44615</v>
      </c>
      <c r="G18" s="20">
        <f>'RI, nD'!N26</f>
        <v>77.355779999999811</v>
      </c>
      <c r="H18" s="47">
        <f>'BG, Plate 1'!G98</f>
        <v>49.30115336902734</v>
      </c>
      <c r="I18" s="47">
        <f>'FAN, Plate 1'!G95</f>
        <v>141.97435897435898</v>
      </c>
      <c r="J18" s="241">
        <v>3.859</v>
      </c>
      <c r="M18" s="20"/>
      <c r="N18" s="47"/>
      <c r="O18" s="47"/>
      <c r="P18" s="20"/>
      <c r="Q18" s="144"/>
      <c r="R18" s="20"/>
      <c r="S18" s="167"/>
    </row>
    <row r="19" spans="1:19" x14ac:dyDescent="0.25">
      <c r="A19" s="211"/>
      <c r="B19" s="168">
        <v>11</v>
      </c>
      <c r="C19" s="244" t="s">
        <v>171</v>
      </c>
      <c r="D19" s="246" t="s">
        <v>170</v>
      </c>
      <c r="E19" s="168">
        <v>7442</v>
      </c>
      <c r="F19" s="208">
        <v>44615</v>
      </c>
      <c r="G19" s="20">
        <f>'RI, nD'!N27</f>
        <v>77.01730999999964</v>
      </c>
      <c r="H19" s="47">
        <f>'BG, Plate 1'!G99</f>
        <v>46.011496797221902</v>
      </c>
      <c r="I19" s="47">
        <f>'FAN, Plate 1'!G96</f>
        <v>116.97435897435898</v>
      </c>
      <c r="J19" s="241">
        <v>3.0839999999999996</v>
      </c>
      <c r="M19" s="20"/>
      <c r="N19" s="47"/>
      <c r="O19" s="47"/>
      <c r="P19" s="20"/>
      <c r="Q19" s="144"/>
      <c r="R19" s="20"/>
      <c r="S19" s="167"/>
    </row>
    <row r="20" spans="1:19" x14ac:dyDescent="0.25">
      <c r="A20" s="211"/>
      <c r="B20" s="168">
        <v>12</v>
      </c>
      <c r="C20" s="244" t="s">
        <v>172</v>
      </c>
      <c r="D20" s="246" t="s">
        <v>170</v>
      </c>
      <c r="E20" s="168">
        <v>7443</v>
      </c>
      <c r="F20" s="208">
        <v>44615</v>
      </c>
      <c r="G20" s="20">
        <f>'RI, nD'!N28</f>
        <v>77.848099999999619</v>
      </c>
      <c r="H20" s="47">
        <f>'BG, Plate 1'!G100</f>
        <v>29.282079661321873</v>
      </c>
      <c r="I20" s="47">
        <f>'FAN, Plate 1'!G97</f>
        <v>163.41025641025641</v>
      </c>
      <c r="J20" s="241">
        <v>3.5625</v>
      </c>
      <c r="O20" s="47"/>
      <c r="P20" s="20"/>
      <c r="Q20" s="144"/>
      <c r="R20" s="20"/>
      <c r="S20" s="167"/>
    </row>
    <row r="21" spans="1:19" x14ac:dyDescent="0.25">
      <c r="A21" s="211"/>
      <c r="B21" s="168">
        <v>13</v>
      </c>
      <c r="C21" s="244" t="s">
        <v>173</v>
      </c>
      <c r="D21" s="246" t="s">
        <v>170</v>
      </c>
      <c r="E21" s="168">
        <v>7445</v>
      </c>
      <c r="F21" s="208">
        <v>44615</v>
      </c>
      <c r="G21" s="20">
        <f>'RI, nD'!N29</f>
        <v>79.909689999999472</v>
      </c>
      <c r="H21" s="47">
        <f>'BG, Plate 1'!G101</f>
        <v>107.29697984255901</v>
      </c>
      <c r="I21" s="47">
        <f>'FAN, Plate 1'!G98</f>
        <v>105.3846153846154</v>
      </c>
      <c r="J21" s="241">
        <v>2.91</v>
      </c>
      <c r="O21" s="47"/>
      <c r="P21" s="20"/>
      <c r="Q21" s="16"/>
      <c r="R21" s="16"/>
      <c r="S21" s="167"/>
    </row>
    <row r="22" spans="1:19" x14ac:dyDescent="0.25">
      <c r="A22" s="211"/>
      <c r="B22" s="168">
        <v>14</v>
      </c>
      <c r="C22" s="244" t="s">
        <v>174</v>
      </c>
      <c r="D22" s="246" t="s">
        <v>170</v>
      </c>
      <c r="E22" s="168">
        <v>7452</v>
      </c>
      <c r="F22" s="208">
        <v>44615</v>
      </c>
      <c r="G22" s="20">
        <f>'RI, nD'!N30</f>
        <v>78.586580000000367</v>
      </c>
      <c r="H22" s="47">
        <f>'BG, Plate 1'!G102</f>
        <v>25.47757594204122</v>
      </c>
      <c r="I22" s="47">
        <f>'FAN, Plate 1'!G99</f>
        <v>181.97435897435898</v>
      </c>
      <c r="J22" s="241">
        <v>3.835</v>
      </c>
      <c r="O22" s="47"/>
      <c r="P22" s="20"/>
      <c r="Q22" s="16"/>
      <c r="R22" s="16"/>
      <c r="S22" s="16"/>
    </row>
    <row r="23" spans="1:19" x14ac:dyDescent="0.25">
      <c r="A23" s="211"/>
      <c r="B23" s="168">
        <v>15</v>
      </c>
      <c r="C23" s="244" t="s">
        <v>175</v>
      </c>
      <c r="D23" s="246" t="s">
        <v>170</v>
      </c>
      <c r="E23" s="168">
        <v>7455</v>
      </c>
      <c r="F23" s="208">
        <v>44615</v>
      </c>
      <c r="G23" s="20">
        <f>'RI, nD'!N31</f>
        <v>79.048129999999972</v>
      </c>
      <c r="H23" s="47">
        <f>'BG, Plate 1'!G103</f>
        <v>38.566303731271148</v>
      </c>
      <c r="I23" s="47">
        <f>'FAN, Plate 1'!G100</f>
        <v>141.71794871794873</v>
      </c>
      <c r="J23" s="241">
        <v>3.3075000000000001</v>
      </c>
      <c r="O23" s="47"/>
      <c r="P23" s="20"/>
      <c r="Q23" s="16"/>
      <c r="R23" s="16"/>
      <c r="S23" s="16"/>
    </row>
    <row r="24" spans="1:19" x14ac:dyDescent="0.25">
      <c r="A24" s="211"/>
      <c r="B24" s="168">
        <v>16</v>
      </c>
      <c r="C24" s="244" t="s">
        <v>176</v>
      </c>
      <c r="D24" s="246" t="s">
        <v>170</v>
      </c>
      <c r="E24" s="168">
        <v>7458</v>
      </c>
      <c r="F24" s="208">
        <v>44615</v>
      </c>
      <c r="G24" s="20">
        <f>'RI, nD'!N32</f>
        <v>79.201980000000304</v>
      </c>
      <c r="H24" s="47">
        <f>'BG, Plate 1'!G104</f>
        <v>161.87010878838609</v>
      </c>
      <c r="I24" s="47">
        <f>'FAN, Plate 1'!G101</f>
        <v>139.20512820512818</v>
      </c>
      <c r="J24" s="241">
        <v>3.5004999999999997</v>
      </c>
      <c r="O24" s="47"/>
      <c r="P24" s="20"/>
      <c r="Q24" s="16"/>
      <c r="R24" s="16"/>
      <c r="S24" s="16"/>
    </row>
    <row r="25" spans="1:19" x14ac:dyDescent="0.25">
      <c r="A25" s="211"/>
      <c r="B25" s="168">
        <v>17</v>
      </c>
      <c r="C25" s="244" t="s">
        <v>177</v>
      </c>
      <c r="D25" s="246" t="s">
        <v>170</v>
      </c>
      <c r="E25" s="168">
        <v>7459</v>
      </c>
      <c r="F25" s="208">
        <v>44615</v>
      </c>
      <c r="G25" s="20">
        <f>'RI, nD'!N33</f>
        <v>80.002000000000066</v>
      </c>
      <c r="H25" s="47">
        <f>'BG, Plate 1'!G105</f>
        <v>97.282420922049639</v>
      </c>
      <c r="I25" s="47">
        <f>'FAN, Plate 1'!G102</f>
        <v>158.61538461538461</v>
      </c>
      <c r="J25" s="241">
        <v>3.7185000000000001</v>
      </c>
      <c r="O25" s="47"/>
      <c r="P25" s="20"/>
      <c r="Q25" s="16"/>
      <c r="R25" s="16"/>
      <c r="S25" s="16"/>
    </row>
    <row r="26" spans="1:19" x14ac:dyDescent="0.25">
      <c r="A26" s="211"/>
      <c r="B26" s="168">
        <v>18</v>
      </c>
      <c r="C26" s="245" t="s">
        <v>178</v>
      </c>
      <c r="D26" s="244" t="s">
        <v>170</v>
      </c>
      <c r="E26" s="168">
        <v>7464</v>
      </c>
      <c r="F26" s="208">
        <v>44615</v>
      </c>
      <c r="G26" s="20">
        <f>'RI, nD'!N34</f>
        <v>79.878919999999937</v>
      </c>
      <c r="H26" s="47">
        <f>'BG, Plate 1'!G106</f>
        <v>35.108880618696482</v>
      </c>
      <c r="I26" s="47">
        <f>'FAN, Plate 1'!G103</f>
        <v>163.35897435897436</v>
      </c>
      <c r="J26" s="241">
        <v>3.66</v>
      </c>
      <c r="O26" s="168"/>
      <c r="P26" s="111"/>
    </row>
    <row r="27" spans="1:19" s="18" customFormat="1" x14ac:dyDescent="0.25">
      <c r="A27" s="211"/>
      <c r="B27" s="168">
        <v>19</v>
      </c>
      <c r="C27" s="245" t="s">
        <v>179</v>
      </c>
      <c r="D27" s="244" t="s">
        <v>170</v>
      </c>
      <c r="E27" s="168">
        <v>7466</v>
      </c>
      <c r="F27" s="208">
        <v>44615</v>
      </c>
      <c r="G27" s="20">
        <f>'RI, nD'!N35</f>
        <v>79.263520000000028</v>
      </c>
      <c r="H27" s="47">
        <f>'BG, Plate 1'!G107</f>
        <v>38.060066499725593</v>
      </c>
      <c r="I27" s="47">
        <f>'FAN, Plate 1'!G104</f>
        <v>157.30769230769229</v>
      </c>
      <c r="J27" s="65">
        <v>3.7309999999999999</v>
      </c>
      <c r="O27" s="13"/>
      <c r="P27" s="13"/>
    </row>
    <row r="28" spans="1:19" s="18" customFormat="1" x14ac:dyDescent="0.25">
      <c r="A28" s="211"/>
      <c r="B28" s="168">
        <v>20</v>
      </c>
      <c r="C28" s="245" t="s">
        <v>180</v>
      </c>
      <c r="D28" s="244" t="s">
        <v>170</v>
      </c>
      <c r="E28" s="168">
        <v>7467</v>
      </c>
      <c r="F28" s="208">
        <v>44615</v>
      </c>
      <c r="G28" s="20">
        <f>'RI, nD'!N36</f>
        <v>79.755839999999836</v>
      </c>
      <c r="H28" s="47">
        <f>'BG, Plate 1'!G108</f>
        <v>57.662239500468075</v>
      </c>
      <c r="I28" s="47">
        <f>'FAN, Plate 1'!G105</f>
        <v>140.23076923076923</v>
      </c>
      <c r="J28" s="65">
        <v>3.4055</v>
      </c>
      <c r="O28" s="13"/>
      <c r="P28" s="13"/>
    </row>
    <row r="29" spans="1:19" s="18" customFormat="1" x14ac:dyDescent="0.25">
      <c r="A29" s="211"/>
      <c r="B29" s="168">
        <v>21</v>
      </c>
      <c r="C29" s="245" t="s">
        <v>181</v>
      </c>
      <c r="D29" s="244" t="s">
        <v>170</v>
      </c>
      <c r="E29" s="168">
        <v>7471</v>
      </c>
      <c r="F29" s="208">
        <v>44615</v>
      </c>
      <c r="G29" s="20">
        <f>'RI, nD'!N37</f>
        <v>77.355779999999811</v>
      </c>
      <c r="H29" s="47">
        <f>'BG, Plate 1'!G109</f>
        <v>26.522811435001508</v>
      </c>
      <c r="I29" s="47">
        <f>'FAN, Plate 1'!G106</f>
        <v>138.17948717948718</v>
      </c>
      <c r="J29" s="65">
        <v>3.1790000000000003</v>
      </c>
      <c r="O29" s="13"/>
      <c r="P29" s="13"/>
    </row>
    <row r="30" spans="1:19" s="18" customFormat="1" x14ac:dyDescent="0.25">
      <c r="A30" s="211"/>
      <c r="B30" s="168">
        <v>22</v>
      </c>
      <c r="C30" s="245" t="s">
        <v>182</v>
      </c>
      <c r="D30" s="244" t="s">
        <v>170</v>
      </c>
      <c r="E30" s="168">
        <v>7472</v>
      </c>
      <c r="F30" s="208">
        <v>44615</v>
      </c>
      <c r="G30" s="20">
        <f>'RI, nD'!N38</f>
        <v>80.002000000000066</v>
      </c>
      <c r="H30" s="47">
        <f>'BG, Plate 1'!G110</f>
        <v>33.035071457229463</v>
      </c>
      <c r="I30" s="47">
        <f>'FAN, Plate 1'!G107</f>
        <v>124.58974358974361</v>
      </c>
      <c r="J30" s="65">
        <v>3.2530000000000001</v>
      </c>
      <c r="O30" s="13"/>
      <c r="P30" s="13"/>
    </row>
    <row r="31" spans="1:19" s="18" customFormat="1" x14ac:dyDescent="0.25">
      <c r="A31" s="211"/>
      <c r="B31" s="168">
        <v>23</v>
      </c>
      <c r="C31" s="244" t="s">
        <v>183</v>
      </c>
      <c r="D31" s="244" t="s">
        <v>170</v>
      </c>
      <c r="E31" s="168">
        <v>7477</v>
      </c>
      <c r="F31" s="208">
        <v>44615</v>
      </c>
      <c r="G31" s="20">
        <f>'RI, nD'!N39</f>
        <v>81.017409999999899</v>
      </c>
      <c r="H31" s="47">
        <f>'BG, Plate 1'!G111</f>
        <v>24.966925379191402</v>
      </c>
      <c r="I31" s="47">
        <f>'FAN, Plate 1'!G108</f>
        <v>161.7948717948718</v>
      </c>
      <c r="J31" s="65">
        <v>3.2949999999999999</v>
      </c>
      <c r="O31" s="13"/>
      <c r="P31" s="13"/>
    </row>
    <row r="32" spans="1:19" s="18" customFormat="1" x14ac:dyDescent="0.25">
      <c r="A32" s="212"/>
      <c r="B32" s="202">
        <v>24</v>
      </c>
      <c r="C32" s="243"/>
      <c r="D32" s="243"/>
      <c r="E32" s="239" t="s">
        <v>167</v>
      </c>
      <c r="F32" s="240">
        <v>44615</v>
      </c>
      <c r="G32" s="203">
        <f>'RI, nD'!N40</f>
        <v>80.709709999999916</v>
      </c>
      <c r="H32" s="80">
        <f>'BG, Plate 1'!G112</f>
        <v>85.850458626748605</v>
      </c>
      <c r="I32" s="80">
        <f>'FAN, Plate 1'!G109</f>
        <v>258.58974358974365</v>
      </c>
      <c r="J32" s="242">
        <v>4.9409999999999998</v>
      </c>
      <c r="O32" s="13"/>
      <c r="P32" s="13"/>
    </row>
  </sheetData>
  <mergeCells count="3">
    <mergeCell ref="G7:J7"/>
    <mergeCell ref="M6:P6"/>
    <mergeCell ref="A9:A32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zoomScale="85" zoomScaleNormal="85" workbookViewId="0">
      <selection activeCell="C41" sqref="C41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107</v>
      </c>
      <c r="I1" s="2" t="s">
        <v>57</v>
      </c>
    </row>
    <row r="2" spans="1:20" s="2" customFormat="1" x14ac:dyDescent="0.25">
      <c r="C2" s="5"/>
      <c r="G2" s="97"/>
      <c r="H2" s="6"/>
      <c r="I2" s="2" t="s">
        <v>78</v>
      </c>
      <c r="Q2" s="38"/>
    </row>
    <row r="3" spans="1:20" s="2" customFormat="1" x14ac:dyDescent="0.25">
      <c r="A3" s="2" t="s">
        <v>52</v>
      </c>
      <c r="B3" s="185">
        <v>44615</v>
      </c>
      <c r="C3" s="5"/>
      <c r="G3" s="97"/>
      <c r="H3" s="6"/>
      <c r="I3" s="2" t="s">
        <v>86</v>
      </c>
      <c r="Q3" s="38"/>
    </row>
    <row r="4" spans="1:20" s="2" customFormat="1" x14ac:dyDescent="0.25">
      <c r="A4" s="7" t="s">
        <v>22</v>
      </c>
      <c r="B4" s="186" t="s">
        <v>158</v>
      </c>
      <c r="C4" s="201" t="s">
        <v>151</v>
      </c>
      <c r="G4" s="97"/>
      <c r="H4" s="6"/>
      <c r="I4" s="2" t="s">
        <v>79</v>
      </c>
      <c r="Q4" s="38"/>
    </row>
    <row r="5" spans="1:20" s="2" customFormat="1" x14ac:dyDescent="0.25">
      <c r="A5" s="2" t="s">
        <v>53</v>
      </c>
      <c r="B5" s="2" t="s">
        <v>70</v>
      </c>
      <c r="C5" s="5"/>
      <c r="G5" s="97"/>
      <c r="H5" s="6"/>
      <c r="I5" s="2" t="s">
        <v>8</v>
      </c>
      <c r="Q5" s="38"/>
    </row>
    <row r="6" spans="1:20" s="2" customFormat="1" x14ac:dyDescent="0.25">
      <c r="A6" s="7"/>
      <c r="B6" s="2" t="s">
        <v>113</v>
      </c>
      <c r="C6" s="5"/>
      <c r="G6" s="97"/>
      <c r="H6" s="6"/>
      <c r="I6" s="2" t="s">
        <v>67</v>
      </c>
      <c r="Q6" s="38"/>
    </row>
    <row r="7" spans="1:20" s="2" customFormat="1" x14ac:dyDescent="0.25">
      <c r="B7" s="8"/>
      <c r="G7" s="97"/>
      <c r="H7" s="6"/>
      <c r="Q7" s="38"/>
    </row>
    <row r="8" spans="1:20" s="2" customFormat="1" x14ac:dyDescent="0.25">
      <c r="G8" s="97"/>
      <c r="H8" s="6"/>
      <c r="Q8" s="38"/>
    </row>
    <row r="9" spans="1:20" s="2" customFormat="1" x14ac:dyDescent="0.25">
      <c r="B9" s="3"/>
      <c r="G9" s="97"/>
      <c r="H9" s="6"/>
      <c r="Q9" s="38"/>
    </row>
    <row r="10" spans="1:20" s="2" customFormat="1" x14ac:dyDescent="0.25">
      <c r="B10" s="3"/>
      <c r="G10" s="97"/>
      <c r="H10" s="6"/>
      <c r="Q10" s="38"/>
    </row>
    <row r="11" spans="1:20" s="2" customFormat="1" x14ac:dyDescent="0.25">
      <c r="B11" s="3"/>
      <c r="G11" s="97"/>
      <c r="H11" s="6"/>
      <c r="Q11" s="38"/>
    </row>
    <row r="12" spans="1:20" s="2" customFormat="1" x14ac:dyDescent="0.25">
      <c r="A12" s="2" t="s">
        <v>46</v>
      </c>
      <c r="B12" s="9" t="s">
        <v>121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0" t="s">
        <v>27</v>
      </c>
      <c r="R12" s="9" t="s">
        <v>85</v>
      </c>
      <c r="S12" s="9"/>
    </row>
    <row r="13" spans="1:20" s="2" customFormat="1" x14ac:dyDescent="0.25">
      <c r="B13" s="10" t="s">
        <v>122</v>
      </c>
      <c r="C13" s="10"/>
      <c r="D13" s="10"/>
      <c r="E13" s="10"/>
      <c r="F13" s="10"/>
      <c r="G13" s="10"/>
      <c r="H13" s="10"/>
      <c r="I13" s="10"/>
      <c r="J13" s="179"/>
      <c r="K13" s="10" t="s">
        <v>117</v>
      </c>
      <c r="L13" s="10"/>
      <c r="M13" s="29" t="s">
        <v>118</v>
      </c>
      <c r="N13" s="29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79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76" t="s">
        <v>120</v>
      </c>
      <c r="C15" s="176"/>
      <c r="D15" s="176"/>
      <c r="E15" s="176"/>
      <c r="F15" s="176"/>
      <c r="G15" s="213" t="s">
        <v>144</v>
      </c>
      <c r="H15" s="213"/>
      <c r="J15" s="18"/>
      <c r="K15" s="214" t="s">
        <v>145</v>
      </c>
      <c r="L15" s="214"/>
      <c r="M15" s="214"/>
      <c r="N15" s="213" t="s">
        <v>148</v>
      </c>
      <c r="O15" s="213"/>
      <c r="P15" s="176"/>
      <c r="Q15" s="2" t="s">
        <v>98</v>
      </c>
      <c r="T15" s="178"/>
    </row>
    <row r="16" spans="1:20" ht="15.75" thickBot="1" x14ac:dyDescent="0.3">
      <c r="A16" s="199" t="s">
        <v>143</v>
      </c>
      <c r="B16" s="177" t="s">
        <v>119</v>
      </c>
      <c r="C16" s="12" t="s">
        <v>154</v>
      </c>
      <c r="D16" s="12" t="s">
        <v>155</v>
      </c>
      <c r="E16" s="12" t="s">
        <v>146</v>
      </c>
      <c r="F16" s="12" t="s">
        <v>147</v>
      </c>
      <c r="G16" s="177" t="s">
        <v>4</v>
      </c>
      <c r="H16" s="177" t="s">
        <v>7</v>
      </c>
      <c r="J16" s="18"/>
      <c r="K16" s="177" t="s">
        <v>119</v>
      </c>
      <c r="L16" s="12" t="s">
        <v>146</v>
      </c>
      <c r="M16" s="12" t="s">
        <v>147</v>
      </c>
      <c r="N16" s="177" t="s">
        <v>4</v>
      </c>
      <c r="O16" s="177" t="s">
        <v>7</v>
      </c>
      <c r="Q16" s="3"/>
      <c r="R16" s="3" t="s">
        <v>97</v>
      </c>
    </row>
    <row r="17" spans="1:18" x14ac:dyDescent="0.25">
      <c r="A17" s="6">
        <v>1</v>
      </c>
      <c r="B17" s="47">
        <v>7099</v>
      </c>
      <c r="C17" s="15">
        <v>592</v>
      </c>
      <c r="D17" s="15">
        <v>588</v>
      </c>
      <c r="E17" s="15">
        <f>1.34+(C17/100000)</f>
        <v>1.34592</v>
      </c>
      <c r="F17" s="15">
        <f>1.34+(D17/100000)</f>
        <v>1.3458800000000002</v>
      </c>
      <c r="G17" s="175">
        <f>AVERAGE(E17:F17)</f>
        <v>1.3459000000000001</v>
      </c>
      <c r="H17" s="175">
        <f>STDEV(E17:F17)</f>
        <v>2.8284271247333177E-5</v>
      </c>
      <c r="J17" s="18"/>
      <c r="K17" s="15">
        <f t="shared" ref="K17:K40" si="0">B17</f>
        <v>7099</v>
      </c>
      <c r="L17" s="20">
        <f>(E17-1.33329)*6154</f>
        <v>77.725019999999503</v>
      </c>
      <c r="M17" s="20">
        <f>(F17-1.33329)*6154</f>
        <v>77.478860000000623</v>
      </c>
      <c r="N17" s="112">
        <f>AVERAGE(L17:M17)</f>
        <v>77.60194000000007</v>
      </c>
      <c r="O17" s="65">
        <f t="shared" ref="O17" si="1">STDEV(L17:M17)</f>
        <v>0.17406140525608901</v>
      </c>
      <c r="Q17" s="3"/>
      <c r="R17" s="3" t="s">
        <v>114</v>
      </c>
    </row>
    <row r="18" spans="1:18" x14ac:dyDescent="0.25">
      <c r="A18" s="6">
        <v>2</v>
      </c>
      <c r="B18" s="47">
        <v>7106</v>
      </c>
      <c r="C18" s="15">
        <v>592</v>
      </c>
      <c r="D18" s="15">
        <v>588</v>
      </c>
      <c r="E18" s="15">
        <f t="shared" ref="E18:E64" si="2">1.34+(C18/100000)</f>
        <v>1.34592</v>
      </c>
      <c r="F18" s="15">
        <f t="shared" ref="F18:F64" si="3">1.34+(D18/100000)</f>
        <v>1.3458800000000002</v>
      </c>
      <c r="G18" s="175">
        <f t="shared" ref="G18:G64" si="4">AVERAGE(E18:F18)</f>
        <v>1.3459000000000001</v>
      </c>
      <c r="H18" s="175">
        <f t="shared" ref="H18:H64" si="5">STDEV(E18:F18)</f>
        <v>2.8284271247333177E-5</v>
      </c>
      <c r="J18" s="18"/>
      <c r="K18" s="15">
        <f t="shared" si="0"/>
        <v>7106</v>
      </c>
      <c r="L18" s="20">
        <f t="shared" ref="L18:L81" si="6">(E18-1.33329)*6154</f>
        <v>77.725019999999503</v>
      </c>
      <c r="M18" s="20">
        <f t="shared" ref="M18:M81" si="7">(F18-1.33329)*6154</f>
        <v>77.478860000000623</v>
      </c>
      <c r="N18" s="112">
        <f t="shared" ref="N18:N81" si="8">AVERAGE(L18:M18)</f>
        <v>77.60194000000007</v>
      </c>
      <c r="O18" s="65">
        <f t="shared" ref="O18:O81" si="9">STDEV(L18:M18)</f>
        <v>0.17406140525608901</v>
      </c>
      <c r="Q18" s="3"/>
      <c r="R18" s="3" t="s">
        <v>99</v>
      </c>
    </row>
    <row r="19" spans="1:18" x14ac:dyDescent="0.25">
      <c r="A19" s="6">
        <v>3</v>
      </c>
      <c r="B19" s="47">
        <v>7107</v>
      </c>
      <c r="C19" s="15">
        <v>615</v>
      </c>
      <c r="D19" s="15">
        <v>610</v>
      </c>
      <c r="E19" s="15">
        <f t="shared" si="2"/>
        <v>1.3461500000000002</v>
      </c>
      <c r="F19" s="15">
        <f t="shared" si="3"/>
        <v>1.3461000000000001</v>
      </c>
      <c r="G19" s="175">
        <f t="shared" si="4"/>
        <v>1.3461250000000002</v>
      </c>
      <c r="H19" s="175">
        <f t="shared" si="5"/>
        <v>3.535533905940199E-5</v>
      </c>
      <c r="J19" s="18"/>
      <c r="K19" s="15">
        <f t="shared" si="0"/>
        <v>7107</v>
      </c>
      <c r="L19" s="20">
        <f t="shared" si="6"/>
        <v>79.140440000000581</v>
      </c>
      <c r="M19" s="20">
        <f t="shared" si="7"/>
        <v>78.83273999999993</v>
      </c>
      <c r="N19" s="112">
        <f t="shared" si="8"/>
        <v>78.986590000000263</v>
      </c>
      <c r="O19" s="65">
        <f t="shared" si="9"/>
        <v>0.21757675657156078</v>
      </c>
      <c r="P19" s="182"/>
      <c r="Q19" s="3"/>
      <c r="R19" s="3" t="s">
        <v>115</v>
      </c>
    </row>
    <row r="20" spans="1:18" x14ac:dyDescent="0.25">
      <c r="A20" s="6">
        <v>4</v>
      </c>
      <c r="B20" s="47">
        <v>7114</v>
      </c>
      <c r="C20" s="15">
        <v>579</v>
      </c>
      <c r="D20" s="15">
        <v>579</v>
      </c>
      <c r="E20" s="15">
        <f t="shared" si="2"/>
        <v>1.34579</v>
      </c>
      <c r="F20" s="15">
        <f t="shared" si="3"/>
        <v>1.34579</v>
      </c>
      <c r="G20" s="175">
        <f t="shared" si="4"/>
        <v>1.34579</v>
      </c>
      <c r="H20" s="175">
        <f t="shared" si="5"/>
        <v>0</v>
      </c>
      <c r="J20" s="18"/>
      <c r="K20" s="15">
        <f t="shared" si="0"/>
        <v>7114</v>
      </c>
      <c r="L20" s="20">
        <f t="shared" si="6"/>
        <v>76.924999999999727</v>
      </c>
      <c r="M20" s="20">
        <f t="shared" si="7"/>
        <v>76.924999999999727</v>
      </c>
      <c r="N20" s="112">
        <f t="shared" si="8"/>
        <v>76.924999999999727</v>
      </c>
      <c r="O20" s="65">
        <f t="shared" si="9"/>
        <v>0</v>
      </c>
      <c r="R20" s="13"/>
    </row>
    <row r="21" spans="1:18" x14ac:dyDescent="0.25">
      <c r="A21" s="6">
        <v>5</v>
      </c>
      <c r="B21" s="47">
        <v>7119</v>
      </c>
      <c r="C21" s="15">
        <v>613</v>
      </c>
      <c r="D21" s="15">
        <v>610</v>
      </c>
      <c r="E21" s="15">
        <f t="shared" si="2"/>
        <v>1.34613</v>
      </c>
      <c r="F21" s="15">
        <f t="shared" si="3"/>
        <v>1.3461000000000001</v>
      </c>
      <c r="G21" s="175">
        <f t="shared" si="4"/>
        <v>1.3461150000000002</v>
      </c>
      <c r="H21" s="175">
        <f t="shared" si="5"/>
        <v>2.1213203435578389E-5</v>
      </c>
      <c r="J21" s="18"/>
      <c r="K21" s="15">
        <f t="shared" si="0"/>
        <v>7119</v>
      </c>
      <c r="L21" s="20">
        <f t="shared" si="6"/>
        <v>79.017359999999769</v>
      </c>
      <c r="M21" s="20">
        <f t="shared" si="7"/>
        <v>78.83273999999993</v>
      </c>
      <c r="N21" s="112">
        <f t="shared" si="8"/>
        <v>78.925049999999857</v>
      </c>
      <c r="O21" s="65">
        <f t="shared" si="9"/>
        <v>0.13054605394254656</v>
      </c>
      <c r="R21" s="13"/>
    </row>
    <row r="22" spans="1:18" x14ac:dyDescent="0.25">
      <c r="A22" s="6">
        <v>6</v>
      </c>
      <c r="B22" s="47">
        <v>7121</v>
      </c>
      <c r="C22" s="15">
        <v>640</v>
      </c>
      <c r="D22" s="15">
        <v>638</v>
      </c>
      <c r="E22" s="15">
        <f t="shared" si="2"/>
        <v>1.3464</v>
      </c>
      <c r="F22" s="15">
        <f t="shared" si="3"/>
        <v>1.3463800000000001</v>
      </c>
      <c r="G22" s="175">
        <f t="shared" si="4"/>
        <v>1.34639</v>
      </c>
      <c r="H22" s="175">
        <f t="shared" si="5"/>
        <v>1.4142135623666588E-5</v>
      </c>
      <c r="J22" s="18"/>
      <c r="K22" s="15">
        <f t="shared" si="0"/>
        <v>7121</v>
      </c>
      <c r="L22" s="20">
        <f t="shared" si="6"/>
        <v>80.678939999999727</v>
      </c>
      <c r="M22" s="20">
        <f t="shared" si="7"/>
        <v>80.55586000000028</v>
      </c>
      <c r="N22" s="112">
        <f t="shared" si="8"/>
        <v>80.617400000000004</v>
      </c>
      <c r="O22" s="65">
        <f t="shared" si="9"/>
        <v>8.7030702628049531E-2</v>
      </c>
      <c r="R22" s="13"/>
    </row>
    <row r="23" spans="1:18" x14ac:dyDescent="0.25">
      <c r="A23" s="6">
        <v>7</v>
      </c>
      <c r="B23" s="47">
        <v>7123</v>
      </c>
      <c r="C23" s="15">
        <v>625</v>
      </c>
      <c r="D23" s="15">
        <v>621</v>
      </c>
      <c r="E23" s="15">
        <f t="shared" si="2"/>
        <v>1.3462500000000002</v>
      </c>
      <c r="F23" s="15">
        <f t="shared" si="3"/>
        <v>1.3462100000000001</v>
      </c>
      <c r="G23" s="175">
        <f t="shared" si="4"/>
        <v>1.3462300000000003</v>
      </c>
      <c r="H23" s="175">
        <f t="shared" si="5"/>
        <v>2.8284271247490186E-5</v>
      </c>
      <c r="J23" s="18"/>
      <c r="K23" s="15">
        <f t="shared" si="0"/>
        <v>7123</v>
      </c>
      <c r="L23" s="20">
        <f t="shared" si="6"/>
        <v>79.755840000000504</v>
      </c>
      <c r="M23" s="20">
        <f t="shared" si="7"/>
        <v>79.509680000000259</v>
      </c>
      <c r="N23" s="112">
        <f t="shared" si="8"/>
        <v>79.632760000000388</v>
      </c>
      <c r="O23" s="65">
        <f t="shared" si="9"/>
        <v>0.17406140525705366</v>
      </c>
      <c r="R23" s="13"/>
    </row>
    <row r="24" spans="1:18" x14ac:dyDescent="0.25">
      <c r="A24" s="6">
        <v>8</v>
      </c>
      <c r="B24" s="47" t="s">
        <v>167</v>
      </c>
      <c r="C24" s="15">
        <v>647</v>
      </c>
      <c r="D24" s="15">
        <v>643</v>
      </c>
      <c r="E24" s="15">
        <f t="shared" si="2"/>
        <v>1.3464700000000001</v>
      </c>
      <c r="F24" s="15">
        <f t="shared" si="3"/>
        <v>1.34643</v>
      </c>
      <c r="G24" s="175">
        <f t="shared" si="4"/>
        <v>1.3464499999999999</v>
      </c>
      <c r="H24" s="175">
        <f t="shared" si="5"/>
        <v>2.8284271247490186E-5</v>
      </c>
      <c r="J24" s="18"/>
      <c r="K24" s="15" t="str">
        <f t="shared" si="0"/>
        <v>Traditional Malt Check</v>
      </c>
      <c r="L24" s="20">
        <f t="shared" si="6"/>
        <v>81.109719999999811</v>
      </c>
      <c r="M24" s="20">
        <f t="shared" si="7"/>
        <v>80.863559999999566</v>
      </c>
      <c r="N24" s="112">
        <f t="shared" si="8"/>
        <v>80.986639999999682</v>
      </c>
      <c r="O24" s="65">
        <f t="shared" si="9"/>
        <v>0.17406140525705366</v>
      </c>
      <c r="R24" s="13"/>
    </row>
    <row r="25" spans="1:18" x14ac:dyDescent="0.25">
      <c r="A25" s="6">
        <v>9</v>
      </c>
      <c r="B25" s="47">
        <v>7129</v>
      </c>
      <c r="C25" s="15">
        <v>628</v>
      </c>
      <c r="D25" s="15">
        <v>626</v>
      </c>
      <c r="E25" s="15">
        <f t="shared" si="2"/>
        <v>1.3462800000000001</v>
      </c>
      <c r="F25" s="15">
        <f t="shared" si="3"/>
        <v>1.34626</v>
      </c>
      <c r="G25" s="175">
        <f t="shared" si="4"/>
        <v>1.3462700000000001</v>
      </c>
      <c r="H25" s="175">
        <f t="shared" si="5"/>
        <v>1.41421356238236E-5</v>
      </c>
      <c r="J25" s="18"/>
      <c r="K25" s="15">
        <f t="shared" si="0"/>
        <v>7129</v>
      </c>
      <c r="L25" s="20">
        <f t="shared" si="6"/>
        <v>79.940460000000357</v>
      </c>
      <c r="M25" s="20">
        <f t="shared" si="7"/>
        <v>79.817379999999545</v>
      </c>
      <c r="N25" s="112">
        <f t="shared" si="8"/>
        <v>79.878919999999951</v>
      </c>
      <c r="O25" s="65">
        <f t="shared" si="9"/>
        <v>8.7030702629014189E-2</v>
      </c>
      <c r="R25" s="2" t="s">
        <v>90</v>
      </c>
    </row>
    <row r="26" spans="1:18" x14ac:dyDescent="0.25">
      <c r="A26" s="6">
        <v>10</v>
      </c>
      <c r="B26" s="47">
        <v>7439</v>
      </c>
      <c r="C26" s="15">
        <v>587</v>
      </c>
      <c r="D26" s="15">
        <v>585</v>
      </c>
      <c r="E26" s="15">
        <f t="shared" si="2"/>
        <v>1.3458700000000001</v>
      </c>
      <c r="F26" s="15">
        <f t="shared" si="3"/>
        <v>1.34585</v>
      </c>
      <c r="G26" s="175">
        <f t="shared" si="4"/>
        <v>1.3458600000000001</v>
      </c>
      <c r="H26" s="175">
        <f t="shared" si="5"/>
        <v>1.41421356238236E-5</v>
      </c>
      <c r="J26" s="18"/>
      <c r="K26" s="15">
        <f t="shared" si="0"/>
        <v>7439</v>
      </c>
      <c r="L26" s="20">
        <f t="shared" si="6"/>
        <v>77.417320000000217</v>
      </c>
      <c r="M26" s="20">
        <f t="shared" si="7"/>
        <v>77.294239999999419</v>
      </c>
      <c r="N26" s="112">
        <f t="shared" si="8"/>
        <v>77.355779999999811</v>
      </c>
      <c r="O26" s="65">
        <f t="shared" si="9"/>
        <v>8.7030702629004142E-2</v>
      </c>
      <c r="R26" s="3" t="s">
        <v>91</v>
      </c>
    </row>
    <row r="27" spans="1:18" x14ac:dyDescent="0.25">
      <c r="A27" s="6">
        <v>11</v>
      </c>
      <c r="B27" s="47">
        <v>7442</v>
      </c>
      <c r="C27" s="15">
        <v>582</v>
      </c>
      <c r="D27" s="15">
        <v>579</v>
      </c>
      <c r="E27" s="15">
        <f t="shared" si="2"/>
        <v>1.34582</v>
      </c>
      <c r="F27" s="15">
        <f t="shared" si="3"/>
        <v>1.34579</v>
      </c>
      <c r="G27" s="175">
        <f t="shared" si="4"/>
        <v>1.3458049999999999</v>
      </c>
      <c r="H27" s="175">
        <f t="shared" si="5"/>
        <v>2.1213203435578389E-5</v>
      </c>
      <c r="J27" s="18"/>
      <c r="K27" s="15">
        <f t="shared" si="0"/>
        <v>7442</v>
      </c>
      <c r="L27" s="20">
        <f t="shared" si="6"/>
        <v>77.109619999999566</v>
      </c>
      <c r="M27" s="20">
        <f t="shared" si="7"/>
        <v>76.924999999999727</v>
      </c>
      <c r="N27" s="112">
        <f t="shared" si="8"/>
        <v>77.01730999999964</v>
      </c>
      <c r="O27" s="65">
        <f t="shared" si="9"/>
        <v>0.13054605394254656</v>
      </c>
      <c r="R27" s="3" t="s">
        <v>116</v>
      </c>
    </row>
    <row r="28" spans="1:18" x14ac:dyDescent="0.25">
      <c r="A28" s="6">
        <v>12</v>
      </c>
      <c r="B28" s="47">
        <v>7443</v>
      </c>
      <c r="C28" s="15">
        <v>596</v>
      </c>
      <c r="D28" s="15">
        <v>592</v>
      </c>
      <c r="E28" s="15">
        <f t="shared" si="2"/>
        <v>1.34596</v>
      </c>
      <c r="F28" s="15">
        <f t="shared" si="3"/>
        <v>1.34592</v>
      </c>
      <c r="G28" s="175">
        <f t="shared" si="4"/>
        <v>1.3459400000000001</v>
      </c>
      <c r="H28" s="175">
        <f t="shared" si="5"/>
        <v>2.8284271247490186E-5</v>
      </c>
      <c r="J28" s="18"/>
      <c r="K28" s="15">
        <f t="shared" si="0"/>
        <v>7443</v>
      </c>
      <c r="L28" s="20">
        <f t="shared" si="6"/>
        <v>77.971179999999748</v>
      </c>
      <c r="M28" s="20">
        <f t="shared" si="7"/>
        <v>77.725019999999503</v>
      </c>
      <c r="N28" s="112">
        <f t="shared" si="8"/>
        <v>77.848099999999619</v>
      </c>
      <c r="O28" s="65">
        <f t="shared" si="9"/>
        <v>0.17406140525705366</v>
      </c>
      <c r="R28" s="13"/>
    </row>
    <row r="29" spans="1:18" x14ac:dyDescent="0.25">
      <c r="A29" s="6">
        <v>13</v>
      </c>
      <c r="B29" s="47">
        <v>7445</v>
      </c>
      <c r="C29" s="15">
        <v>629</v>
      </c>
      <c r="D29" s="15">
        <v>626</v>
      </c>
      <c r="E29" s="15">
        <f t="shared" si="2"/>
        <v>1.34629</v>
      </c>
      <c r="F29" s="15">
        <f t="shared" si="3"/>
        <v>1.34626</v>
      </c>
      <c r="G29" s="175">
        <f t="shared" si="4"/>
        <v>1.3462749999999999</v>
      </c>
      <c r="H29" s="175">
        <f t="shared" si="5"/>
        <v>2.1213203435578389E-5</v>
      </c>
      <c r="J29" s="18"/>
      <c r="K29" s="15">
        <f t="shared" si="0"/>
        <v>7445</v>
      </c>
      <c r="L29" s="20">
        <f t="shared" si="6"/>
        <v>80.001999999999384</v>
      </c>
      <c r="M29" s="20">
        <f t="shared" si="7"/>
        <v>79.817379999999545</v>
      </c>
      <c r="N29" s="112">
        <f t="shared" si="8"/>
        <v>79.909689999999472</v>
      </c>
      <c r="O29" s="65">
        <f t="shared" si="9"/>
        <v>0.13054605394254656</v>
      </c>
      <c r="R29" s="13"/>
    </row>
    <row r="30" spans="1:18" x14ac:dyDescent="0.25">
      <c r="A30" s="6">
        <v>14</v>
      </c>
      <c r="B30" s="47">
        <v>7452</v>
      </c>
      <c r="C30" s="15">
        <v>608</v>
      </c>
      <c r="D30" s="15">
        <v>604</v>
      </c>
      <c r="E30" s="15">
        <f t="shared" si="2"/>
        <v>1.3460800000000002</v>
      </c>
      <c r="F30" s="15">
        <f t="shared" si="3"/>
        <v>1.3460400000000001</v>
      </c>
      <c r="G30" s="175">
        <f t="shared" si="4"/>
        <v>1.34606</v>
      </c>
      <c r="H30" s="175">
        <f t="shared" si="5"/>
        <v>2.8284271247490186E-5</v>
      </c>
      <c r="J30" s="18"/>
      <c r="K30" s="15">
        <f t="shared" si="0"/>
        <v>7452</v>
      </c>
      <c r="L30" s="20">
        <f t="shared" si="6"/>
        <v>78.709660000000483</v>
      </c>
      <c r="M30" s="20">
        <f t="shared" si="7"/>
        <v>78.463500000000238</v>
      </c>
      <c r="N30" s="112">
        <f t="shared" si="8"/>
        <v>78.586580000000367</v>
      </c>
      <c r="O30" s="65">
        <f t="shared" si="9"/>
        <v>0.17406140525705366</v>
      </c>
      <c r="R30" s="13"/>
    </row>
    <row r="31" spans="1:18" x14ac:dyDescent="0.25">
      <c r="A31" s="6">
        <v>15</v>
      </c>
      <c r="B31" s="47">
        <v>7455</v>
      </c>
      <c r="C31" s="15">
        <v>615</v>
      </c>
      <c r="D31" s="47">
        <v>612</v>
      </c>
      <c r="E31" s="15">
        <f t="shared" si="2"/>
        <v>1.3461500000000002</v>
      </c>
      <c r="F31" s="15">
        <f t="shared" si="3"/>
        <v>1.34612</v>
      </c>
      <c r="G31" s="175">
        <f t="shared" si="4"/>
        <v>1.3461350000000001</v>
      </c>
      <c r="H31" s="175">
        <f t="shared" si="5"/>
        <v>2.1213203435735399E-5</v>
      </c>
      <c r="J31" s="18"/>
      <c r="K31" s="15">
        <f t="shared" si="0"/>
        <v>7455</v>
      </c>
      <c r="L31" s="20">
        <f t="shared" si="6"/>
        <v>79.140440000000581</v>
      </c>
      <c r="M31" s="20">
        <f t="shared" si="7"/>
        <v>78.955819999999363</v>
      </c>
      <c r="N31" s="112">
        <f t="shared" si="8"/>
        <v>79.048129999999972</v>
      </c>
      <c r="O31" s="65">
        <f t="shared" si="9"/>
        <v>0.13054605394352128</v>
      </c>
      <c r="R31" s="13"/>
    </row>
    <row r="32" spans="1:18" x14ac:dyDescent="0.25">
      <c r="A32" s="6">
        <v>16</v>
      </c>
      <c r="B32" s="47">
        <v>7458</v>
      </c>
      <c r="C32" s="15">
        <v>618</v>
      </c>
      <c r="D32" s="47">
        <v>614</v>
      </c>
      <c r="E32" s="15">
        <f t="shared" si="2"/>
        <v>1.3461800000000002</v>
      </c>
      <c r="F32" s="15">
        <f t="shared" si="3"/>
        <v>1.3461400000000001</v>
      </c>
      <c r="G32" s="175">
        <f t="shared" si="4"/>
        <v>1.3461600000000002</v>
      </c>
      <c r="H32" s="175">
        <f t="shared" si="5"/>
        <v>2.8284271247490186E-5</v>
      </c>
      <c r="J32" s="18"/>
      <c r="K32" s="15">
        <f t="shared" si="0"/>
        <v>7458</v>
      </c>
      <c r="L32" s="20">
        <f t="shared" si="6"/>
        <v>79.32506000000042</v>
      </c>
      <c r="M32" s="20">
        <f t="shared" si="7"/>
        <v>79.078900000000175</v>
      </c>
      <c r="N32" s="112">
        <f t="shared" si="8"/>
        <v>79.201980000000304</v>
      </c>
      <c r="O32" s="65">
        <f t="shared" si="9"/>
        <v>0.17406140525705366</v>
      </c>
      <c r="R32" s="13"/>
    </row>
    <row r="33" spans="1:18" x14ac:dyDescent="0.25">
      <c r="A33" s="6">
        <v>17</v>
      </c>
      <c r="B33" s="47">
        <v>7459</v>
      </c>
      <c r="C33" s="47">
        <v>631</v>
      </c>
      <c r="D33" s="47">
        <v>627</v>
      </c>
      <c r="E33" s="15">
        <f t="shared" si="2"/>
        <v>1.3463100000000001</v>
      </c>
      <c r="F33" s="15">
        <f t="shared" si="3"/>
        <v>1.3462700000000001</v>
      </c>
      <c r="G33" s="175">
        <f t="shared" si="4"/>
        <v>1.3462900000000002</v>
      </c>
      <c r="H33" s="175">
        <f t="shared" si="5"/>
        <v>2.8284271247490186E-5</v>
      </c>
      <c r="J33" s="18"/>
      <c r="K33" s="15">
        <f t="shared" si="0"/>
        <v>7459</v>
      </c>
      <c r="L33" s="20">
        <f t="shared" si="6"/>
        <v>80.125080000000196</v>
      </c>
      <c r="M33" s="20">
        <f t="shared" si="7"/>
        <v>79.878919999999951</v>
      </c>
      <c r="N33" s="112">
        <f t="shared" si="8"/>
        <v>80.002000000000066</v>
      </c>
      <c r="O33" s="65">
        <f t="shared" si="9"/>
        <v>0.17406140525705366</v>
      </c>
      <c r="R33" s="13"/>
    </row>
    <row r="34" spans="1:18" x14ac:dyDescent="0.25">
      <c r="A34" s="6">
        <v>18</v>
      </c>
      <c r="B34" s="47">
        <v>7464</v>
      </c>
      <c r="C34" s="47">
        <v>629</v>
      </c>
      <c r="D34" s="47">
        <v>625</v>
      </c>
      <c r="E34" s="15">
        <f t="shared" si="2"/>
        <v>1.34629</v>
      </c>
      <c r="F34" s="15">
        <f t="shared" si="3"/>
        <v>1.3462500000000002</v>
      </c>
      <c r="G34" s="175">
        <f t="shared" si="4"/>
        <v>1.3462700000000001</v>
      </c>
      <c r="H34" s="175">
        <f t="shared" si="5"/>
        <v>2.8284271247333177E-5</v>
      </c>
      <c r="J34" s="18"/>
      <c r="K34" s="15">
        <f t="shared" si="0"/>
        <v>7464</v>
      </c>
      <c r="L34" s="20">
        <f t="shared" si="6"/>
        <v>80.001999999999384</v>
      </c>
      <c r="M34" s="20">
        <f t="shared" si="7"/>
        <v>79.755840000000504</v>
      </c>
      <c r="N34" s="112">
        <f t="shared" si="8"/>
        <v>79.878919999999937</v>
      </c>
      <c r="O34" s="65">
        <f t="shared" si="9"/>
        <v>0.17406140525608901</v>
      </c>
      <c r="R34" s="13"/>
    </row>
    <row r="35" spans="1:18" x14ac:dyDescent="0.25">
      <c r="A35" s="6">
        <v>19</v>
      </c>
      <c r="B35" s="47">
        <v>7466</v>
      </c>
      <c r="C35" s="47">
        <v>619</v>
      </c>
      <c r="D35" s="47">
        <v>615</v>
      </c>
      <c r="E35" s="15">
        <f t="shared" si="2"/>
        <v>1.34619</v>
      </c>
      <c r="F35" s="15">
        <f t="shared" si="3"/>
        <v>1.3461500000000002</v>
      </c>
      <c r="G35" s="175">
        <f t="shared" si="4"/>
        <v>1.3461700000000001</v>
      </c>
      <c r="H35" s="175">
        <f t="shared" si="5"/>
        <v>2.8284271247333177E-5</v>
      </c>
      <c r="J35" s="18"/>
      <c r="K35" s="15">
        <f t="shared" si="0"/>
        <v>7466</v>
      </c>
      <c r="L35" s="20">
        <f t="shared" si="6"/>
        <v>79.386599999999461</v>
      </c>
      <c r="M35" s="20">
        <f t="shared" si="7"/>
        <v>79.140440000000581</v>
      </c>
      <c r="N35" s="112">
        <f t="shared" si="8"/>
        <v>79.263520000000028</v>
      </c>
      <c r="O35" s="65">
        <f t="shared" si="9"/>
        <v>0.17406140525608901</v>
      </c>
      <c r="R35" s="13"/>
    </row>
    <row r="36" spans="1:18" x14ac:dyDescent="0.25">
      <c r="A36" s="6">
        <v>20</v>
      </c>
      <c r="B36" s="47">
        <v>7467</v>
      </c>
      <c r="C36" s="47">
        <v>627</v>
      </c>
      <c r="D36" s="47">
        <v>623</v>
      </c>
      <c r="E36" s="15">
        <f t="shared" si="2"/>
        <v>1.3462700000000001</v>
      </c>
      <c r="F36" s="15">
        <f t="shared" si="3"/>
        <v>1.34623</v>
      </c>
      <c r="G36" s="175">
        <f t="shared" si="4"/>
        <v>1.3462499999999999</v>
      </c>
      <c r="H36" s="175">
        <f t="shared" si="5"/>
        <v>2.8284271247490186E-5</v>
      </c>
      <c r="J36" s="18"/>
      <c r="K36" s="15">
        <f t="shared" si="0"/>
        <v>7467</v>
      </c>
      <c r="L36" s="20">
        <f t="shared" si="6"/>
        <v>79.878919999999951</v>
      </c>
      <c r="M36" s="20">
        <f t="shared" si="7"/>
        <v>79.632759999999706</v>
      </c>
      <c r="N36" s="112">
        <f t="shared" si="8"/>
        <v>79.755839999999836</v>
      </c>
      <c r="O36" s="65">
        <f t="shared" si="9"/>
        <v>0.17406140525705366</v>
      </c>
      <c r="R36" s="13"/>
    </row>
    <row r="37" spans="1:18" x14ac:dyDescent="0.25">
      <c r="A37" s="6">
        <v>21</v>
      </c>
      <c r="B37" s="47">
        <v>7471</v>
      </c>
      <c r="C37" s="47">
        <v>586</v>
      </c>
      <c r="D37" s="47">
        <v>586</v>
      </c>
      <c r="E37" s="15">
        <f t="shared" si="2"/>
        <v>1.3458600000000001</v>
      </c>
      <c r="F37" s="15">
        <f t="shared" si="3"/>
        <v>1.3458600000000001</v>
      </c>
      <c r="G37" s="175">
        <f t="shared" si="4"/>
        <v>1.3458600000000001</v>
      </c>
      <c r="H37" s="175">
        <f t="shared" si="5"/>
        <v>0</v>
      </c>
      <c r="J37" s="18"/>
      <c r="K37" s="15">
        <f t="shared" si="0"/>
        <v>7471</v>
      </c>
      <c r="L37" s="20">
        <f t="shared" si="6"/>
        <v>77.355779999999811</v>
      </c>
      <c r="M37" s="20">
        <f t="shared" si="7"/>
        <v>77.355779999999811</v>
      </c>
      <c r="N37" s="112">
        <f t="shared" si="8"/>
        <v>77.355779999999811</v>
      </c>
      <c r="O37" s="65">
        <f t="shared" si="9"/>
        <v>0</v>
      </c>
      <c r="R37" s="13"/>
    </row>
    <row r="38" spans="1:18" x14ac:dyDescent="0.25">
      <c r="A38" s="6">
        <v>22</v>
      </c>
      <c r="B38" s="47">
        <v>7472</v>
      </c>
      <c r="C38" s="47">
        <v>631</v>
      </c>
      <c r="D38" s="47">
        <v>627</v>
      </c>
      <c r="E38" s="15">
        <f t="shared" si="2"/>
        <v>1.3463100000000001</v>
      </c>
      <c r="F38" s="15">
        <f t="shared" si="3"/>
        <v>1.3462700000000001</v>
      </c>
      <c r="G38" s="175">
        <f t="shared" si="4"/>
        <v>1.3462900000000002</v>
      </c>
      <c r="H38" s="175">
        <f t="shared" si="5"/>
        <v>2.8284271247490186E-5</v>
      </c>
      <c r="J38" s="18"/>
      <c r="K38" s="15">
        <f t="shared" si="0"/>
        <v>7472</v>
      </c>
      <c r="L38" s="20">
        <f t="shared" si="6"/>
        <v>80.125080000000196</v>
      </c>
      <c r="M38" s="20">
        <f t="shared" si="7"/>
        <v>79.878919999999951</v>
      </c>
      <c r="N38" s="112">
        <f t="shared" si="8"/>
        <v>80.002000000000066</v>
      </c>
      <c r="O38" s="65">
        <f t="shared" si="9"/>
        <v>0.17406140525705366</v>
      </c>
      <c r="R38" s="13"/>
    </row>
    <row r="39" spans="1:18" x14ac:dyDescent="0.25">
      <c r="A39" s="6">
        <v>23</v>
      </c>
      <c r="B39" s="47">
        <v>7477</v>
      </c>
      <c r="C39" s="47">
        <v>647</v>
      </c>
      <c r="D39" s="47">
        <v>644</v>
      </c>
      <c r="E39" s="15">
        <f t="shared" si="2"/>
        <v>1.3464700000000001</v>
      </c>
      <c r="F39" s="15">
        <f t="shared" si="3"/>
        <v>1.3464400000000001</v>
      </c>
      <c r="G39" s="175">
        <f t="shared" si="4"/>
        <v>1.3464550000000002</v>
      </c>
      <c r="H39" s="175">
        <f t="shared" si="5"/>
        <v>2.1213203435578389E-5</v>
      </c>
      <c r="J39" s="18"/>
      <c r="K39" s="15">
        <f t="shared" si="0"/>
        <v>7477</v>
      </c>
      <c r="L39" s="20">
        <f t="shared" si="6"/>
        <v>81.109719999999811</v>
      </c>
      <c r="M39" s="20">
        <f t="shared" si="7"/>
        <v>80.925099999999972</v>
      </c>
      <c r="N39" s="112">
        <f t="shared" si="8"/>
        <v>81.017409999999899</v>
      </c>
      <c r="O39" s="65">
        <f t="shared" si="9"/>
        <v>0.13054605394254656</v>
      </c>
      <c r="R39" s="13"/>
    </row>
    <row r="40" spans="1:18" x14ac:dyDescent="0.25">
      <c r="A40" s="6">
        <v>24</v>
      </c>
      <c r="B40" s="47" t="s">
        <v>167</v>
      </c>
      <c r="C40" s="47">
        <v>642</v>
      </c>
      <c r="D40" s="47">
        <v>639</v>
      </c>
      <c r="E40" s="15">
        <f t="shared" si="2"/>
        <v>1.3464200000000002</v>
      </c>
      <c r="F40" s="15">
        <f t="shared" si="3"/>
        <v>1.34639</v>
      </c>
      <c r="G40" s="175">
        <f t="shared" si="4"/>
        <v>1.3464050000000001</v>
      </c>
      <c r="H40" s="175">
        <f t="shared" si="5"/>
        <v>2.1213203435735399E-5</v>
      </c>
      <c r="J40" s="18"/>
      <c r="K40" s="15" t="str">
        <f t="shared" si="0"/>
        <v>Traditional Malt Check</v>
      </c>
      <c r="L40" s="20">
        <f t="shared" si="6"/>
        <v>80.802020000000525</v>
      </c>
      <c r="M40" s="20">
        <f t="shared" si="7"/>
        <v>80.617399999999321</v>
      </c>
      <c r="N40" s="112">
        <f t="shared" si="8"/>
        <v>80.709709999999916</v>
      </c>
      <c r="O40" s="65">
        <f t="shared" si="9"/>
        <v>0.13054605394351124</v>
      </c>
      <c r="R40" s="13"/>
    </row>
    <row r="41" spans="1:18" x14ac:dyDescent="0.25">
      <c r="A41" s="6">
        <v>25</v>
      </c>
      <c r="B41" s="47"/>
      <c r="C41" s="47"/>
      <c r="D41" s="47"/>
      <c r="E41" s="15">
        <f t="shared" si="2"/>
        <v>1.34</v>
      </c>
      <c r="F41" s="15">
        <f t="shared" si="3"/>
        <v>1.34</v>
      </c>
      <c r="G41" s="175">
        <f t="shared" si="4"/>
        <v>1.34</v>
      </c>
      <c r="H41" s="175">
        <f t="shared" si="5"/>
        <v>0</v>
      </c>
      <c r="J41" s="18"/>
      <c r="K41" s="15">
        <f t="shared" ref="K41:K88" si="10">B41</f>
        <v>0</v>
      </c>
      <c r="L41" s="20">
        <f t="shared" si="6"/>
        <v>41.293339999999958</v>
      </c>
      <c r="M41" s="20">
        <f t="shared" si="7"/>
        <v>41.293339999999958</v>
      </c>
      <c r="N41" s="112">
        <f t="shared" si="8"/>
        <v>41.293339999999958</v>
      </c>
      <c r="O41" s="65">
        <f t="shared" si="9"/>
        <v>0</v>
      </c>
      <c r="P41" s="18"/>
      <c r="Q41" s="15"/>
    </row>
    <row r="42" spans="1:18" x14ac:dyDescent="0.25">
      <c r="A42" s="6">
        <v>26</v>
      </c>
      <c r="B42" s="47"/>
      <c r="C42" s="47"/>
      <c r="D42" s="47"/>
      <c r="E42" s="15">
        <f t="shared" si="2"/>
        <v>1.34</v>
      </c>
      <c r="F42" s="15">
        <f t="shared" si="3"/>
        <v>1.34</v>
      </c>
      <c r="G42" s="175">
        <f t="shared" si="4"/>
        <v>1.34</v>
      </c>
      <c r="H42" s="175">
        <f t="shared" si="5"/>
        <v>0</v>
      </c>
      <c r="J42" s="18"/>
      <c r="K42" s="15">
        <f t="shared" si="10"/>
        <v>0</v>
      </c>
      <c r="L42" s="20">
        <f t="shared" si="6"/>
        <v>41.293339999999958</v>
      </c>
      <c r="M42" s="20">
        <f t="shared" si="7"/>
        <v>41.293339999999958</v>
      </c>
      <c r="N42" s="112">
        <f t="shared" si="8"/>
        <v>41.293339999999958</v>
      </c>
      <c r="O42" s="65">
        <f t="shared" si="9"/>
        <v>0</v>
      </c>
      <c r="P42" s="18"/>
      <c r="Q42" s="15"/>
    </row>
    <row r="43" spans="1:18" x14ac:dyDescent="0.25">
      <c r="A43" s="6">
        <v>27</v>
      </c>
      <c r="B43" s="47"/>
      <c r="C43" s="47"/>
      <c r="D43" s="47"/>
      <c r="E43" s="15">
        <f t="shared" si="2"/>
        <v>1.34</v>
      </c>
      <c r="F43" s="15">
        <f t="shared" si="3"/>
        <v>1.34</v>
      </c>
      <c r="G43" s="175">
        <f t="shared" si="4"/>
        <v>1.34</v>
      </c>
      <c r="H43" s="175">
        <f t="shared" si="5"/>
        <v>0</v>
      </c>
      <c r="J43" s="18"/>
      <c r="K43" s="15">
        <f t="shared" si="10"/>
        <v>0</v>
      </c>
      <c r="L43" s="20">
        <f t="shared" si="6"/>
        <v>41.293339999999958</v>
      </c>
      <c r="M43" s="20">
        <f t="shared" si="7"/>
        <v>41.293339999999958</v>
      </c>
      <c r="N43" s="112">
        <f t="shared" si="8"/>
        <v>41.293339999999958</v>
      </c>
      <c r="O43" s="65">
        <f t="shared" si="9"/>
        <v>0</v>
      </c>
      <c r="P43" s="18"/>
      <c r="Q43" s="15"/>
    </row>
    <row r="44" spans="1:18" x14ac:dyDescent="0.25">
      <c r="A44" s="6">
        <v>28</v>
      </c>
      <c r="B44" s="47"/>
      <c r="C44" s="47"/>
      <c r="D44" s="47"/>
      <c r="E44" s="15">
        <f t="shared" si="2"/>
        <v>1.34</v>
      </c>
      <c r="F44" s="15">
        <f t="shared" si="3"/>
        <v>1.34</v>
      </c>
      <c r="G44" s="175">
        <f t="shared" si="4"/>
        <v>1.34</v>
      </c>
      <c r="H44" s="175">
        <f t="shared" si="5"/>
        <v>0</v>
      </c>
      <c r="J44" s="18"/>
      <c r="K44" s="15">
        <f t="shared" si="10"/>
        <v>0</v>
      </c>
      <c r="L44" s="20">
        <f t="shared" si="6"/>
        <v>41.293339999999958</v>
      </c>
      <c r="M44" s="20">
        <f t="shared" si="7"/>
        <v>41.293339999999958</v>
      </c>
      <c r="N44" s="112">
        <f t="shared" si="8"/>
        <v>41.293339999999958</v>
      </c>
      <c r="O44" s="65">
        <f t="shared" si="9"/>
        <v>0</v>
      </c>
      <c r="P44" s="18"/>
      <c r="Q44" s="15"/>
    </row>
    <row r="45" spans="1:18" x14ac:dyDescent="0.25">
      <c r="A45" s="6">
        <v>29</v>
      </c>
      <c r="B45" s="47"/>
      <c r="C45" s="47"/>
      <c r="D45" s="47"/>
      <c r="E45" s="15">
        <f t="shared" si="2"/>
        <v>1.34</v>
      </c>
      <c r="F45" s="15">
        <f t="shared" si="3"/>
        <v>1.34</v>
      </c>
      <c r="G45" s="175">
        <f t="shared" si="4"/>
        <v>1.34</v>
      </c>
      <c r="H45" s="175">
        <f t="shared" si="5"/>
        <v>0</v>
      </c>
      <c r="J45" s="18"/>
      <c r="K45" s="15">
        <f t="shared" si="10"/>
        <v>0</v>
      </c>
      <c r="L45" s="20">
        <f t="shared" si="6"/>
        <v>41.293339999999958</v>
      </c>
      <c r="M45" s="20">
        <f t="shared" si="7"/>
        <v>41.293339999999958</v>
      </c>
      <c r="N45" s="112">
        <f t="shared" si="8"/>
        <v>41.293339999999958</v>
      </c>
      <c r="O45" s="65">
        <f t="shared" si="9"/>
        <v>0</v>
      </c>
      <c r="P45" s="18"/>
      <c r="Q45" s="15"/>
    </row>
    <row r="46" spans="1:18" x14ac:dyDescent="0.25">
      <c r="A46" s="6">
        <v>30</v>
      </c>
      <c r="B46" s="47"/>
      <c r="C46" s="47"/>
      <c r="D46" s="47"/>
      <c r="E46" s="15">
        <f t="shared" si="2"/>
        <v>1.34</v>
      </c>
      <c r="F46" s="15">
        <f t="shared" si="3"/>
        <v>1.34</v>
      </c>
      <c r="G46" s="175">
        <f t="shared" si="4"/>
        <v>1.34</v>
      </c>
      <c r="H46" s="175">
        <f t="shared" si="5"/>
        <v>0</v>
      </c>
      <c r="J46" s="18"/>
      <c r="K46" s="15">
        <f t="shared" si="10"/>
        <v>0</v>
      </c>
      <c r="L46" s="20">
        <f t="shared" si="6"/>
        <v>41.293339999999958</v>
      </c>
      <c r="M46" s="20">
        <f t="shared" si="7"/>
        <v>41.293339999999958</v>
      </c>
      <c r="N46" s="112">
        <f t="shared" si="8"/>
        <v>41.293339999999958</v>
      </c>
      <c r="O46" s="65">
        <f t="shared" si="9"/>
        <v>0</v>
      </c>
      <c r="P46" s="18"/>
      <c r="Q46" s="15"/>
    </row>
    <row r="47" spans="1:18" x14ac:dyDescent="0.25">
      <c r="A47" s="6">
        <v>31</v>
      </c>
      <c r="B47" s="47"/>
      <c r="C47" s="47"/>
      <c r="D47" s="47"/>
      <c r="E47" s="15">
        <f t="shared" si="2"/>
        <v>1.34</v>
      </c>
      <c r="F47" s="15">
        <f t="shared" si="3"/>
        <v>1.34</v>
      </c>
      <c r="G47" s="175">
        <f t="shared" si="4"/>
        <v>1.34</v>
      </c>
      <c r="H47" s="175">
        <f t="shared" si="5"/>
        <v>0</v>
      </c>
      <c r="J47" s="18"/>
      <c r="K47" s="15">
        <f t="shared" si="10"/>
        <v>0</v>
      </c>
      <c r="L47" s="20">
        <f t="shared" si="6"/>
        <v>41.293339999999958</v>
      </c>
      <c r="M47" s="20">
        <f t="shared" si="7"/>
        <v>41.293339999999958</v>
      </c>
      <c r="N47" s="112">
        <f t="shared" si="8"/>
        <v>41.293339999999958</v>
      </c>
      <c r="O47" s="65">
        <f t="shared" si="9"/>
        <v>0</v>
      </c>
      <c r="P47" s="18"/>
      <c r="Q47" s="15"/>
    </row>
    <row r="48" spans="1:18" x14ac:dyDescent="0.25">
      <c r="A48" s="6">
        <v>32</v>
      </c>
      <c r="B48" s="47"/>
      <c r="C48" s="47"/>
      <c r="D48" s="47"/>
      <c r="E48" s="15">
        <f t="shared" si="2"/>
        <v>1.34</v>
      </c>
      <c r="F48" s="15">
        <f t="shared" si="3"/>
        <v>1.34</v>
      </c>
      <c r="G48" s="175">
        <f t="shared" si="4"/>
        <v>1.34</v>
      </c>
      <c r="H48" s="175">
        <f t="shared" si="5"/>
        <v>0</v>
      </c>
      <c r="J48" s="18"/>
      <c r="K48" s="15">
        <f t="shared" si="10"/>
        <v>0</v>
      </c>
      <c r="L48" s="20">
        <f t="shared" si="6"/>
        <v>41.293339999999958</v>
      </c>
      <c r="M48" s="20">
        <f t="shared" si="7"/>
        <v>41.293339999999958</v>
      </c>
      <c r="N48" s="112">
        <f t="shared" si="8"/>
        <v>41.293339999999958</v>
      </c>
      <c r="O48" s="65">
        <f t="shared" si="9"/>
        <v>0</v>
      </c>
      <c r="P48" s="18"/>
      <c r="Q48" s="15"/>
    </row>
    <row r="49" spans="1:17" x14ac:dyDescent="0.25">
      <c r="A49" s="6">
        <v>33</v>
      </c>
      <c r="B49" s="47"/>
      <c r="C49" s="47"/>
      <c r="D49" s="47"/>
      <c r="E49" s="15">
        <f t="shared" si="2"/>
        <v>1.34</v>
      </c>
      <c r="F49" s="15">
        <f t="shared" si="3"/>
        <v>1.34</v>
      </c>
      <c r="G49" s="175">
        <f t="shared" si="4"/>
        <v>1.34</v>
      </c>
      <c r="H49" s="175">
        <f t="shared" si="5"/>
        <v>0</v>
      </c>
      <c r="J49" s="18"/>
      <c r="K49" s="15">
        <f t="shared" si="10"/>
        <v>0</v>
      </c>
      <c r="L49" s="20">
        <f t="shared" si="6"/>
        <v>41.293339999999958</v>
      </c>
      <c r="M49" s="20">
        <f t="shared" si="7"/>
        <v>41.293339999999958</v>
      </c>
      <c r="N49" s="112">
        <f t="shared" si="8"/>
        <v>41.293339999999958</v>
      </c>
      <c r="O49" s="65">
        <f t="shared" si="9"/>
        <v>0</v>
      </c>
      <c r="P49" s="18"/>
      <c r="Q49" s="15"/>
    </row>
    <row r="50" spans="1:17" x14ac:dyDescent="0.25">
      <c r="A50" s="6">
        <v>34</v>
      </c>
      <c r="B50" s="47"/>
      <c r="C50" s="47"/>
      <c r="D50" s="47"/>
      <c r="E50" s="15">
        <f t="shared" si="2"/>
        <v>1.34</v>
      </c>
      <c r="F50" s="15">
        <f t="shared" si="3"/>
        <v>1.34</v>
      </c>
      <c r="G50" s="175">
        <f t="shared" si="4"/>
        <v>1.34</v>
      </c>
      <c r="H50" s="175">
        <f t="shared" si="5"/>
        <v>0</v>
      </c>
      <c r="J50" s="18"/>
      <c r="K50" s="15">
        <f t="shared" si="10"/>
        <v>0</v>
      </c>
      <c r="L50" s="20">
        <f t="shared" si="6"/>
        <v>41.293339999999958</v>
      </c>
      <c r="M50" s="20">
        <f t="shared" si="7"/>
        <v>41.293339999999958</v>
      </c>
      <c r="N50" s="112">
        <f t="shared" si="8"/>
        <v>41.293339999999958</v>
      </c>
      <c r="O50" s="65">
        <f t="shared" si="9"/>
        <v>0</v>
      </c>
      <c r="P50" s="18"/>
      <c r="Q50" s="15"/>
    </row>
    <row r="51" spans="1:17" x14ac:dyDescent="0.25">
      <c r="A51" s="6">
        <v>35</v>
      </c>
      <c r="B51" s="47"/>
      <c r="C51" s="47"/>
      <c r="D51" s="47"/>
      <c r="E51" s="15">
        <f t="shared" si="2"/>
        <v>1.34</v>
      </c>
      <c r="F51" s="15">
        <f t="shared" si="3"/>
        <v>1.34</v>
      </c>
      <c r="G51" s="175">
        <f t="shared" si="4"/>
        <v>1.34</v>
      </c>
      <c r="H51" s="175">
        <f t="shared" si="5"/>
        <v>0</v>
      </c>
      <c r="J51" s="18"/>
      <c r="K51" s="15">
        <f t="shared" si="10"/>
        <v>0</v>
      </c>
      <c r="L51" s="20">
        <f t="shared" si="6"/>
        <v>41.293339999999958</v>
      </c>
      <c r="M51" s="20">
        <f t="shared" si="7"/>
        <v>41.293339999999958</v>
      </c>
      <c r="N51" s="112">
        <f t="shared" si="8"/>
        <v>41.293339999999958</v>
      </c>
      <c r="O51" s="65">
        <f t="shared" si="9"/>
        <v>0</v>
      </c>
      <c r="P51" s="18"/>
      <c r="Q51" s="15"/>
    </row>
    <row r="52" spans="1:17" x14ac:dyDescent="0.25">
      <c r="A52" s="6">
        <v>36</v>
      </c>
      <c r="B52" s="47"/>
      <c r="C52" s="47"/>
      <c r="D52" s="47"/>
      <c r="E52" s="15">
        <f t="shared" si="2"/>
        <v>1.34</v>
      </c>
      <c r="F52" s="15">
        <f t="shared" si="3"/>
        <v>1.34</v>
      </c>
      <c r="G52" s="175">
        <f t="shared" si="4"/>
        <v>1.34</v>
      </c>
      <c r="H52" s="175">
        <f t="shared" si="5"/>
        <v>0</v>
      </c>
      <c r="J52" s="18"/>
      <c r="K52" s="15">
        <f t="shared" si="10"/>
        <v>0</v>
      </c>
      <c r="L52" s="20">
        <f t="shared" si="6"/>
        <v>41.293339999999958</v>
      </c>
      <c r="M52" s="20">
        <f t="shared" si="7"/>
        <v>41.293339999999958</v>
      </c>
      <c r="N52" s="112">
        <f t="shared" si="8"/>
        <v>41.293339999999958</v>
      </c>
      <c r="O52" s="65">
        <f t="shared" si="9"/>
        <v>0</v>
      </c>
      <c r="P52" s="18"/>
      <c r="Q52" s="15"/>
    </row>
    <row r="53" spans="1:17" x14ac:dyDescent="0.25">
      <c r="A53" s="6">
        <v>37</v>
      </c>
      <c r="B53" s="47"/>
      <c r="C53" s="47"/>
      <c r="D53" s="47"/>
      <c r="E53" s="15">
        <f t="shared" si="2"/>
        <v>1.34</v>
      </c>
      <c r="F53" s="15">
        <f t="shared" si="3"/>
        <v>1.34</v>
      </c>
      <c r="G53" s="175">
        <f t="shared" si="4"/>
        <v>1.34</v>
      </c>
      <c r="H53" s="175">
        <f t="shared" si="5"/>
        <v>0</v>
      </c>
      <c r="J53" s="18"/>
      <c r="K53" s="15">
        <f t="shared" si="10"/>
        <v>0</v>
      </c>
      <c r="L53" s="20">
        <f t="shared" si="6"/>
        <v>41.293339999999958</v>
      </c>
      <c r="M53" s="20">
        <f t="shared" si="7"/>
        <v>41.293339999999958</v>
      </c>
      <c r="N53" s="112">
        <f t="shared" si="8"/>
        <v>41.293339999999958</v>
      </c>
      <c r="O53" s="65">
        <f t="shared" si="9"/>
        <v>0</v>
      </c>
      <c r="P53" s="18"/>
      <c r="Q53" s="15"/>
    </row>
    <row r="54" spans="1:17" x14ac:dyDescent="0.25">
      <c r="A54" s="6">
        <v>38</v>
      </c>
      <c r="B54" s="47"/>
      <c r="C54" s="47"/>
      <c r="D54" s="47"/>
      <c r="E54" s="15">
        <f t="shared" si="2"/>
        <v>1.34</v>
      </c>
      <c r="F54" s="15">
        <f t="shared" si="3"/>
        <v>1.34</v>
      </c>
      <c r="G54" s="175">
        <f t="shared" si="4"/>
        <v>1.34</v>
      </c>
      <c r="H54" s="175">
        <f t="shared" si="5"/>
        <v>0</v>
      </c>
      <c r="J54" s="18"/>
      <c r="K54" s="15">
        <f t="shared" si="10"/>
        <v>0</v>
      </c>
      <c r="L54" s="20">
        <f t="shared" si="6"/>
        <v>41.293339999999958</v>
      </c>
      <c r="M54" s="20">
        <f t="shared" si="7"/>
        <v>41.293339999999958</v>
      </c>
      <c r="N54" s="112">
        <f t="shared" si="8"/>
        <v>41.293339999999958</v>
      </c>
      <c r="O54" s="65">
        <f t="shared" si="9"/>
        <v>0</v>
      </c>
      <c r="P54" s="18"/>
      <c r="Q54" s="15"/>
    </row>
    <row r="55" spans="1:17" x14ac:dyDescent="0.25">
      <c r="A55" s="6">
        <v>39</v>
      </c>
      <c r="B55" s="47"/>
      <c r="C55" s="47"/>
      <c r="D55" s="47"/>
      <c r="E55" s="15">
        <f t="shared" si="2"/>
        <v>1.34</v>
      </c>
      <c r="F55" s="15">
        <f t="shared" si="3"/>
        <v>1.34</v>
      </c>
      <c r="G55" s="175">
        <f t="shared" si="4"/>
        <v>1.34</v>
      </c>
      <c r="H55" s="175">
        <f t="shared" si="5"/>
        <v>0</v>
      </c>
      <c r="J55" s="18"/>
      <c r="K55" s="15">
        <f t="shared" si="10"/>
        <v>0</v>
      </c>
      <c r="L55" s="20">
        <f t="shared" si="6"/>
        <v>41.293339999999958</v>
      </c>
      <c r="M55" s="20">
        <f t="shared" si="7"/>
        <v>41.293339999999958</v>
      </c>
      <c r="N55" s="112">
        <f t="shared" si="8"/>
        <v>41.293339999999958</v>
      </c>
      <c r="O55" s="65">
        <f t="shared" si="9"/>
        <v>0</v>
      </c>
      <c r="P55" s="18"/>
    </row>
    <row r="56" spans="1:17" x14ac:dyDescent="0.25">
      <c r="A56" s="6">
        <v>40</v>
      </c>
      <c r="B56" s="47"/>
      <c r="C56" s="47"/>
      <c r="D56" s="47"/>
      <c r="E56" s="15">
        <f t="shared" si="2"/>
        <v>1.34</v>
      </c>
      <c r="F56" s="15">
        <f t="shared" si="3"/>
        <v>1.34</v>
      </c>
      <c r="G56" s="175">
        <f t="shared" si="4"/>
        <v>1.34</v>
      </c>
      <c r="H56" s="175">
        <f t="shared" si="5"/>
        <v>0</v>
      </c>
      <c r="J56" s="18"/>
      <c r="K56" s="15">
        <f t="shared" si="10"/>
        <v>0</v>
      </c>
      <c r="L56" s="20">
        <f t="shared" si="6"/>
        <v>41.293339999999958</v>
      </c>
      <c r="M56" s="20">
        <f t="shared" si="7"/>
        <v>41.293339999999958</v>
      </c>
      <c r="N56" s="112">
        <f t="shared" si="8"/>
        <v>41.293339999999958</v>
      </c>
      <c r="O56" s="65">
        <f t="shared" si="9"/>
        <v>0</v>
      </c>
      <c r="P56" s="18"/>
    </row>
    <row r="57" spans="1:17" x14ac:dyDescent="0.25">
      <c r="A57" s="6">
        <v>41</v>
      </c>
      <c r="B57" s="47"/>
      <c r="C57" s="47"/>
      <c r="D57" s="47"/>
      <c r="E57" s="15">
        <f t="shared" si="2"/>
        <v>1.34</v>
      </c>
      <c r="F57" s="15">
        <f t="shared" si="3"/>
        <v>1.34</v>
      </c>
      <c r="G57" s="175">
        <f t="shared" si="4"/>
        <v>1.34</v>
      </c>
      <c r="H57" s="175">
        <f t="shared" si="5"/>
        <v>0</v>
      </c>
      <c r="J57" s="18"/>
      <c r="K57" s="15">
        <f t="shared" si="10"/>
        <v>0</v>
      </c>
      <c r="L57" s="20">
        <f t="shared" si="6"/>
        <v>41.293339999999958</v>
      </c>
      <c r="M57" s="20">
        <f t="shared" si="7"/>
        <v>41.293339999999958</v>
      </c>
      <c r="N57" s="112">
        <f t="shared" si="8"/>
        <v>41.293339999999958</v>
      </c>
      <c r="O57" s="65">
        <f t="shared" si="9"/>
        <v>0</v>
      </c>
      <c r="P57" s="18"/>
    </row>
    <row r="58" spans="1:17" x14ac:dyDescent="0.25">
      <c r="A58" s="6">
        <v>42</v>
      </c>
      <c r="B58" s="47"/>
      <c r="C58" s="47"/>
      <c r="D58" s="47"/>
      <c r="E58" s="15">
        <f t="shared" si="2"/>
        <v>1.34</v>
      </c>
      <c r="F58" s="15">
        <f t="shared" si="3"/>
        <v>1.34</v>
      </c>
      <c r="G58" s="175">
        <f t="shared" si="4"/>
        <v>1.34</v>
      </c>
      <c r="H58" s="175">
        <f t="shared" si="5"/>
        <v>0</v>
      </c>
      <c r="J58" s="18"/>
      <c r="K58" s="15">
        <f t="shared" si="10"/>
        <v>0</v>
      </c>
      <c r="L58" s="20">
        <f t="shared" si="6"/>
        <v>41.293339999999958</v>
      </c>
      <c r="M58" s="20">
        <f t="shared" si="7"/>
        <v>41.293339999999958</v>
      </c>
      <c r="N58" s="112">
        <f t="shared" si="8"/>
        <v>41.293339999999958</v>
      </c>
      <c r="O58" s="65">
        <f t="shared" si="9"/>
        <v>0</v>
      </c>
      <c r="P58" s="18"/>
    </row>
    <row r="59" spans="1:17" x14ac:dyDescent="0.25">
      <c r="A59" s="6">
        <v>43</v>
      </c>
      <c r="B59" s="47"/>
      <c r="C59" s="47"/>
      <c r="D59" s="47"/>
      <c r="E59" s="15">
        <f t="shared" si="2"/>
        <v>1.34</v>
      </c>
      <c r="F59" s="15">
        <f t="shared" si="3"/>
        <v>1.34</v>
      </c>
      <c r="G59" s="175">
        <f t="shared" si="4"/>
        <v>1.34</v>
      </c>
      <c r="H59" s="175">
        <f t="shared" si="5"/>
        <v>0</v>
      </c>
      <c r="J59" s="18"/>
      <c r="K59" s="15">
        <f t="shared" si="10"/>
        <v>0</v>
      </c>
      <c r="L59" s="20">
        <f t="shared" si="6"/>
        <v>41.293339999999958</v>
      </c>
      <c r="M59" s="20">
        <f t="shared" si="7"/>
        <v>41.293339999999958</v>
      </c>
      <c r="N59" s="112">
        <f t="shared" si="8"/>
        <v>41.293339999999958</v>
      </c>
      <c r="O59" s="65">
        <f t="shared" si="9"/>
        <v>0</v>
      </c>
    </row>
    <row r="60" spans="1:17" x14ac:dyDescent="0.25">
      <c r="A60" s="6">
        <v>44</v>
      </c>
      <c r="B60" s="47"/>
      <c r="C60" s="47"/>
      <c r="D60" s="47"/>
      <c r="E60" s="15">
        <f t="shared" si="2"/>
        <v>1.34</v>
      </c>
      <c r="F60" s="15">
        <f t="shared" si="3"/>
        <v>1.34</v>
      </c>
      <c r="G60" s="175">
        <f t="shared" si="4"/>
        <v>1.34</v>
      </c>
      <c r="H60" s="175">
        <f t="shared" si="5"/>
        <v>0</v>
      </c>
      <c r="J60" s="18"/>
      <c r="K60" s="15">
        <f t="shared" si="10"/>
        <v>0</v>
      </c>
      <c r="L60" s="20">
        <f t="shared" si="6"/>
        <v>41.293339999999958</v>
      </c>
      <c r="M60" s="20">
        <f t="shared" si="7"/>
        <v>41.293339999999958</v>
      </c>
      <c r="N60" s="112">
        <f t="shared" si="8"/>
        <v>41.293339999999958</v>
      </c>
      <c r="O60" s="65">
        <f t="shared" si="9"/>
        <v>0</v>
      </c>
    </row>
    <row r="61" spans="1:17" x14ac:dyDescent="0.25">
      <c r="A61" s="6">
        <v>45</v>
      </c>
      <c r="B61" s="47"/>
      <c r="C61" s="47"/>
      <c r="D61" s="47"/>
      <c r="E61" s="15">
        <f t="shared" si="2"/>
        <v>1.34</v>
      </c>
      <c r="F61" s="15">
        <f t="shared" si="3"/>
        <v>1.34</v>
      </c>
      <c r="G61" s="175">
        <f t="shared" si="4"/>
        <v>1.34</v>
      </c>
      <c r="H61" s="175">
        <f t="shared" si="5"/>
        <v>0</v>
      </c>
      <c r="J61" s="18"/>
      <c r="K61" s="15">
        <f t="shared" si="10"/>
        <v>0</v>
      </c>
      <c r="L61" s="20">
        <f t="shared" si="6"/>
        <v>41.293339999999958</v>
      </c>
      <c r="M61" s="20">
        <f t="shared" si="7"/>
        <v>41.293339999999958</v>
      </c>
      <c r="N61" s="112">
        <f t="shared" si="8"/>
        <v>41.293339999999958</v>
      </c>
      <c r="O61" s="65">
        <f t="shared" si="9"/>
        <v>0</v>
      </c>
    </row>
    <row r="62" spans="1:17" x14ac:dyDescent="0.25">
      <c r="A62" s="6">
        <v>46</v>
      </c>
      <c r="B62" s="47"/>
      <c r="C62" s="47"/>
      <c r="D62" s="47"/>
      <c r="E62" s="15">
        <f t="shared" si="2"/>
        <v>1.34</v>
      </c>
      <c r="F62" s="15">
        <f t="shared" si="3"/>
        <v>1.34</v>
      </c>
      <c r="G62" s="175">
        <f t="shared" si="4"/>
        <v>1.34</v>
      </c>
      <c r="H62" s="175">
        <f t="shared" si="5"/>
        <v>0</v>
      </c>
      <c r="J62" s="18"/>
      <c r="K62" s="15">
        <f t="shared" si="10"/>
        <v>0</v>
      </c>
      <c r="L62" s="20">
        <f t="shared" si="6"/>
        <v>41.293339999999958</v>
      </c>
      <c r="M62" s="20">
        <f t="shared" si="7"/>
        <v>41.293339999999958</v>
      </c>
      <c r="N62" s="112">
        <f t="shared" si="8"/>
        <v>41.293339999999958</v>
      </c>
      <c r="O62" s="65">
        <f t="shared" si="9"/>
        <v>0</v>
      </c>
    </row>
    <row r="63" spans="1:17" x14ac:dyDescent="0.25">
      <c r="A63" s="6">
        <v>47</v>
      </c>
      <c r="B63" s="47"/>
      <c r="C63" s="47"/>
      <c r="D63" s="47"/>
      <c r="E63" s="15">
        <f t="shared" si="2"/>
        <v>1.34</v>
      </c>
      <c r="F63" s="15">
        <f t="shared" si="3"/>
        <v>1.34</v>
      </c>
      <c r="G63" s="175">
        <f t="shared" si="4"/>
        <v>1.34</v>
      </c>
      <c r="H63" s="175">
        <f t="shared" si="5"/>
        <v>0</v>
      </c>
      <c r="J63" s="18"/>
      <c r="K63" s="15">
        <f t="shared" si="10"/>
        <v>0</v>
      </c>
      <c r="L63" s="20">
        <f t="shared" si="6"/>
        <v>41.293339999999958</v>
      </c>
      <c r="M63" s="20">
        <f t="shared" si="7"/>
        <v>41.293339999999958</v>
      </c>
      <c r="N63" s="112">
        <f t="shared" si="8"/>
        <v>41.293339999999958</v>
      </c>
      <c r="O63" s="65">
        <f t="shared" si="9"/>
        <v>0</v>
      </c>
    </row>
    <row r="64" spans="1:17" x14ac:dyDescent="0.25">
      <c r="A64" s="6">
        <v>48</v>
      </c>
      <c r="B64" s="47"/>
      <c r="C64" s="47"/>
      <c r="D64" s="47"/>
      <c r="E64" s="15">
        <f t="shared" si="2"/>
        <v>1.34</v>
      </c>
      <c r="F64" s="15">
        <f t="shared" si="3"/>
        <v>1.34</v>
      </c>
      <c r="G64" s="175">
        <f t="shared" si="4"/>
        <v>1.34</v>
      </c>
      <c r="H64" s="175">
        <f t="shared" si="5"/>
        <v>0</v>
      </c>
      <c r="J64" s="18"/>
      <c r="K64" s="15">
        <f t="shared" si="10"/>
        <v>0</v>
      </c>
      <c r="L64" s="20">
        <f t="shared" si="6"/>
        <v>41.293339999999958</v>
      </c>
      <c r="M64" s="20">
        <f t="shared" si="7"/>
        <v>41.293339999999958</v>
      </c>
      <c r="N64" s="112">
        <f t="shared" si="8"/>
        <v>41.293339999999958</v>
      </c>
      <c r="O64" s="65">
        <f t="shared" si="9"/>
        <v>0</v>
      </c>
    </row>
    <row r="65" spans="1:15" x14ac:dyDescent="0.25">
      <c r="A65" s="6">
        <v>49</v>
      </c>
      <c r="B65" s="47"/>
      <c r="C65" s="47"/>
      <c r="D65" s="47"/>
      <c r="E65" s="15"/>
      <c r="F65" s="15"/>
      <c r="G65" s="175"/>
      <c r="H65" s="175"/>
      <c r="J65" s="18"/>
      <c r="K65" s="15">
        <f t="shared" si="10"/>
        <v>0</v>
      </c>
      <c r="L65" s="20">
        <f t="shared" si="6"/>
        <v>-8205.0666600000004</v>
      </c>
      <c r="M65" s="20">
        <f t="shared" si="7"/>
        <v>-8205.0666600000004</v>
      </c>
      <c r="N65" s="112">
        <f t="shared" si="8"/>
        <v>-8205.0666600000004</v>
      </c>
      <c r="O65" s="65">
        <f t="shared" si="9"/>
        <v>0</v>
      </c>
    </row>
    <row r="66" spans="1:15" x14ac:dyDescent="0.25">
      <c r="A66" s="6">
        <v>50</v>
      </c>
      <c r="B66" s="47"/>
      <c r="C66" s="47"/>
      <c r="D66" s="47"/>
      <c r="E66" s="15"/>
      <c r="F66" s="15"/>
      <c r="G66" s="175"/>
      <c r="H66" s="175"/>
      <c r="J66" s="18"/>
      <c r="K66" s="15">
        <f t="shared" si="10"/>
        <v>0</v>
      </c>
      <c r="L66" s="20">
        <f t="shared" si="6"/>
        <v>-8205.0666600000004</v>
      </c>
      <c r="M66" s="20">
        <f t="shared" si="7"/>
        <v>-8205.0666600000004</v>
      </c>
      <c r="N66" s="112">
        <f t="shared" si="8"/>
        <v>-8205.0666600000004</v>
      </c>
      <c r="O66" s="65">
        <f t="shared" si="9"/>
        <v>0</v>
      </c>
    </row>
    <row r="67" spans="1:15" x14ac:dyDescent="0.25">
      <c r="A67" s="6">
        <v>51</v>
      </c>
      <c r="B67" s="47"/>
      <c r="C67" s="47"/>
      <c r="D67" s="47"/>
      <c r="E67" s="15"/>
      <c r="F67" s="15"/>
      <c r="G67" s="175"/>
      <c r="H67" s="175"/>
      <c r="J67" s="18"/>
      <c r="K67" s="15">
        <f t="shared" si="10"/>
        <v>0</v>
      </c>
      <c r="L67" s="20">
        <f t="shared" si="6"/>
        <v>-8205.0666600000004</v>
      </c>
      <c r="M67" s="20">
        <f t="shared" si="7"/>
        <v>-8205.0666600000004</v>
      </c>
      <c r="N67" s="112">
        <f t="shared" si="8"/>
        <v>-8205.0666600000004</v>
      </c>
      <c r="O67" s="65">
        <f t="shared" si="9"/>
        <v>0</v>
      </c>
    </row>
    <row r="68" spans="1:15" x14ac:dyDescent="0.25">
      <c r="A68" s="6">
        <v>52</v>
      </c>
      <c r="B68" s="47"/>
      <c r="C68" s="47"/>
      <c r="D68" s="47"/>
      <c r="E68" s="15"/>
      <c r="F68" s="15"/>
      <c r="G68" s="175"/>
      <c r="H68" s="175"/>
      <c r="J68" s="18"/>
      <c r="K68" s="15">
        <f t="shared" si="10"/>
        <v>0</v>
      </c>
      <c r="L68" s="20">
        <f t="shared" si="6"/>
        <v>-8205.0666600000004</v>
      </c>
      <c r="M68" s="20">
        <f t="shared" si="7"/>
        <v>-8205.0666600000004</v>
      </c>
      <c r="N68" s="112">
        <f t="shared" si="8"/>
        <v>-8205.0666600000004</v>
      </c>
      <c r="O68" s="65">
        <f t="shared" si="9"/>
        <v>0</v>
      </c>
    </row>
    <row r="69" spans="1:15" x14ac:dyDescent="0.25">
      <c r="A69" s="6">
        <v>53</v>
      </c>
      <c r="B69" s="47"/>
      <c r="C69" s="47"/>
      <c r="D69" s="47"/>
      <c r="E69" s="15"/>
      <c r="F69" s="15"/>
      <c r="G69" s="175"/>
      <c r="H69" s="175"/>
      <c r="J69" s="18"/>
      <c r="K69" s="15">
        <f t="shared" si="10"/>
        <v>0</v>
      </c>
      <c r="L69" s="20">
        <f t="shared" si="6"/>
        <v>-8205.0666600000004</v>
      </c>
      <c r="M69" s="20">
        <f t="shared" si="7"/>
        <v>-8205.0666600000004</v>
      </c>
      <c r="N69" s="112">
        <f t="shared" si="8"/>
        <v>-8205.0666600000004</v>
      </c>
      <c r="O69" s="65">
        <f t="shared" si="9"/>
        <v>0</v>
      </c>
    </row>
    <row r="70" spans="1:15" x14ac:dyDescent="0.25">
      <c r="A70" s="6">
        <v>54</v>
      </c>
      <c r="B70" s="47"/>
      <c r="C70" s="47"/>
      <c r="D70" s="47"/>
      <c r="E70" s="15"/>
      <c r="F70" s="15"/>
      <c r="G70" s="175"/>
      <c r="H70" s="175"/>
      <c r="J70" s="18"/>
      <c r="K70" s="15">
        <f t="shared" si="10"/>
        <v>0</v>
      </c>
      <c r="L70" s="20">
        <f t="shared" si="6"/>
        <v>-8205.0666600000004</v>
      </c>
      <c r="M70" s="20">
        <f t="shared" si="7"/>
        <v>-8205.0666600000004</v>
      </c>
      <c r="N70" s="112">
        <f t="shared" si="8"/>
        <v>-8205.0666600000004</v>
      </c>
      <c r="O70" s="65">
        <f t="shared" si="9"/>
        <v>0</v>
      </c>
    </row>
    <row r="71" spans="1:15" x14ac:dyDescent="0.25">
      <c r="A71" s="6">
        <v>55</v>
      </c>
      <c r="B71" s="47"/>
      <c r="C71" s="47"/>
      <c r="D71" s="47"/>
      <c r="E71" s="15"/>
      <c r="F71" s="15"/>
      <c r="G71" s="175"/>
      <c r="H71" s="175"/>
      <c r="J71" s="18"/>
      <c r="K71" s="15">
        <f t="shared" si="10"/>
        <v>0</v>
      </c>
      <c r="L71" s="20">
        <f t="shared" si="6"/>
        <v>-8205.0666600000004</v>
      </c>
      <c r="M71" s="20">
        <f t="shared" si="7"/>
        <v>-8205.0666600000004</v>
      </c>
      <c r="N71" s="112">
        <f t="shared" si="8"/>
        <v>-8205.0666600000004</v>
      </c>
      <c r="O71" s="65">
        <f t="shared" si="9"/>
        <v>0</v>
      </c>
    </row>
    <row r="72" spans="1:15" x14ac:dyDescent="0.25">
      <c r="A72" s="6">
        <v>56</v>
      </c>
      <c r="B72" s="47"/>
      <c r="C72" s="47"/>
      <c r="D72" s="47"/>
      <c r="E72" s="15"/>
      <c r="F72" s="15"/>
      <c r="G72" s="175"/>
      <c r="H72" s="175"/>
      <c r="J72" s="18"/>
      <c r="K72" s="15">
        <f t="shared" si="10"/>
        <v>0</v>
      </c>
      <c r="L72" s="20">
        <f t="shared" si="6"/>
        <v>-8205.0666600000004</v>
      </c>
      <c r="M72" s="20">
        <f t="shared" si="7"/>
        <v>-8205.0666600000004</v>
      </c>
      <c r="N72" s="112">
        <f t="shared" si="8"/>
        <v>-8205.0666600000004</v>
      </c>
      <c r="O72" s="65">
        <f t="shared" si="9"/>
        <v>0</v>
      </c>
    </row>
    <row r="73" spans="1:15" x14ac:dyDescent="0.25">
      <c r="A73" s="6">
        <v>57</v>
      </c>
      <c r="B73" s="47"/>
      <c r="C73" s="47"/>
      <c r="D73" s="47"/>
      <c r="E73" s="15"/>
      <c r="F73" s="15"/>
      <c r="G73" s="175"/>
      <c r="H73" s="175"/>
      <c r="J73" s="18"/>
      <c r="K73" s="15">
        <f t="shared" si="10"/>
        <v>0</v>
      </c>
      <c r="L73" s="20">
        <f t="shared" si="6"/>
        <v>-8205.0666600000004</v>
      </c>
      <c r="M73" s="20">
        <f t="shared" si="7"/>
        <v>-8205.0666600000004</v>
      </c>
      <c r="N73" s="112">
        <f t="shared" si="8"/>
        <v>-8205.0666600000004</v>
      </c>
      <c r="O73" s="65">
        <f t="shared" si="9"/>
        <v>0</v>
      </c>
    </row>
    <row r="74" spans="1:15" x14ac:dyDescent="0.25">
      <c r="A74" s="6">
        <v>58</v>
      </c>
      <c r="B74" s="47"/>
      <c r="C74" s="47"/>
      <c r="D74" s="47"/>
      <c r="E74" s="15"/>
      <c r="F74" s="15"/>
      <c r="G74" s="175"/>
      <c r="H74" s="175"/>
      <c r="J74" s="18"/>
      <c r="K74" s="15">
        <f t="shared" si="10"/>
        <v>0</v>
      </c>
      <c r="L74" s="20">
        <f t="shared" si="6"/>
        <v>-8205.0666600000004</v>
      </c>
      <c r="M74" s="20">
        <f t="shared" si="7"/>
        <v>-8205.0666600000004</v>
      </c>
      <c r="N74" s="112">
        <f t="shared" si="8"/>
        <v>-8205.0666600000004</v>
      </c>
      <c r="O74" s="65">
        <f t="shared" si="9"/>
        <v>0</v>
      </c>
    </row>
    <row r="75" spans="1:15" x14ac:dyDescent="0.25">
      <c r="A75" s="6">
        <v>59</v>
      </c>
      <c r="B75" s="47"/>
      <c r="C75" s="47"/>
      <c r="D75" s="47"/>
      <c r="E75" s="15"/>
      <c r="F75" s="15"/>
      <c r="G75" s="175"/>
      <c r="H75" s="175"/>
      <c r="J75" s="18"/>
      <c r="K75" s="15">
        <f t="shared" si="10"/>
        <v>0</v>
      </c>
      <c r="L75" s="20">
        <f t="shared" si="6"/>
        <v>-8205.0666600000004</v>
      </c>
      <c r="M75" s="20">
        <f t="shared" si="7"/>
        <v>-8205.0666600000004</v>
      </c>
      <c r="N75" s="112">
        <f t="shared" si="8"/>
        <v>-8205.0666600000004</v>
      </c>
      <c r="O75" s="65">
        <f t="shared" si="9"/>
        <v>0</v>
      </c>
    </row>
    <row r="76" spans="1:15" x14ac:dyDescent="0.25">
      <c r="A76" s="6">
        <v>60</v>
      </c>
      <c r="B76" s="47"/>
      <c r="C76" s="47"/>
      <c r="D76" s="47"/>
      <c r="E76" s="15"/>
      <c r="F76" s="15"/>
      <c r="G76" s="175"/>
      <c r="H76" s="175"/>
      <c r="J76" s="18"/>
      <c r="K76" s="15">
        <f t="shared" si="10"/>
        <v>0</v>
      </c>
      <c r="L76" s="20">
        <f t="shared" si="6"/>
        <v>-8205.0666600000004</v>
      </c>
      <c r="M76" s="20">
        <f t="shared" si="7"/>
        <v>-8205.0666600000004</v>
      </c>
      <c r="N76" s="112">
        <f t="shared" si="8"/>
        <v>-8205.0666600000004</v>
      </c>
      <c r="O76" s="65">
        <f t="shared" si="9"/>
        <v>0</v>
      </c>
    </row>
    <row r="77" spans="1:15" x14ac:dyDescent="0.25">
      <c r="A77" s="6">
        <v>61</v>
      </c>
      <c r="B77" s="47"/>
      <c r="C77" s="47"/>
      <c r="D77" s="47"/>
      <c r="E77" s="15"/>
      <c r="F77" s="15"/>
      <c r="G77" s="175"/>
      <c r="H77" s="175"/>
      <c r="J77" s="18"/>
      <c r="K77" s="15">
        <f t="shared" si="10"/>
        <v>0</v>
      </c>
      <c r="L77" s="20">
        <f t="shared" si="6"/>
        <v>-8205.0666600000004</v>
      </c>
      <c r="M77" s="20">
        <f t="shared" si="7"/>
        <v>-8205.0666600000004</v>
      </c>
      <c r="N77" s="112">
        <f t="shared" si="8"/>
        <v>-8205.0666600000004</v>
      </c>
      <c r="O77" s="65">
        <f t="shared" si="9"/>
        <v>0</v>
      </c>
    </row>
    <row r="78" spans="1:15" x14ac:dyDescent="0.25">
      <c r="A78" s="6">
        <v>62</v>
      </c>
      <c r="B78" s="47"/>
      <c r="C78" s="47"/>
      <c r="D78" s="47"/>
      <c r="E78" s="15"/>
      <c r="F78" s="15"/>
      <c r="G78" s="175"/>
      <c r="H78" s="175"/>
      <c r="J78" s="18"/>
      <c r="K78" s="15">
        <f t="shared" si="10"/>
        <v>0</v>
      </c>
      <c r="L78" s="20">
        <f t="shared" si="6"/>
        <v>-8205.0666600000004</v>
      </c>
      <c r="M78" s="20">
        <f t="shared" si="7"/>
        <v>-8205.0666600000004</v>
      </c>
      <c r="N78" s="112">
        <f t="shared" si="8"/>
        <v>-8205.0666600000004</v>
      </c>
      <c r="O78" s="65">
        <f t="shared" si="9"/>
        <v>0</v>
      </c>
    </row>
    <row r="79" spans="1:15" x14ac:dyDescent="0.25">
      <c r="A79" s="6">
        <v>63</v>
      </c>
      <c r="B79" s="47"/>
      <c r="C79" s="47"/>
      <c r="D79" s="47"/>
      <c r="E79" s="15"/>
      <c r="F79" s="15"/>
      <c r="G79" s="175"/>
      <c r="H79" s="175"/>
      <c r="J79" s="18"/>
      <c r="K79" s="15">
        <f t="shared" si="10"/>
        <v>0</v>
      </c>
      <c r="L79" s="20">
        <f t="shared" si="6"/>
        <v>-8205.0666600000004</v>
      </c>
      <c r="M79" s="20">
        <f t="shared" si="7"/>
        <v>-8205.0666600000004</v>
      </c>
      <c r="N79" s="112">
        <f t="shared" si="8"/>
        <v>-8205.0666600000004</v>
      </c>
      <c r="O79" s="65">
        <f t="shared" si="9"/>
        <v>0</v>
      </c>
    </row>
    <row r="80" spans="1:15" x14ac:dyDescent="0.25">
      <c r="A80" s="6">
        <v>64</v>
      </c>
      <c r="B80" s="47"/>
      <c r="C80" s="47"/>
      <c r="D80" s="47"/>
      <c r="E80" s="15"/>
      <c r="F80" s="15"/>
      <c r="G80" s="175"/>
      <c r="H80" s="175"/>
      <c r="J80" s="18"/>
      <c r="K80" s="15">
        <f t="shared" si="10"/>
        <v>0</v>
      </c>
      <c r="L80" s="20">
        <f t="shared" si="6"/>
        <v>-8205.0666600000004</v>
      </c>
      <c r="M80" s="20">
        <f t="shared" si="7"/>
        <v>-8205.0666600000004</v>
      </c>
      <c r="N80" s="112">
        <f t="shared" si="8"/>
        <v>-8205.0666600000004</v>
      </c>
      <c r="O80" s="65">
        <f t="shared" si="9"/>
        <v>0</v>
      </c>
    </row>
    <row r="81" spans="1:15" x14ac:dyDescent="0.25">
      <c r="A81" s="6">
        <v>65</v>
      </c>
      <c r="B81" s="47"/>
      <c r="C81" s="47"/>
      <c r="D81" s="47"/>
      <c r="E81" s="15"/>
      <c r="F81" s="15"/>
      <c r="G81" s="175"/>
      <c r="H81" s="175"/>
      <c r="J81" s="18"/>
      <c r="K81" s="15">
        <f t="shared" si="10"/>
        <v>0</v>
      </c>
      <c r="L81" s="20">
        <f t="shared" si="6"/>
        <v>-8205.0666600000004</v>
      </c>
      <c r="M81" s="20">
        <f t="shared" si="7"/>
        <v>-8205.0666600000004</v>
      </c>
      <c r="N81" s="112">
        <f t="shared" si="8"/>
        <v>-8205.0666600000004</v>
      </c>
      <c r="O81" s="65">
        <f t="shared" si="9"/>
        <v>0</v>
      </c>
    </row>
    <row r="82" spans="1:15" x14ac:dyDescent="0.25">
      <c r="A82" s="6">
        <v>66</v>
      </c>
      <c r="B82" s="47"/>
      <c r="C82" s="47"/>
      <c r="D82" s="47"/>
      <c r="E82" s="15"/>
      <c r="F82" s="15"/>
      <c r="G82" s="175"/>
      <c r="H82" s="175"/>
      <c r="J82" s="18"/>
      <c r="K82" s="15">
        <f t="shared" si="10"/>
        <v>0</v>
      </c>
      <c r="L82" s="20">
        <f t="shared" ref="L82:L112" si="11">(E82-1.33329)*6154</f>
        <v>-8205.0666600000004</v>
      </c>
      <c r="M82" s="20">
        <f t="shared" ref="M82:M112" si="12">(F82-1.33329)*6154</f>
        <v>-8205.0666600000004</v>
      </c>
      <c r="N82" s="112">
        <f t="shared" ref="N82:N112" si="13">AVERAGE(L82:M82)</f>
        <v>-8205.0666600000004</v>
      </c>
      <c r="O82" s="65">
        <f t="shared" ref="O82:O112" si="14">STDEV(L82:M82)</f>
        <v>0</v>
      </c>
    </row>
    <row r="83" spans="1:15" x14ac:dyDescent="0.25">
      <c r="A83" s="6">
        <v>67</v>
      </c>
      <c r="B83" s="47"/>
      <c r="C83" s="47"/>
      <c r="D83" s="47"/>
      <c r="E83" s="15"/>
      <c r="F83" s="15"/>
      <c r="G83" s="175"/>
      <c r="H83" s="175"/>
      <c r="J83" s="18"/>
      <c r="K83" s="15">
        <f t="shared" si="10"/>
        <v>0</v>
      </c>
      <c r="L83" s="20">
        <f t="shared" si="11"/>
        <v>-8205.0666600000004</v>
      </c>
      <c r="M83" s="20">
        <f t="shared" si="12"/>
        <v>-8205.0666600000004</v>
      </c>
      <c r="N83" s="112">
        <f t="shared" si="13"/>
        <v>-8205.0666600000004</v>
      </c>
      <c r="O83" s="65">
        <f t="shared" si="14"/>
        <v>0</v>
      </c>
    </row>
    <row r="84" spans="1:15" x14ac:dyDescent="0.25">
      <c r="A84" s="6">
        <v>68</v>
      </c>
      <c r="B84" s="47"/>
      <c r="C84" s="47"/>
      <c r="D84" s="47"/>
      <c r="E84" s="15"/>
      <c r="F84" s="15"/>
      <c r="G84" s="175"/>
      <c r="H84" s="175"/>
      <c r="J84" s="18"/>
      <c r="K84" s="15">
        <f t="shared" si="10"/>
        <v>0</v>
      </c>
      <c r="L84" s="20">
        <f t="shared" si="11"/>
        <v>-8205.0666600000004</v>
      </c>
      <c r="M84" s="20">
        <f t="shared" si="12"/>
        <v>-8205.0666600000004</v>
      </c>
      <c r="N84" s="112">
        <f t="shared" si="13"/>
        <v>-8205.0666600000004</v>
      </c>
      <c r="O84" s="65">
        <f t="shared" si="14"/>
        <v>0</v>
      </c>
    </row>
    <row r="85" spans="1:15" x14ac:dyDescent="0.25">
      <c r="A85" s="6">
        <v>69</v>
      </c>
      <c r="B85" s="47"/>
      <c r="C85" s="47"/>
      <c r="D85" s="47"/>
      <c r="E85" s="15"/>
      <c r="F85" s="15"/>
      <c r="G85" s="175"/>
      <c r="H85" s="175"/>
      <c r="J85" s="18"/>
      <c r="K85" s="15">
        <f t="shared" si="10"/>
        <v>0</v>
      </c>
      <c r="L85" s="20">
        <f t="shared" si="11"/>
        <v>-8205.0666600000004</v>
      </c>
      <c r="M85" s="20">
        <f t="shared" si="12"/>
        <v>-8205.0666600000004</v>
      </c>
      <c r="N85" s="112">
        <f t="shared" si="13"/>
        <v>-8205.0666600000004</v>
      </c>
      <c r="O85" s="65">
        <f t="shared" si="14"/>
        <v>0</v>
      </c>
    </row>
    <row r="86" spans="1:15" x14ac:dyDescent="0.25">
      <c r="A86" s="6">
        <v>70</v>
      </c>
      <c r="B86" s="47"/>
      <c r="C86" s="47"/>
      <c r="D86" s="47"/>
      <c r="E86" s="15"/>
      <c r="F86" s="15"/>
      <c r="G86" s="175"/>
      <c r="H86" s="175"/>
      <c r="J86" s="18"/>
      <c r="K86" s="15">
        <f t="shared" si="10"/>
        <v>0</v>
      </c>
      <c r="L86" s="20">
        <f t="shared" si="11"/>
        <v>-8205.0666600000004</v>
      </c>
      <c r="M86" s="20">
        <f t="shared" si="12"/>
        <v>-8205.0666600000004</v>
      </c>
      <c r="N86" s="112">
        <f t="shared" si="13"/>
        <v>-8205.0666600000004</v>
      </c>
      <c r="O86" s="65">
        <f t="shared" si="14"/>
        <v>0</v>
      </c>
    </row>
    <row r="87" spans="1:15" x14ac:dyDescent="0.25">
      <c r="A87" s="6">
        <v>71</v>
      </c>
      <c r="B87" s="47"/>
      <c r="C87" s="47"/>
      <c r="D87" s="47"/>
      <c r="E87" s="15"/>
      <c r="F87" s="15"/>
      <c r="G87" s="175"/>
      <c r="H87" s="175"/>
      <c r="J87" s="18"/>
      <c r="K87" s="15">
        <f t="shared" si="10"/>
        <v>0</v>
      </c>
      <c r="L87" s="20">
        <f t="shared" si="11"/>
        <v>-8205.0666600000004</v>
      </c>
      <c r="M87" s="20">
        <f t="shared" si="12"/>
        <v>-8205.0666600000004</v>
      </c>
      <c r="N87" s="112">
        <f t="shared" si="13"/>
        <v>-8205.0666600000004</v>
      </c>
      <c r="O87" s="65">
        <f t="shared" si="14"/>
        <v>0</v>
      </c>
    </row>
    <row r="88" spans="1:15" x14ac:dyDescent="0.25">
      <c r="A88" s="6">
        <v>72</v>
      </c>
      <c r="B88" s="47"/>
      <c r="C88" s="47"/>
      <c r="D88" s="47"/>
      <c r="E88" s="15"/>
      <c r="F88" s="15"/>
      <c r="G88" s="175"/>
      <c r="H88" s="175"/>
      <c r="J88" s="18"/>
      <c r="K88" s="15">
        <f t="shared" si="10"/>
        <v>0</v>
      </c>
      <c r="L88" s="20">
        <f t="shared" si="11"/>
        <v>-8205.0666600000004</v>
      </c>
      <c r="M88" s="20">
        <f t="shared" si="12"/>
        <v>-8205.0666600000004</v>
      </c>
      <c r="N88" s="112">
        <f t="shared" si="13"/>
        <v>-8205.0666600000004</v>
      </c>
      <c r="O88" s="65">
        <f t="shared" si="14"/>
        <v>0</v>
      </c>
    </row>
    <row r="89" spans="1:15" x14ac:dyDescent="0.25">
      <c r="A89" s="6">
        <v>73</v>
      </c>
      <c r="B89" s="47"/>
      <c r="C89" s="47"/>
      <c r="D89" s="47"/>
      <c r="E89" s="15"/>
      <c r="F89" s="15"/>
      <c r="G89" s="175"/>
      <c r="H89" s="175"/>
      <c r="J89" s="18"/>
      <c r="K89" s="15">
        <f t="shared" ref="K89:K112" si="15">B89</f>
        <v>0</v>
      </c>
      <c r="L89" s="20">
        <f t="shared" si="11"/>
        <v>-8205.0666600000004</v>
      </c>
      <c r="M89" s="20">
        <f t="shared" si="12"/>
        <v>-8205.0666600000004</v>
      </c>
      <c r="N89" s="112">
        <f t="shared" si="13"/>
        <v>-8205.0666600000004</v>
      </c>
      <c r="O89" s="65">
        <f t="shared" si="14"/>
        <v>0</v>
      </c>
    </row>
    <row r="90" spans="1:15" x14ac:dyDescent="0.25">
      <c r="A90" s="6">
        <v>74</v>
      </c>
      <c r="B90" s="47"/>
      <c r="C90" s="47"/>
      <c r="D90" s="47"/>
      <c r="E90" s="15"/>
      <c r="F90" s="15"/>
      <c r="G90" s="175"/>
      <c r="H90" s="175"/>
      <c r="J90" s="18"/>
      <c r="K90" s="15">
        <f t="shared" si="15"/>
        <v>0</v>
      </c>
      <c r="L90" s="20">
        <f t="shared" si="11"/>
        <v>-8205.0666600000004</v>
      </c>
      <c r="M90" s="20">
        <f t="shared" si="12"/>
        <v>-8205.0666600000004</v>
      </c>
      <c r="N90" s="112">
        <f t="shared" si="13"/>
        <v>-8205.0666600000004</v>
      </c>
      <c r="O90" s="65">
        <f t="shared" si="14"/>
        <v>0</v>
      </c>
    </row>
    <row r="91" spans="1:15" x14ac:dyDescent="0.25">
      <c r="A91" s="6">
        <v>75</v>
      </c>
      <c r="B91" s="47"/>
      <c r="C91" s="47"/>
      <c r="D91" s="47"/>
      <c r="E91" s="15"/>
      <c r="F91" s="15"/>
      <c r="G91" s="175"/>
      <c r="H91" s="175"/>
      <c r="J91" s="18"/>
      <c r="K91" s="15">
        <f t="shared" si="15"/>
        <v>0</v>
      </c>
      <c r="L91" s="20">
        <f t="shared" si="11"/>
        <v>-8205.0666600000004</v>
      </c>
      <c r="M91" s="20">
        <f t="shared" si="12"/>
        <v>-8205.0666600000004</v>
      </c>
      <c r="N91" s="112">
        <f t="shared" si="13"/>
        <v>-8205.0666600000004</v>
      </c>
      <c r="O91" s="65">
        <f t="shared" si="14"/>
        <v>0</v>
      </c>
    </row>
    <row r="92" spans="1:15" x14ac:dyDescent="0.25">
      <c r="A92" s="6">
        <v>76</v>
      </c>
      <c r="B92" s="47"/>
      <c r="C92" s="47"/>
      <c r="D92" s="47"/>
      <c r="E92" s="15"/>
      <c r="F92" s="15"/>
      <c r="G92" s="175"/>
      <c r="H92" s="175"/>
      <c r="J92" s="18"/>
      <c r="K92" s="15">
        <f t="shared" si="15"/>
        <v>0</v>
      </c>
      <c r="L92" s="20">
        <f t="shared" si="11"/>
        <v>-8205.0666600000004</v>
      </c>
      <c r="M92" s="20">
        <f t="shared" si="12"/>
        <v>-8205.0666600000004</v>
      </c>
      <c r="N92" s="112">
        <f t="shared" si="13"/>
        <v>-8205.0666600000004</v>
      </c>
      <c r="O92" s="65">
        <f t="shared" si="14"/>
        <v>0</v>
      </c>
    </row>
    <row r="93" spans="1:15" x14ac:dyDescent="0.25">
      <c r="A93" s="6">
        <v>77</v>
      </c>
      <c r="B93" s="47"/>
      <c r="C93" s="47"/>
      <c r="D93" s="47"/>
      <c r="E93" s="15"/>
      <c r="F93" s="15"/>
      <c r="G93" s="175"/>
      <c r="H93" s="175"/>
      <c r="J93" s="18"/>
      <c r="K93" s="15">
        <f t="shared" si="15"/>
        <v>0</v>
      </c>
      <c r="L93" s="20">
        <f t="shared" si="11"/>
        <v>-8205.0666600000004</v>
      </c>
      <c r="M93" s="20">
        <f t="shared" si="12"/>
        <v>-8205.0666600000004</v>
      </c>
      <c r="N93" s="112">
        <f t="shared" si="13"/>
        <v>-8205.0666600000004</v>
      </c>
      <c r="O93" s="65">
        <f t="shared" si="14"/>
        <v>0</v>
      </c>
    </row>
    <row r="94" spans="1:15" x14ac:dyDescent="0.25">
      <c r="A94" s="6">
        <v>78</v>
      </c>
      <c r="B94" s="47"/>
      <c r="C94" s="47"/>
      <c r="D94" s="47"/>
      <c r="E94" s="15"/>
      <c r="F94" s="15"/>
      <c r="G94" s="175"/>
      <c r="H94" s="175"/>
      <c r="J94" s="18"/>
      <c r="K94" s="15">
        <f t="shared" si="15"/>
        <v>0</v>
      </c>
      <c r="L94" s="20">
        <f t="shared" si="11"/>
        <v>-8205.0666600000004</v>
      </c>
      <c r="M94" s="20">
        <f t="shared" si="12"/>
        <v>-8205.0666600000004</v>
      </c>
      <c r="N94" s="112">
        <f t="shared" si="13"/>
        <v>-8205.0666600000004</v>
      </c>
      <c r="O94" s="65">
        <f t="shared" si="14"/>
        <v>0</v>
      </c>
    </row>
    <row r="95" spans="1:15" x14ac:dyDescent="0.25">
      <c r="A95" s="6">
        <v>79</v>
      </c>
      <c r="B95" s="47"/>
      <c r="C95" s="47"/>
      <c r="D95" s="47"/>
      <c r="E95" s="15"/>
      <c r="F95" s="15"/>
      <c r="G95" s="175"/>
      <c r="H95" s="175"/>
      <c r="J95" s="18"/>
      <c r="K95" s="15">
        <f t="shared" si="15"/>
        <v>0</v>
      </c>
      <c r="L95" s="20">
        <f t="shared" si="11"/>
        <v>-8205.0666600000004</v>
      </c>
      <c r="M95" s="20">
        <f t="shared" si="12"/>
        <v>-8205.0666600000004</v>
      </c>
      <c r="N95" s="112">
        <f t="shared" si="13"/>
        <v>-8205.0666600000004</v>
      </c>
      <c r="O95" s="65">
        <f t="shared" si="14"/>
        <v>0</v>
      </c>
    </row>
    <row r="96" spans="1:15" x14ac:dyDescent="0.25">
      <c r="A96" s="6">
        <v>80</v>
      </c>
      <c r="B96" s="47"/>
      <c r="C96" s="47"/>
      <c r="D96" s="47"/>
      <c r="E96" s="15"/>
      <c r="F96" s="15"/>
      <c r="G96" s="175"/>
      <c r="H96" s="175"/>
      <c r="J96" s="18"/>
      <c r="K96" s="15">
        <f t="shared" si="15"/>
        <v>0</v>
      </c>
      <c r="L96" s="20">
        <f t="shared" si="11"/>
        <v>-8205.0666600000004</v>
      </c>
      <c r="M96" s="20">
        <f t="shared" si="12"/>
        <v>-8205.0666600000004</v>
      </c>
      <c r="N96" s="112">
        <f t="shared" si="13"/>
        <v>-8205.0666600000004</v>
      </c>
      <c r="O96" s="65">
        <f t="shared" si="14"/>
        <v>0</v>
      </c>
    </row>
    <row r="97" spans="1:15" x14ac:dyDescent="0.25">
      <c r="A97" s="6">
        <v>81</v>
      </c>
      <c r="B97" s="47"/>
      <c r="C97" s="175"/>
      <c r="D97" s="175"/>
      <c r="E97" s="15"/>
      <c r="F97" s="15"/>
      <c r="G97" s="175"/>
      <c r="H97" s="175"/>
      <c r="J97" s="18"/>
      <c r="K97" s="15">
        <f t="shared" si="15"/>
        <v>0</v>
      </c>
      <c r="L97" s="20">
        <f t="shared" si="11"/>
        <v>-8205.0666600000004</v>
      </c>
      <c r="M97" s="20">
        <f t="shared" si="12"/>
        <v>-8205.0666600000004</v>
      </c>
      <c r="N97" s="112">
        <f t="shared" si="13"/>
        <v>-8205.0666600000004</v>
      </c>
      <c r="O97" s="65">
        <f t="shared" si="14"/>
        <v>0</v>
      </c>
    </row>
    <row r="98" spans="1:15" x14ac:dyDescent="0.25">
      <c r="A98" s="6">
        <v>82</v>
      </c>
      <c r="B98" s="47"/>
      <c r="C98" s="175"/>
      <c r="D98" s="175"/>
      <c r="E98" s="15"/>
      <c r="F98" s="15"/>
      <c r="G98" s="175"/>
      <c r="H98" s="175"/>
      <c r="J98" s="18"/>
      <c r="K98" s="15">
        <f t="shared" si="15"/>
        <v>0</v>
      </c>
      <c r="L98" s="20">
        <f t="shared" si="11"/>
        <v>-8205.0666600000004</v>
      </c>
      <c r="M98" s="20">
        <f t="shared" si="12"/>
        <v>-8205.0666600000004</v>
      </c>
      <c r="N98" s="112">
        <f t="shared" si="13"/>
        <v>-8205.0666600000004</v>
      </c>
      <c r="O98" s="65">
        <f t="shared" si="14"/>
        <v>0</v>
      </c>
    </row>
    <row r="99" spans="1:15" x14ac:dyDescent="0.25">
      <c r="A99" s="6">
        <v>83</v>
      </c>
      <c r="B99" s="47"/>
      <c r="C99" s="175"/>
      <c r="D99" s="175"/>
      <c r="E99" s="15"/>
      <c r="F99" s="15"/>
      <c r="G99" s="175"/>
      <c r="H99" s="175"/>
      <c r="J99" s="18"/>
      <c r="K99" s="15">
        <f t="shared" si="15"/>
        <v>0</v>
      </c>
      <c r="L99" s="20">
        <f t="shared" si="11"/>
        <v>-8205.0666600000004</v>
      </c>
      <c r="M99" s="20">
        <f t="shared" si="12"/>
        <v>-8205.0666600000004</v>
      </c>
      <c r="N99" s="112">
        <f t="shared" si="13"/>
        <v>-8205.0666600000004</v>
      </c>
      <c r="O99" s="65">
        <f t="shared" si="14"/>
        <v>0</v>
      </c>
    </row>
    <row r="100" spans="1:15" x14ac:dyDescent="0.25">
      <c r="A100" s="6">
        <v>84</v>
      </c>
      <c r="B100" s="47"/>
      <c r="C100" s="175"/>
      <c r="D100" s="175"/>
      <c r="E100" s="15"/>
      <c r="F100" s="15"/>
      <c r="G100" s="175"/>
      <c r="H100" s="175"/>
      <c r="J100" s="18"/>
      <c r="K100" s="15">
        <f t="shared" si="15"/>
        <v>0</v>
      </c>
      <c r="L100" s="20">
        <f t="shared" si="11"/>
        <v>-8205.0666600000004</v>
      </c>
      <c r="M100" s="20">
        <f t="shared" si="12"/>
        <v>-8205.0666600000004</v>
      </c>
      <c r="N100" s="112">
        <f t="shared" si="13"/>
        <v>-8205.0666600000004</v>
      </c>
      <c r="O100" s="65">
        <f t="shared" si="14"/>
        <v>0</v>
      </c>
    </row>
    <row r="101" spans="1:15" x14ac:dyDescent="0.25">
      <c r="A101" s="6">
        <v>85</v>
      </c>
      <c r="B101" s="47"/>
      <c r="C101" s="175"/>
      <c r="D101" s="175"/>
      <c r="E101" s="15"/>
      <c r="F101" s="15"/>
      <c r="G101" s="175"/>
      <c r="H101" s="175"/>
      <c r="J101" s="18"/>
      <c r="K101" s="15">
        <f t="shared" si="15"/>
        <v>0</v>
      </c>
      <c r="L101" s="20">
        <f t="shared" si="11"/>
        <v>-8205.0666600000004</v>
      </c>
      <c r="M101" s="20">
        <f t="shared" si="12"/>
        <v>-8205.0666600000004</v>
      </c>
      <c r="N101" s="112">
        <f t="shared" si="13"/>
        <v>-8205.0666600000004</v>
      </c>
      <c r="O101" s="65">
        <f t="shared" si="14"/>
        <v>0</v>
      </c>
    </row>
    <row r="102" spans="1:15" x14ac:dyDescent="0.25">
      <c r="A102" s="6">
        <v>86</v>
      </c>
      <c r="B102" s="47"/>
      <c r="C102" s="175"/>
      <c r="D102" s="175"/>
      <c r="E102" s="15"/>
      <c r="F102" s="15"/>
      <c r="G102" s="175"/>
      <c r="H102" s="175"/>
      <c r="J102" s="18"/>
      <c r="K102" s="15">
        <f t="shared" si="15"/>
        <v>0</v>
      </c>
      <c r="L102" s="20">
        <f t="shared" si="11"/>
        <v>-8205.0666600000004</v>
      </c>
      <c r="M102" s="20">
        <f t="shared" si="12"/>
        <v>-8205.0666600000004</v>
      </c>
      <c r="N102" s="112">
        <f t="shared" si="13"/>
        <v>-8205.0666600000004</v>
      </c>
      <c r="O102" s="65">
        <f t="shared" si="14"/>
        <v>0</v>
      </c>
    </row>
    <row r="103" spans="1:15" x14ac:dyDescent="0.25">
      <c r="A103" s="6">
        <v>87</v>
      </c>
      <c r="B103" s="47"/>
      <c r="C103" s="175"/>
      <c r="D103" s="175"/>
      <c r="E103" s="15"/>
      <c r="F103" s="15"/>
      <c r="G103" s="175"/>
      <c r="H103" s="175"/>
      <c r="J103" s="18"/>
      <c r="K103" s="15">
        <f t="shared" si="15"/>
        <v>0</v>
      </c>
      <c r="L103" s="20">
        <f t="shared" si="11"/>
        <v>-8205.0666600000004</v>
      </c>
      <c r="M103" s="20">
        <f t="shared" si="12"/>
        <v>-8205.0666600000004</v>
      </c>
      <c r="N103" s="112">
        <f t="shared" si="13"/>
        <v>-8205.0666600000004</v>
      </c>
      <c r="O103" s="65">
        <f t="shared" si="14"/>
        <v>0</v>
      </c>
    </row>
    <row r="104" spans="1:15" x14ac:dyDescent="0.25">
      <c r="A104" s="6">
        <v>88</v>
      </c>
      <c r="B104" s="47"/>
      <c r="C104" s="175"/>
      <c r="D104" s="175"/>
      <c r="E104" s="15"/>
      <c r="F104" s="15"/>
      <c r="G104" s="175"/>
      <c r="H104" s="175"/>
      <c r="J104" s="18"/>
      <c r="K104" s="15">
        <f t="shared" si="15"/>
        <v>0</v>
      </c>
      <c r="L104" s="20">
        <f t="shared" si="11"/>
        <v>-8205.0666600000004</v>
      </c>
      <c r="M104" s="20">
        <f t="shared" si="12"/>
        <v>-8205.0666600000004</v>
      </c>
      <c r="N104" s="112">
        <f t="shared" si="13"/>
        <v>-8205.0666600000004</v>
      </c>
      <c r="O104" s="65">
        <f t="shared" si="14"/>
        <v>0</v>
      </c>
    </row>
    <row r="105" spans="1:15" x14ac:dyDescent="0.25">
      <c r="A105" s="6">
        <v>89</v>
      </c>
      <c r="B105" s="47"/>
      <c r="C105" s="175"/>
      <c r="D105" s="175"/>
      <c r="E105" s="15"/>
      <c r="F105" s="15"/>
      <c r="G105" s="175"/>
      <c r="H105" s="175"/>
      <c r="J105" s="18"/>
      <c r="K105" s="15">
        <f t="shared" si="15"/>
        <v>0</v>
      </c>
      <c r="L105" s="20">
        <f t="shared" si="11"/>
        <v>-8205.0666600000004</v>
      </c>
      <c r="M105" s="20">
        <f t="shared" si="12"/>
        <v>-8205.0666600000004</v>
      </c>
      <c r="N105" s="112">
        <f t="shared" si="13"/>
        <v>-8205.0666600000004</v>
      </c>
      <c r="O105" s="65">
        <f t="shared" si="14"/>
        <v>0</v>
      </c>
    </row>
    <row r="106" spans="1:15" x14ac:dyDescent="0.25">
      <c r="A106" s="6">
        <v>90</v>
      </c>
      <c r="B106" s="47"/>
      <c r="C106" s="175"/>
      <c r="D106" s="175"/>
      <c r="E106" s="15"/>
      <c r="F106" s="15"/>
      <c r="G106" s="175"/>
      <c r="H106" s="175"/>
      <c r="J106" s="18"/>
      <c r="K106" s="15">
        <f t="shared" si="15"/>
        <v>0</v>
      </c>
      <c r="L106" s="20">
        <f t="shared" si="11"/>
        <v>-8205.0666600000004</v>
      </c>
      <c r="M106" s="20">
        <f t="shared" si="12"/>
        <v>-8205.0666600000004</v>
      </c>
      <c r="N106" s="112">
        <f t="shared" si="13"/>
        <v>-8205.0666600000004</v>
      </c>
      <c r="O106" s="65">
        <f t="shared" si="14"/>
        <v>0</v>
      </c>
    </row>
    <row r="107" spans="1:15" x14ac:dyDescent="0.25">
      <c r="A107" s="6">
        <v>91</v>
      </c>
      <c r="B107" s="47"/>
      <c r="C107" s="175"/>
      <c r="D107" s="175"/>
      <c r="E107" s="15"/>
      <c r="F107" s="15"/>
      <c r="G107" s="175"/>
      <c r="H107" s="175"/>
      <c r="J107" s="18"/>
      <c r="K107" s="15">
        <f t="shared" si="15"/>
        <v>0</v>
      </c>
      <c r="L107" s="20">
        <f t="shared" si="11"/>
        <v>-8205.0666600000004</v>
      </c>
      <c r="M107" s="20">
        <f t="shared" si="12"/>
        <v>-8205.0666600000004</v>
      </c>
      <c r="N107" s="112">
        <f t="shared" si="13"/>
        <v>-8205.0666600000004</v>
      </c>
      <c r="O107" s="65">
        <f t="shared" si="14"/>
        <v>0</v>
      </c>
    </row>
    <row r="108" spans="1:15" x14ac:dyDescent="0.25">
      <c r="A108" s="6">
        <v>92</v>
      </c>
      <c r="B108" s="47"/>
      <c r="C108" s="175"/>
      <c r="D108" s="175"/>
      <c r="E108" s="15"/>
      <c r="F108" s="15"/>
      <c r="G108" s="175"/>
      <c r="H108" s="175"/>
      <c r="J108" s="18"/>
      <c r="K108" s="15">
        <f t="shared" si="15"/>
        <v>0</v>
      </c>
      <c r="L108" s="20">
        <f t="shared" si="11"/>
        <v>-8205.0666600000004</v>
      </c>
      <c r="M108" s="20">
        <f t="shared" si="12"/>
        <v>-8205.0666600000004</v>
      </c>
      <c r="N108" s="112">
        <f t="shared" si="13"/>
        <v>-8205.0666600000004</v>
      </c>
      <c r="O108" s="65">
        <f t="shared" si="14"/>
        <v>0</v>
      </c>
    </row>
    <row r="109" spans="1:15" x14ac:dyDescent="0.25">
      <c r="A109" s="6">
        <v>93</v>
      </c>
      <c r="B109" s="47"/>
      <c r="C109" s="175"/>
      <c r="D109" s="175"/>
      <c r="E109" s="15"/>
      <c r="F109" s="15"/>
      <c r="G109" s="175"/>
      <c r="H109" s="175"/>
      <c r="J109" s="18"/>
      <c r="K109" s="15">
        <f t="shared" si="15"/>
        <v>0</v>
      </c>
      <c r="L109" s="20">
        <f t="shared" si="11"/>
        <v>-8205.0666600000004</v>
      </c>
      <c r="M109" s="20">
        <f t="shared" si="12"/>
        <v>-8205.0666600000004</v>
      </c>
      <c r="N109" s="112">
        <f t="shared" si="13"/>
        <v>-8205.0666600000004</v>
      </c>
      <c r="O109" s="65">
        <f t="shared" si="14"/>
        <v>0</v>
      </c>
    </row>
    <row r="110" spans="1:15" x14ac:dyDescent="0.25">
      <c r="A110" s="6">
        <v>94</v>
      </c>
      <c r="B110" s="47"/>
      <c r="C110" s="175"/>
      <c r="D110" s="175"/>
      <c r="E110" s="15"/>
      <c r="F110" s="15"/>
      <c r="G110" s="175"/>
      <c r="H110" s="175"/>
      <c r="J110" s="18"/>
      <c r="K110" s="15">
        <f t="shared" si="15"/>
        <v>0</v>
      </c>
      <c r="L110" s="20">
        <f t="shared" si="11"/>
        <v>-8205.0666600000004</v>
      </c>
      <c r="M110" s="20">
        <f t="shared" si="12"/>
        <v>-8205.0666600000004</v>
      </c>
      <c r="N110" s="112">
        <f t="shared" si="13"/>
        <v>-8205.0666600000004</v>
      </c>
      <c r="O110" s="65">
        <f t="shared" si="14"/>
        <v>0</v>
      </c>
    </row>
    <row r="111" spans="1:15" x14ac:dyDescent="0.25">
      <c r="A111" s="6">
        <v>95</v>
      </c>
      <c r="B111" s="47"/>
      <c r="C111" s="175"/>
      <c r="D111" s="175"/>
      <c r="E111" s="15"/>
      <c r="F111" s="15"/>
      <c r="G111" s="175"/>
      <c r="H111" s="175"/>
      <c r="J111" s="18"/>
      <c r="K111" s="15">
        <f t="shared" si="15"/>
        <v>0</v>
      </c>
      <c r="L111" s="20">
        <f t="shared" si="11"/>
        <v>-8205.0666600000004</v>
      </c>
      <c r="M111" s="20">
        <f t="shared" si="12"/>
        <v>-8205.0666600000004</v>
      </c>
      <c r="N111" s="112">
        <f t="shared" si="13"/>
        <v>-8205.0666600000004</v>
      </c>
      <c r="O111" s="65">
        <f t="shared" si="14"/>
        <v>0</v>
      </c>
    </row>
    <row r="112" spans="1:15" x14ac:dyDescent="0.25">
      <c r="A112" s="6">
        <v>96</v>
      </c>
      <c r="B112" s="47"/>
      <c r="C112" s="175"/>
      <c r="D112" s="175"/>
      <c r="E112" s="15"/>
      <c r="F112" s="15"/>
      <c r="G112" s="175"/>
      <c r="H112" s="175"/>
      <c r="J112" s="18"/>
      <c r="K112" s="15">
        <f t="shared" si="15"/>
        <v>0</v>
      </c>
      <c r="L112" s="20">
        <f t="shared" si="11"/>
        <v>-8205.0666600000004</v>
      </c>
      <c r="M112" s="20">
        <f t="shared" si="12"/>
        <v>-8205.0666600000004</v>
      </c>
      <c r="N112" s="112">
        <f t="shared" si="13"/>
        <v>-8205.0666600000004</v>
      </c>
      <c r="O112" s="65">
        <f t="shared" si="14"/>
        <v>0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70" zoomScaleNormal="100" workbookViewId="0">
      <selection activeCell="E89" sqref="E89:E112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108</v>
      </c>
      <c r="K1" s="2" t="s">
        <v>54</v>
      </c>
    </row>
    <row r="2" spans="1:15" s="31" customFormat="1" x14ac:dyDescent="0.25">
      <c r="K2" s="5" t="s">
        <v>123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185">
        <v>44615</v>
      </c>
      <c r="C4" s="6"/>
      <c r="K4" s="2" t="s">
        <v>124</v>
      </c>
    </row>
    <row r="5" spans="1:15" x14ac:dyDescent="0.25">
      <c r="A5" s="2" t="s">
        <v>5</v>
      </c>
      <c r="B5" s="186" t="s">
        <v>158</v>
      </c>
      <c r="C5" s="201" t="s">
        <v>151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2"/>
    </row>
    <row r="10" spans="1:15" x14ac:dyDescent="0.25">
      <c r="A10" s="2" t="s">
        <v>23</v>
      </c>
      <c r="B10" s="33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5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ht="15.75" thickBot="1" x14ac:dyDescent="0.3">
      <c r="B12" s="18"/>
      <c r="C12" s="36"/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</row>
    <row r="13" spans="1:15" ht="15.75" thickBot="1" x14ac:dyDescent="0.3">
      <c r="B13" s="18"/>
      <c r="C13" s="39"/>
      <c r="D13" s="223" t="s">
        <v>24</v>
      </c>
      <c r="E13" s="216"/>
      <c r="F13" s="216"/>
      <c r="G13" s="216" t="s">
        <v>20</v>
      </c>
      <c r="H13" s="216"/>
      <c r="I13" s="216"/>
      <c r="J13" s="216" t="s">
        <v>20</v>
      </c>
      <c r="K13" s="216"/>
      <c r="L13" s="216"/>
      <c r="M13" s="217" t="s">
        <v>20</v>
      </c>
      <c r="N13" s="218"/>
      <c r="O13" s="219"/>
    </row>
    <row r="14" spans="1:15" x14ac:dyDescent="0.25">
      <c r="B14" s="18"/>
      <c r="C14" s="40" t="s">
        <v>12</v>
      </c>
      <c r="D14" s="41">
        <v>0</v>
      </c>
      <c r="E14" s="42">
        <v>0</v>
      </c>
      <c r="F14" s="43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4">
        <v>9</v>
      </c>
      <c r="K14" s="17">
        <f t="shared" ref="K14:K21" si="2">J14</f>
        <v>9</v>
      </c>
      <c r="L14" s="45">
        <f t="shared" ref="L14:L21" si="3">J14</f>
        <v>9</v>
      </c>
      <c r="M14" s="17">
        <v>17</v>
      </c>
      <c r="N14" s="17">
        <f t="shared" ref="N14:N21" si="4">M14</f>
        <v>17</v>
      </c>
      <c r="O14" s="46">
        <f t="shared" ref="O14:O21" si="5">M14</f>
        <v>17</v>
      </c>
    </row>
    <row r="15" spans="1:15" x14ac:dyDescent="0.25">
      <c r="B15" s="18"/>
      <c r="C15" s="50" t="s">
        <v>13</v>
      </c>
      <c r="D15" s="51">
        <v>100</v>
      </c>
      <c r="E15" s="52">
        <v>100</v>
      </c>
      <c r="F15" s="53">
        <v>100</v>
      </c>
      <c r="G15" s="30">
        <v>2</v>
      </c>
      <c r="H15" s="30">
        <f t="shared" si="0"/>
        <v>2</v>
      </c>
      <c r="I15" s="30">
        <f t="shared" si="1"/>
        <v>2</v>
      </c>
      <c r="J15" s="54">
        <v>10</v>
      </c>
      <c r="K15" s="30">
        <f t="shared" si="2"/>
        <v>10</v>
      </c>
      <c r="L15" s="55">
        <f t="shared" si="3"/>
        <v>10</v>
      </c>
      <c r="M15" s="30">
        <v>18</v>
      </c>
      <c r="N15" s="30">
        <f t="shared" si="4"/>
        <v>18</v>
      </c>
      <c r="O15" s="56">
        <f t="shared" si="5"/>
        <v>18</v>
      </c>
    </row>
    <row r="16" spans="1:15" x14ac:dyDescent="0.25">
      <c r="B16" s="18"/>
      <c r="C16" s="57" t="s">
        <v>14</v>
      </c>
      <c r="D16" s="58">
        <v>200</v>
      </c>
      <c r="E16" s="47">
        <v>200</v>
      </c>
      <c r="F16" s="48">
        <v>200</v>
      </c>
      <c r="G16" s="15">
        <v>3</v>
      </c>
      <c r="H16" s="15">
        <f t="shared" si="0"/>
        <v>3</v>
      </c>
      <c r="I16" s="15">
        <f t="shared" si="1"/>
        <v>3</v>
      </c>
      <c r="J16" s="24">
        <v>11</v>
      </c>
      <c r="K16" s="15">
        <f t="shared" si="2"/>
        <v>11</v>
      </c>
      <c r="L16" s="59">
        <f t="shared" si="3"/>
        <v>11</v>
      </c>
      <c r="M16" s="15">
        <v>19</v>
      </c>
      <c r="N16" s="15">
        <f t="shared" si="4"/>
        <v>19</v>
      </c>
      <c r="O16" s="60">
        <f t="shared" si="5"/>
        <v>19</v>
      </c>
    </row>
    <row r="17" spans="1:15" x14ac:dyDescent="0.25">
      <c r="B17" s="18"/>
      <c r="C17" s="50" t="s">
        <v>15</v>
      </c>
      <c r="D17" s="51">
        <v>300</v>
      </c>
      <c r="E17" s="52">
        <v>300</v>
      </c>
      <c r="F17" s="53">
        <v>300</v>
      </c>
      <c r="G17" s="30">
        <v>4</v>
      </c>
      <c r="H17" s="30">
        <f t="shared" si="0"/>
        <v>4</v>
      </c>
      <c r="I17" s="30">
        <f t="shared" si="1"/>
        <v>4</v>
      </c>
      <c r="J17" s="54">
        <v>12</v>
      </c>
      <c r="K17" s="30">
        <f t="shared" si="2"/>
        <v>12</v>
      </c>
      <c r="L17" s="55">
        <f t="shared" si="3"/>
        <v>12</v>
      </c>
      <c r="M17" s="30">
        <v>20</v>
      </c>
      <c r="N17" s="30">
        <f t="shared" si="4"/>
        <v>20</v>
      </c>
      <c r="O17" s="56">
        <f t="shared" si="5"/>
        <v>20</v>
      </c>
    </row>
    <row r="18" spans="1:15" x14ac:dyDescent="0.25">
      <c r="B18" s="18"/>
      <c r="C18" s="57" t="s">
        <v>16</v>
      </c>
      <c r="D18" s="58">
        <v>400</v>
      </c>
      <c r="E18" s="47">
        <v>400</v>
      </c>
      <c r="F18" s="48">
        <v>400</v>
      </c>
      <c r="G18" s="15">
        <v>5</v>
      </c>
      <c r="H18" s="15">
        <f t="shared" si="0"/>
        <v>5</v>
      </c>
      <c r="I18" s="15">
        <f t="shared" si="1"/>
        <v>5</v>
      </c>
      <c r="J18" s="24">
        <v>13</v>
      </c>
      <c r="K18" s="15">
        <f t="shared" si="2"/>
        <v>13</v>
      </c>
      <c r="L18" s="59">
        <f t="shared" si="3"/>
        <v>13</v>
      </c>
      <c r="M18" s="15">
        <v>21</v>
      </c>
      <c r="N18" s="15">
        <f t="shared" si="4"/>
        <v>21</v>
      </c>
      <c r="O18" s="60">
        <f t="shared" si="5"/>
        <v>21</v>
      </c>
    </row>
    <row r="19" spans="1:15" x14ac:dyDescent="0.25">
      <c r="B19" s="18"/>
      <c r="C19" s="50" t="s">
        <v>17</v>
      </c>
      <c r="D19" s="61"/>
      <c r="E19" s="62"/>
      <c r="F19" s="63"/>
      <c r="G19" s="30">
        <v>6</v>
      </c>
      <c r="H19" s="30">
        <f t="shared" si="0"/>
        <v>6</v>
      </c>
      <c r="I19" s="30">
        <f t="shared" si="1"/>
        <v>6</v>
      </c>
      <c r="J19" s="54">
        <v>14</v>
      </c>
      <c r="K19" s="30">
        <f t="shared" si="2"/>
        <v>14</v>
      </c>
      <c r="L19" s="55">
        <f t="shared" si="3"/>
        <v>14</v>
      </c>
      <c r="M19" s="30">
        <v>22</v>
      </c>
      <c r="N19" s="30">
        <f t="shared" si="4"/>
        <v>22</v>
      </c>
      <c r="O19" s="56">
        <f t="shared" si="5"/>
        <v>22</v>
      </c>
    </row>
    <row r="20" spans="1:15" x14ac:dyDescent="0.25">
      <c r="B20" s="18"/>
      <c r="C20" s="57" t="s">
        <v>18</v>
      </c>
      <c r="D20" s="64"/>
      <c r="E20" s="65"/>
      <c r="F20" s="66"/>
      <c r="G20" s="15">
        <v>7</v>
      </c>
      <c r="H20" s="15">
        <f t="shared" si="0"/>
        <v>7</v>
      </c>
      <c r="I20" s="15">
        <f t="shared" si="1"/>
        <v>7</v>
      </c>
      <c r="J20" s="24">
        <v>15</v>
      </c>
      <c r="K20" s="15">
        <f t="shared" si="2"/>
        <v>15</v>
      </c>
      <c r="L20" s="59">
        <f t="shared" si="3"/>
        <v>15</v>
      </c>
      <c r="M20" s="15">
        <v>23</v>
      </c>
      <c r="N20" s="15">
        <f t="shared" si="4"/>
        <v>23</v>
      </c>
      <c r="O20" s="60">
        <f t="shared" si="5"/>
        <v>23</v>
      </c>
    </row>
    <row r="21" spans="1:15" ht="15.75" thickBot="1" x14ac:dyDescent="0.3">
      <c r="B21" s="18"/>
      <c r="C21" s="67" t="s">
        <v>19</v>
      </c>
      <c r="D21" s="68"/>
      <c r="E21" s="69"/>
      <c r="F21" s="70"/>
      <c r="G21" s="19">
        <v>8</v>
      </c>
      <c r="H21" s="19">
        <f t="shared" si="0"/>
        <v>8</v>
      </c>
      <c r="I21" s="19">
        <f t="shared" si="1"/>
        <v>8</v>
      </c>
      <c r="J21" s="71">
        <v>16</v>
      </c>
      <c r="K21" s="19">
        <f t="shared" si="2"/>
        <v>16</v>
      </c>
      <c r="L21" s="72">
        <f t="shared" si="3"/>
        <v>16</v>
      </c>
      <c r="M21" s="19">
        <v>24</v>
      </c>
      <c r="N21" s="19">
        <f t="shared" si="4"/>
        <v>24</v>
      </c>
      <c r="O21" s="73">
        <f t="shared" si="5"/>
        <v>24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8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20" t="s">
        <v>9</v>
      </c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2"/>
    </row>
    <row r="28" spans="1:15" ht="15.75" thickBot="1" x14ac:dyDescent="0.3">
      <c r="B28" s="74"/>
      <c r="C28" s="18" t="s">
        <v>157</v>
      </c>
      <c r="D28" s="75">
        <v>1</v>
      </c>
      <c r="E28" s="14">
        <v>2</v>
      </c>
      <c r="F28" s="14">
        <v>3</v>
      </c>
      <c r="G28" s="76">
        <v>4</v>
      </c>
      <c r="H28" s="14">
        <v>5</v>
      </c>
      <c r="I28" s="77">
        <v>6</v>
      </c>
      <c r="J28" s="14">
        <v>7</v>
      </c>
      <c r="K28" s="14">
        <v>8</v>
      </c>
      <c r="L28" s="14">
        <v>9</v>
      </c>
      <c r="M28" s="76">
        <v>10</v>
      </c>
      <c r="N28" s="14">
        <v>11</v>
      </c>
      <c r="O28" s="78">
        <v>12</v>
      </c>
    </row>
    <row r="29" spans="1:15" x14ac:dyDescent="0.25">
      <c r="B29" s="18"/>
      <c r="C29" s="18">
        <v>20.399999999999999</v>
      </c>
      <c r="D29" s="79">
        <v>55036.714</v>
      </c>
      <c r="E29" s="80">
        <v>55424.023000000001</v>
      </c>
      <c r="F29" s="80">
        <v>54250.156000000003</v>
      </c>
      <c r="G29" s="81">
        <v>63338.635999999999</v>
      </c>
      <c r="H29" s="81">
        <v>63338.635999999999</v>
      </c>
      <c r="I29" s="82">
        <v>62396.425000000003</v>
      </c>
      <c r="J29" s="80">
        <v>53852.245999999999</v>
      </c>
      <c r="K29" s="80">
        <v>57637.125</v>
      </c>
      <c r="L29" s="80">
        <v>56978.921000000002</v>
      </c>
      <c r="M29" s="81">
        <v>63204.002999999997</v>
      </c>
      <c r="N29" s="80">
        <v>58529.64</v>
      </c>
      <c r="O29" s="83">
        <v>60018.061999999998</v>
      </c>
    </row>
    <row r="30" spans="1:15" x14ac:dyDescent="0.25">
      <c r="B30" s="18"/>
      <c r="C30" s="18"/>
      <c r="D30" s="207"/>
      <c r="E30" s="47">
        <v>60559.847000000002</v>
      </c>
      <c r="F30" s="47">
        <v>58623.832000000002</v>
      </c>
      <c r="G30" s="58">
        <v>56692.3</v>
      </c>
      <c r="H30" s="58">
        <v>56692.3</v>
      </c>
      <c r="I30" s="48">
        <v>58265.207000000002</v>
      </c>
      <c r="J30" s="47">
        <v>56930.010999999999</v>
      </c>
      <c r="K30" s="47">
        <v>56698.718000000001</v>
      </c>
      <c r="L30" s="47">
        <v>57718.574000000001</v>
      </c>
      <c r="M30" s="58">
        <v>57110.5</v>
      </c>
      <c r="N30" s="47">
        <v>55293.832000000002</v>
      </c>
      <c r="O30" s="85">
        <v>55865.476000000002</v>
      </c>
    </row>
    <row r="31" spans="1:15" x14ac:dyDescent="0.25">
      <c r="B31" s="18"/>
      <c r="C31" s="18"/>
      <c r="D31" s="86">
        <v>69165.687000000005</v>
      </c>
      <c r="E31" s="52">
        <v>66922.577999999994</v>
      </c>
      <c r="F31" s="52">
        <v>66013.108999999997</v>
      </c>
      <c r="G31" s="51">
        <v>56824.328000000001</v>
      </c>
      <c r="H31" s="51">
        <v>56824.328000000001</v>
      </c>
      <c r="I31" s="53">
        <v>57385.413999999997</v>
      </c>
      <c r="J31" s="52">
        <v>54659.491999999998</v>
      </c>
      <c r="K31" s="52">
        <v>58263.362999999998</v>
      </c>
      <c r="L31" s="52">
        <v>57711.108999999997</v>
      </c>
      <c r="M31" s="51">
        <v>58890.752999999997</v>
      </c>
      <c r="N31" s="52">
        <v>54731.46</v>
      </c>
      <c r="O31" s="87">
        <v>55287.538999999997</v>
      </c>
    </row>
    <row r="32" spans="1:15" x14ac:dyDescent="0.25">
      <c r="B32" s="18"/>
      <c r="C32" s="18"/>
      <c r="D32" s="84">
        <v>74864.148000000001</v>
      </c>
      <c r="E32" s="47">
        <v>74667.483999999997</v>
      </c>
      <c r="F32" s="47">
        <v>74506.335000000006</v>
      </c>
      <c r="G32" s="58">
        <v>55182.690999999999</v>
      </c>
      <c r="H32" s="58">
        <v>55182.690999999999</v>
      </c>
      <c r="I32" s="48">
        <v>55911.237999999998</v>
      </c>
      <c r="J32" s="47">
        <v>52677.05</v>
      </c>
      <c r="K32" s="47">
        <v>58096.760999999999</v>
      </c>
      <c r="L32" s="47">
        <v>56232.495999999999</v>
      </c>
      <c r="M32" s="58">
        <v>60227.256999999998</v>
      </c>
      <c r="N32" s="47">
        <v>56357.089</v>
      </c>
      <c r="O32" s="85">
        <v>56576</v>
      </c>
    </row>
    <row r="33" spans="1:15" x14ac:dyDescent="0.25">
      <c r="B33" s="18"/>
      <c r="C33" s="18"/>
      <c r="D33" s="86">
        <v>85546.100999999995</v>
      </c>
      <c r="E33" s="52">
        <v>82908.210000000006</v>
      </c>
      <c r="F33" s="52">
        <v>82046.820000000007</v>
      </c>
      <c r="G33" s="51">
        <v>59196.834999999999</v>
      </c>
      <c r="H33" s="52">
        <v>54813.625</v>
      </c>
      <c r="I33" s="53">
        <v>56611.733999999997</v>
      </c>
      <c r="J33" s="52">
        <v>59961.269</v>
      </c>
      <c r="K33" s="52">
        <v>63403.25</v>
      </c>
      <c r="L33" s="52">
        <v>60558.773000000001</v>
      </c>
      <c r="M33" s="51">
        <v>57424.296000000002</v>
      </c>
      <c r="N33" s="52">
        <v>54359.48</v>
      </c>
      <c r="O33" s="87">
        <v>54624.203000000001</v>
      </c>
    </row>
    <row r="34" spans="1:15" x14ac:dyDescent="0.25">
      <c r="A34" s="2"/>
      <c r="B34" s="18"/>
      <c r="C34" s="18"/>
      <c r="D34" s="84">
        <v>59673.074000000001</v>
      </c>
      <c r="E34" s="47">
        <v>53413.303999999996</v>
      </c>
      <c r="F34" s="47">
        <v>56161.8</v>
      </c>
      <c r="G34" s="58">
        <v>55477.722000000002</v>
      </c>
      <c r="H34" s="47">
        <v>54071.945</v>
      </c>
      <c r="I34" s="48">
        <v>55114.084999999999</v>
      </c>
      <c r="J34" s="47">
        <v>54246.722000000002</v>
      </c>
      <c r="K34" s="47">
        <v>57173.125</v>
      </c>
      <c r="L34" s="47">
        <v>54761.48</v>
      </c>
      <c r="M34" s="47">
        <v>56294.375</v>
      </c>
      <c r="N34" s="47">
        <v>56294.375</v>
      </c>
      <c r="O34" s="85">
        <v>55231.366999999998</v>
      </c>
    </row>
    <row r="35" spans="1:15" x14ac:dyDescent="0.25">
      <c r="A35" s="88"/>
      <c r="B35" s="18"/>
      <c r="C35" s="18"/>
      <c r="D35" s="86">
        <v>55657.538999999997</v>
      </c>
      <c r="E35" s="52">
        <v>53312.523000000001</v>
      </c>
      <c r="F35" s="52">
        <v>55959.292999999998</v>
      </c>
      <c r="G35" s="51">
        <v>56710.510999999999</v>
      </c>
      <c r="H35" s="52">
        <v>55198.093000000001</v>
      </c>
      <c r="I35" s="53">
        <v>55928.82</v>
      </c>
      <c r="J35" s="52">
        <v>55170.648000000001</v>
      </c>
      <c r="K35" s="52">
        <v>57057.851000000002</v>
      </c>
      <c r="L35" s="52">
        <v>56791.027000000002</v>
      </c>
      <c r="M35" s="51">
        <v>56944.553999999996</v>
      </c>
      <c r="N35" s="52">
        <v>55644.303999999996</v>
      </c>
      <c r="O35" s="87">
        <v>53481.737999999998</v>
      </c>
    </row>
    <row r="36" spans="1:15" ht="15.75" thickBot="1" x14ac:dyDescent="0.3">
      <c r="A36" s="88"/>
      <c r="B36" s="18"/>
      <c r="C36" s="18"/>
      <c r="D36" s="89">
        <v>56016.932999999997</v>
      </c>
      <c r="E36" s="90">
        <v>55519.351000000002</v>
      </c>
      <c r="F36" s="90">
        <v>54415.565999999999</v>
      </c>
      <c r="G36" s="91">
        <v>68136.764999999999</v>
      </c>
      <c r="H36" s="90">
        <v>65631.039000000004</v>
      </c>
      <c r="I36" s="92">
        <v>65071.277000000002</v>
      </c>
      <c r="J36" s="90">
        <v>65628.273000000001</v>
      </c>
      <c r="K36" s="90">
        <v>66379.445000000007</v>
      </c>
      <c r="L36" s="90">
        <v>63749.375</v>
      </c>
      <c r="M36" s="91">
        <v>62691.91</v>
      </c>
      <c r="N36" s="90">
        <v>59014.597000000002</v>
      </c>
      <c r="O36" s="93">
        <v>57566.256999999998</v>
      </c>
    </row>
    <row r="37" spans="1:15" x14ac:dyDescent="0.25">
      <c r="A37" s="32"/>
    </row>
    <row r="38" spans="1:15" x14ac:dyDescent="0.25">
      <c r="A38" s="2" t="s">
        <v>27</v>
      </c>
      <c r="B38" s="33" t="s">
        <v>88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5">
      <c r="A39" s="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5">
      <c r="A40" s="34"/>
      <c r="C40" s="224" t="s">
        <v>89</v>
      </c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6"/>
      <c r="O40" s="35"/>
    </row>
    <row r="41" spans="1:15" x14ac:dyDescent="0.25">
      <c r="A41" s="35"/>
      <c r="B41" s="38"/>
      <c r="C41" s="229" t="s">
        <v>28</v>
      </c>
      <c r="D41" s="230"/>
      <c r="E41" s="231"/>
      <c r="F41" s="229" t="s">
        <v>29</v>
      </c>
      <c r="G41" s="230"/>
      <c r="H41" s="231"/>
      <c r="I41" s="230" t="s">
        <v>30</v>
      </c>
      <c r="J41" s="230"/>
      <c r="K41" s="230"/>
      <c r="L41" s="229" t="s">
        <v>31</v>
      </c>
      <c r="M41" s="230"/>
      <c r="N41" s="231"/>
      <c r="O41" s="35"/>
    </row>
    <row r="42" spans="1:15" x14ac:dyDescent="0.25">
      <c r="A42" s="35"/>
      <c r="B42" s="38"/>
      <c r="C42" s="114" t="s">
        <v>2</v>
      </c>
      <c r="D42" s="115" t="s">
        <v>4</v>
      </c>
      <c r="E42" s="116" t="s">
        <v>7</v>
      </c>
      <c r="F42" s="117" t="s">
        <v>20</v>
      </c>
      <c r="G42" s="118" t="s">
        <v>4</v>
      </c>
      <c r="H42" s="116" t="s">
        <v>7</v>
      </c>
      <c r="I42" s="117" t="s">
        <v>20</v>
      </c>
      <c r="J42" s="118" t="s">
        <v>4</v>
      </c>
      <c r="K42" s="116" t="s">
        <v>7</v>
      </c>
      <c r="L42" s="117" t="s">
        <v>20</v>
      </c>
      <c r="M42" s="118" t="s">
        <v>4</v>
      </c>
      <c r="N42" s="116" t="s">
        <v>7</v>
      </c>
      <c r="O42" s="35"/>
    </row>
    <row r="43" spans="1:15" x14ac:dyDescent="0.25">
      <c r="A43" s="35"/>
      <c r="B43" s="16"/>
      <c r="C43" s="119">
        <v>0</v>
      </c>
      <c r="D43" s="120">
        <f>AVERAGE(D29:F29)</f>
        <v>54903.630999999994</v>
      </c>
      <c r="E43" s="121">
        <f>STDEV(D29:F29)</f>
        <v>598.14233012636612</v>
      </c>
      <c r="F43" s="170">
        <f t="shared" ref="F43:F50" si="6">G14</f>
        <v>1</v>
      </c>
      <c r="G43" s="120">
        <f t="shared" ref="G43:G50" si="7">AVERAGE(G29:I29)</f>
        <v>63024.565666666662</v>
      </c>
      <c r="H43" s="121">
        <f t="shared" ref="H43:H50" si="8">STDEV(G29:I29)</f>
        <v>543.98577448342394</v>
      </c>
      <c r="I43" s="170">
        <f t="shared" ref="I43:I50" si="9">J14</f>
        <v>9</v>
      </c>
      <c r="J43" s="120">
        <f t="shared" ref="J43:J50" si="10">AVERAGE(J29:L29)</f>
        <v>56156.097333333339</v>
      </c>
      <c r="K43" s="121">
        <f t="shared" ref="K43:K50" si="11">STDEV(J29:L29)</f>
        <v>2022.1538890451282</v>
      </c>
      <c r="L43" s="170">
        <f t="shared" ref="L43:L50" si="12">M14</f>
        <v>17</v>
      </c>
      <c r="M43" s="120">
        <f t="shared" ref="M43:M50" si="13">AVERAGE(M29:O29)</f>
        <v>60583.901666666665</v>
      </c>
      <c r="N43" s="121">
        <f t="shared" ref="N43:N50" si="14">STDEV(M29:O29)</f>
        <v>2388.0008920061837</v>
      </c>
      <c r="O43" s="35"/>
    </row>
    <row r="44" spans="1:15" x14ac:dyDescent="0.25">
      <c r="A44" s="35"/>
      <c r="B44" s="16"/>
      <c r="C44" s="119">
        <v>100</v>
      </c>
      <c r="D44" s="120">
        <f>AVERAGE(D30:F30)</f>
        <v>59591.839500000002</v>
      </c>
      <c r="E44" s="121">
        <f>STDEV(D30:F30)</f>
        <v>1368.9693349788733</v>
      </c>
      <c r="F44" s="122">
        <f t="shared" si="6"/>
        <v>2</v>
      </c>
      <c r="G44" s="120">
        <f t="shared" si="7"/>
        <v>57216.602333333336</v>
      </c>
      <c r="H44" s="121">
        <f t="shared" si="8"/>
        <v>908.11827986024628</v>
      </c>
      <c r="I44" s="122">
        <f t="shared" si="9"/>
        <v>10</v>
      </c>
      <c r="J44" s="120">
        <f t="shared" si="10"/>
        <v>57115.767666666659</v>
      </c>
      <c r="K44" s="121">
        <f t="shared" si="11"/>
        <v>534.7015238358066</v>
      </c>
      <c r="L44" s="122">
        <f t="shared" si="12"/>
        <v>18</v>
      </c>
      <c r="M44" s="120">
        <f t="shared" si="13"/>
        <v>56089.935999999994</v>
      </c>
      <c r="N44" s="121">
        <f t="shared" si="14"/>
        <v>928.90116495566838</v>
      </c>
      <c r="O44" s="35"/>
    </row>
    <row r="45" spans="1:15" x14ac:dyDescent="0.25">
      <c r="A45" s="35"/>
      <c r="B45" s="16"/>
      <c r="C45" s="119">
        <v>200</v>
      </c>
      <c r="D45" s="120">
        <f>AVERAGE(D31:F31)</f>
        <v>67367.12466666667</v>
      </c>
      <c r="E45" s="121">
        <f>STDEV(D31:F31)</f>
        <v>1622.6223576834968</v>
      </c>
      <c r="F45" s="122">
        <f t="shared" si="6"/>
        <v>3</v>
      </c>
      <c r="G45" s="120">
        <f t="shared" si="7"/>
        <v>57011.356666666667</v>
      </c>
      <c r="H45" s="121">
        <f t="shared" si="8"/>
        <v>323.94315313852786</v>
      </c>
      <c r="I45" s="122">
        <f t="shared" si="9"/>
        <v>11</v>
      </c>
      <c r="J45" s="120">
        <f t="shared" si="10"/>
        <v>56877.98799999999</v>
      </c>
      <c r="K45" s="121">
        <f t="shared" si="11"/>
        <v>1941.0150686280099</v>
      </c>
      <c r="L45" s="122">
        <f t="shared" si="12"/>
        <v>19</v>
      </c>
      <c r="M45" s="120">
        <f t="shared" si="13"/>
        <v>56303.25066666666</v>
      </c>
      <c r="N45" s="121">
        <f t="shared" si="14"/>
        <v>2258.0261750728955</v>
      </c>
      <c r="O45" s="35"/>
    </row>
    <row r="46" spans="1:15" x14ac:dyDescent="0.25">
      <c r="A46" s="35"/>
      <c r="B46" s="16"/>
      <c r="C46" s="119">
        <v>300</v>
      </c>
      <c r="D46" s="120">
        <f>AVERAGE(D32:F32)</f>
        <v>74679.32233333333</v>
      </c>
      <c r="E46" s="121">
        <f>STDEV(D32:F32)</f>
        <v>179.20001491164129</v>
      </c>
      <c r="F46" s="122">
        <f t="shared" si="6"/>
        <v>4</v>
      </c>
      <c r="G46" s="120">
        <f t="shared" si="7"/>
        <v>55425.54</v>
      </c>
      <c r="H46" s="121">
        <f t="shared" si="8"/>
        <v>420.6268065672935</v>
      </c>
      <c r="I46" s="122">
        <f t="shared" si="9"/>
        <v>12</v>
      </c>
      <c r="J46" s="120">
        <f t="shared" si="10"/>
        <v>55668.769</v>
      </c>
      <c r="K46" s="121">
        <f t="shared" si="11"/>
        <v>2753.4810565495068</v>
      </c>
      <c r="L46" s="122">
        <f t="shared" si="12"/>
        <v>20</v>
      </c>
      <c r="M46" s="120">
        <f t="shared" si="13"/>
        <v>57720.115333333328</v>
      </c>
      <c r="N46" s="121">
        <f t="shared" si="14"/>
        <v>2174.0055218495486</v>
      </c>
      <c r="O46" s="35"/>
    </row>
    <row r="47" spans="1:15" x14ac:dyDescent="0.25">
      <c r="A47" s="35"/>
      <c r="B47" s="16"/>
      <c r="C47" s="119">
        <v>400</v>
      </c>
      <c r="D47" s="120">
        <f>AVERAGE(D33:F33)</f>
        <v>83500.376999999993</v>
      </c>
      <c r="E47" s="121">
        <f>STDEV(D33:F33)</f>
        <v>1823.2493510644606</v>
      </c>
      <c r="F47" s="122">
        <f t="shared" si="6"/>
        <v>5</v>
      </c>
      <c r="G47" s="120">
        <f t="shared" si="7"/>
        <v>56874.064666666665</v>
      </c>
      <c r="H47" s="121">
        <f t="shared" si="8"/>
        <v>2203.3487036849915</v>
      </c>
      <c r="I47" s="122">
        <f t="shared" si="9"/>
        <v>13</v>
      </c>
      <c r="J47" s="120">
        <f t="shared" si="10"/>
        <v>61307.764000000003</v>
      </c>
      <c r="K47" s="121">
        <f t="shared" si="11"/>
        <v>1839.1707206377007</v>
      </c>
      <c r="L47" s="122">
        <f t="shared" si="12"/>
        <v>21</v>
      </c>
      <c r="M47" s="120">
        <f t="shared" si="13"/>
        <v>55469.326333333338</v>
      </c>
      <c r="N47" s="121">
        <f t="shared" si="14"/>
        <v>1698.2194689946093</v>
      </c>
      <c r="O47" s="35"/>
    </row>
    <row r="48" spans="1:15" x14ac:dyDescent="0.25">
      <c r="A48" s="35"/>
      <c r="B48" s="16"/>
      <c r="C48" s="123"/>
      <c r="D48" s="120"/>
      <c r="E48" s="121"/>
      <c r="F48" s="122">
        <f t="shared" si="6"/>
        <v>6</v>
      </c>
      <c r="G48" s="120">
        <f t="shared" si="7"/>
        <v>54887.917333333338</v>
      </c>
      <c r="H48" s="121">
        <f t="shared" si="8"/>
        <v>729.66848877852351</v>
      </c>
      <c r="I48" s="122">
        <f t="shared" si="9"/>
        <v>14</v>
      </c>
      <c r="J48" s="120">
        <f t="shared" si="10"/>
        <v>55393.775666666676</v>
      </c>
      <c r="K48" s="121">
        <f t="shared" si="11"/>
        <v>1562.3082241242696</v>
      </c>
      <c r="L48" s="122">
        <f t="shared" si="12"/>
        <v>22</v>
      </c>
      <c r="M48" s="120">
        <f t="shared" si="13"/>
        <v>55940.038999999997</v>
      </c>
      <c r="N48" s="121">
        <f t="shared" si="14"/>
        <v>613.7279549507266</v>
      </c>
      <c r="O48" s="35"/>
    </row>
    <row r="49" spans="1:15" x14ac:dyDescent="0.25">
      <c r="A49" s="35"/>
      <c r="B49" s="16"/>
      <c r="C49" s="123"/>
      <c r="D49" s="120"/>
      <c r="E49" s="121"/>
      <c r="F49" s="122">
        <f t="shared" si="6"/>
        <v>7</v>
      </c>
      <c r="G49" s="120">
        <f t="shared" si="7"/>
        <v>55945.807999999997</v>
      </c>
      <c r="H49" s="121">
        <f t="shared" si="8"/>
        <v>756.35209776201339</v>
      </c>
      <c r="I49" s="122">
        <f t="shared" si="9"/>
        <v>15</v>
      </c>
      <c r="J49" s="120">
        <f t="shared" si="10"/>
        <v>56339.842000000004</v>
      </c>
      <c r="K49" s="121">
        <f t="shared" si="11"/>
        <v>1021.302951611813</v>
      </c>
      <c r="L49" s="122">
        <f t="shared" si="12"/>
        <v>23</v>
      </c>
      <c r="M49" s="120">
        <f t="shared" si="13"/>
        <v>55356.865333333328</v>
      </c>
      <c r="N49" s="121">
        <f t="shared" si="14"/>
        <v>1749.2110801116403</v>
      </c>
      <c r="O49" s="35"/>
    </row>
    <row r="50" spans="1:15" x14ac:dyDescent="0.25">
      <c r="A50" s="35"/>
      <c r="B50" s="16"/>
      <c r="C50" s="124"/>
      <c r="D50" s="125"/>
      <c r="E50" s="126"/>
      <c r="F50" s="127">
        <f t="shared" si="6"/>
        <v>8</v>
      </c>
      <c r="G50" s="125">
        <f t="shared" si="7"/>
        <v>66279.693666666673</v>
      </c>
      <c r="H50" s="126">
        <f t="shared" si="8"/>
        <v>1632.4425953084315</v>
      </c>
      <c r="I50" s="127">
        <f t="shared" si="9"/>
        <v>16</v>
      </c>
      <c r="J50" s="125">
        <f t="shared" si="10"/>
        <v>65252.364333333331</v>
      </c>
      <c r="K50" s="126">
        <f t="shared" si="11"/>
        <v>1354.731540003901</v>
      </c>
      <c r="L50" s="127">
        <f t="shared" si="12"/>
        <v>24</v>
      </c>
      <c r="M50" s="125">
        <f t="shared" si="13"/>
        <v>59757.588000000011</v>
      </c>
      <c r="N50" s="126">
        <f t="shared" si="14"/>
        <v>2642.3675725877001</v>
      </c>
      <c r="O50" s="35"/>
    </row>
    <row r="51" spans="1:15" x14ac:dyDescent="0.25">
      <c r="A51" s="38"/>
      <c r="M51" s="47"/>
      <c r="N51" s="47"/>
      <c r="O51" s="35"/>
    </row>
    <row r="52" spans="1:15" x14ac:dyDescent="0.25">
      <c r="A52" s="2" t="s">
        <v>32</v>
      </c>
      <c r="B52" s="228" t="s">
        <v>92</v>
      </c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</row>
    <row r="53" spans="1:15" x14ac:dyDescent="0.25">
      <c r="B53" s="10" t="s">
        <v>128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25">
      <c r="B55" s="16"/>
      <c r="C55" s="132" t="s">
        <v>127</v>
      </c>
      <c r="D55" s="232" t="s">
        <v>126</v>
      </c>
      <c r="E55" s="232"/>
      <c r="F55" s="132" t="s">
        <v>20</v>
      </c>
      <c r="G55" s="133" t="s">
        <v>126</v>
      </c>
      <c r="H55" s="134"/>
      <c r="I55" s="135" t="s">
        <v>20</v>
      </c>
      <c r="J55" s="133" t="s">
        <v>126</v>
      </c>
      <c r="K55" s="135"/>
      <c r="L55" s="132" t="s">
        <v>20</v>
      </c>
      <c r="M55" s="133" t="s">
        <v>126</v>
      </c>
      <c r="N55" s="134"/>
    </row>
    <row r="56" spans="1:15" x14ac:dyDescent="0.25">
      <c r="B56" s="16"/>
      <c r="C56" s="119">
        <v>0</v>
      </c>
      <c r="D56" s="120">
        <f>(D43-$D$43)</f>
        <v>0</v>
      </c>
      <c r="E56" s="128"/>
      <c r="F56" s="170">
        <f>F43</f>
        <v>1</v>
      </c>
      <c r="G56" s="120">
        <f>(G43-$D$43)</f>
        <v>8120.9346666666679</v>
      </c>
      <c r="H56" s="129"/>
      <c r="I56" s="170">
        <f>I43</f>
        <v>9</v>
      </c>
      <c r="J56" s="120">
        <f>(J43-$D$43)</f>
        <v>1252.4663333333447</v>
      </c>
      <c r="K56" s="128"/>
      <c r="L56" s="170">
        <f>L43</f>
        <v>17</v>
      </c>
      <c r="M56" s="120">
        <f>(M43-$D$43)</f>
        <v>5680.2706666666709</v>
      </c>
      <c r="N56" s="129"/>
    </row>
    <row r="57" spans="1:15" x14ac:dyDescent="0.25">
      <c r="B57" s="16"/>
      <c r="C57" s="119">
        <v>100</v>
      </c>
      <c r="D57" s="120">
        <f>(D44-$D$43)</f>
        <v>4688.2085000000079</v>
      </c>
      <c r="E57" s="128"/>
      <c r="F57" s="122">
        <f t="shared" ref="F57:F63" si="15">F44</f>
        <v>2</v>
      </c>
      <c r="G57" s="120">
        <f t="shared" ref="G57:G63" si="16">(G44-$D$43)</f>
        <v>2312.971333333342</v>
      </c>
      <c r="H57" s="129"/>
      <c r="I57" s="122">
        <f t="shared" ref="I57:I63" si="17">I44</f>
        <v>10</v>
      </c>
      <c r="J57" s="120">
        <f t="shared" ref="J57:J63" si="18">(J44-$D$43)</f>
        <v>2212.1366666666654</v>
      </c>
      <c r="K57" s="128"/>
      <c r="L57" s="122">
        <f t="shared" ref="L57:L63" si="19">L44</f>
        <v>18</v>
      </c>
      <c r="M57" s="120">
        <f t="shared" ref="M57:M63" si="20">(M44-$D$43)</f>
        <v>1186.3050000000003</v>
      </c>
      <c r="N57" s="129"/>
    </row>
    <row r="58" spans="1:15" x14ac:dyDescent="0.25">
      <c r="B58" s="16"/>
      <c r="C58" s="119">
        <v>200</v>
      </c>
      <c r="D58" s="120">
        <f>(D45-$D$43)</f>
        <v>12463.493666666676</v>
      </c>
      <c r="E58" s="128"/>
      <c r="F58" s="122">
        <f t="shared" si="15"/>
        <v>3</v>
      </c>
      <c r="G58" s="120">
        <f t="shared" si="16"/>
        <v>2107.7256666666726</v>
      </c>
      <c r="H58" s="129"/>
      <c r="I58" s="122">
        <f t="shared" si="17"/>
        <v>11</v>
      </c>
      <c r="J58" s="120">
        <f t="shared" si="18"/>
        <v>1974.3569999999963</v>
      </c>
      <c r="K58" s="128"/>
      <c r="L58" s="122">
        <f t="shared" si="19"/>
        <v>19</v>
      </c>
      <c r="M58" s="120">
        <f t="shared" si="20"/>
        <v>1399.6196666666656</v>
      </c>
      <c r="N58" s="129"/>
    </row>
    <row r="59" spans="1:15" x14ac:dyDescent="0.25">
      <c r="B59" s="16"/>
      <c r="C59" s="119">
        <v>300</v>
      </c>
      <c r="D59" s="120">
        <f>(D46-$D$43)</f>
        <v>19775.691333333336</v>
      </c>
      <c r="E59" s="128"/>
      <c r="F59" s="122">
        <f t="shared" si="15"/>
        <v>4</v>
      </c>
      <c r="G59" s="120">
        <f t="shared" si="16"/>
        <v>521.90900000000693</v>
      </c>
      <c r="H59" s="129"/>
      <c r="I59" s="122">
        <f t="shared" si="17"/>
        <v>12</v>
      </c>
      <c r="J59" s="120">
        <f t="shared" si="18"/>
        <v>765.13800000000629</v>
      </c>
      <c r="K59" s="128"/>
      <c r="L59" s="122">
        <f t="shared" si="19"/>
        <v>20</v>
      </c>
      <c r="M59" s="120">
        <f t="shared" si="20"/>
        <v>2816.4843333333338</v>
      </c>
      <c r="N59" s="129"/>
    </row>
    <row r="60" spans="1:15" x14ac:dyDescent="0.25">
      <c r="A60" s="6"/>
      <c r="B60" s="16"/>
      <c r="C60" s="119">
        <v>400</v>
      </c>
      <c r="D60" s="120">
        <f>(D47-$D$43)</f>
        <v>28596.745999999999</v>
      </c>
      <c r="E60" s="128"/>
      <c r="F60" s="122">
        <f t="shared" si="15"/>
        <v>5</v>
      </c>
      <c r="G60" s="120">
        <f t="shared" si="16"/>
        <v>1970.4336666666713</v>
      </c>
      <c r="H60" s="129"/>
      <c r="I60" s="122">
        <f t="shared" si="17"/>
        <v>13</v>
      </c>
      <c r="J60" s="120">
        <f t="shared" si="18"/>
        <v>6404.1330000000089</v>
      </c>
      <c r="K60" s="128"/>
      <c r="L60" s="122">
        <f t="shared" si="19"/>
        <v>21</v>
      </c>
      <c r="M60" s="120">
        <f t="shared" si="20"/>
        <v>565.69533333334402</v>
      </c>
      <c r="N60" s="129"/>
    </row>
    <row r="61" spans="1:15" x14ac:dyDescent="0.25">
      <c r="A61" s="6"/>
      <c r="B61" s="16"/>
      <c r="C61" s="123"/>
      <c r="D61" s="128"/>
      <c r="E61" s="128"/>
      <c r="F61" s="122">
        <f t="shared" si="15"/>
        <v>6</v>
      </c>
      <c r="G61" s="120">
        <f t="shared" si="16"/>
        <v>-15.713666666655627</v>
      </c>
      <c r="H61" s="129"/>
      <c r="I61" s="122">
        <f t="shared" si="17"/>
        <v>14</v>
      </c>
      <c r="J61" s="120">
        <f t="shared" si="18"/>
        <v>490.14466666668159</v>
      </c>
      <c r="K61" s="128"/>
      <c r="L61" s="122">
        <f t="shared" si="19"/>
        <v>22</v>
      </c>
      <c r="M61" s="120">
        <f t="shared" si="20"/>
        <v>1036.4080000000031</v>
      </c>
      <c r="N61" s="129"/>
    </row>
    <row r="62" spans="1:15" x14ac:dyDescent="0.25">
      <c r="A62" s="6"/>
      <c r="B62" s="16"/>
      <c r="C62" s="123"/>
      <c r="D62" s="128"/>
      <c r="E62" s="128"/>
      <c r="F62" s="122">
        <f t="shared" si="15"/>
        <v>7</v>
      </c>
      <c r="G62" s="120">
        <f t="shared" si="16"/>
        <v>1042.1770000000033</v>
      </c>
      <c r="H62" s="129"/>
      <c r="I62" s="122">
        <f t="shared" si="17"/>
        <v>15</v>
      </c>
      <c r="J62" s="120">
        <f t="shared" si="18"/>
        <v>1436.2110000000102</v>
      </c>
      <c r="K62" s="128"/>
      <c r="L62" s="122">
        <f t="shared" si="19"/>
        <v>23</v>
      </c>
      <c r="M62" s="120">
        <f t="shared" si="20"/>
        <v>453.23433333333378</v>
      </c>
      <c r="N62" s="129"/>
    </row>
    <row r="63" spans="1:15" x14ac:dyDescent="0.25">
      <c r="A63" s="6"/>
      <c r="B63" s="16"/>
      <c r="C63" s="124"/>
      <c r="D63" s="130"/>
      <c r="E63" s="130"/>
      <c r="F63" s="127">
        <f t="shared" si="15"/>
        <v>8</v>
      </c>
      <c r="G63" s="125">
        <f t="shared" si="16"/>
        <v>11376.062666666679</v>
      </c>
      <c r="H63" s="131"/>
      <c r="I63" s="127">
        <f t="shared" si="17"/>
        <v>16</v>
      </c>
      <c r="J63" s="125">
        <f t="shared" si="18"/>
        <v>10348.733333333337</v>
      </c>
      <c r="K63" s="130"/>
      <c r="L63" s="127">
        <f t="shared" si="19"/>
        <v>24</v>
      </c>
      <c r="M63" s="125">
        <f t="shared" si="20"/>
        <v>4853.9570000000167</v>
      </c>
      <c r="N63" s="131"/>
    </row>
    <row r="64" spans="1:15" x14ac:dyDescent="0.25">
      <c r="A64" s="94"/>
    </row>
    <row r="65" spans="1:16" x14ac:dyDescent="0.25">
      <c r="A65" s="95" t="s">
        <v>56</v>
      </c>
      <c r="B65" s="227" t="s">
        <v>47</v>
      </c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P65" s="88"/>
    </row>
    <row r="66" spans="1:16" x14ac:dyDescent="0.25">
      <c r="A66" s="94"/>
      <c r="B66" s="97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8"/>
    </row>
    <row r="67" spans="1:16" x14ac:dyDescent="0.25">
      <c r="A67" s="94"/>
      <c r="B67" s="23"/>
      <c r="C67" s="26"/>
      <c r="D67" s="26"/>
      <c r="E67" s="26"/>
      <c r="F67" s="26"/>
      <c r="G67" s="26"/>
      <c r="H67" s="171"/>
      <c r="I67" s="16"/>
      <c r="J67" s="18"/>
      <c r="K67" s="38"/>
      <c r="L67" s="97"/>
      <c r="M67" s="16"/>
      <c r="N67" s="18"/>
      <c r="P67" s="88"/>
    </row>
    <row r="68" spans="1:16" x14ac:dyDescent="0.25">
      <c r="A68" s="94"/>
      <c r="B68" s="96"/>
      <c r="C68" s="16"/>
      <c r="D68" s="16"/>
      <c r="E68" s="16"/>
      <c r="F68" s="16"/>
      <c r="G68" s="16"/>
      <c r="H68" s="172"/>
      <c r="I68" s="16"/>
      <c r="J68" s="38" t="s">
        <v>65</v>
      </c>
      <c r="K68" s="38" t="s">
        <v>66</v>
      </c>
      <c r="L68" s="38"/>
      <c r="M68" s="16"/>
      <c r="N68" s="18"/>
      <c r="P68" s="88"/>
    </row>
    <row r="69" spans="1:16" ht="15.75" thickBot="1" x14ac:dyDescent="0.3">
      <c r="A69" s="94"/>
      <c r="B69" s="96"/>
      <c r="C69" s="16"/>
      <c r="D69" s="35"/>
      <c r="E69" s="35"/>
      <c r="F69" s="35"/>
      <c r="G69" s="16"/>
      <c r="H69" s="172"/>
      <c r="I69" s="16"/>
      <c r="J69" s="18"/>
      <c r="K69" s="18"/>
      <c r="L69" s="18"/>
      <c r="M69" s="18"/>
      <c r="N69" s="18"/>
    </row>
    <row r="70" spans="1:16" ht="15.75" thickBot="1" x14ac:dyDescent="0.3">
      <c r="A70" s="94"/>
      <c r="B70" s="96"/>
      <c r="C70" s="16"/>
      <c r="D70" s="35"/>
      <c r="E70" s="35"/>
      <c r="F70" s="35"/>
      <c r="G70" s="35"/>
      <c r="H70" s="173"/>
      <c r="I70" s="35"/>
      <c r="J70" s="16"/>
      <c r="K70" s="38" t="s">
        <v>63</v>
      </c>
      <c r="L70" s="99">
        <v>72.281000000000006</v>
      </c>
      <c r="M70" s="18"/>
      <c r="N70" s="18"/>
    </row>
    <row r="71" spans="1:16" ht="15.75" thickBot="1" x14ac:dyDescent="0.3">
      <c r="A71" s="94"/>
      <c r="B71" s="96"/>
      <c r="C71" s="16"/>
      <c r="D71" s="35"/>
      <c r="E71" s="35"/>
      <c r="F71" s="35"/>
      <c r="G71" s="35"/>
      <c r="H71" s="173"/>
      <c r="I71" s="35"/>
      <c r="J71" s="16"/>
      <c r="K71" s="38" t="s">
        <v>64</v>
      </c>
      <c r="L71" s="99">
        <v>-1351.4</v>
      </c>
      <c r="M71" s="18"/>
      <c r="N71" s="18"/>
    </row>
    <row r="72" spans="1:16" x14ac:dyDescent="0.25">
      <c r="A72" s="94"/>
      <c r="B72" s="96"/>
      <c r="C72" s="16"/>
      <c r="D72" s="16"/>
      <c r="E72" s="16"/>
      <c r="F72" s="100"/>
      <c r="G72" s="35"/>
      <c r="H72" s="173"/>
      <c r="I72" s="35"/>
      <c r="J72" s="16"/>
      <c r="K72" s="18"/>
      <c r="L72" s="18"/>
      <c r="M72" s="18"/>
      <c r="N72" s="18"/>
    </row>
    <row r="73" spans="1:16" x14ac:dyDescent="0.25">
      <c r="A73" s="94"/>
      <c r="B73" s="96"/>
      <c r="C73" s="16"/>
      <c r="D73" s="100"/>
      <c r="E73" s="16" t="s">
        <v>36</v>
      </c>
      <c r="F73" s="101"/>
      <c r="G73" s="16"/>
      <c r="H73" s="172"/>
      <c r="I73" s="16"/>
      <c r="J73" s="97" t="s">
        <v>125</v>
      </c>
      <c r="K73" s="2" t="s">
        <v>112</v>
      </c>
      <c r="L73" s="18"/>
      <c r="M73" s="18"/>
      <c r="N73" s="18"/>
    </row>
    <row r="74" spans="1:16" x14ac:dyDescent="0.25">
      <c r="A74" s="94"/>
      <c r="B74" s="96"/>
      <c r="C74" s="16"/>
      <c r="D74" s="100"/>
      <c r="E74" s="16"/>
      <c r="F74" s="101"/>
      <c r="G74" s="16"/>
      <c r="H74" s="172"/>
      <c r="I74" s="16"/>
      <c r="K74" s="97" t="s">
        <v>110</v>
      </c>
      <c r="L74" s="18"/>
      <c r="M74" s="18"/>
      <c r="N74" s="18"/>
    </row>
    <row r="75" spans="1:16" x14ac:dyDescent="0.25">
      <c r="A75" s="94"/>
      <c r="B75" s="96"/>
      <c r="C75" s="16"/>
      <c r="D75" s="16" t="s">
        <v>35</v>
      </c>
      <c r="E75" s="16"/>
      <c r="F75" s="101"/>
      <c r="G75" s="16"/>
      <c r="H75" s="172"/>
      <c r="I75" s="16"/>
      <c r="K75" s="97" t="s">
        <v>111</v>
      </c>
      <c r="L75" s="18"/>
      <c r="M75" s="18"/>
      <c r="N75" s="18"/>
    </row>
    <row r="76" spans="1:16" x14ac:dyDescent="0.25">
      <c r="A76" s="94"/>
      <c r="B76" s="96"/>
      <c r="C76" s="16"/>
      <c r="D76" s="16"/>
      <c r="E76" s="16"/>
      <c r="F76" s="16"/>
      <c r="G76" s="16"/>
      <c r="H76" s="172"/>
      <c r="I76" s="16"/>
      <c r="J76" s="18"/>
      <c r="K76" s="18"/>
      <c r="L76" s="18"/>
      <c r="M76" s="18"/>
      <c r="N76" s="18"/>
    </row>
    <row r="77" spans="1:16" x14ac:dyDescent="0.25">
      <c r="A77" s="94"/>
      <c r="B77" s="96"/>
      <c r="C77" s="16"/>
      <c r="D77" s="16"/>
      <c r="E77" s="16"/>
      <c r="F77" s="16"/>
      <c r="G77" s="16"/>
      <c r="H77" s="172"/>
      <c r="I77" s="16"/>
      <c r="J77" s="18"/>
      <c r="K77" s="18"/>
      <c r="L77" s="18"/>
      <c r="M77" s="18"/>
      <c r="N77" s="18"/>
    </row>
    <row r="78" spans="1:16" x14ac:dyDescent="0.25">
      <c r="A78" s="94"/>
      <c r="B78" s="96"/>
      <c r="C78" s="16"/>
      <c r="D78" s="16"/>
      <c r="E78" s="16"/>
      <c r="F78" s="16"/>
      <c r="G78" s="16"/>
      <c r="H78" s="172"/>
      <c r="I78" s="16"/>
      <c r="J78" s="18"/>
      <c r="K78" s="18"/>
      <c r="L78" s="18"/>
      <c r="M78" s="18"/>
      <c r="N78" s="18"/>
    </row>
    <row r="79" spans="1:16" x14ac:dyDescent="0.25">
      <c r="A79" s="94"/>
      <c r="B79" s="96"/>
      <c r="C79" s="16"/>
      <c r="D79" s="16"/>
      <c r="E79" s="16"/>
      <c r="F79" s="16"/>
      <c r="G79" s="16"/>
      <c r="H79" s="172"/>
      <c r="I79" s="16"/>
      <c r="J79" s="18"/>
      <c r="K79" s="18"/>
      <c r="L79" s="18"/>
      <c r="M79" s="18"/>
      <c r="N79" s="18"/>
    </row>
    <row r="80" spans="1:16" x14ac:dyDescent="0.25">
      <c r="A80" s="94"/>
      <c r="B80" s="96"/>
      <c r="C80" s="16"/>
      <c r="D80" s="16"/>
      <c r="E80" s="16"/>
      <c r="F80" s="16"/>
      <c r="G80" s="16"/>
      <c r="H80" s="172"/>
      <c r="I80" s="16"/>
      <c r="J80" s="18"/>
      <c r="K80" s="18"/>
      <c r="L80" s="18"/>
      <c r="M80" s="18"/>
      <c r="N80" s="18"/>
    </row>
    <row r="81" spans="1:16" x14ac:dyDescent="0.25">
      <c r="B81" s="96"/>
      <c r="C81" s="16"/>
      <c r="D81" s="16"/>
      <c r="E81" s="16"/>
      <c r="F81" s="16"/>
      <c r="G81" s="16"/>
      <c r="H81" s="172"/>
      <c r="I81" s="16"/>
      <c r="J81" s="18"/>
      <c r="K81" s="18"/>
      <c r="L81" s="18"/>
      <c r="M81" s="18"/>
      <c r="N81" s="18"/>
      <c r="P81" s="88"/>
    </row>
    <row r="82" spans="1:16" x14ac:dyDescent="0.25">
      <c r="A82" s="94"/>
      <c r="B82" s="104"/>
      <c r="C82" s="105"/>
      <c r="D82" s="105"/>
      <c r="E82" s="105"/>
      <c r="F82" s="105"/>
      <c r="G82" s="105"/>
      <c r="H82" s="174"/>
      <c r="I82" s="16"/>
      <c r="J82" s="18"/>
      <c r="K82" s="18"/>
      <c r="L82" s="18"/>
      <c r="M82" s="18"/>
      <c r="N82" s="18"/>
      <c r="P82" s="88"/>
    </row>
    <row r="83" spans="1:16" s="18" customFormat="1" x14ac:dyDescent="0.25">
      <c r="A83" s="102"/>
      <c r="B83" s="16"/>
      <c r="C83" s="16"/>
      <c r="D83" s="16"/>
      <c r="E83" s="16"/>
      <c r="F83" s="16"/>
      <c r="G83" s="16"/>
      <c r="H83" s="16"/>
      <c r="I83" s="16"/>
      <c r="P83" s="103"/>
    </row>
    <row r="84" spans="1:16" x14ac:dyDescent="0.25">
      <c r="A84" s="2" t="s">
        <v>34</v>
      </c>
      <c r="B84" s="106" t="s">
        <v>48</v>
      </c>
      <c r="C84" s="35"/>
      <c r="D84" s="35"/>
      <c r="E84" s="35"/>
      <c r="F84" s="35"/>
      <c r="G84" s="16"/>
      <c r="H84" s="35"/>
      <c r="I84" s="35"/>
      <c r="J84" s="35"/>
      <c r="K84" s="16"/>
      <c r="L84" s="35"/>
      <c r="M84" s="35"/>
      <c r="N84" s="35"/>
      <c r="O84" s="16"/>
    </row>
    <row r="85" spans="1:16" x14ac:dyDescent="0.25">
      <c r="A85" s="2"/>
      <c r="B85" s="160" t="s">
        <v>62</v>
      </c>
      <c r="C85" s="35"/>
      <c r="D85" s="35"/>
      <c r="E85" s="35"/>
      <c r="F85" s="35"/>
      <c r="G85" s="16"/>
      <c r="H85" s="35"/>
      <c r="I85" s="35"/>
      <c r="J85" s="35"/>
      <c r="K85" s="16"/>
      <c r="L85" s="35"/>
      <c r="M85" s="35"/>
      <c r="N85" s="35"/>
      <c r="O85" s="16"/>
    </row>
    <row r="86" spans="1:16" x14ac:dyDescent="0.25">
      <c r="A86" s="2"/>
      <c r="B86" s="106"/>
      <c r="C86" s="35"/>
      <c r="D86" s="35"/>
      <c r="E86" s="35"/>
      <c r="F86" s="35"/>
      <c r="G86" s="16"/>
      <c r="H86" s="35"/>
      <c r="I86" s="35"/>
      <c r="J86" s="35"/>
      <c r="K86" s="16"/>
      <c r="L86" s="35"/>
      <c r="M86" s="35"/>
      <c r="N86" s="35"/>
      <c r="O86" s="16"/>
    </row>
    <row r="87" spans="1:16" x14ac:dyDescent="0.25">
      <c r="A87" s="94"/>
      <c r="B87" s="215" t="s">
        <v>38</v>
      </c>
      <c r="C87" s="215"/>
      <c r="D87" s="215"/>
      <c r="E87" s="215"/>
      <c r="F87" s="215"/>
      <c r="G87" s="215"/>
      <c r="H87" s="215"/>
      <c r="I87" s="215"/>
      <c r="J87" s="215"/>
      <c r="K87" s="10"/>
      <c r="L87" s="10"/>
      <c r="M87" s="10"/>
      <c r="N87" s="10"/>
      <c r="O87" s="107"/>
    </row>
    <row r="88" spans="1:16" ht="15.75" thickBot="1" x14ac:dyDescent="0.3">
      <c r="A88" s="94"/>
      <c r="B88" s="108" t="s">
        <v>1</v>
      </c>
      <c r="C88" s="108" t="s">
        <v>11</v>
      </c>
      <c r="D88" s="49"/>
      <c r="E88" s="205" t="s">
        <v>119</v>
      </c>
      <c r="F88" s="198" t="s">
        <v>143</v>
      </c>
      <c r="G88" s="108" t="s">
        <v>11</v>
      </c>
      <c r="J88" s="162"/>
      <c r="L88" s="49"/>
      <c r="N88" s="49"/>
      <c r="O88" s="107"/>
    </row>
    <row r="89" spans="1:16" x14ac:dyDescent="0.25">
      <c r="A89" s="107"/>
      <c r="B89" s="109">
        <v>0</v>
      </c>
      <c r="C89" s="47">
        <f>(D56-$L$71)/$L$70</f>
        <v>18.696476252403812</v>
      </c>
      <c r="D89" s="110"/>
      <c r="E89" s="94">
        <f>Data!E9</f>
        <v>7099</v>
      </c>
      <c r="F89" s="168">
        <v>1</v>
      </c>
      <c r="G89" s="47">
        <f>(G56-$L$71)/$L$70</f>
        <v>131.04874955613047</v>
      </c>
      <c r="J89" s="20"/>
      <c r="L89" s="35"/>
      <c r="N89" s="110"/>
      <c r="O89" s="107"/>
    </row>
    <row r="90" spans="1:16" x14ac:dyDescent="0.25">
      <c r="A90" s="107"/>
      <c r="B90" s="109">
        <v>100</v>
      </c>
      <c r="C90" s="47">
        <f>(D57-$L$71)/$L$70</f>
        <v>83.557345637166165</v>
      </c>
      <c r="D90" s="110"/>
      <c r="E90" s="94">
        <f>Data!E10</f>
        <v>7106</v>
      </c>
      <c r="F90" s="168">
        <v>2</v>
      </c>
      <c r="G90" s="47">
        <f t="shared" ref="G90:G95" si="21">(G57-$L$71)/$L$70</f>
        <v>50.696190331253604</v>
      </c>
      <c r="J90" s="20"/>
      <c r="N90" s="110"/>
      <c r="O90" s="107"/>
    </row>
    <row r="91" spans="1:16" x14ac:dyDescent="0.25">
      <c r="A91" s="107"/>
      <c r="B91" s="109">
        <v>200</v>
      </c>
      <c r="C91" s="47">
        <f>(D58-$L$71)/$L$70</f>
        <v>191.12759461914854</v>
      </c>
      <c r="D91" s="110"/>
      <c r="E91" s="94">
        <f>Data!E11</f>
        <v>7107</v>
      </c>
      <c r="F91" s="168">
        <v>3</v>
      </c>
      <c r="G91" s="47">
        <f t="shared" si="21"/>
        <v>47.856638212900656</v>
      </c>
      <c r="J91" s="20"/>
      <c r="K91" s="182"/>
      <c r="N91" s="110"/>
      <c r="O91" s="107"/>
    </row>
    <row r="92" spans="1:16" x14ac:dyDescent="0.25">
      <c r="A92" s="107"/>
      <c r="B92" s="109">
        <v>300</v>
      </c>
      <c r="C92" s="47">
        <f>(D59-$L$71)/$L$70</f>
        <v>292.29107695429417</v>
      </c>
      <c r="D92" s="110"/>
      <c r="E92" s="94">
        <f>Data!E12</f>
        <v>7114</v>
      </c>
      <c r="F92" s="168">
        <v>4</v>
      </c>
      <c r="G92" s="47">
        <f t="shared" si="21"/>
        <v>25.917032138459717</v>
      </c>
      <c r="J92" s="20"/>
      <c r="N92" s="110"/>
      <c r="O92" s="107"/>
    </row>
    <row r="93" spans="1:16" x14ac:dyDescent="0.25">
      <c r="A93" s="107"/>
      <c r="B93" s="109">
        <v>400</v>
      </c>
      <c r="C93" s="47">
        <f>(D60-$L$71)/$L$70</f>
        <v>414.32943650475227</v>
      </c>
      <c r="D93" s="110"/>
      <c r="E93" s="94">
        <f>Data!E13</f>
        <v>7119</v>
      </c>
      <c r="F93" s="168">
        <v>5</v>
      </c>
      <c r="G93" s="47">
        <f t="shared" si="21"/>
        <v>45.957217894974768</v>
      </c>
      <c r="J93" s="20"/>
      <c r="K93" s="182"/>
      <c r="N93" s="110"/>
      <c r="O93" s="107"/>
    </row>
    <row r="94" spans="1:16" x14ac:dyDescent="0.25">
      <c r="A94" s="94"/>
      <c r="B94" s="113"/>
      <c r="C94" s="65"/>
      <c r="D94" s="110"/>
      <c r="E94" s="94">
        <f>Data!E14</f>
        <v>7121</v>
      </c>
      <c r="F94" s="168">
        <v>6</v>
      </c>
      <c r="G94" s="47">
        <f t="shared" si="21"/>
        <v>18.479079333896106</v>
      </c>
      <c r="J94" s="20"/>
      <c r="N94" s="110"/>
      <c r="O94" s="107"/>
      <c r="P94" s="88"/>
    </row>
    <row r="95" spans="1:16" x14ac:dyDescent="0.25">
      <c r="A95" s="94"/>
      <c r="B95" s="113"/>
      <c r="C95" s="65"/>
      <c r="D95" s="110"/>
      <c r="E95" s="94">
        <f>Data!E15</f>
        <v>7123</v>
      </c>
      <c r="F95" s="168">
        <v>7</v>
      </c>
      <c r="G95" s="47">
        <f t="shared" si="21"/>
        <v>33.114884962853353</v>
      </c>
      <c r="J95" s="20"/>
      <c r="K95" s="182"/>
      <c r="N95" s="110"/>
      <c r="O95" s="107"/>
      <c r="P95" s="88"/>
    </row>
    <row r="96" spans="1:16" x14ac:dyDescent="0.25">
      <c r="A96" s="94"/>
      <c r="B96" s="113"/>
      <c r="C96" s="65"/>
      <c r="D96" s="110"/>
      <c r="E96" s="94" t="str">
        <f>Data!E16</f>
        <v>Traditional Malt Check</v>
      </c>
      <c r="F96" s="168">
        <v>8</v>
      </c>
      <c r="G96" s="47">
        <f>(G63-$L$71)/$L$70</f>
        <v>176.08310159885278</v>
      </c>
      <c r="J96" s="20"/>
      <c r="N96" s="110"/>
      <c r="O96" s="107"/>
      <c r="P96" s="88"/>
    </row>
    <row r="97" spans="1:16" x14ac:dyDescent="0.25">
      <c r="A97" s="94"/>
      <c r="B97" s="33"/>
      <c r="C97" s="33"/>
      <c r="D97" s="33"/>
      <c r="E97" s="94">
        <f>Data!E17</f>
        <v>7129</v>
      </c>
      <c r="F97" s="168">
        <v>9</v>
      </c>
      <c r="G97" s="47">
        <f>(J56-$L$71)/$L$70</f>
        <v>36.02421567678013</v>
      </c>
      <c r="J97" s="20"/>
      <c r="K97" s="182"/>
      <c r="P97" s="88"/>
    </row>
    <row r="98" spans="1:16" x14ac:dyDescent="0.25">
      <c r="A98" s="94"/>
      <c r="B98" s="33"/>
      <c r="C98" s="33"/>
      <c r="D98" s="33"/>
      <c r="E98" s="94">
        <f>Data!E18</f>
        <v>7439</v>
      </c>
      <c r="F98" s="168">
        <v>10</v>
      </c>
      <c r="G98" s="47">
        <f>(J57-$L$71)/$L$70</f>
        <v>49.30115336902734</v>
      </c>
      <c r="J98" s="20"/>
      <c r="P98" s="88"/>
    </row>
    <row r="99" spans="1:16" x14ac:dyDescent="0.25">
      <c r="A99" s="94"/>
      <c r="B99" s="33"/>
      <c r="C99" s="33"/>
      <c r="D99" s="33"/>
      <c r="E99" s="94">
        <f>Data!E19</f>
        <v>7442</v>
      </c>
      <c r="F99" s="168">
        <v>11</v>
      </c>
      <c r="G99" s="47">
        <f t="shared" ref="G99:G104" si="22">(J58-$L$71)/$L$70</f>
        <v>46.011496797221902</v>
      </c>
      <c r="J99" s="20"/>
      <c r="K99" s="182"/>
      <c r="P99" s="88"/>
    </row>
    <row r="100" spans="1:16" x14ac:dyDescent="0.25">
      <c r="E100" s="94">
        <f>Data!E20</f>
        <v>7443</v>
      </c>
      <c r="F100" s="168">
        <v>12</v>
      </c>
      <c r="G100" s="47">
        <f t="shared" si="22"/>
        <v>29.282079661321873</v>
      </c>
      <c r="J100" s="20"/>
    </row>
    <row r="101" spans="1:16" x14ac:dyDescent="0.25">
      <c r="E101" s="94">
        <f>Data!E21</f>
        <v>7445</v>
      </c>
      <c r="F101" s="168">
        <v>13</v>
      </c>
      <c r="G101" s="47">
        <f t="shared" si="22"/>
        <v>107.29697984255901</v>
      </c>
      <c r="J101" s="20"/>
      <c r="K101" s="182"/>
    </row>
    <row r="102" spans="1:16" x14ac:dyDescent="0.25">
      <c r="E102" s="94">
        <f>Data!E22</f>
        <v>7452</v>
      </c>
      <c r="F102" s="168">
        <v>14</v>
      </c>
      <c r="G102" s="47">
        <f t="shared" si="22"/>
        <v>25.47757594204122</v>
      </c>
      <c r="J102" s="20"/>
    </row>
    <row r="103" spans="1:16" x14ac:dyDescent="0.25">
      <c r="E103" s="94">
        <f>Data!E23</f>
        <v>7455</v>
      </c>
      <c r="F103" s="168">
        <v>15</v>
      </c>
      <c r="G103" s="47">
        <f t="shared" si="22"/>
        <v>38.566303731271148</v>
      </c>
      <c r="J103" s="20"/>
      <c r="K103" s="182"/>
    </row>
    <row r="104" spans="1:16" x14ac:dyDescent="0.25">
      <c r="E104" s="94">
        <f>Data!E24</f>
        <v>7458</v>
      </c>
      <c r="F104" s="168">
        <v>16</v>
      </c>
      <c r="G104" s="47">
        <f t="shared" si="22"/>
        <v>161.87010878838609</v>
      </c>
      <c r="J104" s="20"/>
    </row>
    <row r="105" spans="1:16" x14ac:dyDescent="0.25">
      <c r="E105" s="94">
        <f>Data!E25</f>
        <v>7459</v>
      </c>
      <c r="F105" s="168">
        <v>17</v>
      </c>
      <c r="G105" s="47">
        <f>(M56-$L$71)/$L$70</f>
        <v>97.282420922049639</v>
      </c>
      <c r="J105" s="183"/>
      <c r="K105" s="182"/>
    </row>
    <row r="106" spans="1:16" x14ac:dyDescent="0.25">
      <c r="E106" s="94">
        <f>Data!E26</f>
        <v>7464</v>
      </c>
      <c r="F106" s="168">
        <v>18</v>
      </c>
      <c r="G106" s="47">
        <f t="shared" ref="G106:G112" si="23">(M57-$L$71)/$L$70</f>
        <v>35.108880618696482</v>
      </c>
      <c r="K106" s="182"/>
    </row>
    <row r="107" spans="1:16" x14ac:dyDescent="0.25">
      <c r="E107" s="94">
        <f>Data!E27</f>
        <v>7466</v>
      </c>
      <c r="F107" s="168">
        <v>19</v>
      </c>
      <c r="G107" s="47">
        <f t="shared" si="23"/>
        <v>38.060066499725593</v>
      </c>
      <c r="K107" s="182"/>
    </row>
    <row r="108" spans="1:16" x14ac:dyDescent="0.25">
      <c r="E108" s="94">
        <f>Data!E28</f>
        <v>7467</v>
      </c>
      <c r="F108" s="168">
        <v>20</v>
      </c>
      <c r="G108" s="47">
        <f t="shared" si="23"/>
        <v>57.662239500468075</v>
      </c>
      <c r="J108" s="20"/>
      <c r="K108" s="182"/>
    </row>
    <row r="109" spans="1:16" x14ac:dyDescent="0.25">
      <c r="E109" s="94">
        <f>Data!E29</f>
        <v>7471</v>
      </c>
      <c r="F109" s="168">
        <v>21</v>
      </c>
      <c r="G109" s="47">
        <f t="shared" si="23"/>
        <v>26.522811435001508</v>
      </c>
      <c r="J109" s="20"/>
    </row>
    <row r="110" spans="1:16" x14ac:dyDescent="0.25">
      <c r="E110" s="94">
        <f>Data!E30</f>
        <v>7472</v>
      </c>
      <c r="F110" s="168">
        <v>22</v>
      </c>
      <c r="G110" s="47">
        <f t="shared" si="23"/>
        <v>33.035071457229463</v>
      </c>
      <c r="J110" s="20"/>
      <c r="K110" s="182"/>
    </row>
    <row r="111" spans="1:16" x14ac:dyDescent="0.25">
      <c r="E111" s="94">
        <f>Data!E31</f>
        <v>7477</v>
      </c>
      <c r="F111" s="168">
        <v>23</v>
      </c>
      <c r="G111" s="47">
        <f t="shared" si="23"/>
        <v>24.966925379191402</v>
      </c>
      <c r="J111" s="20"/>
    </row>
    <row r="112" spans="1:16" x14ac:dyDescent="0.25">
      <c r="E112" s="94" t="str">
        <f>Data!E32</f>
        <v>Traditional Malt Check</v>
      </c>
      <c r="F112" s="168">
        <v>24</v>
      </c>
      <c r="G112" s="47">
        <f t="shared" si="23"/>
        <v>85.850458626748605</v>
      </c>
      <c r="J112" s="20"/>
      <c r="K112" s="182"/>
    </row>
    <row r="114" spans="1:3" x14ac:dyDescent="0.25">
      <c r="A114" s="2" t="s">
        <v>100</v>
      </c>
      <c r="B114" s="2" t="s">
        <v>103</v>
      </c>
    </row>
    <row r="115" spans="1:3" x14ac:dyDescent="0.25">
      <c r="A115" s="2"/>
      <c r="C115" s="3" t="s">
        <v>97</v>
      </c>
    </row>
    <row r="116" spans="1:3" x14ac:dyDescent="0.25">
      <c r="A116" s="2"/>
      <c r="C116" s="3" t="s">
        <v>114</v>
      </c>
    </row>
    <row r="117" spans="1:3" x14ac:dyDescent="0.25">
      <c r="A117" s="2"/>
      <c r="C117" s="3" t="s">
        <v>101</v>
      </c>
    </row>
    <row r="118" spans="1:3" x14ac:dyDescent="0.25">
      <c r="A118" s="2"/>
      <c r="C118" s="3" t="s">
        <v>115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B4" sqref="B4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108</v>
      </c>
      <c r="K1" s="2" t="s">
        <v>54</v>
      </c>
    </row>
    <row r="2" spans="1:15" s="31" customFormat="1" x14ac:dyDescent="0.25">
      <c r="K2" s="5" t="s">
        <v>123</v>
      </c>
    </row>
    <row r="3" spans="1:15" x14ac:dyDescent="0.25">
      <c r="A3" s="2" t="s">
        <v>59</v>
      </c>
      <c r="B3" s="4">
        <v>2</v>
      </c>
      <c r="C3" s="6"/>
      <c r="K3" s="2" t="s">
        <v>81</v>
      </c>
    </row>
    <row r="4" spans="1:15" x14ac:dyDescent="0.25">
      <c r="A4" s="2" t="s">
        <v>52</v>
      </c>
      <c r="B4" s="185"/>
      <c r="C4" s="6"/>
      <c r="K4" s="2" t="s">
        <v>124</v>
      </c>
    </row>
    <row r="5" spans="1:15" x14ac:dyDescent="0.25">
      <c r="A5" s="2" t="s">
        <v>5</v>
      </c>
      <c r="B5" s="186"/>
      <c r="C5" s="201" t="s">
        <v>151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2"/>
    </row>
    <row r="10" spans="1:15" x14ac:dyDescent="0.25">
      <c r="A10" s="2" t="s">
        <v>23</v>
      </c>
      <c r="B10" s="33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5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ht="15.75" thickBot="1" x14ac:dyDescent="0.3">
      <c r="B12" s="18"/>
      <c r="C12" s="36"/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</row>
    <row r="13" spans="1:15" ht="15.75" thickBot="1" x14ac:dyDescent="0.3">
      <c r="B13" s="18"/>
      <c r="C13" s="189"/>
      <c r="D13" s="223" t="s">
        <v>24</v>
      </c>
      <c r="E13" s="216"/>
      <c r="F13" s="216"/>
      <c r="G13" s="216" t="s">
        <v>20</v>
      </c>
      <c r="H13" s="216"/>
      <c r="I13" s="216"/>
      <c r="J13" s="216" t="s">
        <v>20</v>
      </c>
      <c r="K13" s="216"/>
      <c r="L13" s="216"/>
      <c r="M13" s="217" t="s">
        <v>20</v>
      </c>
      <c r="N13" s="218"/>
      <c r="O13" s="219"/>
    </row>
    <row r="14" spans="1:15" x14ac:dyDescent="0.25">
      <c r="B14" s="18"/>
      <c r="C14" s="40" t="s">
        <v>12</v>
      </c>
      <c r="D14" s="41">
        <v>0</v>
      </c>
      <c r="E14" s="42">
        <v>0</v>
      </c>
      <c r="F14" s="43">
        <v>0</v>
      </c>
      <c r="G14" s="17">
        <v>25</v>
      </c>
      <c r="H14" s="17">
        <f t="shared" ref="H14:H21" si="0">G14</f>
        <v>25</v>
      </c>
      <c r="I14" s="17">
        <f t="shared" ref="I14:I21" si="1">G14</f>
        <v>25</v>
      </c>
      <c r="J14" s="44">
        <v>33</v>
      </c>
      <c r="K14" s="17">
        <f t="shared" ref="K14:K21" si="2">J14</f>
        <v>33</v>
      </c>
      <c r="L14" s="45">
        <f t="shared" ref="L14:L21" si="3">J14</f>
        <v>33</v>
      </c>
      <c r="M14" s="17">
        <v>41</v>
      </c>
      <c r="N14" s="17">
        <f t="shared" ref="N14:N21" si="4">M14</f>
        <v>41</v>
      </c>
      <c r="O14" s="46">
        <f t="shared" ref="O14:O21" si="5">M14</f>
        <v>41</v>
      </c>
    </row>
    <row r="15" spans="1:15" x14ac:dyDescent="0.25">
      <c r="B15" s="18"/>
      <c r="C15" s="50" t="s">
        <v>13</v>
      </c>
      <c r="D15" s="51">
        <v>100</v>
      </c>
      <c r="E15" s="52">
        <v>100</v>
      </c>
      <c r="F15" s="53">
        <v>100</v>
      </c>
      <c r="G15" s="30">
        <v>26</v>
      </c>
      <c r="H15" s="30">
        <f t="shared" si="0"/>
        <v>26</v>
      </c>
      <c r="I15" s="30">
        <f t="shared" si="1"/>
        <v>26</v>
      </c>
      <c r="J15" s="54">
        <v>34</v>
      </c>
      <c r="K15" s="30">
        <f t="shared" si="2"/>
        <v>34</v>
      </c>
      <c r="L15" s="55">
        <f t="shared" si="3"/>
        <v>34</v>
      </c>
      <c r="M15" s="30">
        <v>42</v>
      </c>
      <c r="N15" s="30">
        <f t="shared" si="4"/>
        <v>42</v>
      </c>
      <c r="O15" s="56">
        <f t="shared" si="5"/>
        <v>42</v>
      </c>
    </row>
    <row r="16" spans="1:15" x14ac:dyDescent="0.25">
      <c r="B16" s="18"/>
      <c r="C16" s="57" t="s">
        <v>14</v>
      </c>
      <c r="D16" s="58">
        <v>200</v>
      </c>
      <c r="E16" s="47">
        <v>200</v>
      </c>
      <c r="F16" s="48">
        <v>200</v>
      </c>
      <c r="G16" s="15">
        <v>27</v>
      </c>
      <c r="H16" s="15">
        <f t="shared" si="0"/>
        <v>27</v>
      </c>
      <c r="I16" s="15">
        <f t="shared" si="1"/>
        <v>27</v>
      </c>
      <c r="J16" s="24">
        <v>35</v>
      </c>
      <c r="K16" s="15">
        <f t="shared" si="2"/>
        <v>35</v>
      </c>
      <c r="L16" s="59">
        <f t="shared" si="3"/>
        <v>35</v>
      </c>
      <c r="M16" s="15">
        <v>43</v>
      </c>
      <c r="N16" s="15">
        <f t="shared" si="4"/>
        <v>43</v>
      </c>
      <c r="O16" s="60">
        <f t="shared" si="5"/>
        <v>43</v>
      </c>
    </row>
    <row r="17" spans="1:15" x14ac:dyDescent="0.25">
      <c r="B17" s="18"/>
      <c r="C17" s="50" t="s">
        <v>15</v>
      </c>
      <c r="D17" s="51">
        <v>300</v>
      </c>
      <c r="E17" s="52">
        <v>300</v>
      </c>
      <c r="F17" s="53">
        <v>300</v>
      </c>
      <c r="G17" s="30">
        <v>28</v>
      </c>
      <c r="H17" s="30">
        <f t="shared" si="0"/>
        <v>28</v>
      </c>
      <c r="I17" s="30">
        <f t="shared" si="1"/>
        <v>28</v>
      </c>
      <c r="J17" s="54">
        <v>36</v>
      </c>
      <c r="K17" s="30">
        <f t="shared" si="2"/>
        <v>36</v>
      </c>
      <c r="L17" s="55">
        <f t="shared" si="3"/>
        <v>36</v>
      </c>
      <c r="M17" s="30">
        <v>44</v>
      </c>
      <c r="N17" s="30">
        <f t="shared" si="4"/>
        <v>44</v>
      </c>
      <c r="O17" s="56">
        <f t="shared" si="5"/>
        <v>44</v>
      </c>
    </row>
    <row r="18" spans="1:15" x14ac:dyDescent="0.25">
      <c r="B18" s="18"/>
      <c r="C18" s="57" t="s">
        <v>16</v>
      </c>
      <c r="D18" s="58">
        <v>400</v>
      </c>
      <c r="E18" s="47">
        <v>400</v>
      </c>
      <c r="F18" s="48">
        <v>400</v>
      </c>
      <c r="G18" s="15">
        <v>29</v>
      </c>
      <c r="H18" s="15">
        <f t="shared" si="0"/>
        <v>29</v>
      </c>
      <c r="I18" s="15">
        <f t="shared" si="1"/>
        <v>29</v>
      </c>
      <c r="J18" s="24">
        <v>37</v>
      </c>
      <c r="K18" s="15">
        <f t="shared" si="2"/>
        <v>37</v>
      </c>
      <c r="L18" s="59">
        <f t="shared" si="3"/>
        <v>37</v>
      </c>
      <c r="M18" s="15">
        <v>45</v>
      </c>
      <c r="N18" s="15">
        <f t="shared" si="4"/>
        <v>45</v>
      </c>
      <c r="O18" s="60">
        <f t="shared" si="5"/>
        <v>45</v>
      </c>
    </row>
    <row r="19" spans="1:15" x14ac:dyDescent="0.25">
      <c r="B19" s="18"/>
      <c r="C19" s="50" t="s">
        <v>17</v>
      </c>
      <c r="D19" s="61"/>
      <c r="E19" s="62"/>
      <c r="F19" s="63"/>
      <c r="G19" s="30">
        <v>30</v>
      </c>
      <c r="H19" s="30">
        <f t="shared" si="0"/>
        <v>30</v>
      </c>
      <c r="I19" s="30">
        <f t="shared" si="1"/>
        <v>30</v>
      </c>
      <c r="J19" s="54">
        <v>38</v>
      </c>
      <c r="K19" s="30">
        <f t="shared" si="2"/>
        <v>38</v>
      </c>
      <c r="L19" s="55">
        <f t="shared" si="3"/>
        <v>38</v>
      </c>
      <c r="M19" s="30">
        <v>46</v>
      </c>
      <c r="N19" s="30">
        <f t="shared" si="4"/>
        <v>46</v>
      </c>
      <c r="O19" s="56">
        <f t="shared" si="5"/>
        <v>46</v>
      </c>
    </row>
    <row r="20" spans="1:15" x14ac:dyDescent="0.25">
      <c r="B20" s="18"/>
      <c r="C20" s="57" t="s">
        <v>18</v>
      </c>
      <c r="D20" s="64"/>
      <c r="E20" s="65"/>
      <c r="F20" s="66"/>
      <c r="G20" s="15">
        <v>31</v>
      </c>
      <c r="H20" s="15">
        <f t="shared" si="0"/>
        <v>31</v>
      </c>
      <c r="I20" s="15">
        <f t="shared" si="1"/>
        <v>31</v>
      </c>
      <c r="J20" s="24">
        <v>39</v>
      </c>
      <c r="K20" s="15">
        <f t="shared" si="2"/>
        <v>39</v>
      </c>
      <c r="L20" s="59">
        <f t="shared" si="3"/>
        <v>39</v>
      </c>
      <c r="M20" s="15">
        <v>47</v>
      </c>
      <c r="N20" s="15">
        <f t="shared" si="4"/>
        <v>47</v>
      </c>
      <c r="O20" s="60">
        <f t="shared" si="5"/>
        <v>47</v>
      </c>
    </row>
    <row r="21" spans="1:15" ht="15.75" thickBot="1" x14ac:dyDescent="0.3">
      <c r="B21" s="18"/>
      <c r="C21" s="67" t="s">
        <v>19</v>
      </c>
      <c r="D21" s="68"/>
      <c r="E21" s="69"/>
      <c r="F21" s="70"/>
      <c r="G21" s="19">
        <v>32</v>
      </c>
      <c r="H21" s="19">
        <f t="shared" si="0"/>
        <v>32</v>
      </c>
      <c r="I21" s="19">
        <f t="shared" si="1"/>
        <v>32</v>
      </c>
      <c r="J21" s="71">
        <v>40</v>
      </c>
      <c r="K21" s="19">
        <f t="shared" si="2"/>
        <v>40</v>
      </c>
      <c r="L21" s="72">
        <f t="shared" si="3"/>
        <v>40</v>
      </c>
      <c r="M21" s="19">
        <v>48</v>
      </c>
      <c r="N21" s="19">
        <f t="shared" si="4"/>
        <v>48</v>
      </c>
      <c r="O21" s="73">
        <f t="shared" si="5"/>
        <v>48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8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20" t="s">
        <v>9</v>
      </c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2"/>
    </row>
    <row r="28" spans="1:15" ht="15.75" thickBot="1" x14ac:dyDescent="0.3">
      <c r="B28" s="74" t="s">
        <v>87</v>
      </c>
      <c r="C28" s="18"/>
      <c r="D28" s="75">
        <v>1</v>
      </c>
      <c r="E28" s="14">
        <v>2</v>
      </c>
      <c r="F28" s="14">
        <v>3</v>
      </c>
      <c r="G28" s="76">
        <v>4</v>
      </c>
      <c r="H28" s="14">
        <v>5</v>
      </c>
      <c r="I28" s="77">
        <v>6</v>
      </c>
      <c r="J28" s="14">
        <v>7</v>
      </c>
      <c r="K28" s="14">
        <v>8</v>
      </c>
      <c r="L28" s="14">
        <v>9</v>
      </c>
      <c r="M28" s="76">
        <v>10</v>
      </c>
      <c r="N28" s="14">
        <v>11</v>
      </c>
      <c r="O28" s="78">
        <v>12</v>
      </c>
    </row>
    <row r="29" spans="1:15" x14ac:dyDescent="0.25">
      <c r="B29" s="18"/>
      <c r="C29" s="18"/>
      <c r="D29" s="79"/>
      <c r="E29" s="80"/>
      <c r="F29" s="80"/>
      <c r="G29" s="81"/>
      <c r="H29" s="80"/>
      <c r="I29" s="82"/>
      <c r="J29" s="80"/>
      <c r="K29" s="80"/>
      <c r="L29" s="80"/>
      <c r="M29" s="81"/>
      <c r="N29" s="80"/>
      <c r="O29" s="83"/>
    </row>
    <row r="30" spans="1:15" x14ac:dyDescent="0.25">
      <c r="B30" s="18"/>
      <c r="C30" s="18"/>
      <c r="D30" s="84"/>
      <c r="E30" s="47"/>
      <c r="F30" s="47"/>
      <c r="G30" s="58"/>
      <c r="H30" s="47"/>
      <c r="I30" s="48"/>
      <c r="J30" s="47"/>
      <c r="K30" s="47"/>
      <c r="L30" s="47"/>
      <c r="M30" s="58"/>
      <c r="N30" s="47"/>
      <c r="O30" s="85"/>
    </row>
    <row r="31" spans="1:15" x14ac:dyDescent="0.25">
      <c r="B31" s="18"/>
      <c r="C31" s="18"/>
      <c r="D31" s="86"/>
      <c r="E31" s="52"/>
      <c r="F31" s="52"/>
      <c r="G31" s="51"/>
      <c r="H31" s="52"/>
      <c r="I31" s="53"/>
      <c r="J31" s="52"/>
      <c r="K31" s="52"/>
      <c r="L31" s="52"/>
      <c r="M31" s="51"/>
      <c r="N31" s="52"/>
      <c r="O31" s="87"/>
    </row>
    <row r="32" spans="1:15" x14ac:dyDescent="0.25">
      <c r="B32" s="18"/>
      <c r="C32" s="18"/>
      <c r="D32" s="84"/>
      <c r="E32" s="47"/>
      <c r="F32" s="47"/>
      <c r="G32" s="58"/>
      <c r="H32" s="47"/>
      <c r="I32" s="48"/>
      <c r="J32" s="47"/>
      <c r="K32" s="47"/>
      <c r="L32" s="47"/>
      <c r="M32" s="58"/>
      <c r="N32" s="47"/>
      <c r="O32" s="85"/>
    </row>
    <row r="33" spans="1:15" x14ac:dyDescent="0.25">
      <c r="B33" s="18"/>
      <c r="C33" s="18"/>
      <c r="D33" s="86"/>
      <c r="E33" s="52"/>
      <c r="F33" s="52"/>
      <c r="G33" s="51"/>
      <c r="H33" s="52"/>
      <c r="I33" s="53"/>
      <c r="J33" s="52"/>
      <c r="K33" s="52"/>
      <c r="L33" s="52"/>
      <c r="M33" s="51"/>
      <c r="N33" s="52"/>
      <c r="O33" s="87"/>
    </row>
    <row r="34" spans="1:15" x14ac:dyDescent="0.25">
      <c r="A34" s="2"/>
      <c r="B34" s="18"/>
      <c r="C34" s="18"/>
      <c r="D34" s="84"/>
      <c r="E34" s="47"/>
      <c r="F34" s="47"/>
      <c r="G34" s="58"/>
      <c r="H34" s="47"/>
      <c r="I34" s="48"/>
      <c r="J34" s="47"/>
      <c r="K34" s="47"/>
      <c r="L34" s="47"/>
      <c r="M34" s="58"/>
      <c r="N34" s="47"/>
      <c r="O34" s="85"/>
    </row>
    <row r="35" spans="1:15" x14ac:dyDescent="0.25">
      <c r="A35" s="88"/>
      <c r="B35" s="18"/>
      <c r="C35" s="18"/>
      <c r="D35" s="86"/>
      <c r="E35" s="52"/>
      <c r="F35" s="52"/>
      <c r="G35" s="51"/>
      <c r="H35" s="52"/>
      <c r="I35" s="53"/>
      <c r="J35" s="52"/>
      <c r="K35" s="52"/>
      <c r="L35" s="52"/>
      <c r="M35" s="51"/>
      <c r="N35" s="52"/>
      <c r="O35" s="87"/>
    </row>
    <row r="36" spans="1:15" ht="15.75" thickBot="1" x14ac:dyDescent="0.3">
      <c r="A36" s="88"/>
      <c r="B36" s="18"/>
      <c r="C36" s="18"/>
      <c r="D36" s="89"/>
      <c r="E36" s="90"/>
      <c r="F36" s="90"/>
      <c r="G36" s="91"/>
      <c r="H36" s="90"/>
      <c r="I36" s="92"/>
      <c r="J36" s="90"/>
      <c r="K36" s="90"/>
      <c r="L36" s="90"/>
      <c r="M36" s="91"/>
      <c r="N36" s="90"/>
      <c r="O36" s="93"/>
    </row>
    <row r="37" spans="1:15" x14ac:dyDescent="0.25">
      <c r="A37" s="32"/>
    </row>
    <row r="38" spans="1:15" x14ac:dyDescent="0.25">
      <c r="A38" s="2" t="s">
        <v>27</v>
      </c>
      <c r="B38" s="33" t="s">
        <v>88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5">
      <c r="A39" s="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5">
      <c r="A40" s="34"/>
      <c r="C40" s="224" t="s">
        <v>89</v>
      </c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6"/>
      <c r="O40" s="35"/>
    </row>
    <row r="41" spans="1:15" x14ac:dyDescent="0.25">
      <c r="A41" s="35"/>
      <c r="B41" s="38"/>
      <c r="C41" s="229" t="s">
        <v>28</v>
      </c>
      <c r="D41" s="230"/>
      <c r="E41" s="231"/>
      <c r="F41" s="229" t="s">
        <v>29</v>
      </c>
      <c r="G41" s="230"/>
      <c r="H41" s="231"/>
      <c r="I41" s="230" t="s">
        <v>30</v>
      </c>
      <c r="J41" s="230"/>
      <c r="K41" s="230"/>
      <c r="L41" s="229" t="s">
        <v>31</v>
      </c>
      <c r="M41" s="230"/>
      <c r="N41" s="231"/>
      <c r="O41" s="35"/>
    </row>
    <row r="42" spans="1:15" x14ac:dyDescent="0.25">
      <c r="A42" s="35"/>
      <c r="B42" s="38"/>
      <c r="C42" s="114" t="s">
        <v>2</v>
      </c>
      <c r="D42" s="115" t="s">
        <v>4</v>
      </c>
      <c r="E42" s="192" t="s">
        <v>7</v>
      </c>
      <c r="F42" s="190" t="s">
        <v>20</v>
      </c>
      <c r="G42" s="191" t="s">
        <v>4</v>
      </c>
      <c r="H42" s="192" t="s">
        <v>7</v>
      </c>
      <c r="I42" s="190" t="s">
        <v>20</v>
      </c>
      <c r="J42" s="191" t="s">
        <v>4</v>
      </c>
      <c r="K42" s="192" t="s">
        <v>7</v>
      </c>
      <c r="L42" s="190" t="s">
        <v>20</v>
      </c>
      <c r="M42" s="191" t="s">
        <v>4</v>
      </c>
      <c r="N42" s="192" t="s">
        <v>7</v>
      </c>
      <c r="O42" s="35"/>
    </row>
    <row r="43" spans="1:15" x14ac:dyDescent="0.25">
      <c r="A43" s="35"/>
      <c r="B43" s="16"/>
      <c r="C43" s="119">
        <v>0</v>
      </c>
      <c r="D43" s="120" t="e">
        <f>AVERAGE(D29:F29)</f>
        <v>#DIV/0!</v>
      </c>
      <c r="E43" s="121" t="e">
        <f>STDEV(D29:F29)</f>
        <v>#DIV/0!</v>
      </c>
      <c r="F43" s="170">
        <f t="shared" ref="F43:F50" si="6">G14</f>
        <v>25</v>
      </c>
      <c r="G43" s="120" t="e">
        <f t="shared" ref="G43:G50" si="7">AVERAGE(G29:I29)</f>
        <v>#DIV/0!</v>
      </c>
      <c r="H43" s="121" t="e">
        <f t="shared" ref="H43:H50" si="8">STDEV(G29:I29)</f>
        <v>#DIV/0!</v>
      </c>
      <c r="I43" s="170">
        <f t="shared" ref="I43:I50" si="9">J14</f>
        <v>33</v>
      </c>
      <c r="J43" s="120" t="e">
        <f t="shared" ref="J43:J50" si="10">AVERAGE(J29:L29)</f>
        <v>#DIV/0!</v>
      </c>
      <c r="K43" s="121" t="e">
        <f t="shared" ref="K43:K50" si="11">STDEV(J29:L29)</f>
        <v>#DIV/0!</v>
      </c>
      <c r="L43" s="170">
        <f t="shared" ref="L43:L50" si="12">M14</f>
        <v>41</v>
      </c>
      <c r="M43" s="120" t="e">
        <f t="shared" ref="M43:M50" si="13">AVERAGE(M29:O29)</f>
        <v>#DIV/0!</v>
      </c>
      <c r="N43" s="121" t="e">
        <f t="shared" ref="N43:N50" si="14">STDEV(M29:O29)</f>
        <v>#DIV/0!</v>
      </c>
      <c r="O43" s="35"/>
    </row>
    <row r="44" spans="1:15" x14ac:dyDescent="0.25">
      <c r="A44" s="35"/>
      <c r="B44" s="16"/>
      <c r="C44" s="119">
        <v>100</v>
      </c>
      <c r="D44" s="120" t="e">
        <f>AVERAGE(D30:F30)</f>
        <v>#DIV/0!</v>
      </c>
      <c r="E44" s="121" t="e">
        <f>STDEV(D30:F30)</f>
        <v>#DIV/0!</v>
      </c>
      <c r="F44" s="195">
        <f t="shared" si="6"/>
        <v>26</v>
      </c>
      <c r="G44" s="120" t="e">
        <f t="shared" si="7"/>
        <v>#DIV/0!</v>
      </c>
      <c r="H44" s="121" t="e">
        <f t="shared" si="8"/>
        <v>#DIV/0!</v>
      </c>
      <c r="I44" s="195">
        <f t="shared" si="9"/>
        <v>34</v>
      </c>
      <c r="J44" s="120" t="e">
        <f t="shared" si="10"/>
        <v>#DIV/0!</v>
      </c>
      <c r="K44" s="121" t="e">
        <f t="shared" si="11"/>
        <v>#DIV/0!</v>
      </c>
      <c r="L44" s="195">
        <f t="shared" si="12"/>
        <v>42</v>
      </c>
      <c r="M44" s="120" t="e">
        <f t="shared" si="13"/>
        <v>#DIV/0!</v>
      </c>
      <c r="N44" s="121" t="e">
        <f t="shared" si="14"/>
        <v>#DIV/0!</v>
      </c>
      <c r="O44" s="35"/>
    </row>
    <row r="45" spans="1:15" x14ac:dyDescent="0.25">
      <c r="A45" s="35"/>
      <c r="B45" s="16"/>
      <c r="C45" s="119">
        <v>200</v>
      </c>
      <c r="D45" s="120" t="e">
        <f>AVERAGE(D31:F31)</f>
        <v>#DIV/0!</v>
      </c>
      <c r="E45" s="121" t="e">
        <f>STDEV(D31:F31)</f>
        <v>#DIV/0!</v>
      </c>
      <c r="F45" s="195">
        <f t="shared" si="6"/>
        <v>27</v>
      </c>
      <c r="G45" s="120" t="e">
        <f t="shared" si="7"/>
        <v>#DIV/0!</v>
      </c>
      <c r="H45" s="121" t="e">
        <f t="shared" si="8"/>
        <v>#DIV/0!</v>
      </c>
      <c r="I45" s="195">
        <f t="shared" si="9"/>
        <v>35</v>
      </c>
      <c r="J45" s="120" t="e">
        <f t="shared" si="10"/>
        <v>#DIV/0!</v>
      </c>
      <c r="K45" s="121" t="e">
        <f t="shared" si="11"/>
        <v>#DIV/0!</v>
      </c>
      <c r="L45" s="195">
        <f t="shared" si="12"/>
        <v>43</v>
      </c>
      <c r="M45" s="120" t="e">
        <f t="shared" si="13"/>
        <v>#DIV/0!</v>
      </c>
      <c r="N45" s="121" t="e">
        <f t="shared" si="14"/>
        <v>#DIV/0!</v>
      </c>
      <c r="O45" s="35"/>
    </row>
    <row r="46" spans="1:15" x14ac:dyDescent="0.25">
      <c r="A46" s="35"/>
      <c r="B46" s="16"/>
      <c r="C46" s="119">
        <v>300</v>
      </c>
      <c r="D46" s="120" t="e">
        <f>AVERAGE(D32:F32)</f>
        <v>#DIV/0!</v>
      </c>
      <c r="E46" s="121" t="e">
        <f>STDEV(D32:F32)</f>
        <v>#DIV/0!</v>
      </c>
      <c r="F46" s="195">
        <f t="shared" si="6"/>
        <v>28</v>
      </c>
      <c r="G46" s="120" t="e">
        <f t="shared" si="7"/>
        <v>#DIV/0!</v>
      </c>
      <c r="H46" s="121" t="e">
        <f t="shared" si="8"/>
        <v>#DIV/0!</v>
      </c>
      <c r="I46" s="195">
        <f t="shared" si="9"/>
        <v>36</v>
      </c>
      <c r="J46" s="120" t="e">
        <f t="shared" si="10"/>
        <v>#DIV/0!</v>
      </c>
      <c r="K46" s="121" t="e">
        <f t="shared" si="11"/>
        <v>#DIV/0!</v>
      </c>
      <c r="L46" s="195">
        <f t="shared" si="12"/>
        <v>44</v>
      </c>
      <c r="M46" s="120" t="e">
        <f t="shared" si="13"/>
        <v>#DIV/0!</v>
      </c>
      <c r="N46" s="121" t="e">
        <f t="shared" si="14"/>
        <v>#DIV/0!</v>
      </c>
      <c r="O46" s="35"/>
    </row>
    <row r="47" spans="1:15" x14ac:dyDescent="0.25">
      <c r="A47" s="35"/>
      <c r="B47" s="16"/>
      <c r="C47" s="119">
        <v>400</v>
      </c>
      <c r="D47" s="120" t="e">
        <f>AVERAGE(D33:F33)</f>
        <v>#DIV/0!</v>
      </c>
      <c r="E47" s="121" t="e">
        <f>STDEV(D33:F33)</f>
        <v>#DIV/0!</v>
      </c>
      <c r="F47" s="195">
        <f t="shared" si="6"/>
        <v>29</v>
      </c>
      <c r="G47" s="120" t="e">
        <f t="shared" si="7"/>
        <v>#DIV/0!</v>
      </c>
      <c r="H47" s="121" t="e">
        <f t="shared" si="8"/>
        <v>#DIV/0!</v>
      </c>
      <c r="I47" s="195">
        <f t="shared" si="9"/>
        <v>37</v>
      </c>
      <c r="J47" s="120" t="e">
        <f t="shared" si="10"/>
        <v>#DIV/0!</v>
      </c>
      <c r="K47" s="121" t="e">
        <f t="shared" si="11"/>
        <v>#DIV/0!</v>
      </c>
      <c r="L47" s="195">
        <f t="shared" si="12"/>
        <v>45</v>
      </c>
      <c r="M47" s="120" t="e">
        <f t="shared" si="13"/>
        <v>#DIV/0!</v>
      </c>
      <c r="N47" s="121" t="e">
        <f t="shared" si="14"/>
        <v>#DIV/0!</v>
      </c>
      <c r="O47" s="35"/>
    </row>
    <row r="48" spans="1:15" x14ac:dyDescent="0.25">
      <c r="A48" s="35"/>
      <c r="B48" s="16"/>
      <c r="C48" s="123"/>
      <c r="D48" s="120"/>
      <c r="E48" s="121"/>
      <c r="F48" s="195">
        <f t="shared" si="6"/>
        <v>30</v>
      </c>
      <c r="G48" s="120" t="e">
        <f t="shared" si="7"/>
        <v>#DIV/0!</v>
      </c>
      <c r="H48" s="121" t="e">
        <f t="shared" si="8"/>
        <v>#DIV/0!</v>
      </c>
      <c r="I48" s="195">
        <f t="shared" si="9"/>
        <v>38</v>
      </c>
      <c r="J48" s="120" t="e">
        <f t="shared" si="10"/>
        <v>#DIV/0!</v>
      </c>
      <c r="K48" s="121" t="e">
        <f t="shared" si="11"/>
        <v>#DIV/0!</v>
      </c>
      <c r="L48" s="195">
        <f t="shared" si="12"/>
        <v>46</v>
      </c>
      <c r="M48" s="120" t="e">
        <f t="shared" si="13"/>
        <v>#DIV/0!</v>
      </c>
      <c r="N48" s="121" t="e">
        <f t="shared" si="14"/>
        <v>#DIV/0!</v>
      </c>
      <c r="O48" s="35"/>
    </row>
    <row r="49" spans="1:15" x14ac:dyDescent="0.25">
      <c r="A49" s="35"/>
      <c r="B49" s="16"/>
      <c r="C49" s="123"/>
      <c r="D49" s="120"/>
      <c r="E49" s="121"/>
      <c r="F49" s="195">
        <f t="shared" si="6"/>
        <v>31</v>
      </c>
      <c r="G49" s="120" t="e">
        <f t="shared" si="7"/>
        <v>#DIV/0!</v>
      </c>
      <c r="H49" s="121" t="e">
        <f t="shared" si="8"/>
        <v>#DIV/0!</v>
      </c>
      <c r="I49" s="195">
        <f t="shared" si="9"/>
        <v>39</v>
      </c>
      <c r="J49" s="120" t="e">
        <f t="shared" si="10"/>
        <v>#DIV/0!</v>
      </c>
      <c r="K49" s="121" t="e">
        <f t="shared" si="11"/>
        <v>#DIV/0!</v>
      </c>
      <c r="L49" s="195">
        <f t="shared" si="12"/>
        <v>47</v>
      </c>
      <c r="M49" s="120" t="e">
        <f t="shared" si="13"/>
        <v>#DIV/0!</v>
      </c>
      <c r="N49" s="121" t="e">
        <f t="shared" si="14"/>
        <v>#DIV/0!</v>
      </c>
      <c r="O49" s="35"/>
    </row>
    <row r="50" spans="1:15" x14ac:dyDescent="0.25">
      <c r="A50" s="35"/>
      <c r="B50" s="16"/>
      <c r="C50" s="124"/>
      <c r="D50" s="125"/>
      <c r="E50" s="126"/>
      <c r="F50" s="127">
        <f t="shared" si="6"/>
        <v>32</v>
      </c>
      <c r="G50" s="125" t="e">
        <f t="shared" si="7"/>
        <v>#DIV/0!</v>
      </c>
      <c r="H50" s="126" t="e">
        <f t="shared" si="8"/>
        <v>#DIV/0!</v>
      </c>
      <c r="I50" s="127">
        <f t="shared" si="9"/>
        <v>40</v>
      </c>
      <c r="J50" s="125" t="e">
        <f t="shared" si="10"/>
        <v>#DIV/0!</v>
      </c>
      <c r="K50" s="126" t="e">
        <f t="shared" si="11"/>
        <v>#DIV/0!</v>
      </c>
      <c r="L50" s="127">
        <f t="shared" si="12"/>
        <v>48</v>
      </c>
      <c r="M50" s="125" t="e">
        <f t="shared" si="13"/>
        <v>#DIV/0!</v>
      </c>
      <c r="N50" s="126" t="e">
        <f t="shared" si="14"/>
        <v>#DIV/0!</v>
      </c>
      <c r="O50" s="35"/>
    </row>
    <row r="51" spans="1:15" x14ac:dyDescent="0.25">
      <c r="A51" s="38"/>
      <c r="M51" s="47"/>
      <c r="N51" s="47"/>
      <c r="O51" s="35"/>
    </row>
    <row r="52" spans="1:15" x14ac:dyDescent="0.25">
      <c r="A52" s="2" t="s">
        <v>32</v>
      </c>
      <c r="B52" s="228" t="s">
        <v>92</v>
      </c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</row>
    <row r="53" spans="1:15" x14ac:dyDescent="0.25">
      <c r="B53" s="10" t="s">
        <v>128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</row>
    <row r="55" spans="1:15" x14ac:dyDescent="0.25">
      <c r="B55" s="16"/>
      <c r="C55" s="132" t="s">
        <v>127</v>
      </c>
      <c r="D55" s="232" t="s">
        <v>126</v>
      </c>
      <c r="E55" s="232"/>
      <c r="F55" s="132" t="s">
        <v>20</v>
      </c>
      <c r="G55" s="133" t="s">
        <v>126</v>
      </c>
      <c r="H55" s="134"/>
      <c r="I55" s="196" t="s">
        <v>20</v>
      </c>
      <c r="J55" s="133" t="s">
        <v>126</v>
      </c>
      <c r="K55" s="196"/>
      <c r="L55" s="132" t="s">
        <v>20</v>
      </c>
      <c r="M55" s="133" t="s">
        <v>126</v>
      </c>
      <c r="N55" s="134"/>
    </row>
    <row r="56" spans="1:15" x14ac:dyDescent="0.25">
      <c r="B56" s="16"/>
      <c r="C56" s="119">
        <v>0</v>
      </c>
      <c r="D56" s="120" t="e">
        <f>(D43-$D$43)</f>
        <v>#DIV/0!</v>
      </c>
      <c r="E56" s="128"/>
      <c r="F56" s="170">
        <f>F43</f>
        <v>25</v>
      </c>
      <c r="G56" s="120" t="e">
        <f>(G43-$D$43)</f>
        <v>#DIV/0!</v>
      </c>
      <c r="H56" s="129"/>
      <c r="I56" s="170">
        <f>I43</f>
        <v>33</v>
      </c>
      <c r="J56" s="120" t="e">
        <f>(J43-$D$43)</f>
        <v>#DIV/0!</v>
      </c>
      <c r="K56" s="128"/>
      <c r="L56" s="170">
        <f>L43</f>
        <v>41</v>
      </c>
      <c r="M56" s="120" t="e">
        <f>(M43-$D$43)</f>
        <v>#DIV/0!</v>
      </c>
      <c r="N56" s="129"/>
    </row>
    <row r="57" spans="1:15" x14ac:dyDescent="0.25">
      <c r="B57" s="16"/>
      <c r="C57" s="119">
        <v>100</v>
      </c>
      <c r="D57" s="120" t="e">
        <f>(D44-$D$43)</f>
        <v>#DIV/0!</v>
      </c>
      <c r="E57" s="128"/>
      <c r="F57" s="195">
        <f t="shared" ref="F57:F63" si="15">F44</f>
        <v>26</v>
      </c>
      <c r="G57" s="120" t="e">
        <f t="shared" ref="G57:G63" si="16">(G44-$D$43)</f>
        <v>#DIV/0!</v>
      </c>
      <c r="H57" s="129"/>
      <c r="I57" s="195">
        <f t="shared" ref="I57:I63" si="17">I44</f>
        <v>34</v>
      </c>
      <c r="J57" s="120" t="e">
        <f t="shared" ref="J57:J63" si="18">(J44-$D$43)</f>
        <v>#DIV/0!</v>
      </c>
      <c r="K57" s="128"/>
      <c r="L57" s="195">
        <f t="shared" ref="L57:L63" si="19">L44</f>
        <v>42</v>
      </c>
      <c r="M57" s="120" t="e">
        <f t="shared" ref="M57:M63" si="20">(M44-$D$43)</f>
        <v>#DIV/0!</v>
      </c>
      <c r="N57" s="129"/>
    </row>
    <row r="58" spans="1:15" x14ac:dyDescent="0.25">
      <c r="B58" s="16"/>
      <c r="C58" s="119">
        <v>200</v>
      </c>
      <c r="D58" s="120" t="e">
        <f>(D45-$D$43)</f>
        <v>#DIV/0!</v>
      </c>
      <c r="E58" s="128"/>
      <c r="F58" s="195">
        <f t="shared" si="15"/>
        <v>27</v>
      </c>
      <c r="G58" s="120" t="e">
        <f t="shared" si="16"/>
        <v>#DIV/0!</v>
      </c>
      <c r="H58" s="129"/>
      <c r="I58" s="195">
        <f t="shared" si="17"/>
        <v>35</v>
      </c>
      <c r="J58" s="120" t="e">
        <f t="shared" si="18"/>
        <v>#DIV/0!</v>
      </c>
      <c r="K58" s="128"/>
      <c r="L58" s="195">
        <f t="shared" si="19"/>
        <v>43</v>
      </c>
      <c r="M58" s="120" t="e">
        <f t="shared" si="20"/>
        <v>#DIV/0!</v>
      </c>
      <c r="N58" s="129"/>
    </row>
    <row r="59" spans="1:15" x14ac:dyDescent="0.25">
      <c r="B59" s="16"/>
      <c r="C59" s="119">
        <v>300</v>
      </c>
      <c r="D59" s="120" t="e">
        <f>(D46-$D$43)</f>
        <v>#DIV/0!</v>
      </c>
      <c r="E59" s="128"/>
      <c r="F59" s="195">
        <f t="shared" si="15"/>
        <v>28</v>
      </c>
      <c r="G59" s="120" t="e">
        <f t="shared" si="16"/>
        <v>#DIV/0!</v>
      </c>
      <c r="H59" s="129"/>
      <c r="I59" s="195">
        <f t="shared" si="17"/>
        <v>36</v>
      </c>
      <c r="J59" s="120" t="e">
        <f t="shared" si="18"/>
        <v>#DIV/0!</v>
      </c>
      <c r="K59" s="128"/>
      <c r="L59" s="195">
        <f t="shared" si="19"/>
        <v>44</v>
      </c>
      <c r="M59" s="120" t="e">
        <f t="shared" si="20"/>
        <v>#DIV/0!</v>
      </c>
      <c r="N59" s="129"/>
    </row>
    <row r="60" spans="1:15" x14ac:dyDescent="0.25">
      <c r="A60" s="6"/>
      <c r="B60" s="16"/>
      <c r="C60" s="119">
        <v>400</v>
      </c>
      <c r="D60" s="120" t="e">
        <f>(D47-$D$43)</f>
        <v>#DIV/0!</v>
      </c>
      <c r="E60" s="128"/>
      <c r="F60" s="195">
        <f t="shared" si="15"/>
        <v>29</v>
      </c>
      <c r="G60" s="120" t="e">
        <f t="shared" si="16"/>
        <v>#DIV/0!</v>
      </c>
      <c r="H60" s="129"/>
      <c r="I60" s="195">
        <f t="shared" si="17"/>
        <v>37</v>
      </c>
      <c r="J60" s="120" t="e">
        <f t="shared" si="18"/>
        <v>#DIV/0!</v>
      </c>
      <c r="K60" s="128"/>
      <c r="L60" s="195">
        <f t="shared" si="19"/>
        <v>45</v>
      </c>
      <c r="M60" s="120" t="e">
        <f t="shared" si="20"/>
        <v>#DIV/0!</v>
      </c>
      <c r="N60" s="129"/>
    </row>
    <row r="61" spans="1:15" x14ac:dyDescent="0.25">
      <c r="A61" s="6"/>
      <c r="B61" s="16"/>
      <c r="C61" s="123"/>
      <c r="D61" s="128"/>
      <c r="E61" s="128"/>
      <c r="F61" s="195">
        <f t="shared" si="15"/>
        <v>30</v>
      </c>
      <c r="G61" s="120" t="e">
        <f t="shared" si="16"/>
        <v>#DIV/0!</v>
      </c>
      <c r="H61" s="129"/>
      <c r="I61" s="195">
        <f t="shared" si="17"/>
        <v>38</v>
      </c>
      <c r="J61" s="120" t="e">
        <f t="shared" si="18"/>
        <v>#DIV/0!</v>
      </c>
      <c r="K61" s="128"/>
      <c r="L61" s="195">
        <f t="shared" si="19"/>
        <v>46</v>
      </c>
      <c r="M61" s="120" t="e">
        <f t="shared" si="20"/>
        <v>#DIV/0!</v>
      </c>
      <c r="N61" s="129"/>
    </row>
    <row r="62" spans="1:15" x14ac:dyDescent="0.25">
      <c r="A62" s="6"/>
      <c r="B62" s="16"/>
      <c r="C62" s="123"/>
      <c r="D62" s="128"/>
      <c r="E62" s="128"/>
      <c r="F62" s="195">
        <f t="shared" si="15"/>
        <v>31</v>
      </c>
      <c r="G62" s="120" t="e">
        <f t="shared" si="16"/>
        <v>#DIV/0!</v>
      </c>
      <c r="H62" s="129"/>
      <c r="I62" s="195">
        <f t="shared" si="17"/>
        <v>39</v>
      </c>
      <c r="J62" s="120" t="e">
        <f t="shared" si="18"/>
        <v>#DIV/0!</v>
      </c>
      <c r="K62" s="128"/>
      <c r="L62" s="195">
        <f t="shared" si="19"/>
        <v>47</v>
      </c>
      <c r="M62" s="120" t="e">
        <f t="shared" si="20"/>
        <v>#DIV/0!</v>
      </c>
      <c r="N62" s="129"/>
    </row>
    <row r="63" spans="1:15" x14ac:dyDescent="0.25">
      <c r="A63" s="6"/>
      <c r="B63" s="16"/>
      <c r="C63" s="124"/>
      <c r="D63" s="130"/>
      <c r="E63" s="130"/>
      <c r="F63" s="127">
        <f t="shared" si="15"/>
        <v>32</v>
      </c>
      <c r="G63" s="125" t="e">
        <f t="shared" si="16"/>
        <v>#DIV/0!</v>
      </c>
      <c r="H63" s="131"/>
      <c r="I63" s="127">
        <f t="shared" si="17"/>
        <v>40</v>
      </c>
      <c r="J63" s="125" t="e">
        <f t="shared" si="18"/>
        <v>#DIV/0!</v>
      </c>
      <c r="K63" s="130"/>
      <c r="L63" s="127">
        <f t="shared" si="19"/>
        <v>48</v>
      </c>
      <c r="M63" s="125" t="e">
        <f t="shared" si="20"/>
        <v>#DIV/0!</v>
      </c>
      <c r="N63" s="131"/>
    </row>
    <row r="64" spans="1:15" x14ac:dyDescent="0.25">
      <c r="A64" s="94"/>
    </row>
    <row r="65" spans="1:16" x14ac:dyDescent="0.25">
      <c r="A65" s="95" t="s">
        <v>56</v>
      </c>
      <c r="B65" s="227" t="s">
        <v>47</v>
      </c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P65" s="88"/>
    </row>
    <row r="66" spans="1:16" x14ac:dyDescent="0.25">
      <c r="A66" s="94"/>
      <c r="B66" s="97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8"/>
    </row>
    <row r="67" spans="1:16" x14ac:dyDescent="0.25">
      <c r="A67" s="94"/>
      <c r="B67" s="23"/>
      <c r="C67" s="26"/>
      <c r="D67" s="26"/>
      <c r="E67" s="26"/>
      <c r="F67" s="26"/>
      <c r="G67" s="26"/>
      <c r="H67" s="171"/>
      <c r="I67" s="16"/>
      <c r="J67" s="18"/>
      <c r="K67" s="38"/>
      <c r="L67" s="97"/>
      <c r="M67" s="16"/>
      <c r="N67" s="18"/>
      <c r="P67" s="88"/>
    </row>
    <row r="68" spans="1:16" x14ac:dyDescent="0.25">
      <c r="A68" s="94"/>
      <c r="B68" s="96"/>
      <c r="C68" s="16"/>
      <c r="D68" s="16"/>
      <c r="E68" s="16"/>
      <c r="F68" s="16"/>
      <c r="G68" s="16"/>
      <c r="H68" s="172"/>
      <c r="I68" s="16"/>
      <c r="J68" s="38" t="s">
        <v>65</v>
      </c>
      <c r="K68" s="38" t="s">
        <v>66</v>
      </c>
      <c r="L68" s="38"/>
      <c r="M68" s="16"/>
      <c r="N68" s="18"/>
      <c r="P68" s="88"/>
    </row>
    <row r="69" spans="1:16" ht="15.75" thickBot="1" x14ac:dyDescent="0.3">
      <c r="A69" s="94"/>
      <c r="B69" s="96"/>
      <c r="C69" s="16"/>
      <c r="D69" s="35"/>
      <c r="E69" s="35"/>
      <c r="F69" s="35"/>
      <c r="G69" s="16"/>
      <c r="H69" s="172"/>
      <c r="I69" s="16"/>
      <c r="J69" s="18"/>
      <c r="K69" s="18"/>
      <c r="L69" s="18"/>
      <c r="M69" s="18"/>
      <c r="N69" s="18"/>
    </row>
    <row r="70" spans="1:16" ht="15.75" thickBot="1" x14ac:dyDescent="0.3">
      <c r="A70" s="94"/>
      <c r="B70" s="96"/>
      <c r="C70" s="16"/>
      <c r="D70" s="35"/>
      <c r="E70" s="35"/>
      <c r="F70" s="35"/>
      <c r="G70" s="35"/>
      <c r="H70" s="173"/>
      <c r="I70" s="35"/>
      <c r="J70" s="16"/>
      <c r="K70" s="38" t="s">
        <v>63</v>
      </c>
      <c r="L70" s="99"/>
      <c r="M70" s="18"/>
      <c r="N70" s="18"/>
    </row>
    <row r="71" spans="1:16" ht="15.75" thickBot="1" x14ac:dyDescent="0.3">
      <c r="A71" s="94"/>
      <c r="B71" s="96"/>
      <c r="C71" s="16"/>
      <c r="D71" s="35"/>
      <c r="E71" s="35"/>
      <c r="F71" s="35"/>
      <c r="G71" s="35"/>
      <c r="H71" s="173"/>
      <c r="I71" s="35"/>
      <c r="J71" s="16"/>
      <c r="K71" s="38" t="s">
        <v>64</v>
      </c>
      <c r="L71" s="99"/>
      <c r="M71" s="18"/>
      <c r="N71" s="18"/>
    </row>
    <row r="72" spans="1:16" x14ac:dyDescent="0.25">
      <c r="A72" s="94"/>
      <c r="B72" s="96"/>
      <c r="C72" s="16"/>
      <c r="D72" s="16"/>
      <c r="E72" s="16"/>
      <c r="F72" s="100"/>
      <c r="G72" s="35"/>
      <c r="H72" s="173"/>
      <c r="I72" s="35"/>
      <c r="J72" s="16"/>
      <c r="K72" s="18"/>
      <c r="L72" s="18"/>
      <c r="M72" s="18"/>
      <c r="N72" s="18"/>
    </row>
    <row r="73" spans="1:16" x14ac:dyDescent="0.25">
      <c r="A73" s="94"/>
      <c r="B73" s="96"/>
      <c r="C73" s="16"/>
      <c r="D73" s="100"/>
      <c r="E73" s="16" t="s">
        <v>36</v>
      </c>
      <c r="F73" s="101"/>
      <c r="G73" s="16"/>
      <c r="H73" s="172"/>
      <c r="I73" s="16"/>
      <c r="J73" s="97" t="s">
        <v>125</v>
      </c>
      <c r="K73" s="2" t="s">
        <v>112</v>
      </c>
      <c r="L73" s="18"/>
      <c r="M73" s="18"/>
      <c r="N73" s="18"/>
    </row>
    <row r="74" spans="1:16" x14ac:dyDescent="0.25">
      <c r="A74" s="94"/>
      <c r="B74" s="96"/>
      <c r="C74" s="16"/>
      <c r="D74" s="100"/>
      <c r="E74" s="16"/>
      <c r="F74" s="101"/>
      <c r="G74" s="16"/>
      <c r="H74" s="172"/>
      <c r="I74" s="16"/>
      <c r="K74" s="97" t="s">
        <v>110</v>
      </c>
      <c r="L74" s="18"/>
      <c r="M74" s="18"/>
      <c r="N74" s="18"/>
    </row>
    <row r="75" spans="1:16" x14ac:dyDescent="0.25">
      <c r="A75" s="94"/>
      <c r="B75" s="96"/>
      <c r="C75" s="16"/>
      <c r="D75" s="16" t="s">
        <v>35</v>
      </c>
      <c r="E75" s="16"/>
      <c r="F75" s="101"/>
      <c r="G75" s="16"/>
      <c r="H75" s="172"/>
      <c r="I75" s="16"/>
      <c r="K75" s="97" t="s">
        <v>111</v>
      </c>
      <c r="L75" s="18"/>
      <c r="M75" s="18"/>
      <c r="N75" s="18"/>
    </row>
    <row r="76" spans="1:16" x14ac:dyDescent="0.25">
      <c r="A76" s="94"/>
      <c r="B76" s="96"/>
      <c r="C76" s="16"/>
      <c r="D76" s="16"/>
      <c r="E76" s="16"/>
      <c r="F76" s="16"/>
      <c r="G76" s="16"/>
      <c r="H76" s="172"/>
      <c r="I76" s="16"/>
      <c r="J76" s="18"/>
      <c r="K76" s="18"/>
      <c r="L76" s="18"/>
      <c r="M76" s="18"/>
      <c r="N76" s="18"/>
    </row>
    <row r="77" spans="1:16" x14ac:dyDescent="0.25">
      <c r="A77" s="94"/>
      <c r="B77" s="96"/>
      <c r="C77" s="16"/>
      <c r="D77" s="16"/>
      <c r="E77" s="16"/>
      <c r="F77" s="16"/>
      <c r="G77" s="16"/>
      <c r="H77" s="172"/>
      <c r="I77" s="16"/>
      <c r="J77" s="18"/>
      <c r="K77" s="18"/>
      <c r="L77" s="18"/>
      <c r="M77" s="18"/>
      <c r="N77" s="18"/>
    </row>
    <row r="78" spans="1:16" x14ac:dyDescent="0.25">
      <c r="A78" s="94"/>
      <c r="B78" s="96"/>
      <c r="C78" s="16"/>
      <c r="D78" s="16"/>
      <c r="E78" s="16"/>
      <c r="F78" s="16"/>
      <c r="G78" s="16"/>
      <c r="H78" s="172"/>
      <c r="I78" s="16"/>
      <c r="J78" s="18"/>
      <c r="K78" s="18"/>
      <c r="L78" s="18"/>
      <c r="M78" s="18"/>
      <c r="N78" s="18"/>
    </row>
    <row r="79" spans="1:16" x14ac:dyDescent="0.25">
      <c r="A79" s="94"/>
      <c r="B79" s="96"/>
      <c r="C79" s="16"/>
      <c r="D79" s="16"/>
      <c r="E79" s="16"/>
      <c r="F79" s="16"/>
      <c r="G79" s="16"/>
      <c r="H79" s="172"/>
      <c r="I79" s="16"/>
      <c r="J79" s="18"/>
      <c r="K79" s="18"/>
      <c r="L79" s="18"/>
      <c r="M79" s="18"/>
      <c r="N79" s="18"/>
    </row>
    <row r="80" spans="1:16" x14ac:dyDescent="0.25">
      <c r="A80" s="94"/>
      <c r="B80" s="96"/>
      <c r="C80" s="16"/>
      <c r="D80" s="16"/>
      <c r="E80" s="16"/>
      <c r="F80" s="16"/>
      <c r="G80" s="16"/>
      <c r="H80" s="172"/>
      <c r="I80" s="16"/>
      <c r="J80" s="18"/>
      <c r="K80" s="18"/>
      <c r="L80" s="18"/>
      <c r="M80" s="18"/>
      <c r="N80" s="18"/>
    </row>
    <row r="81" spans="1:16" x14ac:dyDescent="0.25">
      <c r="B81" s="96"/>
      <c r="C81" s="16"/>
      <c r="D81" s="16"/>
      <c r="E81" s="16"/>
      <c r="F81" s="16"/>
      <c r="G81" s="16"/>
      <c r="H81" s="172"/>
      <c r="I81" s="16"/>
      <c r="J81" s="18"/>
      <c r="K81" s="18"/>
      <c r="L81" s="18"/>
      <c r="M81" s="18"/>
      <c r="N81" s="18"/>
      <c r="P81" s="88"/>
    </row>
    <row r="82" spans="1:16" x14ac:dyDescent="0.25">
      <c r="A82" s="94"/>
      <c r="B82" s="104"/>
      <c r="C82" s="105"/>
      <c r="D82" s="105"/>
      <c r="E82" s="105"/>
      <c r="F82" s="105"/>
      <c r="G82" s="105"/>
      <c r="H82" s="174"/>
      <c r="I82" s="16"/>
      <c r="J82" s="18"/>
      <c r="K82" s="18"/>
      <c r="L82" s="18"/>
      <c r="M82" s="18"/>
      <c r="N82" s="18"/>
      <c r="P82" s="88"/>
    </row>
    <row r="83" spans="1:16" s="18" customFormat="1" x14ac:dyDescent="0.25">
      <c r="A83" s="102"/>
      <c r="B83" s="16"/>
      <c r="C83" s="16"/>
      <c r="D83" s="16"/>
      <c r="E83" s="16"/>
      <c r="F83" s="16"/>
      <c r="G83" s="16"/>
      <c r="H83" s="16"/>
      <c r="I83" s="16"/>
      <c r="P83" s="103"/>
    </row>
    <row r="84" spans="1:16" x14ac:dyDescent="0.25">
      <c r="A84" s="2" t="s">
        <v>34</v>
      </c>
      <c r="B84" s="193" t="s">
        <v>48</v>
      </c>
      <c r="C84" s="35"/>
      <c r="D84" s="35"/>
      <c r="E84" s="35"/>
      <c r="F84" s="35"/>
      <c r="G84" s="16"/>
      <c r="H84" s="35"/>
      <c r="I84" s="35"/>
      <c r="J84" s="35"/>
      <c r="K84" s="16"/>
      <c r="L84" s="35"/>
      <c r="M84" s="35"/>
      <c r="N84" s="35"/>
      <c r="O84" s="16"/>
    </row>
    <row r="85" spans="1:16" x14ac:dyDescent="0.25">
      <c r="A85" s="2"/>
      <c r="B85" s="160" t="s">
        <v>62</v>
      </c>
      <c r="C85" s="35"/>
      <c r="D85" s="35"/>
      <c r="E85" s="35"/>
      <c r="F85" s="35"/>
      <c r="G85" s="16"/>
      <c r="H85" s="35"/>
      <c r="I85" s="35"/>
      <c r="J85" s="35"/>
      <c r="K85" s="16"/>
      <c r="L85" s="35"/>
      <c r="M85" s="35"/>
      <c r="N85" s="35"/>
      <c r="O85" s="16"/>
    </row>
    <row r="86" spans="1:16" x14ac:dyDescent="0.25">
      <c r="A86" s="2"/>
      <c r="B86" s="193"/>
      <c r="C86" s="35"/>
      <c r="D86" s="35"/>
      <c r="E86" s="35"/>
      <c r="F86" s="35"/>
      <c r="G86" s="16"/>
      <c r="H86" s="35"/>
      <c r="I86" s="35"/>
      <c r="J86" s="35"/>
      <c r="K86" s="16"/>
      <c r="L86" s="35"/>
      <c r="M86" s="35"/>
      <c r="N86" s="35"/>
      <c r="O86" s="16"/>
    </row>
    <row r="87" spans="1:16" x14ac:dyDescent="0.25">
      <c r="A87" s="94"/>
      <c r="B87" s="215" t="s">
        <v>38</v>
      </c>
      <c r="C87" s="215"/>
      <c r="D87" s="215"/>
      <c r="E87" s="215"/>
      <c r="F87" s="215"/>
      <c r="G87" s="215"/>
      <c r="H87" s="215"/>
      <c r="I87" s="215"/>
      <c r="J87" s="215"/>
      <c r="K87" s="10"/>
      <c r="L87" s="10"/>
      <c r="M87" s="10"/>
      <c r="N87" s="10"/>
      <c r="O87" s="107"/>
    </row>
    <row r="88" spans="1:16" ht="15.75" thickBot="1" x14ac:dyDescent="0.3">
      <c r="A88" s="94"/>
      <c r="B88" s="108" t="s">
        <v>1</v>
      </c>
      <c r="C88" s="108" t="s">
        <v>11</v>
      </c>
      <c r="D88" s="188"/>
      <c r="E88" s="205" t="s">
        <v>119</v>
      </c>
      <c r="F88" s="198" t="s">
        <v>143</v>
      </c>
      <c r="G88" s="108" t="s">
        <v>11</v>
      </c>
      <c r="J88" s="162"/>
      <c r="L88" s="188"/>
      <c r="N88" s="188"/>
      <c r="O88" s="107"/>
    </row>
    <row r="89" spans="1:16" x14ac:dyDescent="0.25">
      <c r="A89" s="107"/>
      <c r="B89" s="109">
        <v>0</v>
      </c>
      <c r="C89" s="47" t="e">
        <f>(D56-$L$71)/$L$70</f>
        <v>#DIV/0!</v>
      </c>
      <c r="D89" s="110"/>
      <c r="E89" s="3" t="e">
        <f>Data!#REF!</f>
        <v>#REF!</v>
      </c>
      <c r="F89" s="168">
        <v>25</v>
      </c>
      <c r="G89" s="47" t="e">
        <f>(G56-$L$71)/$L$70</f>
        <v>#DIV/0!</v>
      </c>
      <c r="J89" s="20"/>
      <c r="L89" s="35"/>
      <c r="N89" s="110"/>
      <c r="O89" s="107"/>
    </row>
    <row r="90" spans="1:16" x14ac:dyDescent="0.25">
      <c r="A90" s="107"/>
      <c r="B90" s="109">
        <v>100</v>
      </c>
      <c r="C90" s="47" t="e">
        <f>(D57-$L$71)/$L$70</f>
        <v>#DIV/0!</v>
      </c>
      <c r="D90" s="110"/>
      <c r="E90" s="3" t="e">
        <f>Data!#REF!</f>
        <v>#REF!</v>
      </c>
      <c r="F90" s="168">
        <v>26</v>
      </c>
      <c r="G90" s="47" t="e">
        <f t="shared" ref="G90:G95" si="21">(G57-$L$71)/$L$70</f>
        <v>#DIV/0!</v>
      </c>
      <c r="J90" s="20"/>
      <c r="N90" s="110"/>
      <c r="O90" s="107"/>
    </row>
    <row r="91" spans="1:16" x14ac:dyDescent="0.25">
      <c r="A91" s="107"/>
      <c r="B91" s="109">
        <v>200</v>
      </c>
      <c r="C91" s="47" t="e">
        <f>(D58-$L$71)/$L$70</f>
        <v>#DIV/0!</v>
      </c>
      <c r="D91" s="110"/>
      <c r="E91" s="3" t="e">
        <f>Data!#REF!</f>
        <v>#REF!</v>
      </c>
      <c r="F91" s="168">
        <v>27</v>
      </c>
      <c r="G91" s="47" t="e">
        <f t="shared" si="21"/>
        <v>#DIV/0!</v>
      </c>
      <c r="J91" s="20"/>
      <c r="K91" s="182"/>
      <c r="N91" s="110"/>
      <c r="O91" s="107"/>
    </row>
    <row r="92" spans="1:16" x14ac:dyDescent="0.25">
      <c r="A92" s="107"/>
      <c r="B92" s="109">
        <v>300</v>
      </c>
      <c r="C92" s="47" t="e">
        <f>(D59-$L$71)/$L$70</f>
        <v>#DIV/0!</v>
      </c>
      <c r="D92" s="110"/>
      <c r="E92" s="3" t="e">
        <f>Data!#REF!</f>
        <v>#REF!</v>
      </c>
      <c r="F92" s="168">
        <v>28</v>
      </c>
      <c r="G92" s="47" t="e">
        <f t="shared" si="21"/>
        <v>#DIV/0!</v>
      </c>
      <c r="J92" s="20"/>
      <c r="N92" s="110"/>
      <c r="O92" s="107"/>
    </row>
    <row r="93" spans="1:16" x14ac:dyDescent="0.25">
      <c r="A93" s="107"/>
      <c r="B93" s="109">
        <v>400</v>
      </c>
      <c r="C93" s="47" t="e">
        <f>(D60-$L$71)/$L$70</f>
        <v>#DIV/0!</v>
      </c>
      <c r="D93" s="110"/>
      <c r="E93" s="3" t="e">
        <f>Data!#REF!</f>
        <v>#REF!</v>
      </c>
      <c r="F93" s="168">
        <v>29</v>
      </c>
      <c r="G93" s="47" t="e">
        <f t="shared" si="21"/>
        <v>#DIV/0!</v>
      </c>
      <c r="J93" s="20"/>
      <c r="K93" s="182"/>
      <c r="N93" s="110"/>
      <c r="O93" s="107"/>
    </row>
    <row r="94" spans="1:16" x14ac:dyDescent="0.25">
      <c r="A94" s="94"/>
      <c r="B94" s="113"/>
      <c r="C94" s="65"/>
      <c r="D94" s="110"/>
      <c r="E94" s="3" t="e">
        <f>Data!#REF!</f>
        <v>#REF!</v>
      </c>
      <c r="F94" s="168">
        <v>30</v>
      </c>
      <c r="G94" s="47" t="e">
        <f t="shared" si="21"/>
        <v>#DIV/0!</v>
      </c>
      <c r="J94" s="20"/>
      <c r="N94" s="110"/>
      <c r="O94" s="107"/>
      <c r="P94" s="88"/>
    </row>
    <row r="95" spans="1:16" x14ac:dyDescent="0.25">
      <c r="A95" s="94"/>
      <c r="B95" s="113"/>
      <c r="C95" s="65"/>
      <c r="D95" s="110"/>
      <c r="E95" s="3" t="e">
        <f>Data!#REF!</f>
        <v>#REF!</v>
      </c>
      <c r="F95" s="168">
        <v>31</v>
      </c>
      <c r="G95" s="47" t="e">
        <f t="shared" si="21"/>
        <v>#DIV/0!</v>
      </c>
      <c r="J95" s="20"/>
      <c r="K95" s="182"/>
      <c r="N95" s="110"/>
      <c r="O95" s="107"/>
      <c r="P95" s="88"/>
    </row>
    <row r="96" spans="1:16" x14ac:dyDescent="0.25">
      <c r="A96" s="94"/>
      <c r="B96" s="113"/>
      <c r="C96" s="65"/>
      <c r="D96" s="110"/>
      <c r="E96" s="3" t="e">
        <f>Data!#REF!</f>
        <v>#REF!</v>
      </c>
      <c r="F96" s="168">
        <v>32</v>
      </c>
      <c r="G96" s="47" t="e">
        <f>(G63-$L$71)/$L$70</f>
        <v>#DIV/0!</v>
      </c>
      <c r="J96" s="20"/>
      <c r="N96" s="110"/>
      <c r="O96" s="107"/>
      <c r="P96" s="88"/>
    </row>
    <row r="97" spans="1:16" x14ac:dyDescent="0.25">
      <c r="A97" s="94"/>
      <c r="B97" s="33"/>
      <c r="C97" s="33"/>
      <c r="D97" s="33"/>
      <c r="E97" s="3" t="e">
        <f>Data!#REF!</f>
        <v>#REF!</v>
      </c>
      <c r="F97" s="168">
        <v>33</v>
      </c>
      <c r="G97" s="47" t="e">
        <f>(J56-$L$71)/$L$70</f>
        <v>#DIV/0!</v>
      </c>
      <c r="J97" s="20"/>
      <c r="K97" s="182"/>
      <c r="P97" s="88"/>
    </row>
    <row r="98" spans="1:16" x14ac:dyDescent="0.25">
      <c r="A98" s="94"/>
      <c r="B98" s="33"/>
      <c r="C98" s="33"/>
      <c r="D98" s="33"/>
      <c r="E98" s="3" t="e">
        <f>Data!#REF!</f>
        <v>#REF!</v>
      </c>
      <c r="F98" s="168">
        <v>34</v>
      </c>
      <c r="G98" s="47" t="e">
        <f>(J57-$L$71)/$L$70</f>
        <v>#DIV/0!</v>
      </c>
      <c r="J98" s="20"/>
      <c r="P98" s="88"/>
    </row>
    <row r="99" spans="1:16" x14ac:dyDescent="0.25">
      <c r="A99" s="94"/>
      <c r="B99" s="33"/>
      <c r="C99" s="33"/>
      <c r="D99" s="33"/>
      <c r="E99" s="3" t="e">
        <f>Data!#REF!</f>
        <v>#REF!</v>
      </c>
      <c r="F99" s="168">
        <v>35</v>
      </c>
      <c r="G99" s="47" t="e">
        <f t="shared" ref="G99:G104" si="22">(J58-$L$71)/$L$70</f>
        <v>#DIV/0!</v>
      </c>
      <c r="J99" s="20"/>
      <c r="K99" s="182"/>
      <c r="P99" s="88"/>
    </row>
    <row r="100" spans="1:16" x14ac:dyDescent="0.25">
      <c r="E100" s="3" t="e">
        <f>Data!#REF!</f>
        <v>#REF!</v>
      </c>
      <c r="F100" s="168">
        <v>36</v>
      </c>
      <c r="G100" s="47" t="e">
        <f t="shared" si="22"/>
        <v>#DIV/0!</v>
      </c>
      <c r="J100" s="20"/>
    </row>
    <row r="101" spans="1:16" x14ac:dyDescent="0.25">
      <c r="E101" s="3" t="e">
        <f>Data!#REF!</f>
        <v>#REF!</v>
      </c>
      <c r="F101" s="168">
        <v>37</v>
      </c>
      <c r="G101" s="47" t="e">
        <f t="shared" si="22"/>
        <v>#DIV/0!</v>
      </c>
      <c r="J101" s="20"/>
      <c r="K101" s="182"/>
    </row>
    <row r="102" spans="1:16" x14ac:dyDescent="0.25">
      <c r="E102" s="3" t="e">
        <f>Data!#REF!</f>
        <v>#REF!</v>
      </c>
      <c r="F102" s="168">
        <v>38</v>
      </c>
      <c r="G102" s="47" t="e">
        <f t="shared" si="22"/>
        <v>#DIV/0!</v>
      </c>
      <c r="J102" s="20"/>
    </row>
    <row r="103" spans="1:16" x14ac:dyDescent="0.25">
      <c r="E103" s="3" t="e">
        <f>Data!#REF!</f>
        <v>#REF!</v>
      </c>
      <c r="F103" s="168">
        <v>39</v>
      </c>
      <c r="G103" s="47" t="e">
        <f t="shared" si="22"/>
        <v>#DIV/0!</v>
      </c>
      <c r="J103" s="20"/>
      <c r="K103" s="182"/>
    </row>
    <row r="104" spans="1:16" x14ac:dyDescent="0.25">
      <c r="E104" s="3" t="e">
        <f>Data!#REF!</f>
        <v>#REF!</v>
      </c>
      <c r="F104" s="168">
        <v>40</v>
      </c>
      <c r="G104" s="47" t="e">
        <f t="shared" si="22"/>
        <v>#DIV/0!</v>
      </c>
      <c r="J104" s="20"/>
    </row>
    <row r="105" spans="1:16" x14ac:dyDescent="0.25">
      <c r="E105" s="3" t="e">
        <f>Data!#REF!</f>
        <v>#REF!</v>
      </c>
      <c r="F105" s="168">
        <v>41</v>
      </c>
      <c r="G105" s="47" t="e">
        <f>(M56-$L$71)/$L$70</f>
        <v>#DIV/0!</v>
      </c>
      <c r="J105" s="183"/>
      <c r="K105" s="182"/>
    </row>
    <row r="106" spans="1:16" x14ac:dyDescent="0.25">
      <c r="E106" s="3" t="e">
        <f>Data!#REF!</f>
        <v>#REF!</v>
      </c>
      <c r="F106" s="168">
        <v>42</v>
      </c>
      <c r="G106" s="47" t="e">
        <f t="shared" ref="G106:G112" si="23">(M57-$L$71)/$L$70</f>
        <v>#DIV/0!</v>
      </c>
      <c r="K106" s="182"/>
    </row>
    <row r="107" spans="1:16" x14ac:dyDescent="0.25">
      <c r="E107" s="3" t="e">
        <f>Data!#REF!</f>
        <v>#REF!</v>
      </c>
      <c r="F107" s="168">
        <v>43</v>
      </c>
      <c r="G107" s="47" t="e">
        <f t="shared" si="23"/>
        <v>#DIV/0!</v>
      </c>
      <c r="K107" s="182"/>
    </row>
    <row r="108" spans="1:16" x14ac:dyDescent="0.25">
      <c r="E108" s="3" t="e">
        <f>Data!#REF!</f>
        <v>#REF!</v>
      </c>
      <c r="F108" s="168">
        <v>44</v>
      </c>
      <c r="G108" s="47" t="e">
        <f t="shared" si="23"/>
        <v>#DIV/0!</v>
      </c>
      <c r="J108" s="20"/>
      <c r="K108" s="182"/>
    </row>
    <row r="109" spans="1:16" x14ac:dyDescent="0.25">
      <c r="E109" s="3" t="e">
        <f>Data!#REF!</f>
        <v>#REF!</v>
      </c>
      <c r="F109" s="168">
        <v>45</v>
      </c>
      <c r="G109" s="47" t="e">
        <f t="shared" si="23"/>
        <v>#DIV/0!</v>
      </c>
      <c r="J109" s="20"/>
    </row>
    <row r="110" spans="1:16" x14ac:dyDescent="0.25">
      <c r="E110" s="3" t="e">
        <f>Data!#REF!</f>
        <v>#REF!</v>
      </c>
      <c r="F110" s="168">
        <v>46</v>
      </c>
      <c r="G110" s="47" t="e">
        <f t="shared" si="23"/>
        <v>#DIV/0!</v>
      </c>
      <c r="J110" s="20"/>
      <c r="K110" s="182"/>
    </row>
    <row r="111" spans="1:16" x14ac:dyDescent="0.25">
      <c r="E111" s="3" t="e">
        <f>Data!#REF!</f>
        <v>#REF!</v>
      </c>
      <c r="F111" s="168">
        <v>47</v>
      </c>
      <c r="G111" s="47" t="e">
        <f t="shared" si="23"/>
        <v>#DIV/0!</v>
      </c>
      <c r="J111" s="20"/>
    </row>
    <row r="112" spans="1:16" x14ac:dyDescent="0.25">
      <c r="E112" s="3" t="e">
        <f>Data!#REF!</f>
        <v>#REF!</v>
      </c>
      <c r="F112" s="168">
        <v>48</v>
      </c>
      <c r="G112" s="47" t="e">
        <f t="shared" si="23"/>
        <v>#DIV/0!</v>
      </c>
      <c r="J112" s="20"/>
      <c r="K112" s="182"/>
    </row>
    <row r="114" spans="1:3" x14ac:dyDescent="0.25">
      <c r="A114" s="2" t="s">
        <v>100</v>
      </c>
      <c r="B114" s="2" t="s">
        <v>103</v>
      </c>
    </row>
    <row r="115" spans="1:3" x14ac:dyDescent="0.25">
      <c r="A115" s="2"/>
      <c r="C115" s="3" t="s">
        <v>97</v>
      </c>
    </row>
    <row r="116" spans="1:3" x14ac:dyDescent="0.25">
      <c r="A116" s="2"/>
      <c r="C116" s="3" t="s">
        <v>114</v>
      </c>
    </row>
    <row r="117" spans="1:3" x14ac:dyDescent="0.25">
      <c r="A117" s="2"/>
      <c r="C117" s="3" t="s">
        <v>101</v>
      </c>
    </row>
    <row r="118" spans="1:3" x14ac:dyDescent="0.25">
      <c r="A118" s="2"/>
      <c r="C118" s="3" t="s">
        <v>115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topLeftCell="A19" zoomScaleNormal="100" workbookViewId="0">
      <selection activeCell="E86" sqref="E86:E109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109</v>
      </c>
      <c r="J1" s="2" t="s">
        <v>68</v>
      </c>
    </row>
    <row r="2" spans="1:25" ht="18" x14ac:dyDescent="0.35">
      <c r="A2" s="2" t="s">
        <v>51</v>
      </c>
      <c r="J2" s="2" t="s">
        <v>131</v>
      </c>
    </row>
    <row r="3" spans="1:25" x14ac:dyDescent="0.25">
      <c r="A3" s="2"/>
      <c r="J3" s="2" t="s">
        <v>132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185">
        <v>44615</v>
      </c>
      <c r="C5" s="6"/>
      <c r="J5" s="2" t="s">
        <v>133</v>
      </c>
    </row>
    <row r="6" spans="1:25" x14ac:dyDescent="0.25">
      <c r="A6" s="2" t="s">
        <v>5</v>
      </c>
      <c r="B6" s="186" t="s">
        <v>158</v>
      </c>
      <c r="C6" s="201" t="s">
        <v>151</v>
      </c>
      <c r="J6" s="2" t="s">
        <v>83</v>
      </c>
    </row>
    <row r="7" spans="1:25" ht="17.25" x14ac:dyDescent="0.25">
      <c r="A7" s="2" t="s">
        <v>53</v>
      </c>
      <c r="B7" s="2" t="s">
        <v>134</v>
      </c>
      <c r="J7" s="2" t="s">
        <v>84</v>
      </c>
    </row>
    <row r="8" spans="1:25" x14ac:dyDescent="0.25">
      <c r="B8" s="2" t="s">
        <v>21</v>
      </c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2" t="s">
        <v>23</v>
      </c>
      <c r="B10" s="233" t="s">
        <v>43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thickBot="1" x14ac:dyDescent="0.3">
      <c r="A11" s="2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.75" thickBot="1" x14ac:dyDescent="0.3">
      <c r="B12" s="18"/>
      <c r="C12" s="39"/>
      <c r="D12" s="223" t="s">
        <v>39</v>
      </c>
      <c r="E12" s="216"/>
      <c r="F12" s="216"/>
      <c r="G12" s="216" t="s">
        <v>20</v>
      </c>
      <c r="H12" s="216"/>
      <c r="I12" s="216"/>
      <c r="J12" s="216" t="s">
        <v>20</v>
      </c>
      <c r="K12" s="216"/>
      <c r="L12" s="216"/>
      <c r="M12" s="217" t="s">
        <v>20</v>
      </c>
      <c r="N12" s="218"/>
      <c r="O12" s="219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B13" s="18"/>
      <c r="C13" s="40" t="s">
        <v>12</v>
      </c>
      <c r="D13" s="41">
        <v>0</v>
      </c>
      <c r="E13" s="42">
        <v>0</v>
      </c>
      <c r="F13" s="43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4">
        <v>9</v>
      </c>
      <c r="K13" s="17">
        <f t="shared" ref="K13:K20" si="2">J13</f>
        <v>9</v>
      </c>
      <c r="L13" s="45">
        <f t="shared" ref="L13:L20" si="3">J13</f>
        <v>9</v>
      </c>
      <c r="M13" s="17">
        <v>17</v>
      </c>
      <c r="N13" s="17">
        <f t="shared" ref="N13:N20" si="4">M13</f>
        <v>17</v>
      </c>
      <c r="O13" s="46">
        <f t="shared" ref="O13:O20" si="5">M13</f>
        <v>17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B14" s="18"/>
      <c r="C14" s="50" t="s">
        <v>13</v>
      </c>
      <c r="D14" s="51">
        <v>75</v>
      </c>
      <c r="E14" s="52">
        <v>75</v>
      </c>
      <c r="F14" s="53">
        <v>75</v>
      </c>
      <c r="G14" s="30">
        <v>2</v>
      </c>
      <c r="H14" s="30">
        <f t="shared" si="0"/>
        <v>2</v>
      </c>
      <c r="I14" s="30">
        <f t="shared" si="1"/>
        <v>2</v>
      </c>
      <c r="J14" s="54">
        <v>10</v>
      </c>
      <c r="K14" s="30">
        <f t="shared" si="2"/>
        <v>10</v>
      </c>
      <c r="L14" s="55">
        <f t="shared" si="3"/>
        <v>10</v>
      </c>
      <c r="M14" s="30">
        <v>18</v>
      </c>
      <c r="N14" s="30">
        <f t="shared" si="4"/>
        <v>18</v>
      </c>
      <c r="O14" s="56">
        <f t="shared" si="5"/>
        <v>18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B15" s="18"/>
      <c r="C15" s="57" t="s">
        <v>14</v>
      </c>
      <c r="D15" s="58">
        <v>150</v>
      </c>
      <c r="E15" s="47">
        <v>150</v>
      </c>
      <c r="F15" s="48">
        <v>150</v>
      </c>
      <c r="G15" s="15">
        <v>3</v>
      </c>
      <c r="H15" s="15">
        <f t="shared" si="0"/>
        <v>3</v>
      </c>
      <c r="I15" s="15">
        <f t="shared" si="1"/>
        <v>3</v>
      </c>
      <c r="J15" s="24">
        <v>11</v>
      </c>
      <c r="K15" s="15">
        <f t="shared" si="2"/>
        <v>11</v>
      </c>
      <c r="L15" s="59">
        <f t="shared" si="3"/>
        <v>11</v>
      </c>
      <c r="M15" s="15">
        <v>19</v>
      </c>
      <c r="N15" s="15">
        <f t="shared" si="4"/>
        <v>19</v>
      </c>
      <c r="O15" s="60">
        <f t="shared" si="5"/>
        <v>19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B16" s="18"/>
      <c r="C16" s="50" t="s">
        <v>15</v>
      </c>
      <c r="D16" s="51">
        <v>225</v>
      </c>
      <c r="E16" s="52">
        <v>225</v>
      </c>
      <c r="F16" s="53">
        <v>225</v>
      </c>
      <c r="G16" s="30">
        <v>4</v>
      </c>
      <c r="H16" s="30">
        <f t="shared" si="0"/>
        <v>4</v>
      </c>
      <c r="I16" s="30">
        <f t="shared" si="1"/>
        <v>4</v>
      </c>
      <c r="J16" s="54">
        <v>12</v>
      </c>
      <c r="K16" s="30">
        <f t="shared" si="2"/>
        <v>12</v>
      </c>
      <c r="L16" s="55">
        <f t="shared" si="3"/>
        <v>12</v>
      </c>
      <c r="M16" s="30">
        <v>20</v>
      </c>
      <c r="N16" s="30">
        <f t="shared" si="4"/>
        <v>20</v>
      </c>
      <c r="O16" s="56">
        <f t="shared" si="5"/>
        <v>20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B17" s="18"/>
      <c r="C17" s="57" t="s">
        <v>16</v>
      </c>
      <c r="D17" s="58">
        <v>300</v>
      </c>
      <c r="E17" s="47">
        <v>300</v>
      </c>
      <c r="F17" s="48">
        <v>300</v>
      </c>
      <c r="G17" s="15">
        <v>5</v>
      </c>
      <c r="H17" s="15">
        <f t="shared" si="0"/>
        <v>5</v>
      </c>
      <c r="I17" s="15">
        <f t="shared" si="1"/>
        <v>5</v>
      </c>
      <c r="J17" s="24">
        <v>13</v>
      </c>
      <c r="K17" s="15">
        <f t="shared" si="2"/>
        <v>13</v>
      </c>
      <c r="L17" s="59">
        <f t="shared" si="3"/>
        <v>13</v>
      </c>
      <c r="M17" s="15">
        <v>21</v>
      </c>
      <c r="N17" s="15">
        <f t="shared" si="4"/>
        <v>21</v>
      </c>
      <c r="O17" s="60">
        <f t="shared" si="5"/>
        <v>21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B18" s="18"/>
      <c r="C18" s="50" t="s">
        <v>17</v>
      </c>
      <c r="D18" s="61"/>
      <c r="E18" s="62"/>
      <c r="F18" s="63"/>
      <c r="G18" s="30">
        <v>6</v>
      </c>
      <c r="H18" s="30">
        <f t="shared" si="0"/>
        <v>6</v>
      </c>
      <c r="I18" s="30">
        <f t="shared" si="1"/>
        <v>6</v>
      </c>
      <c r="J18" s="54">
        <v>14</v>
      </c>
      <c r="K18" s="30">
        <f t="shared" si="2"/>
        <v>14</v>
      </c>
      <c r="L18" s="55">
        <f t="shared" si="3"/>
        <v>14</v>
      </c>
      <c r="M18" s="30">
        <v>22</v>
      </c>
      <c r="N18" s="30">
        <f t="shared" si="4"/>
        <v>22</v>
      </c>
      <c r="O18" s="56">
        <f t="shared" si="5"/>
        <v>22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B19" s="18"/>
      <c r="C19" s="57" t="s">
        <v>18</v>
      </c>
      <c r="D19" s="64"/>
      <c r="E19" s="65"/>
      <c r="F19" s="66"/>
      <c r="G19" s="15">
        <v>7</v>
      </c>
      <c r="H19" s="15">
        <f t="shared" si="0"/>
        <v>7</v>
      </c>
      <c r="I19" s="15">
        <f t="shared" si="1"/>
        <v>7</v>
      </c>
      <c r="J19" s="24">
        <v>15</v>
      </c>
      <c r="K19" s="15">
        <f t="shared" si="2"/>
        <v>15</v>
      </c>
      <c r="L19" s="59">
        <f t="shared" si="3"/>
        <v>15</v>
      </c>
      <c r="M19" s="15">
        <v>23</v>
      </c>
      <c r="N19" s="15">
        <f t="shared" si="4"/>
        <v>23</v>
      </c>
      <c r="O19" s="60">
        <f t="shared" si="5"/>
        <v>23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.75" thickBot="1" x14ac:dyDescent="0.3">
      <c r="B20" s="18"/>
      <c r="C20" s="67" t="s">
        <v>19</v>
      </c>
      <c r="D20" s="68"/>
      <c r="E20" s="69"/>
      <c r="F20" s="70"/>
      <c r="G20" s="19">
        <v>8</v>
      </c>
      <c r="H20" s="19">
        <f t="shared" si="0"/>
        <v>8</v>
      </c>
      <c r="I20" s="19">
        <f t="shared" si="1"/>
        <v>8</v>
      </c>
      <c r="J20" s="71">
        <v>16</v>
      </c>
      <c r="K20" s="19">
        <f t="shared" si="2"/>
        <v>16</v>
      </c>
      <c r="L20" s="72">
        <f t="shared" si="3"/>
        <v>16</v>
      </c>
      <c r="M20" s="19">
        <v>24</v>
      </c>
      <c r="N20" s="19">
        <f t="shared" si="4"/>
        <v>24</v>
      </c>
      <c r="O20" s="73">
        <f t="shared" si="5"/>
        <v>24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" t="s">
        <v>25</v>
      </c>
      <c r="B22" s="38" t="s">
        <v>106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5.75" thickBot="1" x14ac:dyDescent="0.3">
      <c r="B25" s="18"/>
      <c r="C25" s="18"/>
      <c r="D25" s="220" t="s">
        <v>44</v>
      </c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.75" thickBot="1" x14ac:dyDescent="0.3">
      <c r="B26" s="74"/>
      <c r="C26" s="18" t="s">
        <v>157</v>
      </c>
      <c r="D26" s="75">
        <v>1</v>
      </c>
      <c r="E26" s="14">
        <v>2</v>
      </c>
      <c r="F26" s="14">
        <v>3</v>
      </c>
      <c r="G26" s="76">
        <v>4</v>
      </c>
      <c r="H26" s="14">
        <v>5</v>
      </c>
      <c r="I26" s="77">
        <v>6</v>
      </c>
      <c r="J26" s="14">
        <v>7</v>
      </c>
      <c r="K26" s="14">
        <v>8</v>
      </c>
      <c r="L26" s="14">
        <v>9</v>
      </c>
      <c r="M26" s="76">
        <v>10</v>
      </c>
      <c r="N26" s="14">
        <v>11</v>
      </c>
      <c r="O26" s="78">
        <v>12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B27" s="18"/>
      <c r="C27" s="18">
        <v>21.1</v>
      </c>
      <c r="D27" s="140">
        <v>5.7099999999999998E-2</v>
      </c>
      <c r="E27" s="141">
        <v>5.8599999999999999E-2</v>
      </c>
      <c r="F27" s="141">
        <v>5.8599999999999999E-2</v>
      </c>
      <c r="G27" s="142">
        <v>0.2722</v>
      </c>
      <c r="H27" s="141">
        <v>0.2412</v>
      </c>
      <c r="I27" s="28">
        <v>0.25340000000000001</v>
      </c>
      <c r="J27" s="141">
        <v>0.27400000000000002</v>
      </c>
      <c r="K27" s="141">
        <v>0.25009999999999999</v>
      </c>
      <c r="L27" s="141">
        <v>0.26450000000000001</v>
      </c>
      <c r="M27" s="142">
        <v>0.26600000000000001</v>
      </c>
      <c r="N27" s="141">
        <v>0.25</v>
      </c>
      <c r="O27" s="22">
        <v>0.25950000000000001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B28" s="18"/>
      <c r="C28" s="18"/>
      <c r="D28" s="143">
        <v>0.13639999999999999</v>
      </c>
      <c r="E28" s="144">
        <v>0.14280000000000001</v>
      </c>
      <c r="F28" s="144">
        <v>0.1469</v>
      </c>
      <c r="G28" s="145">
        <v>0.24390000000000001</v>
      </c>
      <c r="H28" s="144">
        <v>0.25600000000000001</v>
      </c>
      <c r="I28" s="27">
        <v>0.26819999999999999</v>
      </c>
      <c r="J28" s="144">
        <v>0.2447</v>
      </c>
      <c r="K28" s="144">
        <v>0.23699999999999999</v>
      </c>
      <c r="L28" s="144">
        <v>0.22889999999999999</v>
      </c>
      <c r="M28" s="145">
        <v>0.25650000000000001</v>
      </c>
      <c r="N28" s="144">
        <v>0.26069999999999999</v>
      </c>
      <c r="O28" s="21">
        <v>0.27679999999999999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B29" s="18"/>
      <c r="C29" s="18"/>
      <c r="D29" s="146">
        <v>0.25030000000000002</v>
      </c>
      <c r="E29" s="147">
        <v>0.24479999999999999</v>
      </c>
      <c r="F29" s="147">
        <v>0.2462</v>
      </c>
      <c r="G29" s="148">
        <v>0.22120000000000001</v>
      </c>
      <c r="H29" s="147">
        <v>0.2369</v>
      </c>
      <c r="I29" s="149">
        <v>0.24060000000000001</v>
      </c>
      <c r="J29" s="147">
        <v>0.2112</v>
      </c>
      <c r="K29" s="147">
        <v>0.19939999999999999</v>
      </c>
      <c r="L29" s="147">
        <v>0.20250000000000001</v>
      </c>
      <c r="M29" s="148">
        <v>0.2697</v>
      </c>
      <c r="N29" s="147">
        <v>0.23649999999999999</v>
      </c>
      <c r="O29" s="150">
        <v>0.26419999999999999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B30" s="18"/>
      <c r="C30" s="18"/>
      <c r="D30" s="143">
        <v>0.34179999999999999</v>
      </c>
      <c r="E30" s="144">
        <v>0.33379999999999999</v>
      </c>
      <c r="F30" s="144">
        <v>0.34179999999999999</v>
      </c>
      <c r="G30" s="145">
        <v>0.25080000000000002</v>
      </c>
      <c r="H30" s="144">
        <v>0.2268</v>
      </c>
      <c r="I30" s="27">
        <v>0.24129999999999999</v>
      </c>
      <c r="J30" s="144">
        <v>0.2757</v>
      </c>
      <c r="K30" s="144">
        <v>0.2591</v>
      </c>
      <c r="L30" s="144">
        <v>0.25940000000000002</v>
      </c>
      <c r="M30" s="145">
        <v>0.23549999999999999</v>
      </c>
      <c r="N30" s="144">
        <v>0.23219999999999999</v>
      </c>
      <c r="O30" s="21">
        <v>0.2361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B31" s="18"/>
      <c r="C31" s="18"/>
      <c r="D31" s="146">
        <v>0.45490000000000003</v>
      </c>
      <c r="E31" s="147">
        <v>0.43530000000000002</v>
      </c>
      <c r="F31" s="147">
        <v>0.44130000000000003</v>
      </c>
      <c r="G31" s="148">
        <v>0.251</v>
      </c>
      <c r="H31" s="147">
        <v>0.25069999999999998</v>
      </c>
      <c r="I31" s="149">
        <v>0.2316</v>
      </c>
      <c r="J31" s="147">
        <v>0.2041</v>
      </c>
      <c r="K31" s="147">
        <v>0.18870000000000001</v>
      </c>
      <c r="L31" s="147">
        <v>0.17510000000000001</v>
      </c>
      <c r="M31" s="148">
        <v>0.23749999999999999</v>
      </c>
      <c r="N31" s="147">
        <v>0.2235</v>
      </c>
      <c r="O31" s="150">
        <v>0.23480000000000001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"/>
      <c r="B32" s="18"/>
      <c r="C32" s="18"/>
      <c r="D32" s="143">
        <v>5.8400000000000001E-2</v>
      </c>
      <c r="E32" s="144">
        <v>5.8799999999999998E-2</v>
      </c>
      <c r="F32" s="144">
        <v>5.9700000000000003E-2</v>
      </c>
      <c r="G32" s="145">
        <v>0.22539999999999999</v>
      </c>
      <c r="H32" s="144">
        <v>0.2152</v>
      </c>
      <c r="I32" s="27">
        <v>0.21970000000000001</v>
      </c>
      <c r="J32" s="144">
        <v>0.28549999999999998</v>
      </c>
      <c r="K32" s="144">
        <v>0.28370000000000001</v>
      </c>
      <c r="L32" s="144">
        <v>0.2974</v>
      </c>
      <c r="M32" s="145">
        <v>0.2142</v>
      </c>
      <c r="N32" s="144">
        <v>0.20880000000000001</v>
      </c>
      <c r="O32" s="21">
        <v>0.2198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88"/>
      <c r="B33" s="18"/>
      <c r="C33" s="18"/>
      <c r="D33" s="146">
        <v>5.79E-2</v>
      </c>
      <c r="E33" s="147">
        <v>5.8799999999999998E-2</v>
      </c>
      <c r="F33" s="147">
        <v>5.8799999999999998E-2</v>
      </c>
      <c r="G33" s="148">
        <v>0.26769999999999999</v>
      </c>
      <c r="H33" s="147">
        <v>0.2303</v>
      </c>
      <c r="I33" s="149">
        <v>0.23630000000000001</v>
      </c>
      <c r="J33" s="147">
        <v>0.23769999999999999</v>
      </c>
      <c r="K33" s="147">
        <v>0.23219999999999999</v>
      </c>
      <c r="L33" s="147">
        <v>0.2397</v>
      </c>
      <c r="M33" s="148">
        <v>0.2616</v>
      </c>
      <c r="N33" s="147">
        <v>0.26619999999999999</v>
      </c>
      <c r="O33" s="150">
        <v>0.2601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.75" thickBot="1" x14ac:dyDescent="0.3">
      <c r="A34" s="88"/>
      <c r="B34" s="18"/>
      <c r="C34" s="18"/>
      <c r="D34" s="151">
        <v>5.9400000000000001E-2</v>
      </c>
      <c r="E34" s="152">
        <v>6.1800000000000001E-2</v>
      </c>
      <c r="F34" s="152">
        <v>6.3200000000000006E-2</v>
      </c>
      <c r="G34" s="153">
        <v>0.38069999999999998</v>
      </c>
      <c r="H34" s="152">
        <v>0.34310000000000002</v>
      </c>
      <c r="I34" s="154">
        <v>0.36699999999999999</v>
      </c>
      <c r="J34" s="152">
        <v>0.23469999999999999</v>
      </c>
      <c r="K34" s="152">
        <v>0.2296</v>
      </c>
      <c r="L34" s="152">
        <v>0.23549999999999999</v>
      </c>
      <c r="M34" s="153">
        <v>0.40810000000000002</v>
      </c>
      <c r="N34" s="152">
        <v>0.36809999999999998</v>
      </c>
      <c r="O34" s="155">
        <v>0.38919999999999999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" t="s">
        <v>27</v>
      </c>
      <c r="B36" s="227" t="s">
        <v>40</v>
      </c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</row>
    <row r="37" spans="1:25" x14ac:dyDescent="0.25">
      <c r="A37" s="2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1:25" x14ac:dyDescent="0.25">
      <c r="A38" s="35"/>
      <c r="B38" s="97"/>
      <c r="C38" s="224" t="s">
        <v>28</v>
      </c>
      <c r="D38" s="225"/>
      <c r="E38" s="226"/>
      <c r="F38" s="224" t="s">
        <v>29</v>
      </c>
      <c r="G38" s="225"/>
      <c r="H38" s="226"/>
      <c r="I38" s="224" t="s">
        <v>30</v>
      </c>
      <c r="J38" s="225"/>
      <c r="K38" s="226"/>
      <c r="L38" s="224" t="s">
        <v>31</v>
      </c>
      <c r="M38" s="225"/>
      <c r="N38" s="226"/>
    </row>
    <row r="39" spans="1:25" x14ac:dyDescent="0.25">
      <c r="A39" s="35"/>
      <c r="B39" s="97"/>
      <c r="C39" s="114" t="s">
        <v>3</v>
      </c>
      <c r="D39" s="115" t="s">
        <v>4</v>
      </c>
      <c r="E39" s="116" t="s">
        <v>7</v>
      </c>
      <c r="F39" s="117" t="s">
        <v>20</v>
      </c>
      <c r="G39" s="118" t="s">
        <v>4</v>
      </c>
      <c r="H39" s="116" t="s">
        <v>7</v>
      </c>
      <c r="I39" s="117" t="s">
        <v>20</v>
      </c>
      <c r="J39" s="118" t="s">
        <v>4</v>
      </c>
      <c r="K39" s="116" t="s">
        <v>7</v>
      </c>
      <c r="L39" s="117" t="s">
        <v>20</v>
      </c>
      <c r="M39" s="118" t="s">
        <v>4</v>
      </c>
      <c r="N39" s="116" t="s">
        <v>7</v>
      </c>
    </row>
    <row r="40" spans="1:25" x14ac:dyDescent="0.25">
      <c r="A40" s="35"/>
      <c r="B40" s="16"/>
      <c r="C40" s="119">
        <v>0</v>
      </c>
      <c r="D40" s="136">
        <f>AVERAGE(D27:F27)</f>
        <v>5.8100000000000006E-2</v>
      </c>
      <c r="E40" s="137">
        <f>STDEV(D27:F27)</f>
        <v>8.6602540378443945E-4</v>
      </c>
      <c r="F40" s="122">
        <f t="shared" ref="F40:F47" si="6">G13</f>
        <v>1</v>
      </c>
      <c r="G40" s="136">
        <f t="shared" ref="G40:G47" si="7">AVERAGE(G27:I27)</f>
        <v>0.25559999999999999</v>
      </c>
      <c r="H40" s="137">
        <f t="shared" ref="H40:H47" si="8">STDEV(G27:I27)</f>
        <v>1.5616657773031973E-2</v>
      </c>
      <c r="I40" s="122">
        <f t="shared" ref="I40:I47" si="9">J13</f>
        <v>9</v>
      </c>
      <c r="J40" s="136">
        <f t="shared" ref="J40:J47" si="10">AVERAGE(J27:L27)</f>
        <v>0.26286666666666664</v>
      </c>
      <c r="K40" s="137">
        <f t="shared" ref="K40:K47" si="11">STDEV(J27:L27)</f>
        <v>1.2033425669082505E-2</v>
      </c>
      <c r="L40" s="122">
        <f t="shared" ref="L40:L47" si="12">M13</f>
        <v>17</v>
      </c>
      <c r="M40" s="136">
        <f t="shared" ref="M40:M47" si="13">AVERAGE(M27:O27)</f>
        <v>0.25850000000000001</v>
      </c>
      <c r="N40" s="137">
        <f t="shared" ref="N40:N47" si="14">STDEV(M27:O27)</f>
        <v>8.0467384697155472E-3</v>
      </c>
    </row>
    <row r="41" spans="1:25" x14ac:dyDescent="0.25">
      <c r="A41" s="35"/>
      <c r="B41" s="16"/>
      <c r="C41" s="119">
        <v>75</v>
      </c>
      <c r="D41" s="136">
        <f>AVERAGE(D28:F28)</f>
        <v>0.14203333333333334</v>
      </c>
      <c r="E41" s="137">
        <f>STDEV(D28:F28)</f>
        <v>5.2918175831498E-3</v>
      </c>
      <c r="F41" s="122">
        <f t="shared" si="6"/>
        <v>2</v>
      </c>
      <c r="G41" s="136">
        <f t="shared" si="7"/>
        <v>0.25603333333333333</v>
      </c>
      <c r="H41" s="137">
        <f t="shared" si="8"/>
        <v>1.2150034293504409E-2</v>
      </c>
      <c r="I41" s="122">
        <f t="shared" si="9"/>
        <v>10</v>
      </c>
      <c r="J41" s="136">
        <f t="shared" si="10"/>
        <v>0.23686666666666667</v>
      </c>
      <c r="K41" s="137">
        <f t="shared" si="11"/>
        <v>7.9008438367894236E-3</v>
      </c>
      <c r="L41" s="122">
        <f t="shared" si="12"/>
        <v>18</v>
      </c>
      <c r="M41" s="136">
        <f t="shared" si="13"/>
        <v>0.26466666666666666</v>
      </c>
      <c r="N41" s="137">
        <f t="shared" si="14"/>
        <v>1.071556500299136E-2</v>
      </c>
    </row>
    <row r="42" spans="1:25" x14ac:dyDescent="0.25">
      <c r="A42" s="35"/>
      <c r="B42" s="16"/>
      <c r="C42" s="119">
        <v>150</v>
      </c>
      <c r="D42" s="136">
        <f>AVERAGE(D29:F29)</f>
        <v>0.24709999999999999</v>
      </c>
      <c r="E42" s="137">
        <f>STDEV(D29:F29)</f>
        <v>2.8583211855913067E-3</v>
      </c>
      <c r="F42" s="122">
        <f t="shared" si="6"/>
        <v>3</v>
      </c>
      <c r="G42" s="136">
        <f t="shared" si="7"/>
        <v>0.2329</v>
      </c>
      <c r="H42" s="137">
        <f t="shared" si="8"/>
        <v>1.0299999999999998E-2</v>
      </c>
      <c r="I42" s="122">
        <f t="shared" si="9"/>
        <v>11</v>
      </c>
      <c r="J42" s="136">
        <f t="shared" si="10"/>
        <v>0.20436666666666667</v>
      </c>
      <c r="K42" s="137">
        <f t="shared" si="11"/>
        <v>6.1174613471057853E-3</v>
      </c>
      <c r="L42" s="122">
        <f t="shared" si="12"/>
        <v>19</v>
      </c>
      <c r="M42" s="136">
        <f t="shared" si="13"/>
        <v>0.25679999999999997</v>
      </c>
      <c r="N42" s="137">
        <f t="shared" si="14"/>
        <v>1.7794100145834858E-2</v>
      </c>
    </row>
    <row r="43" spans="1:25" x14ac:dyDescent="0.25">
      <c r="A43" s="35"/>
      <c r="B43" s="16"/>
      <c r="C43" s="119">
        <v>225</v>
      </c>
      <c r="D43" s="136">
        <f>AVERAGE(D30:F30)</f>
        <v>0.33913333333333329</v>
      </c>
      <c r="E43" s="137">
        <f>STDEV(D30:F30)</f>
        <v>4.6188021535170107E-3</v>
      </c>
      <c r="F43" s="122">
        <f t="shared" si="6"/>
        <v>4</v>
      </c>
      <c r="G43" s="136">
        <f t="shared" si="7"/>
        <v>0.23963333333333334</v>
      </c>
      <c r="H43" s="137">
        <f t="shared" si="8"/>
        <v>1.2086493839543936E-2</v>
      </c>
      <c r="I43" s="122">
        <f t="shared" si="9"/>
        <v>12</v>
      </c>
      <c r="J43" s="136">
        <f t="shared" si="10"/>
        <v>0.26473333333333332</v>
      </c>
      <c r="K43" s="137">
        <f t="shared" si="11"/>
        <v>9.498596387537122E-3</v>
      </c>
      <c r="L43" s="122">
        <f t="shared" si="12"/>
        <v>20</v>
      </c>
      <c r="M43" s="136">
        <f t="shared" si="13"/>
        <v>0.2346</v>
      </c>
      <c r="N43" s="137">
        <f t="shared" si="14"/>
        <v>2.1000000000000046E-3</v>
      </c>
    </row>
    <row r="44" spans="1:25" x14ac:dyDescent="0.25">
      <c r="A44" s="35"/>
      <c r="B44" s="16"/>
      <c r="C44" s="119">
        <v>300</v>
      </c>
      <c r="D44" s="136">
        <f>AVERAGE(D31:F31)</f>
        <v>0.44383333333333336</v>
      </c>
      <c r="E44" s="137">
        <f>STDEV(D31:F31)</f>
        <v>1.0042576030746962E-2</v>
      </c>
      <c r="F44" s="122">
        <f t="shared" si="6"/>
        <v>5</v>
      </c>
      <c r="G44" s="136">
        <f t="shared" si="7"/>
        <v>0.24443333333333336</v>
      </c>
      <c r="H44" s="137">
        <f t="shared" si="8"/>
        <v>1.1115004873293272E-2</v>
      </c>
      <c r="I44" s="122">
        <f t="shared" si="9"/>
        <v>13</v>
      </c>
      <c r="J44" s="136">
        <f t="shared" si="10"/>
        <v>0.18930000000000002</v>
      </c>
      <c r="K44" s="137">
        <f t="shared" si="11"/>
        <v>1.4509307357692854E-2</v>
      </c>
      <c r="L44" s="122">
        <f t="shared" si="12"/>
        <v>21</v>
      </c>
      <c r="M44" s="136">
        <f t="shared" si="13"/>
        <v>0.23193333333333332</v>
      </c>
      <c r="N44" s="137">
        <f t="shared" si="14"/>
        <v>7.427202254774893E-3</v>
      </c>
    </row>
    <row r="45" spans="1:25" x14ac:dyDescent="0.25">
      <c r="A45" s="35"/>
      <c r="B45" s="16"/>
      <c r="C45" s="123"/>
      <c r="D45" s="120"/>
      <c r="E45" s="121"/>
      <c r="F45" s="122">
        <f t="shared" si="6"/>
        <v>6</v>
      </c>
      <c r="G45" s="136">
        <f t="shared" si="7"/>
        <v>0.22009999999999999</v>
      </c>
      <c r="H45" s="137">
        <f t="shared" si="8"/>
        <v>5.1117511676528164E-3</v>
      </c>
      <c r="I45" s="122">
        <f t="shared" si="9"/>
        <v>14</v>
      </c>
      <c r="J45" s="136">
        <f t="shared" si="10"/>
        <v>0.28886666666666666</v>
      </c>
      <c r="K45" s="137">
        <f t="shared" si="11"/>
        <v>7.4446849049058716E-3</v>
      </c>
      <c r="L45" s="122">
        <f t="shared" si="12"/>
        <v>22</v>
      </c>
      <c r="M45" s="136">
        <f t="shared" si="13"/>
        <v>0.21426666666666669</v>
      </c>
      <c r="N45" s="137">
        <f t="shared" si="14"/>
        <v>5.5003030219555387E-3</v>
      </c>
    </row>
    <row r="46" spans="1:25" x14ac:dyDescent="0.25">
      <c r="A46" s="35"/>
      <c r="B46" s="16"/>
      <c r="C46" s="123"/>
      <c r="D46" s="120"/>
      <c r="E46" s="121"/>
      <c r="F46" s="122">
        <f t="shared" si="6"/>
        <v>7</v>
      </c>
      <c r="G46" s="136">
        <f t="shared" si="7"/>
        <v>0.24476666666666666</v>
      </c>
      <c r="H46" s="137">
        <f t="shared" si="8"/>
        <v>2.0086147797259011E-2</v>
      </c>
      <c r="I46" s="122">
        <f t="shared" si="9"/>
        <v>15</v>
      </c>
      <c r="J46" s="136">
        <f t="shared" si="10"/>
        <v>0.23653333333333335</v>
      </c>
      <c r="K46" s="137">
        <f t="shared" si="11"/>
        <v>3.8837267325770178E-3</v>
      </c>
      <c r="L46" s="122">
        <f t="shared" si="12"/>
        <v>23</v>
      </c>
      <c r="M46" s="136">
        <f t="shared" si="13"/>
        <v>0.26263333333333333</v>
      </c>
      <c r="N46" s="137">
        <f t="shared" si="14"/>
        <v>3.1785741037976935E-3</v>
      </c>
    </row>
    <row r="47" spans="1:25" x14ac:dyDescent="0.25">
      <c r="A47" s="35"/>
      <c r="B47" s="16"/>
      <c r="C47" s="124"/>
      <c r="D47" s="125"/>
      <c r="E47" s="126"/>
      <c r="F47" s="127">
        <f t="shared" si="6"/>
        <v>8</v>
      </c>
      <c r="G47" s="138">
        <f t="shared" si="7"/>
        <v>0.36359999999999998</v>
      </c>
      <c r="H47" s="139">
        <f t="shared" si="8"/>
        <v>1.9029188106695443E-2</v>
      </c>
      <c r="I47" s="127">
        <f t="shared" si="9"/>
        <v>16</v>
      </c>
      <c r="J47" s="138">
        <f t="shared" si="10"/>
        <v>0.23326666666666665</v>
      </c>
      <c r="K47" s="139">
        <f t="shared" si="11"/>
        <v>3.2005207909546998E-3</v>
      </c>
      <c r="L47" s="127">
        <f t="shared" si="12"/>
        <v>24</v>
      </c>
      <c r="M47" s="138">
        <f t="shared" si="13"/>
        <v>0.38846666666666668</v>
      </c>
      <c r="N47" s="139">
        <f t="shared" si="14"/>
        <v>2.0010080792773777E-2</v>
      </c>
    </row>
    <row r="48" spans="1:25" x14ac:dyDescent="0.25">
      <c r="A48" s="38"/>
      <c r="B48" s="1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7"/>
      <c r="N48" s="47"/>
    </row>
    <row r="49" spans="1:18" x14ac:dyDescent="0.25">
      <c r="A49" s="2" t="s">
        <v>32</v>
      </c>
      <c r="B49" s="227" t="s">
        <v>58</v>
      </c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</row>
    <row r="50" spans="1:18" x14ac:dyDescent="0.25">
      <c r="A50" s="2"/>
      <c r="B50" s="10" t="s">
        <v>129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</row>
    <row r="51" spans="1:18" x14ac:dyDescent="0.25">
      <c r="B51" s="9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35"/>
    </row>
    <row r="52" spans="1:18" x14ac:dyDescent="0.25">
      <c r="B52" s="16"/>
      <c r="C52" s="157" t="s">
        <v>1</v>
      </c>
      <c r="D52" s="158" t="s">
        <v>130</v>
      </c>
      <c r="E52" s="159"/>
      <c r="F52" s="157" t="s">
        <v>20</v>
      </c>
      <c r="G52" s="158" t="s">
        <v>130</v>
      </c>
      <c r="H52" s="159"/>
      <c r="I52" s="157" t="s">
        <v>20</v>
      </c>
      <c r="J52" s="158" t="s">
        <v>130</v>
      </c>
      <c r="K52" s="159"/>
      <c r="L52" s="157" t="s">
        <v>20</v>
      </c>
      <c r="M52" s="158" t="s">
        <v>130</v>
      </c>
      <c r="N52" s="159"/>
      <c r="O52" s="35"/>
    </row>
    <row r="53" spans="1:18" x14ac:dyDescent="0.25">
      <c r="B53" s="16"/>
      <c r="C53" s="119">
        <v>0</v>
      </c>
      <c r="D53" s="136">
        <f>(D40-$D$40)</f>
        <v>0</v>
      </c>
      <c r="E53" s="129"/>
      <c r="F53" s="122">
        <f>F40</f>
        <v>1</v>
      </c>
      <c r="G53" s="163">
        <f t="shared" ref="G53:G60" si="15">(G40-$D$40)</f>
        <v>0.19749999999999998</v>
      </c>
      <c r="H53" s="129"/>
      <c r="I53" s="122">
        <f>I40</f>
        <v>9</v>
      </c>
      <c r="J53" s="163">
        <f t="shared" ref="J53:J60" si="16">(J40-$D$40)</f>
        <v>0.20476666666666662</v>
      </c>
      <c r="K53" s="129"/>
      <c r="L53" s="122">
        <f>L40</f>
        <v>17</v>
      </c>
      <c r="M53" s="163">
        <f t="shared" ref="M53:M60" si="17">(M40-$D$40)</f>
        <v>0.20039999999999999</v>
      </c>
      <c r="N53" s="129"/>
      <c r="O53" s="35"/>
      <c r="P53" s="35"/>
      <c r="Q53" s="35"/>
    </row>
    <row r="54" spans="1:18" x14ac:dyDescent="0.25">
      <c r="B54" s="16"/>
      <c r="C54" s="119">
        <v>75</v>
      </c>
      <c r="D54" s="136">
        <f>(D41-$D$40)</f>
        <v>8.3933333333333332E-2</v>
      </c>
      <c r="E54" s="129"/>
      <c r="F54" s="122">
        <f t="shared" ref="F54:F60" si="18">F41</f>
        <v>2</v>
      </c>
      <c r="G54" s="136">
        <f t="shared" si="15"/>
        <v>0.19793333333333332</v>
      </c>
      <c r="H54" s="129"/>
      <c r="I54" s="122">
        <f t="shared" ref="I54:I60" si="19">I41</f>
        <v>10</v>
      </c>
      <c r="J54" s="136">
        <f t="shared" si="16"/>
        <v>0.17876666666666666</v>
      </c>
      <c r="K54" s="129"/>
      <c r="L54" s="122">
        <f t="shared" ref="L54:L60" si="20">L41</f>
        <v>18</v>
      </c>
      <c r="M54" s="136">
        <f t="shared" si="17"/>
        <v>0.20656666666666665</v>
      </c>
      <c r="N54" s="129"/>
      <c r="O54" s="35"/>
      <c r="P54" s="35"/>
      <c r="Q54" s="35"/>
    </row>
    <row r="55" spans="1:18" x14ac:dyDescent="0.25">
      <c r="B55" s="16"/>
      <c r="C55" s="119">
        <v>150</v>
      </c>
      <c r="D55" s="136">
        <f>(D42-$D$40)</f>
        <v>0.18899999999999997</v>
      </c>
      <c r="E55" s="129"/>
      <c r="F55" s="122">
        <f t="shared" si="18"/>
        <v>3</v>
      </c>
      <c r="G55" s="136">
        <f t="shared" si="15"/>
        <v>0.17479999999999998</v>
      </c>
      <c r="H55" s="129"/>
      <c r="I55" s="122">
        <f t="shared" si="19"/>
        <v>11</v>
      </c>
      <c r="J55" s="136">
        <f t="shared" si="16"/>
        <v>0.14626666666666666</v>
      </c>
      <c r="K55" s="129"/>
      <c r="L55" s="122">
        <f t="shared" si="20"/>
        <v>19</v>
      </c>
      <c r="M55" s="136">
        <f t="shared" si="17"/>
        <v>0.19869999999999996</v>
      </c>
      <c r="N55" s="129"/>
      <c r="O55" s="35"/>
      <c r="P55" s="35"/>
      <c r="Q55" s="35"/>
    </row>
    <row r="56" spans="1:18" x14ac:dyDescent="0.25">
      <c r="B56" s="16"/>
      <c r="C56" s="119">
        <v>225</v>
      </c>
      <c r="D56" s="136">
        <f>(D43-$D$40)</f>
        <v>0.2810333333333333</v>
      </c>
      <c r="E56" s="129"/>
      <c r="F56" s="122">
        <f t="shared" si="18"/>
        <v>4</v>
      </c>
      <c r="G56" s="136">
        <f t="shared" si="15"/>
        <v>0.18153333333333332</v>
      </c>
      <c r="H56" s="129"/>
      <c r="I56" s="122">
        <f t="shared" si="19"/>
        <v>12</v>
      </c>
      <c r="J56" s="136">
        <f t="shared" si="16"/>
        <v>0.20663333333333331</v>
      </c>
      <c r="K56" s="129"/>
      <c r="L56" s="122">
        <f t="shared" si="20"/>
        <v>20</v>
      </c>
      <c r="M56" s="136">
        <f t="shared" si="17"/>
        <v>0.17649999999999999</v>
      </c>
      <c r="N56" s="129"/>
      <c r="O56" s="35"/>
      <c r="P56" s="35"/>
      <c r="Q56" s="35"/>
    </row>
    <row r="57" spans="1:18" x14ac:dyDescent="0.25">
      <c r="A57" s="6"/>
      <c r="B57" s="16"/>
      <c r="C57" s="119">
        <v>300</v>
      </c>
      <c r="D57" s="136">
        <f>(D44-$D$40)</f>
        <v>0.38573333333333337</v>
      </c>
      <c r="E57" s="129"/>
      <c r="F57" s="122">
        <f t="shared" si="18"/>
        <v>5</v>
      </c>
      <c r="G57" s="136">
        <f t="shared" si="15"/>
        <v>0.18633333333333335</v>
      </c>
      <c r="H57" s="129"/>
      <c r="I57" s="122">
        <f t="shared" si="19"/>
        <v>13</v>
      </c>
      <c r="J57" s="136">
        <f t="shared" si="16"/>
        <v>0.13120000000000001</v>
      </c>
      <c r="K57" s="129"/>
      <c r="L57" s="122">
        <f t="shared" si="20"/>
        <v>21</v>
      </c>
      <c r="M57" s="136">
        <f t="shared" si="17"/>
        <v>0.17383333333333331</v>
      </c>
      <c r="N57" s="129"/>
      <c r="O57" s="35"/>
      <c r="P57" s="35"/>
      <c r="Q57" s="35"/>
    </row>
    <row r="58" spans="1:18" x14ac:dyDescent="0.25">
      <c r="A58" s="6"/>
      <c r="B58" s="16"/>
      <c r="C58" s="123"/>
      <c r="D58" s="128"/>
      <c r="E58" s="129"/>
      <c r="F58" s="122">
        <f t="shared" si="18"/>
        <v>6</v>
      </c>
      <c r="G58" s="136">
        <f t="shared" si="15"/>
        <v>0.16199999999999998</v>
      </c>
      <c r="H58" s="129"/>
      <c r="I58" s="122">
        <f t="shared" si="19"/>
        <v>14</v>
      </c>
      <c r="J58" s="136">
        <f t="shared" si="16"/>
        <v>0.23076666666666665</v>
      </c>
      <c r="K58" s="129"/>
      <c r="L58" s="122">
        <f t="shared" si="20"/>
        <v>22</v>
      </c>
      <c r="M58" s="136">
        <f t="shared" si="17"/>
        <v>0.15616666666666668</v>
      </c>
      <c r="N58" s="129"/>
      <c r="O58" s="35"/>
    </row>
    <row r="59" spans="1:18" x14ac:dyDescent="0.25">
      <c r="A59" s="6"/>
      <c r="B59" s="16"/>
      <c r="C59" s="123"/>
      <c r="D59" s="128"/>
      <c r="E59" s="129"/>
      <c r="F59" s="122">
        <f t="shared" si="18"/>
        <v>7</v>
      </c>
      <c r="G59" s="136">
        <f t="shared" si="15"/>
        <v>0.18666666666666665</v>
      </c>
      <c r="H59" s="129"/>
      <c r="I59" s="122">
        <f t="shared" si="19"/>
        <v>15</v>
      </c>
      <c r="J59" s="136">
        <f t="shared" si="16"/>
        <v>0.17843333333333333</v>
      </c>
      <c r="K59" s="129"/>
      <c r="L59" s="122">
        <f t="shared" si="20"/>
        <v>23</v>
      </c>
      <c r="M59" s="136">
        <f t="shared" si="17"/>
        <v>0.20453333333333332</v>
      </c>
      <c r="N59" s="129"/>
      <c r="O59" s="35"/>
    </row>
    <row r="60" spans="1:18" x14ac:dyDescent="0.25">
      <c r="A60" s="6"/>
      <c r="B60" s="16"/>
      <c r="C60" s="124"/>
      <c r="D60" s="130"/>
      <c r="E60" s="131"/>
      <c r="F60" s="127">
        <f t="shared" si="18"/>
        <v>8</v>
      </c>
      <c r="G60" s="138">
        <f t="shared" si="15"/>
        <v>0.30549999999999999</v>
      </c>
      <c r="H60" s="131"/>
      <c r="I60" s="127">
        <f t="shared" si="19"/>
        <v>16</v>
      </c>
      <c r="J60" s="138">
        <f t="shared" si="16"/>
        <v>0.17516666666666664</v>
      </c>
      <c r="K60" s="131"/>
      <c r="L60" s="127">
        <f t="shared" si="20"/>
        <v>24</v>
      </c>
      <c r="M60" s="138">
        <f t="shared" si="17"/>
        <v>0.3303666666666667</v>
      </c>
      <c r="N60" s="131"/>
      <c r="O60" s="35"/>
    </row>
    <row r="61" spans="1:18" x14ac:dyDescent="0.25">
      <c r="A61" s="9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8" x14ac:dyDescent="0.25">
      <c r="A62" s="95" t="s">
        <v>49</v>
      </c>
      <c r="B62" s="227" t="s">
        <v>41</v>
      </c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R62" s="88"/>
    </row>
    <row r="63" spans="1:18" x14ac:dyDescent="0.25">
      <c r="A63" s="94"/>
      <c r="B63" s="38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8"/>
    </row>
    <row r="64" spans="1:18" x14ac:dyDescent="0.25">
      <c r="A64" s="94"/>
      <c r="B64" s="23"/>
      <c r="C64" s="26"/>
      <c r="D64" s="26"/>
      <c r="E64" s="26"/>
      <c r="F64" s="26"/>
      <c r="G64" s="26"/>
      <c r="H64" s="26"/>
      <c r="I64" s="96"/>
      <c r="J64" s="18"/>
      <c r="K64" s="18"/>
      <c r="L64" s="18"/>
      <c r="M64" s="18"/>
      <c r="N64" s="18"/>
      <c r="R64" s="88"/>
    </row>
    <row r="65" spans="1:32" x14ac:dyDescent="0.25">
      <c r="A65" s="94"/>
      <c r="B65" s="96"/>
      <c r="F65" s="16"/>
      <c r="G65" s="16"/>
      <c r="H65" s="16"/>
      <c r="I65" s="96"/>
      <c r="J65" s="38" t="s">
        <v>65</v>
      </c>
      <c r="K65" s="38" t="s">
        <v>66</v>
      </c>
      <c r="L65" s="97"/>
      <c r="M65" s="16"/>
      <c r="N65" s="18"/>
      <c r="R65" s="88"/>
    </row>
    <row r="66" spans="1:32" ht="15.75" thickBot="1" x14ac:dyDescent="0.3">
      <c r="A66" s="94"/>
      <c r="B66" s="96"/>
      <c r="F66" s="16"/>
      <c r="G66" s="16"/>
      <c r="H66" s="16"/>
      <c r="I66" s="96"/>
      <c r="J66" s="18"/>
      <c r="K66" s="18"/>
      <c r="L66" s="38"/>
      <c r="M66" s="16"/>
      <c r="N66" s="18"/>
      <c r="R66" s="88"/>
    </row>
    <row r="67" spans="1:32" ht="15.75" thickBot="1" x14ac:dyDescent="0.3">
      <c r="A67" s="94"/>
      <c r="B67" s="96"/>
      <c r="F67" s="16"/>
      <c r="G67" s="35"/>
      <c r="H67" s="35"/>
      <c r="I67" s="98"/>
      <c r="J67" s="16"/>
      <c r="K67" s="38" t="s">
        <v>63</v>
      </c>
      <c r="L67" s="99">
        <v>1.2999999999999999E-3</v>
      </c>
      <c r="M67" s="18"/>
      <c r="N67" s="18"/>
      <c r="R67" s="88"/>
    </row>
    <row r="68" spans="1:32" ht="15.75" thickBot="1" x14ac:dyDescent="0.3">
      <c r="A68" s="94"/>
      <c r="B68" s="96"/>
      <c r="F68" s="16"/>
      <c r="G68" s="35"/>
      <c r="H68" s="35"/>
      <c r="I68" s="98"/>
      <c r="J68" s="16"/>
      <c r="K68" s="38" t="s">
        <v>64</v>
      </c>
      <c r="L68" s="156">
        <v>-5.7999999999999996E-3</v>
      </c>
      <c r="M68" s="18"/>
      <c r="N68" s="18"/>
      <c r="R68" s="88"/>
    </row>
    <row r="69" spans="1:32" x14ac:dyDescent="0.25">
      <c r="A69" s="94"/>
      <c r="B69" s="96"/>
      <c r="C69" s="16"/>
      <c r="D69" s="16"/>
      <c r="E69" s="16"/>
      <c r="F69" s="100"/>
      <c r="G69" s="35"/>
      <c r="H69" s="35"/>
      <c r="I69" s="98"/>
      <c r="J69" s="16"/>
      <c r="M69" s="18"/>
      <c r="N69" s="18"/>
      <c r="R69" s="88"/>
    </row>
    <row r="70" spans="1:32" x14ac:dyDescent="0.25">
      <c r="A70" s="94"/>
      <c r="B70" s="96"/>
      <c r="C70" s="16"/>
      <c r="D70" s="100"/>
      <c r="E70" s="16" t="s">
        <v>36</v>
      </c>
      <c r="F70" s="101"/>
      <c r="G70" s="16"/>
      <c r="H70" s="16"/>
      <c r="I70" s="96"/>
      <c r="J70" s="97" t="s">
        <v>125</v>
      </c>
      <c r="K70" s="2" t="s">
        <v>112</v>
      </c>
      <c r="L70" s="18"/>
      <c r="M70" s="18"/>
      <c r="N70" s="18"/>
      <c r="R70" s="88"/>
    </row>
    <row r="71" spans="1:32" x14ac:dyDescent="0.25">
      <c r="A71" s="94"/>
      <c r="B71" s="96"/>
      <c r="C71" s="16"/>
      <c r="D71" s="100"/>
      <c r="E71" s="16"/>
      <c r="F71" s="101"/>
      <c r="G71" s="16"/>
      <c r="H71" s="16"/>
      <c r="I71" s="96"/>
      <c r="K71" s="97" t="s">
        <v>110</v>
      </c>
      <c r="L71" s="18"/>
      <c r="M71" s="18"/>
      <c r="N71" s="18"/>
      <c r="R71" s="88"/>
    </row>
    <row r="72" spans="1:32" x14ac:dyDescent="0.25">
      <c r="A72" s="94"/>
      <c r="B72" s="96"/>
      <c r="C72" s="16"/>
      <c r="D72" s="16" t="s">
        <v>35</v>
      </c>
      <c r="E72" s="16"/>
      <c r="F72" s="101"/>
      <c r="G72" s="16"/>
      <c r="H72" s="16"/>
      <c r="I72" s="96"/>
      <c r="K72" s="97" t="s">
        <v>111</v>
      </c>
      <c r="L72" s="18"/>
      <c r="M72" s="18"/>
      <c r="N72" s="18"/>
      <c r="R72" s="88"/>
    </row>
    <row r="73" spans="1:32" x14ac:dyDescent="0.25">
      <c r="A73" s="94"/>
      <c r="B73" s="96"/>
      <c r="C73" s="16"/>
      <c r="D73" s="16"/>
      <c r="E73" s="16"/>
      <c r="F73" s="16"/>
      <c r="G73" s="16"/>
      <c r="H73" s="16"/>
      <c r="I73" s="96"/>
      <c r="J73" s="18"/>
      <c r="K73" s="18"/>
      <c r="L73" s="18"/>
      <c r="M73" s="18"/>
      <c r="N73" s="18"/>
      <c r="R73" s="88"/>
    </row>
    <row r="74" spans="1:32" x14ac:dyDescent="0.25">
      <c r="A74" s="94"/>
      <c r="B74" s="96"/>
      <c r="C74" s="16"/>
      <c r="D74" s="16"/>
      <c r="E74" s="16"/>
      <c r="F74" s="16"/>
      <c r="G74" s="16"/>
      <c r="H74" s="16"/>
      <c r="I74" s="96"/>
      <c r="J74" s="18"/>
      <c r="K74" s="18"/>
      <c r="L74" s="18"/>
      <c r="M74" s="18"/>
      <c r="N74" s="18"/>
      <c r="R74" s="88"/>
    </row>
    <row r="75" spans="1:32" x14ac:dyDescent="0.25">
      <c r="A75" s="94"/>
      <c r="B75" s="96"/>
      <c r="C75" s="16"/>
      <c r="D75" s="16"/>
      <c r="E75" s="16"/>
      <c r="F75" s="16"/>
      <c r="G75" s="16"/>
      <c r="H75" s="16"/>
      <c r="I75" s="96"/>
      <c r="J75" s="18"/>
      <c r="K75" s="18"/>
      <c r="L75" s="18"/>
      <c r="M75" s="18"/>
      <c r="N75" s="18"/>
      <c r="R75" s="8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4"/>
      <c r="B76" s="96"/>
      <c r="C76" s="16"/>
      <c r="D76" s="16"/>
      <c r="E76" s="16"/>
      <c r="F76" s="16"/>
      <c r="G76" s="16"/>
      <c r="H76" s="16"/>
      <c r="I76" s="96"/>
      <c r="J76" s="18"/>
      <c r="K76" s="18"/>
      <c r="L76" s="18"/>
      <c r="M76" s="18"/>
      <c r="N76" s="18"/>
      <c r="R76" s="88"/>
    </row>
    <row r="77" spans="1:32" x14ac:dyDescent="0.25">
      <c r="A77" s="94"/>
      <c r="B77" s="96"/>
      <c r="C77" s="16"/>
      <c r="D77" s="16"/>
      <c r="E77" s="16"/>
      <c r="F77" s="16"/>
      <c r="G77" s="16"/>
      <c r="H77" s="16"/>
      <c r="I77" s="96"/>
      <c r="J77" s="18"/>
      <c r="K77" s="18"/>
      <c r="L77" s="18"/>
      <c r="M77" s="18"/>
      <c r="N77" s="18"/>
      <c r="R77" s="88"/>
    </row>
    <row r="78" spans="1:32" x14ac:dyDescent="0.25">
      <c r="B78" s="96"/>
      <c r="C78" s="16"/>
      <c r="D78" s="16"/>
      <c r="E78" s="16"/>
      <c r="F78" s="16"/>
      <c r="G78" s="16"/>
      <c r="H78" s="16"/>
      <c r="I78" s="96"/>
      <c r="J78" s="18"/>
      <c r="K78" s="18"/>
      <c r="L78" s="18"/>
      <c r="M78" s="18"/>
      <c r="N78" s="18"/>
      <c r="R78" s="88"/>
    </row>
    <row r="79" spans="1:32" x14ac:dyDescent="0.25">
      <c r="A79" s="102"/>
      <c r="B79" s="104"/>
      <c r="C79" s="105"/>
      <c r="D79" s="105"/>
      <c r="E79" s="105"/>
      <c r="F79" s="105"/>
      <c r="G79" s="105"/>
      <c r="H79" s="105"/>
      <c r="I79" s="96"/>
      <c r="J79" s="18"/>
      <c r="K79" s="18"/>
      <c r="L79" s="18"/>
      <c r="M79" s="18"/>
      <c r="N79" s="18"/>
      <c r="R79" s="88"/>
    </row>
    <row r="80" spans="1:32" x14ac:dyDescent="0.25">
      <c r="A80" s="102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8"/>
    </row>
    <row r="81" spans="1:18" x14ac:dyDescent="0.25">
      <c r="A81" s="2" t="s">
        <v>34</v>
      </c>
      <c r="B81" s="106" t="s">
        <v>50</v>
      </c>
      <c r="C81" s="35"/>
      <c r="D81" s="35"/>
      <c r="E81" s="35"/>
      <c r="F81" s="35"/>
      <c r="G81" s="16"/>
      <c r="H81" s="35"/>
      <c r="I81" s="35"/>
      <c r="J81" s="35"/>
      <c r="K81" s="16"/>
      <c r="L81" s="35"/>
      <c r="M81" s="35"/>
      <c r="N81" s="35"/>
      <c r="R81" s="88"/>
    </row>
    <row r="82" spans="1:18" x14ac:dyDescent="0.25">
      <c r="A82" s="2"/>
      <c r="B82" s="160" t="s">
        <v>105</v>
      </c>
      <c r="C82" s="35"/>
      <c r="D82" s="35"/>
      <c r="E82" s="35"/>
      <c r="F82" s="35"/>
      <c r="G82" s="16"/>
      <c r="H82" s="35"/>
      <c r="I82" s="35"/>
      <c r="J82" s="35"/>
      <c r="K82" s="16"/>
      <c r="L82" s="35"/>
      <c r="M82" s="35"/>
      <c r="N82" s="35"/>
      <c r="R82" s="88"/>
    </row>
    <row r="83" spans="1:18" ht="15.75" thickBot="1" x14ac:dyDescent="0.3">
      <c r="A83" s="2"/>
      <c r="B83" s="106"/>
      <c r="C83" s="35"/>
      <c r="D83" s="35"/>
      <c r="E83" s="35"/>
      <c r="F83" s="35"/>
      <c r="G83" s="16"/>
      <c r="H83" s="35"/>
      <c r="I83" s="35"/>
      <c r="J83" s="35"/>
      <c r="K83" s="16"/>
      <c r="L83" s="35"/>
      <c r="M83" s="35"/>
      <c r="N83" s="35"/>
    </row>
    <row r="84" spans="1:18" ht="15.75" thickBot="1" x14ac:dyDescent="0.3">
      <c r="A84" s="94"/>
      <c r="B84" s="220" t="s">
        <v>42</v>
      </c>
      <c r="C84" s="221"/>
      <c r="D84" s="221"/>
      <c r="E84" s="221"/>
      <c r="F84" s="221"/>
      <c r="G84" s="221"/>
      <c r="H84" s="221"/>
      <c r="I84" s="221"/>
      <c r="J84" s="222"/>
      <c r="K84" s="10"/>
      <c r="L84" s="10"/>
      <c r="M84" s="10"/>
      <c r="N84" s="10"/>
    </row>
    <row r="85" spans="1:18" ht="15.75" thickBot="1" x14ac:dyDescent="0.3">
      <c r="A85" s="94"/>
      <c r="B85" s="108" t="s">
        <v>1</v>
      </c>
      <c r="C85" s="108" t="s">
        <v>11</v>
      </c>
      <c r="D85" s="49"/>
      <c r="E85" s="198" t="s">
        <v>119</v>
      </c>
      <c r="F85" s="198" t="s">
        <v>143</v>
      </c>
      <c r="G85" s="108" t="s">
        <v>11</v>
      </c>
      <c r="I85" s="162"/>
      <c r="J85" s="162"/>
      <c r="L85" s="49"/>
      <c r="N85" s="49"/>
    </row>
    <row r="86" spans="1:18" x14ac:dyDescent="0.25">
      <c r="A86" s="94"/>
      <c r="B86" s="109">
        <v>0</v>
      </c>
      <c r="C86" s="47">
        <f>(D53-$L$68)/$L$67</f>
        <v>4.4615384615384617</v>
      </c>
      <c r="D86" s="110"/>
      <c r="E86" s="94">
        <f>Data!E9</f>
        <v>7099</v>
      </c>
      <c r="F86" s="168">
        <v>1</v>
      </c>
      <c r="G86" s="47">
        <f t="shared" ref="G86:G93" si="21">(G53-$L$68)/$L$67</f>
        <v>156.38461538461539</v>
      </c>
      <c r="I86" s="111"/>
      <c r="J86" s="20"/>
      <c r="N86" s="110"/>
    </row>
    <row r="87" spans="1:18" x14ac:dyDescent="0.25">
      <c r="A87" s="94"/>
      <c r="B87" s="109">
        <v>75</v>
      </c>
      <c r="C87" s="47">
        <f>(D54-$L$68)/$L$67</f>
        <v>69.025641025641022</v>
      </c>
      <c r="D87" s="110"/>
      <c r="E87" s="94">
        <f>Data!E10</f>
        <v>7106</v>
      </c>
      <c r="F87" s="168">
        <v>2</v>
      </c>
      <c r="G87" s="47">
        <f t="shared" si="21"/>
        <v>156.71794871794873</v>
      </c>
      <c r="I87" s="111"/>
      <c r="J87" s="20"/>
      <c r="N87" s="110"/>
    </row>
    <row r="88" spans="1:18" x14ac:dyDescent="0.25">
      <c r="A88" s="94"/>
      <c r="B88" s="109">
        <v>150</v>
      </c>
      <c r="C88" s="47">
        <f>(D55-$L$68)/$L$67</f>
        <v>149.84615384615384</v>
      </c>
      <c r="D88" s="110"/>
      <c r="E88" s="94">
        <f>Data!E11</f>
        <v>7107</v>
      </c>
      <c r="F88" s="168">
        <v>3</v>
      </c>
      <c r="G88" s="47">
        <f t="shared" si="21"/>
        <v>138.92307692307691</v>
      </c>
      <c r="I88" s="111"/>
      <c r="J88" s="20"/>
      <c r="N88" s="110"/>
    </row>
    <row r="89" spans="1:18" x14ac:dyDescent="0.25">
      <c r="A89" s="94"/>
      <c r="B89" s="109">
        <v>225</v>
      </c>
      <c r="C89" s="47">
        <f>(D56-$L$68)/$L$67</f>
        <v>220.64102564102561</v>
      </c>
      <c r="D89" s="110"/>
      <c r="E89" s="94">
        <f>Data!E12</f>
        <v>7114</v>
      </c>
      <c r="F89" s="168">
        <v>4</v>
      </c>
      <c r="G89" s="47">
        <f t="shared" si="21"/>
        <v>144.10256410256409</v>
      </c>
      <c r="I89" s="111"/>
      <c r="J89" s="20"/>
      <c r="N89" s="110"/>
    </row>
    <row r="90" spans="1:18" x14ac:dyDescent="0.25">
      <c r="A90" s="94"/>
      <c r="B90" s="109">
        <v>300</v>
      </c>
      <c r="C90" s="47">
        <f>(D57-$L$68)/$L$67</f>
        <v>301.17948717948724</v>
      </c>
      <c r="D90" s="110"/>
      <c r="E90" s="94">
        <f>Data!E13</f>
        <v>7119</v>
      </c>
      <c r="F90" s="168">
        <v>5</v>
      </c>
      <c r="G90" s="47">
        <f t="shared" si="21"/>
        <v>147.79487179487182</v>
      </c>
      <c r="I90" s="111"/>
      <c r="J90" s="20"/>
      <c r="N90" s="110"/>
    </row>
    <row r="91" spans="1:18" x14ac:dyDescent="0.25">
      <c r="A91" s="94"/>
      <c r="B91" s="113"/>
      <c r="C91" s="65"/>
      <c r="D91" s="110"/>
      <c r="E91" s="94">
        <f>Data!E14</f>
        <v>7121</v>
      </c>
      <c r="F91" s="168">
        <v>6</v>
      </c>
      <c r="G91" s="47">
        <f t="shared" si="21"/>
        <v>129.07692307692307</v>
      </c>
      <c r="I91" s="111"/>
      <c r="J91" s="20"/>
      <c r="N91" s="110"/>
    </row>
    <row r="92" spans="1:18" x14ac:dyDescent="0.25">
      <c r="A92" s="94"/>
      <c r="B92" s="113"/>
      <c r="C92" s="65"/>
      <c r="D92" s="110"/>
      <c r="E92" s="94">
        <f>Data!E15</f>
        <v>7123</v>
      </c>
      <c r="F92" s="168">
        <v>7</v>
      </c>
      <c r="G92" s="47">
        <f t="shared" si="21"/>
        <v>148.05128205128204</v>
      </c>
      <c r="I92" s="111"/>
      <c r="J92" s="20"/>
      <c r="N92" s="110"/>
    </row>
    <row r="93" spans="1:18" x14ac:dyDescent="0.25">
      <c r="A93" s="94"/>
      <c r="B93" s="113"/>
      <c r="C93" s="65"/>
      <c r="D93" s="110"/>
      <c r="E93" s="94" t="str">
        <f>Data!E16</f>
        <v>Traditional Malt Check</v>
      </c>
      <c r="F93" s="168">
        <v>8</v>
      </c>
      <c r="G93" s="47">
        <f t="shared" si="21"/>
        <v>239.46153846153848</v>
      </c>
      <c r="I93" s="111"/>
      <c r="J93" s="20"/>
      <c r="N93" s="110"/>
    </row>
    <row r="94" spans="1:18" x14ac:dyDescent="0.25">
      <c r="A94" s="94"/>
      <c r="B94" s="16"/>
      <c r="C94" s="16"/>
      <c r="D94" s="16"/>
      <c r="E94" s="94">
        <f>Data!E17</f>
        <v>7129</v>
      </c>
      <c r="F94" s="168">
        <v>9</v>
      </c>
      <c r="G94" s="47">
        <f t="shared" ref="G94:G101" si="22">(J53-$L$68)/$L$67</f>
        <v>161.97435897435895</v>
      </c>
      <c r="I94" s="111"/>
      <c r="J94" s="111"/>
      <c r="L94" s="16"/>
      <c r="N94" s="16"/>
    </row>
    <row r="95" spans="1:18" x14ac:dyDescent="0.25">
      <c r="A95" s="94"/>
      <c r="B95" s="18"/>
      <c r="C95" s="18"/>
      <c r="D95" s="18"/>
      <c r="E95" s="94">
        <f>Data!E18</f>
        <v>7439</v>
      </c>
      <c r="F95" s="168">
        <v>10</v>
      </c>
      <c r="G95" s="47">
        <f t="shared" si="22"/>
        <v>141.97435897435898</v>
      </c>
      <c r="I95" s="111"/>
      <c r="J95" s="111"/>
      <c r="L95" s="18"/>
      <c r="N95" s="18"/>
    </row>
    <row r="96" spans="1:18" x14ac:dyDescent="0.25">
      <c r="A96" s="94"/>
      <c r="E96" s="94">
        <f>Data!E19</f>
        <v>7442</v>
      </c>
      <c r="F96" s="168">
        <v>11</v>
      </c>
      <c r="G96" s="47">
        <f t="shared" si="22"/>
        <v>116.97435897435898</v>
      </c>
      <c r="I96" s="111"/>
      <c r="J96" s="111"/>
    </row>
    <row r="97" spans="1:10" x14ac:dyDescent="0.25">
      <c r="E97" s="94">
        <f>Data!E20</f>
        <v>7443</v>
      </c>
      <c r="F97" s="168">
        <v>12</v>
      </c>
      <c r="G97" s="47">
        <f t="shared" si="22"/>
        <v>163.41025641025641</v>
      </c>
      <c r="I97" s="111"/>
      <c r="J97" s="111"/>
    </row>
    <row r="98" spans="1:10" x14ac:dyDescent="0.25">
      <c r="E98" s="94">
        <f>Data!E21</f>
        <v>7445</v>
      </c>
      <c r="F98" s="168">
        <v>13</v>
      </c>
      <c r="G98" s="47">
        <f t="shared" si="22"/>
        <v>105.3846153846154</v>
      </c>
    </row>
    <row r="99" spans="1:10" x14ac:dyDescent="0.25">
      <c r="E99" s="94">
        <f>Data!E22</f>
        <v>7452</v>
      </c>
      <c r="F99" s="168">
        <v>14</v>
      </c>
      <c r="G99" s="47">
        <f t="shared" si="22"/>
        <v>181.97435897435898</v>
      </c>
    </row>
    <row r="100" spans="1:10" x14ac:dyDescent="0.25">
      <c r="E100" s="94">
        <f>Data!E23</f>
        <v>7455</v>
      </c>
      <c r="F100" s="168">
        <v>15</v>
      </c>
      <c r="G100" s="47">
        <f t="shared" si="22"/>
        <v>141.71794871794873</v>
      </c>
    </row>
    <row r="101" spans="1:10" x14ac:dyDescent="0.25">
      <c r="E101" s="94">
        <f>Data!E24</f>
        <v>7458</v>
      </c>
      <c r="F101" s="168">
        <v>16</v>
      </c>
      <c r="G101" s="47">
        <f t="shared" si="22"/>
        <v>139.20512820512818</v>
      </c>
    </row>
    <row r="102" spans="1:10" x14ac:dyDescent="0.25">
      <c r="E102" s="94">
        <f>Data!E25</f>
        <v>7459</v>
      </c>
      <c r="F102" s="168">
        <v>17</v>
      </c>
      <c r="G102" s="47">
        <f t="shared" ref="G102:G109" si="23">(M53-$L$68)/$L$67</f>
        <v>158.61538461538461</v>
      </c>
    </row>
    <row r="103" spans="1:10" x14ac:dyDescent="0.25">
      <c r="E103" s="94">
        <f>Data!E26</f>
        <v>7464</v>
      </c>
      <c r="F103" s="168">
        <v>18</v>
      </c>
      <c r="G103" s="47">
        <f t="shared" si="23"/>
        <v>163.35897435897436</v>
      </c>
    </row>
    <row r="104" spans="1:10" x14ac:dyDescent="0.25">
      <c r="E104" s="94">
        <f>Data!E27</f>
        <v>7466</v>
      </c>
      <c r="F104" s="168">
        <v>19</v>
      </c>
      <c r="G104" s="47">
        <f t="shared" si="23"/>
        <v>157.30769230769229</v>
      </c>
    </row>
    <row r="105" spans="1:10" x14ac:dyDescent="0.25">
      <c r="E105" s="94">
        <f>Data!E28</f>
        <v>7467</v>
      </c>
      <c r="F105" s="168">
        <v>20</v>
      </c>
      <c r="G105" s="47">
        <f t="shared" si="23"/>
        <v>140.23076923076923</v>
      </c>
    </row>
    <row r="106" spans="1:10" x14ac:dyDescent="0.25">
      <c r="E106" s="94">
        <f>Data!E29</f>
        <v>7471</v>
      </c>
      <c r="F106" s="168">
        <v>21</v>
      </c>
      <c r="G106" s="47">
        <f t="shared" si="23"/>
        <v>138.17948717948718</v>
      </c>
    </row>
    <row r="107" spans="1:10" x14ac:dyDescent="0.25">
      <c r="E107" s="94">
        <f>Data!E30</f>
        <v>7472</v>
      </c>
      <c r="F107" s="168">
        <v>22</v>
      </c>
      <c r="G107" s="47">
        <f t="shared" si="23"/>
        <v>124.58974358974361</v>
      </c>
    </row>
    <row r="108" spans="1:10" x14ac:dyDescent="0.25">
      <c r="E108" s="94">
        <f>Data!E31</f>
        <v>7477</v>
      </c>
      <c r="F108" s="168">
        <v>23</v>
      </c>
      <c r="G108" s="47">
        <f t="shared" si="23"/>
        <v>161.7948717948718</v>
      </c>
    </row>
    <row r="109" spans="1:10" x14ac:dyDescent="0.25">
      <c r="E109" s="94" t="str">
        <f>Data!E32</f>
        <v>Traditional Malt Check</v>
      </c>
      <c r="F109" s="168">
        <v>24</v>
      </c>
      <c r="G109" s="47">
        <f t="shared" si="23"/>
        <v>258.58974358974365</v>
      </c>
    </row>
    <row r="110" spans="1:10" x14ac:dyDescent="0.25">
      <c r="F110" s="168"/>
      <c r="G110" s="47"/>
    </row>
    <row r="111" spans="1:10" x14ac:dyDescent="0.25">
      <c r="A111" s="2" t="s">
        <v>100</v>
      </c>
      <c r="B111" s="2" t="s">
        <v>102</v>
      </c>
    </row>
    <row r="112" spans="1:10" x14ac:dyDescent="0.25">
      <c r="A112" s="2"/>
      <c r="C112" s="3" t="s">
        <v>97</v>
      </c>
    </row>
    <row r="113" spans="1:3" x14ac:dyDescent="0.25">
      <c r="A113" s="2"/>
      <c r="C113" s="3" t="s">
        <v>114</v>
      </c>
    </row>
    <row r="114" spans="1:3" x14ac:dyDescent="0.25">
      <c r="A114" s="2"/>
      <c r="C114" s="3" t="s">
        <v>104</v>
      </c>
    </row>
    <row r="115" spans="1:3" x14ac:dyDescent="0.25">
      <c r="A115" s="2"/>
      <c r="C115" s="3" t="s">
        <v>115</v>
      </c>
    </row>
    <row r="119" spans="1:3" x14ac:dyDescent="0.25">
      <c r="A119" s="2"/>
    </row>
  </sheetData>
  <mergeCells count="14">
    <mergeCell ref="B84:J84"/>
    <mergeCell ref="B49:N49"/>
    <mergeCell ref="B62:N62"/>
    <mergeCell ref="B36:N36"/>
    <mergeCell ref="C38:E38"/>
    <mergeCell ref="F38:H38"/>
    <mergeCell ref="I38:K38"/>
    <mergeCell ref="L38:N38"/>
    <mergeCell ref="D25:O25"/>
    <mergeCell ref="B10:N10"/>
    <mergeCell ref="D12:F12"/>
    <mergeCell ref="G12:I12"/>
    <mergeCell ref="J12:L12"/>
    <mergeCell ref="M12:O12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workbookViewId="0">
      <selection activeCell="B5" sqref="B5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109</v>
      </c>
      <c r="J1" s="2" t="s">
        <v>68</v>
      </c>
    </row>
    <row r="2" spans="1:25" ht="18" x14ac:dyDescent="0.35">
      <c r="A2" s="2" t="s">
        <v>51</v>
      </c>
      <c r="J2" s="2" t="s">
        <v>131</v>
      </c>
    </row>
    <row r="3" spans="1:25" x14ac:dyDescent="0.25">
      <c r="A3" s="2"/>
      <c r="J3" s="2" t="s">
        <v>132</v>
      </c>
    </row>
    <row r="4" spans="1:25" x14ac:dyDescent="0.25">
      <c r="A4" s="2" t="s">
        <v>60</v>
      </c>
      <c r="B4" s="4">
        <v>2</v>
      </c>
      <c r="J4" s="2" t="s">
        <v>69</v>
      </c>
    </row>
    <row r="5" spans="1:25" x14ac:dyDescent="0.25">
      <c r="A5" s="2" t="s">
        <v>52</v>
      </c>
      <c r="B5" s="185"/>
      <c r="C5" s="6"/>
      <c r="J5" s="2" t="s">
        <v>133</v>
      </c>
    </row>
    <row r="6" spans="1:25" x14ac:dyDescent="0.25">
      <c r="A6" s="2" t="s">
        <v>5</v>
      </c>
      <c r="B6" s="186"/>
      <c r="C6" s="201" t="s">
        <v>151</v>
      </c>
      <c r="J6" s="2" t="s">
        <v>83</v>
      </c>
    </row>
    <row r="7" spans="1:25" ht="17.25" x14ac:dyDescent="0.25">
      <c r="A7" s="2" t="s">
        <v>53</v>
      </c>
      <c r="B7" s="2" t="s">
        <v>134</v>
      </c>
      <c r="J7" s="2" t="s">
        <v>84</v>
      </c>
    </row>
    <row r="8" spans="1:25" x14ac:dyDescent="0.25">
      <c r="B8" s="2" t="s">
        <v>21</v>
      </c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2" t="s">
        <v>23</v>
      </c>
      <c r="B10" s="233" t="s">
        <v>43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thickBot="1" x14ac:dyDescent="0.3">
      <c r="A11" s="2"/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.75" thickBot="1" x14ac:dyDescent="0.3">
      <c r="B12" s="18"/>
      <c r="C12" s="189"/>
      <c r="D12" s="223" t="s">
        <v>39</v>
      </c>
      <c r="E12" s="216"/>
      <c r="F12" s="216"/>
      <c r="G12" s="216" t="s">
        <v>20</v>
      </c>
      <c r="H12" s="216"/>
      <c r="I12" s="216"/>
      <c r="J12" s="216" t="s">
        <v>20</v>
      </c>
      <c r="K12" s="216"/>
      <c r="L12" s="216"/>
      <c r="M12" s="217" t="s">
        <v>20</v>
      </c>
      <c r="N12" s="218"/>
      <c r="O12" s="219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B13" s="18"/>
      <c r="C13" s="40" t="s">
        <v>12</v>
      </c>
      <c r="D13" s="41">
        <v>0</v>
      </c>
      <c r="E13" s="42">
        <v>0</v>
      </c>
      <c r="F13" s="43">
        <v>0</v>
      </c>
      <c r="G13" s="17">
        <v>25</v>
      </c>
      <c r="H13" s="17">
        <f t="shared" ref="H13:H20" si="0">G13</f>
        <v>25</v>
      </c>
      <c r="I13" s="17">
        <f t="shared" ref="I13:I20" si="1">G13</f>
        <v>25</v>
      </c>
      <c r="J13" s="44">
        <v>33</v>
      </c>
      <c r="K13" s="17">
        <f t="shared" ref="K13:K20" si="2">J13</f>
        <v>33</v>
      </c>
      <c r="L13" s="45">
        <f t="shared" ref="L13:L20" si="3">J13</f>
        <v>33</v>
      </c>
      <c r="M13" s="17">
        <v>41</v>
      </c>
      <c r="N13" s="17">
        <f t="shared" ref="N13:N20" si="4">M13</f>
        <v>41</v>
      </c>
      <c r="O13" s="46">
        <f t="shared" ref="O13:O20" si="5">M13</f>
        <v>41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B14" s="18"/>
      <c r="C14" s="50" t="s">
        <v>13</v>
      </c>
      <c r="D14" s="51">
        <v>75</v>
      </c>
      <c r="E14" s="52">
        <v>75</v>
      </c>
      <c r="F14" s="53">
        <v>75</v>
      </c>
      <c r="G14" s="30">
        <v>26</v>
      </c>
      <c r="H14" s="30">
        <f t="shared" si="0"/>
        <v>26</v>
      </c>
      <c r="I14" s="30">
        <f t="shared" si="1"/>
        <v>26</v>
      </c>
      <c r="J14" s="54">
        <v>34</v>
      </c>
      <c r="K14" s="30">
        <f t="shared" si="2"/>
        <v>34</v>
      </c>
      <c r="L14" s="55">
        <f t="shared" si="3"/>
        <v>34</v>
      </c>
      <c r="M14" s="30">
        <v>42</v>
      </c>
      <c r="N14" s="30">
        <f t="shared" si="4"/>
        <v>42</v>
      </c>
      <c r="O14" s="56">
        <f t="shared" si="5"/>
        <v>42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B15" s="18"/>
      <c r="C15" s="57" t="s">
        <v>14</v>
      </c>
      <c r="D15" s="58">
        <v>150</v>
      </c>
      <c r="E15" s="47">
        <v>150</v>
      </c>
      <c r="F15" s="48">
        <v>150</v>
      </c>
      <c r="G15" s="15">
        <v>27</v>
      </c>
      <c r="H15" s="15">
        <f t="shared" si="0"/>
        <v>27</v>
      </c>
      <c r="I15" s="15">
        <f t="shared" si="1"/>
        <v>27</v>
      </c>
      <c r="J15" s="24">
        <v>35</v>
      </c>
      <c r="K15" s="15">
        <f t="shared" si="2"/>
        <v>35</v>
      </c>
      <c r="L15" s="59">
        <f t="shared" si="3"/>
        <v>35</v>
      </c>
      <c r="M15" s="15">
        <v>43</v>
      </c>
      <c r="N15" s="15">
        <f t="shared" si="4"/>
        <v>43</v>
      </c>
      <c r="O15" s="60">
        <f t="shared" si="5"/>
        <v>43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B16" s="18"/>
      <c r="C16" s="50" t="s">
        <v>15</v>
      </c>
      <c r="D16" s="51">
        <v>225</v>
      </c>
      <c r="E16" s="52">
        <v>225</v>
      </c>
      <c r="F16" s="53">
        <v>225</v>
      </c>
      <c r="G16" s="30">
        <v>28</v>
      </c>
      <c r="H16" s="30">
        <f t="shared" si="0"/>
        <v>28</v>
      </c>
      <c r="I16" s="30">
        <f t="shared" si="1"/>
        <v>28</v>
      </c>
      <c r="J16" s="54">
        <v>36</v>
      </c>
      <c r="K16" s="30">
        <f t="shared" si="2"/>
        <v>36</v>
      </c>
      <c r="L16" s="55">
        <f t="shared" si="3"/>
        <v>36</v>
      </c>
      <c r="M16" s="30">
        <v>44</v>
      </c>
      <c r="N16" s="30">
        <f t="shared" si="4"/>
        <v>44</v>
      </c>
      <c r="O16" s="56">
        <f t="shared" si="5"/>
        <v>44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B17" s="18"/>
      <c r="C17" s="57" t="s">
        <v>16</v>
      </c>
      <c r="D17" s="58">
        <v>300</v>
      </c>
      <c r="E17" s="47">
        <v>300</v>
      </c>
      <c r="F17" s="48">
        <v>300</v>
      </c>
      <c r="G17" s="15">
        <v>29</v>
      </c>
      <c r="H17" s="15">
        <f t="shared" si="0"/>
        <v>29</v>
      </c>
      <c r="I17" s="15">
        <f t="shared" si="1"/>
        <v>29</v>
      </c>
      <c r="J17" s="24">
        <v>37</v>
      </c>
      <c r="K17" s="15">
        <f t="shared" si="2"/>
        <v>37</v>
      </c>
      <c r="L17" s="59">
        <f t="shared" si="3"/>
        <v>37</v>
      </c>
      <c r="M17" s="15">
        <v>45</v>
      </c>
      <c r="N17" s="15">
        <f t="shared" si="4"/>
        <v>45</v>
      </c>
      <c r="O17" s="60">
        <f t="shared" si="5"/>
        <v>45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B18" s="18"/>
      <c r="C18" s="50" t="s">
        <v>17</v>
      </c>
      <c r="D18" s="61"/>
      <c r="E18" s="62"/>
      <c r="F18" s="63"/>
      <c r="G18" s="30">
        <v>30</v>
      </c>
      <c r="H18" s="30">
        <f t="shared" si="0"/>
        <v>30</v>
      </c>
      <c r="I18" s="30">
        <f t="shared" si="1"/>
        <v>30</v>
      </c>
      <c r="J18" s="54">
        <v>38</v>
      </c>
      <c r="K18" s="30">
        <f t="shared" si="2"/>
        <v>38</v>
      </c>
      <c r="L18" s="55">
        <f t="shared" si="3"/>
        <v>38</v>
      </c>
      <c r="M18" s="30">
        <v>46</v>
      </c>
      <c r="N18" s="30">
        <f t="shared" si="4"/>
        <v>46</v>
      </c>
      <c r="O18" s="56">
        <f t="shared" si="5"/>
        <v>46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B19" s="18"/>
      <c r="C19" s="57" t="s">
        <v>18</v>
      </c>
      <c r="D19" s="64"/>
      <c r="E19" s="65"/>
      <c r="F19" s="66"/>
      <c r="G19" s="15">
        <v>31</v>
      </c>
      <c r="H19" s="15">
        <f t="shared" si="0"/>
        <v>31</v>
      </c>
      <c r="I19" s="15">
        <f t="shared" si="1"/>
        <v>31</v>
      </c>
      <c r="J19" s="24">
        <v>39</v>
      </c>
      <c r="K19" s="15">
        <f t="shared" si="2"/>
        <v>39</v>
      </c>
      <c r="L19" s="59">
        <f t="shared" si="3"/>
        <v>39</v>
      </c>
      <c r="M19" s="15">
        <v>47</v>
      </c>
      <c r="N19" s="15">
        <f t="shared" si="4"/>
        <v>47</v>
      </c>
      <c r="O19" s="60">
        <f t="shared" si="5"/>
        <v>47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.75" thickBot="1" x14ac:dyDescent="0.3">
      <c r="B20" s="18"/>
      <c r="C20" s="67" t="s">
        <v>19</v>
      </c>
      <c r="D20" s="68"/>
      <c r="E20" s="69"/>
      <c r="F20" s="70"/>
      <c r="G20" s="19">
        <v>32</v>
      </c>
      <c r="H20" s="19">
        <f t="shared" si="0"/>
        <v>32</v>
      </c>
      <c r="I20" s="19">
        <f t="shared" si="1"/>
        <v>32</v>
      </c>
      <c r="J20" s="71">
        <v>40</v>
      </c>
      <c r="K20" s="19">
        <f t="shared" si="2"/>
        <v>40</v>
      </c>
      <c r="L20" s="72">
        <f t="shared" si="3"/>
        <v>40</v>
      </c>
      <c r="M20" s="19">
        <v>48</v>
      </c>
      <c r="N20" s="19">
        <f t="shared" si="4"/>
        <v>48</v>
      </c>
      <c r="O20" s="73">
        <f t="shared" si="5"/>
        <v>48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" t="s">
        <v>25</v>
      </c>
      <c r="B22" s="38" t="s">
        <v>106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5.75" thickBot="1" x14ac:dyDescent="0.3">
      <c r="B25" s="18"/>
      <c r="C25" s="18"/>
      <c r="D25" s="220" t="s">
        <v>44</v>
      </c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.75" thickBot="1" x14ac:dyDescent="0.3">
      <c r="B26" s="74" t="s">
        <v>87</v>
      </c>
      <c r="C26" s="18"/>
      <c r="D26" s="75">
        <v>1</v>
      </c>
      <c r="E26" s="14">
        <v>2</v>
      </c>
      <c r="F26" s="14">
        <v>3</v>
      </c>
      <c r="G26" s="76">
        <v>4</v>
      </c>
      <c r="H26" s="14">
        <v>5</v>
      </c>
      <c r="I26" s="77">
        <v>6</v>
      </c>
      <c r="J26" s="14">
        <v>7</v>
      </c>
      <c r="K26" s="14">
        <v>8</v>
      </c>
      <c r="L26" s="14">
        <v>9</v>
      </c>
      <c r="M26" s="76">
        <v>10</v>
      </c>
      <c r="N26" s="14">
        <v>11</v>
      </c>
      <c r="O26" s="78">
        <v>12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B27" s="18"/>
      <c r="C27" s="18"/>
      <c r="D27" s="140"/>
      <c r="E27" s="141"/>
      <c r="F27" s="141"/>
      <c r="G27" s="142"/>
      <c r="H27" s="141"/>
      <c r="I27" s="28"/>
      <c r="J27" s="141"/>
      <c r="K27" s="141"/>
      <c r="L27" s="141"/>
      <c r="M27" s="142"/>
      <c r="N27" s="141"/>
      <c r="O27" s="2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B28" s="18"/>
      <c r="C28" s="18"/>
      <c r="D28" s="143"/>
      <c r="E28" s="144"/>
      <c r="F28" s="144"/>
      <c r="G28" s="145"/>
      <c r="H28" s="144"/>
      <c r="I28" s="27"/>
      <c r="J28" s="144"/>
      <c r="K28" s="144"/>
      <c r="L28" s="144"/>
      <c r="M28" s="145"/>
      <c r="N28" s="144"/>
      <c r="O28" s="21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B29" s="18"/>
      <c r="C29" s="18"/>
      <c r="D29" s="146"/>
      <c r="E29" s="147"/>
      <c r="F29" s="147"/>
      <c r="G29" s="148"/>
      <c r="H29" s="147"/>
      <c r="I29" s="149"/>
      <c r="J29" s="147"/>
      <c r="K29" s="147"/>
      <c r="L29" s="147"/>
      <c r="M29" s="148"/>
      <c r="N29" s="147"/>
      <c r="O29" s="150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B30" s="18"/>
      <c r="C30" s="18"/>
      <c r="D30" s="143"/>
      <c r="E30" s="144"/>
      <c r="F30" s="144"/>
      <c r="G30" s="145"/>
      <c r="H30" s="144"/>
      <c r="I30" s="27"/>
      <c r="J30" s="144"/>
      <c r="K30" s="144"/>
      <c r="L30" s="144"/>
      <c r="M30" s="145"/>
      <c r="N30" s="144"/>
      <c r="O30" s="21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B31" s="18"/>
      <c r="C31" s="18"/>
      <c r="D31" s="146"/>
      <c r="E31" s="147"/>
      <c r="F31" s="147"/>
      <c r="G31" s="148"/>
      <c r="H31" s="147"/>
      <c r="I31" s="149"/>
      <c r="J31" s="147"/>
      <c r="K31" s="147"/>
      <c r="L31" s="147"/>
      <c r="M31" s="148"/>
      <c r="N31" s="147"/>
      <c r="O31" s="150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"/>
      <c r="B32" s="18"/>
      <c r="C32" s="18"/>
      <c r="D32" s="143"/>
      <c r="E32" s="144"/>
      <c r="F32" s="144"/>
      <c r="G32" s="145"/>
      <c r="H32" s="144"/>
      <c r="I32" s="27"/>
      <c r="J32" s="144"/>
      <c r="K32" s="144"/>
      <c r="L32" s="144"/>
      <c r="M32" s="145"/>
      <c r="N32" s="144"/>
      <c r="O32" s="21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88"/>
      <c r="B33" s="18"/>
      <c r="C33" s="18"/>
      <c r="D33" s="146"/>
      <c r="E33" s="147"/>
      <c r="F33" s="147"/>
      <c r="G33" s="148"/>
      <c r="H33" s="147"/>
      <c r="I33" s="149"/>
      <c r="J33" s="147"/>
      <c r="K33" s="147"/>
      <c r="L33" s="147"/>
      <c r="M33" s="148"/>
      <c r="N33" s="147"/>
      <c r="O33" s="150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.75" thickBot="1" x14ac:dyDescent="0.3">
      <c r="A34" s="88"/>
      <c r="B34" s="18"/>
      <c r="C34" s="18"/>
      <c r="D34" s="151"/>
      <c r="E34" s="152"/>
      <c r="F34" s="152"/>
      <c r="G34" s="153"/>
      <c r="H34" s="152"/>
      <c r="I34" s="154"/>
      <c r="J34" s="152"/>
      <c r="K34" s="152"/>
      <c r="L34" s="152"/>
      <c r="M34" s="153"/>
      <c r="N34" s="152"/>
      <c r="O34" s="155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" t="s">
        <v>27</v>
      </c>
      <c r="B36" s="227" t="s">
        <v>40</v>
      </c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</row>
    <row r="37" spans="1:25" x14ac:dyDescent="0.25">
      <c r="A37" s="2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</row>
    <row r="38" spans="1:25" x14ac:dyDescent="0.25">
      <c r="A38" s="35"/>
      <c r="B38" s="97"/>
      <c r="C38" s="224" t="s">
        <v>28</v>
      </c>
      <c r="D38" s="225"/>
      <c r="E38" s="226"/>
      <c r="F38" s="224" t="s">
        <v>29</v>
      </c>
      <c r="G38" s="225"/>
      <c r="H38" s="226"/>
      <c r="I38" s="224" t="s">
        <v>30</v>
      </c>
      <c r="J38" s="225"/>
      <c r="K38" s="226"/>
      <c r="L38" s="224" t="s">
        <v>31</v>
      </c>
      <c r="M38" s="225"/>
      <c r="N38" s="226"/>
    </row>
    <row r="39" spans="1:25" x14ac:dyDescent="0.25">
      <c r="A39" s="35"/>
      <c r="B39" s="97"/>
      <c r="C39" s="114" t="s">
        <v>3</v>
      </c>
      <c r="D39" s="115" t="s">
        <v>4</v>
      </c>
      <c r="E39" s="192" t="s">
        <v>7</v>
      </c>
      <c r="F39" s="190" t="s">
        <v>20</v>
      </c>
      <c r="G39" s="191" t="s">
        <v>4</v>
      </c>
      <c r="H39" s="192" t="s">
        <v>7</v>
      </c>
      <c r="I39" s="190" t="s">
        <v>20</v>
      </c>
      <c r="J39" s="191" t="s">
        <v>4</v>
      </c>
      <c r="K39" s="192" t="s">
        <v>7</v>
      </c>
      <c r="L39" s="190" t="s">
        <v>20</v>
      </c>
      <c r="M39" s="191" t="s">
        <v>4</v>
      </c>
      <c r="N39" s="192" t="s">
        <v>7</v>
      </c>
    </row>
    <row r="40" spans="1:25" x14ac:dyDescent="0.25">
      <c r="A40" s="35"/>
      <c r="B40" s="16"/>
      <c r="C40" s="119">
        <v>0</v>
      </c>
      <c r="D40" s="136" t="e">
        <f>AVERAGE(D27:F27)</f>
        <v>#DIV/0!</v>
      </c>
      <c r="E40" s="137" t="e">
        <f>STDEV(D27:F27)</f>
        <v>#DIV/0!</v>
      </c>
      <c r="F40" s="195">
        <f t="shared" ref="F40:F47" si="6">G13</f>
        <v>25</v>
      </c>
      <c r="G40" s="136" t="e">
        <f t="shared" ref="G40:G47" si="7">AVERAGE(G27:I27)</f>
        <v>#DIV/0!</v>
      </c>
      <c r="H40" s="137" t="e">
        <f t="shared" ref="H40:H47" si="8">STDEV(G27:I27)</f>
        <v>#DIV/0!</v>
      </c>
      <c r="I40" s="195">
        <f t="shared" ref="I40:I47" si="9">J13</f>
        <v>33</v>
      </c>
      <c r="J40" s="136" t="e">
        <f t="shared" ref="J40:J47" si="10">AVERAGE(J27:L27)</f>
        <v>#DIV/0!</v>
      </c>
      <c r="K40" s="137" t="e">
        <f t="shared" ref="K40:K47" si="11">STDEV(J27:L27)</f>
        <v>#DIV/0!</v>
      </c>
      <c r="L40" s="195">
        <f t="shared" ref="L40:L47" si="12">M13</f>
        <v>41</v>
      </c>
      <c r="M40" s="136" t="e">
        <f t="shared" ref="M40:M47" si="13">AVERAGE(M27:O27)</f>
        <v>#DIV/0!</v>
      </c>
      <c r="N40" s="137" t="e">
        <f t="shared" ref="N40:N47" si="14">STDEV(M27:O27)</f>
        <v>#DIV/0!</v>
      </c>
    </row>
    <row r="41" spans="1:25" x14ac:dyDescent="0.25">
      <c r="A41" s="35"/>
      <c r="B41" s="16"/>
      <c r="C41" s="119">
        <v>75</v>
      </c>
      <c r="D41" s="136" t="e">
        <f>AVERAGE(D28:F28)</f>
        <v>#DIV/0!</v>
      </c>
      <c r="E41" s="137" t="e">
        <f>STDEV(D28:F28)</f>
        <v>#DIV/0!</v>
      </c>
      <c r="F41" s="195">
        <f t="shared" si="6"/>
        <v>26</v>
      </c>
      <c r="G41" s="136" t="e">
        <f t="shared" si="7"/>
        <v>#DIV/0!</v>
      </c>
      <c r="H41" s="137" t="e">
        <f t="shared" si="8"/>
        <v>#DIV/0!</v>
      </c>
      <c r="I41" s="195">
        <f t="shared" si="9"/>
        <v>34</v>
      </c>
      <c r="J41" s="136" t="e">
        <f t="shared" si="10"/>
        <v>#DIV/0!</v>
      </c>
      <c r="K41" s="137" t="e">
        <f t="shared" si="11"/>
        <v>#DIV/0!</v>
      </c>
      <c r="L41" s="195">
        <f t="shared" si="12"/>
        <v>42</v>
      </c>
      <c r="M41" s="136" t="e">
        <f t="shared" si="13"/>
        <v>#DIV/0!</v>
      </c>
      <c r="N41" s="137" t="e">
        <f t="shared" si="14"/>
        <v>#DIV/0!</v>
      </c>
    </row>
    <row r="42" spans="1:25" x14ac:dyDescent="0.25">
      <c r="A42" s="35"/>
      <c r="B42" s="16"/>
      <c r="C42" s="119">
        <v>150</v>
      </c>
      <c r="D42" s="136" t="e">
        <f>AVERAGE(D29:F29)</f>
        <v>#DIV/0!</v>
      </c>
      <c r="E42" s="137" t="e">
        <f>STDEV(D29:F29)</f>
        <v>#DIV/0!</v>
      </c>
      <c r="F42" s="195">
        <f t="shared" si="6"/>
        <v>27</v>
      </c>
      <c r="G42" s="136" t="e">
        <f t="shared" si="7"/>
        <v>#DIV/0!</v>
      </c>
      <c r="H42" s="137" t="e">
        <f t="shared" si="8"/>
        <v>#DIV/0!</v>
      </c>
      <c r="I42" s="195">
        <f t="shared" si="9"/>
        <v>35</v>
      </c>
      <c r="J42" s="136" t="e">
        <f t="shared" si="10"/>
        <v>#DIV/0!</v>
      </c>
      <c r="K42" s="137" t="e">
        <f t="shared" si="11"/>
        <v>#DIV/0!</v>
      </c>
      <c r="L42" s="195">
        <f t="shared" si="12"/>
        <v>43</v>
      </c>
      <c r="M42" s="136" t="e">
        <f t="shared" si="13"/>
        <v>#DIV/0!</v>
      </c>
      <c r="N42" s="137" t="e">
        <f t="shared" si="14"/>
        <v>#DIV/0!</v>
      </c>
    </row>
    <row r="43" spans="1:25" x14ac:dyDescent="0.25">
      <c r="A43" s="35"/>
      <c r="B43" s="16"/>
      <c r="C43" s="119">
        <v>225</v>
      </c>
      <c r="D43" s="136" t="e">
        <f>AVERAGE(D30:F30)</f>
        <v>#DIV/0!</v>
      </c>
      <c r="E43" s="137" t="e">
        <f>STDEV(D30:F30)</f>
        <v>#DIV/0!</v>
      </c>
      <c r="F43" s="195">
        <f t="shared" si="6"/>
        <v>28</v>
      </c>
      <c r="G43" s="136" t="e">
        <f t="shared" si="7"/>
        <v>#DIV/0!</v>
      </c>
      <c r="H43" s="137" t="e">
        <f t="shared" si="8"/>
        <v>#DIV/0!</v>
      </c>
      <c r="I43" s="195">
        <f t="shared" si="9"/>
        <v>36</v>
      </c>
      <c r="J43" s="136" t="e">
        <f t="shared" si="10"/>
        <v>#DIV/0!</v>
      </c>
      <c r="K43" s="137" t="e">
        <f t="shared" si="11"/>
        <v>#DIV/0!</v>
      </c>
      <c r="L43" s="195">
        <f t="shared" si="12"/>
        <v>44</v>
      </c>
      <c r="M43" s="136" t="e">
        <f t="shared" si="13"/>
        <v>#DIV/0!</v>
      </c>
      <c r="N43" s="137" t="e">
        <f t="shared" si="14"/>
        <v>#DIV/0!</v>
      </c>
    </row>
    <row r="44" spans="1:25" x14ac:dyDescent="0.25">
      <c r="A44" s="35"/>
      <c r="B44" s="16"/>
      <c r="C44" s="119">
        <v>300</v>
      </c>
      <c r="D44" s="136" t="e">
        <f>AVERAGE(D31:F31)</f>
        <v>#DIV/0!</v>
      </c>
      <c r="E44" s="137" t="e">
        <f>STDEV(D31:F31)</f>
        <v>#DIV/0!</v>
      </c>
      <c r="F44" s="195">
        <f t="shared" si="6"/>
        <v>29</v>
      </c>
      <c r="G44" s="136" t="e">
        <f t="shared" si="7"/>
        <v>#DIV/0!</v>
      </c>
      <c r="H44" s="137" t="e">
        <f t="shared" si="8"/>
        <v>#DIV/0!</v>
      </c>
      <c r="I44" s="195">
        <f t="shared" si="9"/>
        <v>37</v>
      </c>
      <c r="J44" s="136" t="e">
        <f t="shared" si="10"/>
        <v>#DIV/0!</v>
      </c>
      <c r="K44" s="137" t="e">
        <f t="shared" si="11"/>
        <v>#DIV/0!</v>
      </c>
      <c r="L44" s="195">
        <f t="shared" si="12"/>
        <v>45</v>
      </c>
      <c r="M44" s="136" t="e">
        <f t="shared" si="13"/>
        <v>#DIV/0!</v>
      </c>
      <c r="N44" s="137" t="e">
        <f t="shared" si="14"/>
        <v>#DIV/0!</v>
      </c>
    </row>
    <row r="45" spans="1:25" x14ac:dyDescent="0.25">
      <c r="A45" s="35"/>
      <c r="B45" s="16"/>
      <c r="C45" s="123"/>
      <c r="D45" s="120"/>
      <c r="E45" s="121"/>
      <c r="F45" s="195">
        <f t="shared" si="6"/>
        <v>30</v>
      </c>
      <c r="G45" s="136" t="e">
        <f t="shared" si="7"/>
        <v>#DIV/0!</v>
      </c>
      <c r="H45" s="137" t="e">
        <f t="shared" si="8"/>
        <v>#DIV/0!</v>
      </c>
      <c r="I45" s="195">
        <f t="shared" si="9"/>
        <v>38</v>
      </c>
      <c r="J45" s="136" t="e">
        <f t="shared" si="10"/>
        <v>#DIV/0!</v>
      </c>
      <c r="K45" s="137" t="e">
        <f t="shared" si="11"/>
        <v>#DIV/0!</v>
      </c>
      <c r="L45" s="195">
        <f t="shared" si="12"/>
        <v>46</v>
      </c>
      <c r="M45" s="136" t="e">
        <f t="shared" si="13"/>
        <v>#DIV/0!</v>
      </c>
      <c r="N45" s="137" t="e">
        <f t="shared" si="14"/>
        <v>#DIV/0!</v>
      </c>
    </row>
    <row r="46" spans="1:25" x14ac:dyDescent="0.25">
      <c r="A46" s="35"/>
      <c r="B46" s="16"/>
      <c r="C46" s="123"/>
      <c r="D46" s="120"/>
      <c r="E46" s="121"/>
      <c r="F46" s="195">
        <f t="shared" si="6"/>
        <v>31</v>
      </c>
      <c r="G46" s="136" t="e">
        <f t="shared" si="7"/>
        <v>#DIV/0!</v>
      </c>
      <c r="H46" s="137" t="e">
        <f t="shared" si="8"/>
        <v>#DIV/0!</v>
      </c>
      <c r="I46" s="195">
        <f t="shared" si="9"/>
        <v>39</v>
      </c>
      <c r="J46" s="136" t="e">
        <f t="shared" si="10"/>
        <v>#DIV/0!</v>
      </c>
      <c r="K46" s="137" t="e">
        <f t="shared" si="11"/>
        <v>#DIV/0!</v>
      </c>
      <c r="L46" s="195">
        <f t="shared" si="12"/>
        <v>47</v>
      </c>
      <c r="M46" s="136" t="e">
        <f t="shared" si="13"/>
        <v>#DIV/0!</v>
      </c>
      <c r="N46" s="137" t="e">
        <f t="shared" si="14"/>
        <v>#DIV/0!</v>
      </c>
    </row>
    <row r="47" spans="1:25" x14ac:dyDescent="0.25">
      <c r="A47" s="35"/>
      <c r="B47" s="16"/>
      <c r="C47" s="124"/>
      <c r="D47" s="125"/>
      <c r="E47" s="126"/>
      <c r="F47" s="127">
        <f t="shared" si="6"/>
        <v>32</v>
      </c>
      <c r="G47" s="138" t="e">
        <f t="shared" si="7"/>
        <v>#DIV/0!</v>
      </c>
      <c r="H47" s="139" t="e">
        <f t="shared" si="8"/>
        <v>#DIV/0!</v>
      </c>
      <c r="I47" s="127">
        <f t="shared" si="9"/>
        <v>40</v>
      </c>
      <c r="J47" s="138" t="e">
        <f t="shared" si="10"/>
        <v>#DIV/0!</v>
      </c>
      <c r="K47" s="139" t="e">
        <f t="shared" si="11"/>
        <v>#DIV/0!</v>
      </c>
      <c r="L47" s="127">
        <f t="shared" si="12"/>
        <v>48</v>
      </c>
      <c r="M47" s="138" t="e">
        <f t="shared" si="13"/>
        <v>#DIV/0!</v>
      </c>
      <c r="N47" s="139" t="e">
        <f t="shared" si="14"/>
        <v>#DIV/0!</v>
      </c>
    </row>
    <row r="48" spans="1:25" x14ac:dyDescent="0.25">
      <c r="A48" s="38"/>
      <c r="B48" s="1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7"/>
      <c r="N48" s="47"/>
    </row>
    <row r="49" spans="1:18" x14ac:dyDescent="0.25">
      <c r="A49" s="2" t="s">
        <v>32</v>
      </c>
      <c r="B49" s="227" t="s">
        <v>58</v>
      </c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</row>
    <row r="50" spans="1:18" x14ac:dyDescent="0.25">
      <c r="A50" s="2"/>
      <c r="B50" s="10" t="s">
        <v>129</v>
      </c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</row>
    <row r="51" spans="1:18" x14ac:dyDescent="0.25">
      <c r="B51" s="9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35"/>
    </row>
    <row r="52" spans="1:18" x14ac:dyDescent="0.25">
      <c r="B52" s="16"/>
      <c r="C52" s="157" t="s">
        <v>1</v>
      </c>
      <c r="D52" s="158" t="s">
        <v>130</v>
      </c>
      <c r="E52" s="159"/>
      <c r="F52" s="157" t="s">
        <v>20</v>
      </c>
      <c r="G52" s="158" t="s">
        <v>130</v>
      </c>
      <c r="H52" s="159"/>
      <c r="I52" s="157" t="s">
        <v>20</v>
      </c>
      <c r="J52" s="158" t="s">
        <v>130</v>
      </c>
      <c r="K52" s="159"/>
      <c r="L52" s="157" t="s">
        <v>20</v>
      </c>
      <c r="M52" s="158" t="s">
        <v>130</v>
      </c>
      <c r="N52" s="159"/>
      <c r="O52" s="35"/>
    </row>
    <row r="53" spans="1:18" x14ac:dyDescent="0.25">
      <c r="B53" s="16"/>
      <c r="C53" s="119">
        <v>0</v>
      </c>
      <c r="D53" s="136" t="e">
        <f>(D40-$D$40)</f>
        <v>#DIV/0!</v>
      </c>
      <c r="E53" s="129"/>
      <c r="F53" s="195">
        <f>F40</f>
        <v>25</v>
      </c>
      <c r="G53" s="163" t="e">
        <f t="shared" ref="G53:G60" si="15">(G40-$D$40)</f>
        <v>#DIV/0!</v>
      </c>
      <c r="H53" s="129"/>
      <c r="I53" s="195">
        <f>I40</f>
        <v>33</v>
      </c>
      <c r="J53" s="163" t="e">
        <f t="shared" ref="J53:J60" si="16">(J40-$D$40)</f>
        <v>#DIV/0!</v>
      </c>
      <c r="K53" s="129"/>
      <c r="L53" s="195">
        <f>L40</f>
        <v>41</v>
      </c>
      <c r="M53" s="163" t="e">
        <f t="shared" ref="M53:M60" si="17">(M40-$D$40)</f>
        <v>#DIV/0!</v>
      </c>
      <c r="N53" s="129"/>
      <c r="O53" s="35"/>
      <c r="P53" s="35"/>
      <c r="Q53" s="35"/>
    </row>
    <row r="54" spans="1:18" x14ac:dyDescent="0.25">
      <c r="B54" s="16"/>
      <c r="C54" s="119">
        <v>75</v>
      </c>
      <c r="D54" s="136" t="e">
        <f>(D41-$D$40)</f>
        <v>#DIV/0!</v>
      </c>
      <c r="E54" s="129"/>
      <c r="F54" s="195">
        <f t="shared" ref="F54:F60" si="18">F41</f>
        <v>26</v>
      </c>
      <c r="G54" s="136" t="e">
        <f t="shared" si="15"/>
        <v>#DIV/0!</v>
      </c>
      <c r="H54" s="129"/>
      <c r="I54" s="195">
        <f t="shared" ref="I54:I60" si="19">I41</f>
        <v>34</v>
      </c>
      <c r="J54" s="136" t="e">
        <f t="shared" si="16"/>
        <v>#DIV/0!</v>
      </c>
      <c r="K54" s="129"/>
      <c r="L54" s="195">
        <f t="shared" ref="L54:L60" si="20">L41</f>
        <v>42</v>
      </c>
      <c r="M54" s="136" t="e">
        <f t="shared" si="17"/>
        <v>#DIV/0!</v>
      </c>
      <c r="N54" s="129"/>
      <c r="O54" s="35"/>
      <c r="P54" s="35"/>
      <c r="Q54" s="35"/>
    </row>
    <row r="55" spans="1:18" x14ac:dyDescent="0.25">
      <c r="B55" s="16"/>
      <c r="C55" s="119">
        <v>150</v>
      </c>
      <c r="D55" s="136" t="e">
        <f>(D42-$D$40)</f>
        <v>#DIV/0!</v>
      </c>
      <c r="E55" s="129"/>
      <c r="F55" s="195">
        <f t="shared" si="18"/>
        <v>27</v>
      </c>
      <c r="G55" s="136" t="e">
        <f t="shared" si="15"/>
        <v>#DIV/0!</v>
      </c>
      <c r="H55" s="129"/>
      <c r="I55" s="195">
        <f t="shared" si="19"/>
        <v>35</v>
      </c>
      <c r="J55" s="136" t="e">
        <f t="shared" si="16"/>
        <v>#DIV/0!</v>
      </c>
      <c r="K55" s="129"/>
      <c r="L55" s="195">
        <f t="shared" si="20"/>
        <v>43</v>
      </c>
      <c r="M55" s="136" t="e">
        <f t="shared" si="17"/>
        <v>#DIV/0!</v>
      </c>
      <c r="N55" s="129"/>
      <c r="O55" s="35"/>
      <c r="P55" s="35"/>
      <c r="Q55" s="35"/>
    </row>
    <row r="56" spans="1:18" x14ac:dyDescent="0.25">
      <c r="B56" s="16"/>
      <c r="C56" s="119">
        <v>225</v>
      </c>
      <c r="D56" s="136" t="e">
        <f>(D43-$D$40)</f>
        <v>#DIV/0!</v>
      </c>
      <c r="E56" s="129"/>
      <c r="F56" s="195">
        <f t="shared" si="18"/>
        <v>28</v>
      </c>
      <c r="G56" s="136" t="e">
        <f t="shared" si="15"/>
        <v>#DIV/0!</v>
      </c>
      <c r="H56" s="129"/>
      <c r="I56" s="195">
        <f t="shared" si="19"/>
        <v>36</v>
      </c>
      <c r="J56" s="136" t="e">
        <f t="shared" si="16"/>
        <v>#DIV/0!</v>
      </c>
      <c r="K56" s="129"/>
      <c r="L56" s="195">
        <f t="shared" si="20"/>
        <v>44</v>
      </c>
      <c r="M56" s="136" t="e">
        <f t="shared" si="17"/>
        <v>#DIV/0!</v>
      </c>
      <c r="N56" s="129"/>
      <c r="O56" s="35"/>
      <c r="P56" s="35"/>
      <c r="Q56" s="35"/>
    </row>
    <row r="57" spans="1:18" x14ac:dyDescent="0.25">
      <c r="A57" s="6"/>
      <c r="B57" s="16"/>
      <c r="C57" s="119">
        <v>300</v>
      </c>
      <c r="D57" s="136" t="e">
        <f>(D44-$D$40)</f>
        <v>#DIV/0!</v>
      </c>
      <c r="E57" s="129"/>
      <c r="F57" s="195">
        <f t="shared" si="18"/>
        <v>29</v>
      </c>
      <c r="G57" s="136" t="e">
        <f t="shared" si="15"/>
        <v>#DIV/0!</v>
      </c>
      <c r="H57" s="129"/>
      <c r="I57" s="195">
        <f t="shared" si="19"/>
        <v>37</v>
      </c>
      <c r="J57" s="136" t="e">
        <f t="shared" si="16"/>
        <v>#DIV/0!</v>
      </c>
      <c r="K57" s="129"/>
      <c r="L57" s="195">
        <f t="shared" si="20"/>
        <v>45</v>
      </c>
      <c r="M57" s="136" t="e">
        <f t="shared" si="17"/>
        <v>#DIV/0!</v>
      </c>
      <c r="N57" s="129"/>
      <c r="O57" s="35"/>
      <c r="P57" s="35"/>
      <c r="Q57" s="35"/>
    </row>
    <row r="58" spans="1:18" x14ac:dyDescent="0.25">
      <c r="A58" s="6"/>
      <c r="B58" s="16"/>
      <c r="C58" s="123"/>
      <c r="D58" s="128"/>
      <c r="E58" s="129"/>
      <c r="F58" s="195">
        <f t="shared" si="18"/>
        <v>30</v>
      </c>
      <c r="G58" s="136" t="e">
        <f t="shared" si="15"/>
        <v>#DIV/0!</v>
      </c>
      <c r="H58" s="129"/>
      <c r="I58" s="195">
        <f t="shared" si="19"/>
        <v>38</v>
      </c>
      <c r="J58" s="136" t="e">
        <f t="shared" si="16"/>
        <v>#DIV/0!</v>
      </c>
      <c r="K58" s="129"/>
      <c r="L58" s="195">
        <f t="shared" si="20"/>
        <v>46</v>
      </c>
      <c r="M58" s="136" t="e">
        <f t="shared" si="17"/>
        <v>#DIV/0!</v>
      </c>
      <c r="N58" s="129"/>
      <c r="O58" s="35"/>
    </row>
    <row r="59" spans="1:18" x14ac:dyDescent="0.25">
      <c r="A59" s="6"/>
      <c r="B59" s="16"/>
      <c r="C59" s="123"/>
      <c r="D59" s="128"/>
      <c r="E59" s="129"/>
      <c r="F59" s="195">
        <f t="shared" si="18"/>
        <v>31</v>
      </c>
      <c r="G59" s="136" t="e">
        <f t="shared" si="15"/>
        <v>#DIV/0!</v>
      </c>
      <c r="H59" s="129"/>
      <c r="I59" s="195">
        <f t="shared" si="19"/>
        <v>39</v>
      </c>
      <c r="J59" s="136" t="e">
        <f t="shared" si="16"/>
        <v>#DIV/0!</v>
      </c>
      <c r="K59" s="129"/>
      <c r="L59" s="195">
        <f t="shared" si="20"/>
        <v>47</v>
      </c>
      <c r="M59" s="136" t="e">
        <f t="shared" si="17"/>
        <v>#DIV/0!</v>
      </c>
      <c r="N59" s="129"/>
      <c r="O59" s="35"/>
    </row>
    <row r="60" spans="1:18" x14ac:dyDescent="0.25">
      <c r="A60" s="6"/>
      <c r="B60" s="16"/>
      <c r="C60" s="124"/>
      <c r="D60" s="130"/>
      <c r="E60" s="131"/>
      <c r="F60" s="127">
        <f t="shared" si="18"/>
        <v>32</v>
      </c>
      <c r="G60" s="138" t="e">
        <f t="shared" si="15"/>
        <v>#DIV/0!</v>
      </c>
      <c r="H60" s="131"/>
      <c r="I60" s="127">
        <f t="shared" si="19"/>
        <v>40</v>
      </c>
      <c r="J60" s="138" t="e">
        <f t="shared" si="16"/>
        <v>#DIV/0!</v>
      </c>
      <c r="K60" s="131"/>
      <c r="L60" s="127">
        <f t="shared" si="20"/>
        <v>48</v>
      </c>
      <c r="M60" s="138" t="e">
        <f t="shared" si="17"/>
        <v>#DIV/0!</v>
      </c>
      <c r="N60" s="131"/>
      <c r="O60" s="35"/>
    </row>
    <row r="61" spans="1:18" x14ac:dyDescent="0.25">
      <c r="A61" s="9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8" x14ac:dyDescent="0.25">
      <c r="A62" s="95" t="s">
        <v>49</v>
      </c>
      <c r="B62" s="227" t="s">
        <v>41</v>
      </c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R62" s="88"/>
    </row>
    <row r="63" spans="1:18" x14ac:dyDescent="0.25">
      <c r="A63" s="94"/>
      <c r="B63" s="38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8"/>
    </row>
    <row r="64" spans="1:18" x14ac:dyDescent="0.25">
      <c r="A64" s="94"/>
      <c r="B64" s="23"/>
      <c r="C64" s="26"/>
      <c r="D64" s="26"/>
      <c r="E64" s="26"/>
      <c r="F64" s="26"/>
      <c r="G64" s="26"/>
      <c r="H64" s="26"/>
      <c r="I64" s="96"/>
      <c r="J64" s="18"/>
      <c r="K64" s="18"/>
      <c r="L64" s="18"/>
      <c r="M64" s="18"/>
      <c r="N64" s="18"/>
      <c r="R64" s="88"/>
    </row>
    <row r="65" spans="1:32" x14ac:dyDescent="0.25">
      <c r="A65" s="94"/>
      <c r="B65" s="96"/>
      <c r="F65" s="16"/>
      <c r="G65" s="16"/>
      <c r="H65" s="16"/>
      <c r="I65" s="96"/>
      <c r="J65" s="38" t="s">
        <v>65</v>
      </c>
      <c r="K65" s="38" t="s">
        <v>66</v>
      </c>
      <c r="L65" s="97"/>
      <c r="M65" s="16"/>
      <c r="N65" s="18"/>
      <c r="R65" s="88"/>
    </row>
    <row r="66" spans="1:32" ht="15.75" thickBot="1" x14ac:dyDescent="0.3">
      <c r="A66" s="94"/>
      <c r="B66" s="96"/>
      <c r="F66" s="16"/>
      <c r="G66" s="16"/>
      <c r="H66" s="16"/>
      <c r="I66" s="96"/>
      <c r="J66" s="18"/>
      <c r="K66" s="18"/>
      <c r="L66" s="38"/>
      <c r="M66" s="16"/>
      <c r="N66" s="18"/>
      <c r="R66" s="88"/>
    </row>
    <row r="67" spans="1:32" ht="15.75" thickBot="1" x14ac:dyDescent="0.3">
      <c r="A67" s="94"/>
      <c r="B67" s="96"/>
      <c r="F67" s="16"/>
      <c r="G67" s="35"/>
      <c r="H67" s="35"/>
      <c r="I67" s="98"/>
      <c r="J67" s="16"/>
      <c r="K67" s="38" t="s">
        <v>63</v>
      </c>
      <c r="L67" s="99"/>
      <c r="M67" s="18"/>
      <c r="N67" s="18"/>
      <c r="R67" s="88"/>
    </row>
    <row r="68" spans="1:32" ht="15.75" thickBot="1" x14ac:dyDescent="0.3">
      <c r="A68" s="94"/>
      <c r="B68" s="96"/>
      <c r="F68" s="16"/>
      <c r="G68" s="35"/>
      <c r="H68" s="35"/>
      <c r="I68" s="98"/>
      <c r="J68" s="16"/>
      <c r="K68" s="38" t="s">
        <v>64</v>
      </c>
      <c r="L68" s="156"/>
      <c r="M68" s="18"/>
      <c r="N68" s="18"/>
      <c r="R68" s="88"/>
    </row>
    <row r="69" spans="1:32" x14ac:dyDescent="0.25">
      <c r="A69" s="94"/>
      <c r="B69" s="96"/>
      <c r="C69" s="16"/>
      <c r="D69" s="16"/>
      <c r="E69" s="16"/>
      <c r="F69" s="100"/>
      <c r="G69" s="35"/>
      <c r="H69" s="35"/>
      <c r="I69" s="98"/>
      <c r="J69" s="16"/>
      <c r="M69" s="18"/>
      <c r="N69" s="18"/>
      <c r="R69" s="88"/>
    </row>
    <row r="70" spans="1:32" x14ac:dyDescent="0.25">
      <c r="A70" s="94"/>
      <c r="B70" s="96"/>
      <c r="C70" s="16"/>
      <c r="D70" s="100"/>
      <c r="E70" s="16" t="s">
        <v>36</v>
      </c>
      <c r="F70" s="101"/>
      <c r="G70" s="16"/>
      <c r="H70" s="16"/>
      <c r="I70" s="96"/>
      <c r="J70" s="97" t="s">
        <v>125</v>
      </c>
      <c r="K70" s="2" t="s">
        <v>112</v>
      </c>
      <c r="L70" s="18"/>
      <c r="M70" s="18"/>
      <c r="N70" s="18"/>
      <c r="R70" s="88"/>
    </row>
    <row r="71" spans="1:32" x14ac:dyDescent="0.25">
      <c r="A71" s="94"/>
      <c r="B71" s="96"/>
      <c r="C71" s="16"/>
      <c r="D71" s="100"/>
      <c r="E71" s="16"/>
      <c r="F71" s="101"/>
      <c r="G71" s="16"/>
      <c r="H71" s="16"/>
      <c r="I71" s="96"/>
      <c r="K71" s="97" t="s">
        <v>110</v>
      </c>
      <c r="L71" s="18"/>
      <c r="M71" s="18"/>
      <c r="N71" s="18"/>
      <c r="R71" s="88"/>
    </row>
    <row r="72" spans="1:32" x14ac:dyDescent="0.25">
      <c r="A72" s="94"/>
      <c r="B72" s="96"/>
      <c r="C72" s="16"/>
      <c r="D72" s="16" t="s">
        <v>35</v>
      </c>
      <c r="E72" s="16"/>
      <c r="F72" s="101"/>
      <c r="G72" s="16"/>
      <c r="H72" s="16"/>
      <c r="I72" s="96"/>
      <c r="K72" s="97" t="s">
        <v>111</v>
      </c>
      <c r="L72" s="18"/>
      <c r="M72" s="18"/>
      <c r="N72" s="18"/>
      <c r="R72" s="88"/>
    </row>
    <row r="73" spans="1:32" x14ac:dyDescent="0.25">
      <c r="A73" s="94"/>
      <c r="B73" s="96"/>
      <c r="C73" s="16"/>
      <c r="D73" s="16"/>
      <c r="E73" s="16"/>
      <c r="F73" s="16"/>
      <c r="G73" s="16"/>
      <c r="H73" s="16"/>
      <c r="I73" s="96"/>
      <c r="J73" s="18"/>
      <c r="K73" s="18"/>
      <c r="L73" s="18"/>
      <c r="M73" s="18"/>
      <c r="N73" s="18"/>
      <c r="R73" s="88"/>
    </row>
    <row r="74" spans="1:32" x14ac:dyDescent="0.25">
      <c r="A74" s="94"/>
      <c r="B74" s="96"/>
      <c r="C74" s="16"/>
      <c r="D74" s="16"/>
      <c r="E74" s="16"/>
      <c r="F74" s="16"/>
      <c r="G74" s="16"/>
      <c r="H74" s="16"/>
      <c r="I74" s="96"/>
      <c r="J74" s="18"/>
      <c r="K74" s="18"/>
      <c r="L74" s="18"/>
      <c r="M74" s="18"/>
      <c r="N74" s="18"/>
      <c r="R74" s="88"/>
    </row>
    <row r="75" spans="1:32" x14ac:dyDescent="0.25">
      <c r="A75" s="94"/>
      <c r="B75" s="96"/>
      <c r="C75" s="16"/>
      <c r="D75" s="16"/>
      <c r="E75" s="16"/>
      <c r="F75" s="16"/>
      <c r="G75" s="16"/>
      <c r="H75" s="16"/>
      <c r="I75" s="96"/>
      <c r="J75" s="18"/>
      <c r="K75" s="18"/>
      <c r="L75" s="18"/>
      <c r="M75" s="18"/>
      <c r="N75" s="18"/>
      <c r="R75" s="8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4"/>
      <c r="B76" s="96"/>
      <c r="C76" s="16"/>
      <c r="D76" s="16"/>
      <c r="E76" s="16"/>
      <c r="F76" s="16"/>
      <c r="G76" s="16"/>
      <c r="H76" s="16"/>
      <c r="I76" s="96"/>
      <c r="J76" s="18"/>
      <c r="K76" s="18"/>
      <c r="L76" s="18"/>
      <c r="M76" s="18"/>
      <c r="N76" s="18"/>
      <c r="R76" s="88"/>
    </row>
    <row r="77" spans="1:32" x14ac:dyDescent="0.25">
      <c r="A77" s="94"/>
      <c r="B77" s="96"/>
      <c r="C77" s="16"/>
      <c r="D77" s="16"/>
      <c r="E77" s="16"/>
      <c r="F77" s="16"/>
      <c r="G77" s="16"/>
      <c r="H77" s="16"/>
      <c r="I77" s="96"/>
      <c r="J77" s="18"/>
      <c r="K77" s="18"/>
      <c r="L77" s="18"/>
      <c r="M77" s="18"/>
      <c r="N77" s="18"/>
      <c r="R77" s="88"/>
    </row>
    <row r="78" spans="1:32" x14ac:dyDescent="0.25">
      <c r="B78" s="96"/>
      <c r="C78" s="16"/>
      <c r="D78" s="16"/>
      <c r="E78" s="16"/>
      <c r="F78" s="16"/>
      <c r="G78" s="16"/>
      <c r="H78" s="16"/>
      <c r="I78" s="96"/>
      <c r="J78" s="18"/>
      <c r="K78" s="18"/>
      <c r="L78" s="18"/>
      <c r="M78" s="18"/>
      <c r="N78" s="18"/>
      <c r="R78" s="88"/>
    </row>
    <row r="79" spans="1:32" x14ac:dyDescent="0.25">
      <c r="A79" s="102"/>
      <c r="B79" s="104"/>
      <c r="C79" s="105"/>
      <c r="D79" s="105"/>
      <c r="E79" s="105"/>
      <c r="F79" s="105"/>
      <c r="G79" s="105"/>
      <c r="H79" s="105"/>
      <c r="I79" s="96"/>
      <c r="J79" s="18"/>
      <c r="K79" s="18"/>
      <c r="L79" s="18"/>
      <c r="M79" s="18"/>
      <c r="N79" s="18"/>
      <c r="R79" s="88"/>
    </row>
    <row r="80" spans="1:32" x14ac:dyDescent="0.25">
      <c r="A80" s="102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8"/>
    </row>
    <row r="81" spans="1:18" x14ac:dyDescent="0.25">
      <c r="A81" s="2" t="s">
        <v>34</v>
      </c>
      <c r="B81" s="193" t="s">
        <v>50</v>
      </c>
      <c r="C81" s="35"/>
      <c r="D81" s="35"/>
      <c r="E81" s="35"/>
      <c r="F81" s="35"/>
      <c r="G81" s="16"/>
      <c r="H81" s="35"/>
      <c r="I81" s="35"/>
      <c r="J81" s="35"/>
      <c r="K81" s="16"/>
      <c r="L81" s="35"/>
      <c r="M81" s="35"/>
      <c r="N81" s="35"/>
      <c r="R81" s="88"/>
    </row>
    <row r="82" spans="1:18" x14ac:dyDescent="0.25">
      <c r="A82" s="2"/>
      <c r="B82" s="160" t="s">
        <v>105</v>
      </c>
      <c r="C82" s="35"/>
      <c r="D82" s="35"/>
      <c r="E82" s="35"/>
      <c r="F82" s="35"/>
      <c r="G82" s="16"/>
      <c r="H82" s="35"/>
      <c r="I82" s="35"/>
      <c r="J82" s="35"/>
      <c r="K82" s="16"/>
      <c r="L82" s="35"/>
      <c r="M82" s="35"/>
      <c r="N82" s="35"/>
      <c r="R82" s="88"/>
    </row>
    <row r="83" spans="1:18" ht="15.75" thickBot="1" x14ac:dyDescent="0.3">
      <c r="A83" s="2"/>
      <c r="B83" s="193"/>
      <c r="C83" s="35"/>
      <c r="D83" s="35"/>
      <c r="E83" s="35"/>
      <c r="F83" s="35"/>
      <c r="G83" s="16"/>
      <c r="H83" s="35"/>
      <c r="I83" s="35"/>
      <c r="J83" s="35"/>
      <c r="K83" s="16"/>
      <c r="L83" s="35"/>
      <c r="M83" s="35"/>
      <c r="N83" s="35"/>
    </row>
    <row r="84" spans="1:18" ht="15.75" thickBot="1" x14ac:dyDescent="0.3">
      <c r="A84" s="94"/>
      <c r="B84" s="220" t="s">
        <v>42</v>
      </c>
      <c r="C84" s="221"/>
      <c r="D84" s="221"/>
      <c r="E84" s="221"/>
      <c r="F84" s="221"/>
      <c r="G84" s="221"/>
      <c r="H84" s="221"/>
      <c r="I84" s="221"/>
      <c r="J84" s="222"/>
      <c r="K84" s="10"/>
      <c r="L84" s="10"/>
      <c r="M84" s="10"/>
      <c r="N84" s="10"/>
    </row>
    <row r="85" spans="1:18" ht="15.75" thickBot="1" x14ac:dyDescent="0.3">
      <c r="A85" s="94"/>
      <c r="B85" s="108" t="s">
        <v>1</v>
      </c>
      <c r="C85" s="108" t="s">
        <v>11</v>
      </c>
      <c r="D85" s="188"/>
      <c r="E85" s="206" t="s">
        <v>119</v>
      </c>
      <c r="F85" s="198" t="s">
        <v>143</v>
      </c>
      <c r="G85" s="108" t="s">
        <v>11</v>
      </c>
      <c r="I85" s="162"/>
      <c r="J85" s="162"/>
      <c r="L85" s="188"/>
      <c r="N85" s="188"/>
    </row>
    <row r="86" spans="1:18" x14ac:dyDescent="0.25">
      <c r="A86" s="94"/>
      <c r="B86" s="109">
        <v>0</v>
      </c>
      <c r="C86" s="47" t="e">
        <f>(D53-$L$68)/$L$67</f>
        <v>#DIV/0!</v>
      </c>
      <c r="D86" s="110"/>
      <c r="E86" s="3" t="e">
        <f>Data!#REF!</f>
        <v>#REF!</v>
      </c>
      <c r="F86" s="168">
        <v>25</v>
      </c>
      <c r="G86" s="47" t="e">
        <f t="shared" ref="G86:G93" si="21">(G53-$L$68)/$L$67</f>
        <v>#DIV/0!</v>
      </c>
      <c r="I86" s="111"/>
      <c r="J86" s="20"/>
      <c r="N86" s="110"/>
    </row>
    <row r="87" spans="1:18" x14ac:dyDescent="0.25">
      <c r="A87" s="94"/>
      <c r="B87" s="109">
        <v>75</v>
      </c>
      <c r="C87" s="47" t="e">
        <f>(D54-$L$68)/$L$67</f>
        <v>#DIV/0!</v>
      </c>
      <c r="D87" s="110"/>
      <c r="E87" s="3" t="e">
        <f>Data!#REF!</f>
        <v>#REF!</v>
      </c>
      <c r="F87" s="168">
        <v>26</v>
      </c>
      <c r="G87" s="47" t="e">
        <f t="shared" si="21"/>
        <v>#DIV/0!</v>
      </c>
      <c r="I87" s="111"/>
      <c r="J87" s="20"/>
      <c r="N87" s="110"/>
    </row>
    <row r="88" spans="1:18" x14ac:dyDescent="0.25">
      <c r="A88" s="94"/>
      <c r="B88" s="109">
        <v>150</v>
      </c>
      <c r="C88" s="47" t="e">
        <f>(D55-$L$68)/$L$67</f>
        <v>#DIV/0!</v>
      </c>
      <c r="D88" s="110"/>
      <c r="E88" s="3" t="e">
        <f>Data!#REF!</f>
        <v>#REF!</v>
      </c>
      <c r="F88" s="168">
        <v>27</v>
      </c>
      <c r="G88" s="47" t="e">
        <f t="shared" si="21"/>
        <v>#DIV/0!</v>
      </c>
      <c r="I88" s="111"/>
      <c r="J88" s="20"/>
      <c r="N88" s="110"/>
    </row>
    <row r="89" spans="1:18" x14ac:dyDescent="0.25">
      <c r="A89" s="94"/>
      <c r="B89" s="109">
        <v>225</v>
      </c>
      <c r="C89" s="47" t="e">
        <f>(D56-$L$68)/$L$67</f>
        <v>#DIV/0!</v>
      </c>
      <c r="D89" s="110"/>
      <c r="E89" s="3" t="e">
        <f>Data!#REF!</f>
        <v>#REF!</v>
      </c>
      <c r="F89" s="168">
        <v>28</v>
      </c>
      <c r="G89" s="47" t="e">
        <f t="shared" si="21"/>
        <v>#DIV/0!</v>
      </c>
      <c r="I89" s="111"/>
      <c r="J89" s="20"/>
      <c r="N89" s="110"/>
    </row>
    <row r="90" spans="1:18" x14ac:dyDescent="0.25">
      <c r="A90" s="94"/>
      <c r="B90" s="109">
        <v>300</v>
      </c>
      <c r="C90" s="47" t="e">
        <f>(D57-$L$68)/$L$67</f>
        <v>#DIV/0!</v>
      </c>
      <c r="D90" s="110"/>
      <c r="E90" s="3" t="e">
        <f>Data!#REF!</f>
        <v>#REF!</v>
      </c>
      <c r="F90" s="168">
        <v>29</v>
      </c>
      <c r="G90" s="47" t="e">
        <f t="shared" si="21"/>
        <v>#DIV/0!</v>
      </c>
      <c r="I90" s="111"/>
      <c r="J90" s="20"/>
      <c r="N90" s="110"/>
    </row>
    <row r="91" spans="1:18" x14ac:dyDescent="0.25">
      <c r="A91" s="94"/>
      <c r="B91" s="113"/>
      <c r="C91" s="65"/>
      <c r="D91" s="110"/>
      <c r="E91" s="3" t="e">
        <f>Data!#REF!</f>
        <v>#REF!</v>
      </c>
      <c r="F91" s="168">
        <v>30</v>
      </c>
      <c r="G91" s="47" t="e">
        <f t="shared" si="21"/>
        <v>#DIV/0!</v>
      </c>
      <c r="I91" s="111"/>
      <c r="J91" s="20"/>
      <c r="N91" s="110"/>
    </row>
    <row r="92" spans="1:18" x14ac:dyDescent="0.25">
      <c r="A92" s="94"/>
      <c r="B92" s="113"/>
      <c r="C92" s="65"/>
      <c r="D92" s="110"/>
      <c r="E92" s="3" t="e">
        <f>Data!#REF!</f>
        <v>#REF!</v>
      </c>
      <c r="F92" s="168">
        <v>31</v>
      </c>
      <c r="G92" s="47" t="e">
        <f t="shared" si="21"/>
        <v>#DIV/0!</v>
      </c>
      <c r="I92" s="111"/>
      <c r="J92" s="20"/>
      <c r="N92" s="110"/>
    </row>
    <row r="93" spans="1:18" x14ac:dyDescent="0.25">
      <c r="A93" s="94"/>
      <c r="B93" s="113"/>
      <c r="C93" s="65"/>
      <c r="D93" s="110"/>
      <c r="E93" s="3" t="e">
        <f>Data!#REF!</f>
        <v>#REF!</v>
      </c>
      <c r="F93" s="168">
        <v>32</v>
      </c>
      <c r="G93" s="47" t="e">
        <f t="shared" si="21"/>
        <v>#DIV/0!</v>
      </c>
      <c r="I93" s="111"/>
      <c r="J93" s="20"/>
      <c r="N93" s="110"/>
    </row>
    <row r="94" spans="1:18" x14ac:dyDescent="0.25">
      <c r="A94" s="94"/>
      <c r="B94" s="16"/>
      <c r="C94" s="16"/>
      <c r="D94" s="16"/>
      <c r="E94" s="3" t="e">
        <f>Data!#REF!</f>
        <v>#REF!</v>
      </c>
      <c r="F94" s="168">
        <v>33</v>
      </c>
      <c r="G94" s="47" t="e">
        <f t="shared" ref="G94:G101" si="22">(J53-$L$68)/$L$67</f>
        <v>#DIV/0!</v>
      </c>
      <c r="I94" s="111"/>
      <c r="J94" s="111"/>
      <c r="L94" s="16"/>
      <c r="N94" s="16"/>
    </row>
    <row r="95" spans="1:18" x14ac:dyDescent="0.25">
      <c r="A95" s="94"/>
      <c r="B95" s="18"/>
      <c r="C95" s="18"/>
      <c r="D95" s="18"/>
      <c r="E95" s="3" t="e">
        <f>Data!#REF!</f>
        <v>#REF!</v>
      </c>
      <c r="F95" s="168">
        <v>34</v>
      </c>
      <c r="G95" s="47" t="e">
        <f t="shared" si="22"/>
        <v>#DIV/0!</v>
      </c>
      <c r="I95" s="111"/>
      <c r="J95" s="111"/>
      <c r="L95" s="18"/>
      <c r="N95" s="18"/>
    </row>
    <row r="96" spans="1:18" x14ac:dyDescent="0.25">
      <c r="A96" s="94"/>
      <c r="E96" s="3" t="e">
        <f>Data!#REF!</f>
        <v>#REF!</v>
      </c>
      <c r="F96" s="168">
        <v>35</v>
      </c>
      <c r="G96" s="47" t="e">
        <f t="shared" si="22"/>
        <v>#DIV/0!</v>
      </c>
      <c r="I96" s="111"/>
      <c r="J96" s="111"/>
    </row>
    <row r="97" spans="1:10" x14ac:dyDescent="0.25">
      <c r="E97" s="3" t="e">
        <f>Data!#REF!</f>
        <v>#REF!</v>
      </c>
      <c r="F97" s="168">
        <v>36</v>
      </c>
      <c r="G97" s="47" t="e">
        <f t="shared" si="22"/>
        <v>#DIV/0!</v>
      </c>
      <c r="I97" s="111"/>
      <c r="J97" s="111"/>
    </row>
    <row r="98" spans="1:10" x14ac:dyDescent="0.25">
      <c r="E98" s="3" t="e">
        <f>Data!#REF!</f>
        <v>#REF!</v>
      </c>
      <c r="F98" s="168">
        <v>37</v>
      </c>
      <c r="G98" s="47" t="e">
        <f t="shared" si="22"/>
        <v>#DIV/0!</v>
      </c>
    </row>
    <row r="99" spans="1:10" x14ac:dyDescent="0.25">
      <c r="E99" s="3" t="e">
        <f>Data!#REF!</f>
        <v>#REF!</v>
      </c>
      <c r="F99" s="168">
        <v>38</v>
      </c>
      <c r="G99" s="47" t="e">
        <f t="shared" si="22"/>
        <v>#DIV/0!</v>
      </c>
    </row>
    <row r="100" spans="1:10" x14ac:dyDescent="0.25">
      <c r="E100" s="3" t="e">
        <f>Data!#REF!</f>
        <v>#REF!</v>
      </c>
      <c r="F100" s="168">
        <v>39</v>
      </c>
      <c r="G100" s="47" t="e">
        <f t="shared" si="22"/>
        <v>#DIV/0!</v>
      </c>
    </row>
    <row r="101" spans="1:10" x14ac:dyDescent="0.25">
      <c r="E101" s="3" t="e">
        <f>Data!#REF!</f>
        <v>#REF!</v>
      </c>
      <c r="F101" s="168">
        <v>40</v>
      </c>
      <c r="G101" s="47" t="e">
        <f t="shared" si="22"/>
        <v>#DIV/0!</v>
      </c>
    </row>
    <row r="102" spans="1:10" x14ac:dyDescent="0.25">
      <c r="E102" s="3" t="e">
        <f>Data!#REF!</f>
        <v>#REF!</v>
      </c>
      <c r="F102" s="168">
        <v>41</v>
      </c>
      <c r="G102" s="47" t="e">
        <f t="shared" ref="G102:G109" si="23">(M53-$L$68)/$L$67</f>
        <v>#DIV/0!</v>
      </c>
    </row>
    <row r="103" spans="1:10" x14ac:dyDescent="0.25">
      <c r="E103" s="3" t="e">
        <f>Data!#REF!</f>
        <v>#REF!</v>
      </c>
      <c r="F103" s="168">
        <v>42</v>
      </c>
      <c r="G103" s="47" t="e">
        <f t="shared" si="23"/>
        <v>#DIV/0!</v>
      </c>
    </row>
    <row r="104" spans="1:10" x14ac:dyDescent="0.25">
      <c r="E104" s="3" t="e">
        <f>Data!#REF!</f>
        <v>#REF!</v>
      </c>
      <c r="F104" s="168">
        <v>43</v>
      </c>
      <c r="G104" s="47" t="e">
        <f t="shared" si="23"/>
        <v>#DIV/0!</v>
      </c>
    </row>
    <row r="105" spans="1:10" x14ac:dyDescent="0.25">
      <c r="E105" s="3" t="e">
        <f>Data!#REF!</f>
        <v>#REF!</v>
      </c>
      <c r="F105" s="168">
        <v>44</v>
      </c>
      <c r="G105" s="47" t="e">
        <f t="shared" si="23"/>
        <v>#DIV/0!</v>
      </c>
    </row>
    <row r="106" spans="1:10" x14ac:dyDescent="0.25">
      <c r="E106" s="3" t="e">
        <f>Data!#REF!</f>
        <v>#REF!</v>
      </c>
      <c r="F106" s="168">
        <v>45</v>
      </c>
      <c r="G106" s="47" t="e">
        <f t="shared" si="23"/>
        <v>#DIV/0!</v>
      </c>
    </row>
    <row r="107" spans="1:10" x14ac:dyDescent="0.25">
      <c r="E107" s="3" t="e">
        <f>Data!#REF!</f>
        <v>#REF!</v>
      </c>
      <c r="F107" s="168">
        <v>46</v>
      </c>
      <c r="G107" s="47" t="e">
        <f t="shared" si="23"/>
        <v>#DIV/0!</v>
      </c>
    </row>
    <row r="108" spans="1:10" x14ac:dyDescent="0.25">
      <c r="E108" s="3" t="e">
        <f>Data!#REF!</f>
        <v>#REF!</v>
      </c>
      <c r="F108" s="168">
        <v>47</v>
      </c>
      <c r="G108" s="47" t="e">
        <f t="shared" si="23"/>
        <v>#DIV/0!</v>
      </c>
    </row>
    <row r="109" spans="1:10" x14ac:dyDescent="0.25">
      <c r="E109" s="3" t="e">
        <f>Data!#REF!</f>
        <v>#REF!</v>
      </c>
      <c r="F109" s="168">
        <v>48</v>
      </c>
      <c r="G109" s="47" t="e">
        <f t="shared" si="23"/>
        <v>#DIV/0!</v>
      </c>
    </row>
    <row r="110" spans="1:10" x14ac:dyDescent="0.25">
      <c r="F110" s="168"/>
      <c r="G110" s="47"/>
    </row>
    <row r="111" spans="1:10" x14ac:dyDescent="0.25">
      <c r="A111" s="2" t="s">
        <v>100</v>
      </c>
      <c r="B111" s="2" t="s">
        <v>102</v>
      </c>
    </row>
    <row r="112" spans="1:10" x14ac:dyDescent="0.25">
      <c r="A112" s="2"/>
      <c r="C112" s="3" t="s">
        <v>97</v>
      </c>
    </row>
    <row r="113" spans="1:3" x14ac:dyDescent="0.25">
      <c r="A113" s="2"/>
      <c r="C113" s="3" t="s">
        <v>114</v>
      </c>
    </row>
    <row r="114" spans="1:3" x14ac:dyDescent="0.25">
      <c r="A114" s="2"/>
      <c r="C114" s="3" t="s">
        <v>104</v>
      </c>
    </row>
    <row r="115" spans="1:3" x14ac:dyDescent="0.25">
      <c r="A115" s="2"/>
      <c r="C115" s="3" t="s">
        <v>115</v>
      </c>
    </row>
    <row r="119" spans="1:3" x14ac:dyDescent="0.25">
      <c r="A119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85" zoomScaleNormal="85" workbookViewId="0">
      <selection activeCell="J51" activeCellId="1" sqref="B4:B51 J4:J51"/>
    </sheetView>
  </sheetViews>
  <sheetFormatPr defaultRowHeight="12.75" x14ac:dyDescent="0.2"/>
  <cols>
    <col min="2" max="2" width="19.140625" customWidth="1"/>
    <col min="3" max="3" width="12.5703125" customWidth="1"/>
    <col min="4" max="4" width="19.7109375" customWidth="1"/>
  </cols>
  <sheetData>
    <row r="1" spans="1:11" ht="15" x14ac:dyDescent="0.2">
      <c r="A1" s="234" t="s">
        <v>184</v>
      </c>
      <c r="B1" s="234" t="s">
        <v>6</v>
      </c>
      <c r="C1" s="234" t="s">
        <v>185</v>
      </c>
      <c r="D1" s="234" t="s">
        <v>135</v>
      </c>
      <c r="E1" s="234" t="s">
        <v>136</v>
      </c>
      <c r="F1" s="234" t="s">
        <v>137</v>
      </c>
      <c r="G1" s="234" t="s">
        <v>138</v>
      </c>
      <c r="H1" s="234" t="s">
        <v>139</v>
      </c>
      <c r="I1" s="234" t="s">
        <v>186</v>
      </c>
      <c r="J1" s="234" t="s">
        <v>4</v>
      </c>
      <c r="K1" s="234" t="s">
        <v>7</v>
      </c>
    </row>
    <row r="2" spans="1:11" x14ac:dyDescent="0.2">
      <c r="A2" s="235">
        <v>1</v>
      </c>
      <c r="B2" s="235" t="s">
        <v>187</v>
      </c>
      <c r="C2" s="235" t="s">
        <v>188</v>
      </c>
      <c r="D2" s="236">
        <v>44616.434027777781</v>
      </c>
      <c r="E2" s="235">
        <v>225</v>
      </c>
      <c r="F2" s="235">
        <v>0</v>
      </c>
      <c r="G2" s="235">
        <v>215</v>
      </c>
      <c r="H2" s="235">
        <v>-5.0000000000000001E-3</v>
      </c>
      <c r="I2" s="237">
        <f>H2-F2</f>
        <v>-5.0000000000000001E-3</v>
      </c>
      <c r="J2" s="238">
        <f>AVERAGE(I2:I3)</f>
        <v>-4.5000000000000005E-3</v>
      </c>
      <c r="K2" s="238">
        <f>STDEV(I2:I3)</f>
        <v>7.0710678118654762E-4</v>
      </c>
    </row>
    <row r="3" spans="1:11" x14ac:dyDescent="0.2">
      <c r="A3" s="235">
        <v>2</v>
      </c>
      <c r="B3" s="235" t="s">
        <v>187</v>
      </c>
      <c r="C3" s="235" t="s">
        <v>188</v>
      </c>
      <c r="D3" s="236">
        <v>44616.434027777781</v>
      </c>
      <c r="E3" s="235">
        <v>225</v>
      </c>
      <c r="F3" s="235">
        <v>0</v>
      </c>
      <c r="G3" s="235">
        <v>215</v>
      </c>
      <c r="H3" s="235">
        <v>-4.0000000000000001E-3</v>
      </c>
      <c r="I3" s="237">
        <f t="shared" ref="I3:I51" si="0">H3-F3</f>
        <v>-4.0000000000000001E-3</v>
      </c>
    </row>
    <row r="4" spans="1:11" x14ac:dyDescent="0.2">
      <c r="A4" s="235">
        <v>3</v>
      </c>
      <c r="B4" s="235">
        <v>7099</v>
      </c>
      <c r="C4" s="235" t="s">
        <v>188</v>
      </c>
      <c r="D4" s="236">
        <v>44616.43472222222</v>
      </c>
      <c r="E4" s="235">
        <v>225</v>
      </c>
      <c r="F4" s="235">
        <v>2.4380000000000002</v>
      </c>
      <c r="G4" s="235">
        <v>215</v>
      </c>
      <c r="H4" s="235">
        <v>6.34</v>
      </c>
      <c r="I4" s="237">
        <f t="shared" si="0"/>
        <v>3.9019999999999997</v>
      </c>
      <c r="J4" s="238">
        <f t="shared" ref="J4" si="1">AVERAGE(I4:I5)</f>
        <v>3.9044999999999996</v>
      </c>
      <c r="K4" s="238">
        <f t="shared" ref="K4" si="2">STDEV(I4:I5)</f>
        <v>3.5355339059329762E-3</v>
      </c>
    </row>
    <row r="5" spans="1:11" x14ac:dyDescent="0.2">
      <c r="A5" s="235">
        <v>4</v>
      </c>
      <c r="B5" s="235">
        <v>7099</v>
      </c>
      <c r="C5" s="235" t="s">
        <v>188</v>
      </c>
      <c r="D5" s="236">
        <v>44616.43472222222</v>
      </c>
      <c r="E5" s="235">
        <v>225</v>
      </c>
      <c r="F5" s="235">
        <v>2.4580000000000002</v>
      </c>
      <c r="G5" s="235">
        <v>215</v>
      </c>
      <c r="H5" s="235">
        <v>6.3650000000000002</v>
      </c>
      <c r="I5" s="237">
        <f t="shared" si="0"/>
        <v>3.907</v>
      </c>
    </row>
    <row r="6" spans="1:11" x14ac:dyDescent="0.2">
      <c r="A6" s="235">
        <v>5</v>
      </c>
      <c r="B6" s="235">
        <v>7106</v>
      </c>
      <c r="C6" s="235" t="s">
        <v>188</v>
      </c>
      <c r="D6" s="236">
        <v>44616.435416666667</v>
      </c>
      <c r="E6" s="235">
        <v>225</v>
      </c>
      <c r="F6" s="235">
        <v>2.423</v>
      </c>
      <c r="G6" s="235">
        <v>215</v>
      </c>
      <c r="H6" s="235">
        <v>6.2450000000000001</v>
      </c>
      <c r="I6" s="237">
        <f t="shared" si="0"/>
        <v>3.8220000000000001</v>
      </c>
      <c r="J6" s="238">
        <f t="shared" ref="J6" si="3">AVERAGE(I6:I7)</f>
        <v>3.8170000000000002</v>
      </c>
      <c r="K6" s="238">
        <f t="shared" ref="K6" si="4">STDEV(I6:I7)</f>
        <v>7.0710678118653244E-3</v>
      </c>
    </row>
    <row r="7" spans="1:11" x14ac:dyDescent="0.2">
      <c r="A7" s="235">
        <v>6</v>
      </c>
      <c r="B7" s="235">
        <v>7106</v>
      </c>
      <c r="C7" s="235" t="s">
        <v>188</v>
      </c>
      <c r="D7" s="236">
        <v>44616.435416666667</v>
      </c>
      <c r="E7" s="235">
        <v>225</v>
      </c>
      <c r="F7" s="235">
        <v>2.4390000000000001</v>
      </c>
      <c r="G7" s="235">
        <v>215</v>
      </c>
      <c r="H7" s="235">
        <v>6.2510000000000003</v>
      </c>
      <c r="I7" s="237">
        <f>H7-F7</f>
        <v>3.8120000000000003</v>
      </c>
    </row>
    <row r="8" spans="1:11" x14ac:dyDescent="0.2">
      <c r="A8" s="235">
        <v>7</v>
      </c>
      <c r="B8" s="235">
        <v>7107</v>
      </c>
      <c r="C8" s="235" t="s">
        <v>188</v>
      </c>
      <c r="D8" s="236">
        <v>44616.436111111114</v>
      </c>
      <c r="E8" s="235">
        <v>225</v>
      </c>
      <c r="F8" s="235">
        <v>2.145</v>
      </c>
      <c r="G8" s="235">
        <v>215</v>
      </c>
      <c r="H8" s="235">
        <v>5.4530000000000003</v>
      </c>
      <c r="I8" s="237">
        <f t="shared" si="0"/>
        <v>3.3080000000000003</v>
      </c>
      <c r="J8" s="238">
        <f t="shared" ref="J8" si="5">AVERAGE(I8:I9)</f>
        <v>3.3529999999999998</v>
      </c>
      <c r="K8" s="238">
        <f t="shared" ref="K8" si="6">STDEV(I8:I9)</f>
        <v>6.3639610306788871E-2</v>
      </c>
    </row>
    <row r="9" spans="1:11" x14ac:dyDescent="0.2">
      <c r="A9" s="235">
        <v>8</v>
      </c>
      <c r="B9" s="235">
        <v>7107</v>
      </c>
      <c r="C9" s="235" t="s">
        <v>188</v>
      </c>
      <c r="D9" s="236">
        <v>44616.436111111114</v>
      </c>
      <c r="E9" s="235">
        <v>225</v>
      </c>
      <c r="F9" s="235">
        <v>2.25</v>
      </c>
      <c r="G9" s="235">
        <v>215</v>
      </c>
      <c r="H9" s="235">
        <v>5.6479999999999997</v>
      </c>
      <c r="I9" s="237">
        <f t="shared" si="0"/>
        <v>3.3979999999999997</v>
      </c>
    </row>
    <row r="10" spans="1:11" x14ac:dyDescent="0.2">
      <c r="A10" s="235">
        <v>9</v>
      </c>
      <c r="B10" s="235">
        <v>7114</v>
      </c>
      <c r="C10" s="235" t="s">
        <v>188</v>
      </c>
      <c r="D10" s="236">
        <v>44616.436805555553</v>
      </c>
      <c r="E10" s="235">
        <v>225</v>
      </c>
      <c r="F10" s="235">
        <v>1.9159999999999999</v>
      </c>
      <c r="G10" s="235">
        <v>215</v>
      </c>
      <c r="H10" s="235">
        <v>5.077</v>
      </c>
      <c r="I10" s="237">
        <f t="shared" si="0"/>
        <v>3.161</v>
      </c>
      <c r="J10" s="238">
        <f t="shared" ref="J10" si="7">AVERAGE(I10:I11)</f>
        <v>3.1805000000000003</v>
      </c>
      <c r="K10" s="238">
        <f t="shared" ref="K10" si="8">STDEV(I10:I11)</f>
        <v>2.7577164466275457E-2</v>
      </c>
    </row>
    <row r="11" spans="1:11" x14ac:dyDescent="0.2">
      <c r="A11" s="235">
        <v>10</v>
      </c>
      <c r="B11" s="235">
        <v>7114</v>
      </c>
      <c r="C11" s="235" t="s">
        <v>188</v>
      </c>
      <c r="D11" s="236">
        <v>44616.436805555553</v>
      </c>
      <c r="E11" s="235">
        <v>225</v>
      </c>
      <c r="F11" s="235">
        <v>1.976</v>
      </c>
      <c r="G11" s="235">
        <v>215</v>
      </c>
      <c r="H11" s="235">
        <v>5.1760000000000002</v>
      </c>
      <c r="I11" s="237">
        <f t="shared" si="0"/>
        <v>3.2</v>
      </c>
    </row>
    <row r="12" spans="1:11" x14ac:dyDescent="0.2">
      <c r="A12" s="235">
        <v>11</v>
      </c>
      <c r="B12" s="235">
        <v>7119</v>
      </c>
      <c r="C12" s="235" t="s">
        <v>188</v>
      </c>
      <c r="D12" s="236">
        <v>44616.4375</v>
      </c>
      <c r="E12" s="235">
        <v>225</v>
      </c>
      <c r="F12" s="235">
        <v>2.2679999999999998</v>
      </c>
      <c r="G12" s="235">
        <v>215</v>
      </c>
      <c r="H12" s="235">
        <v>5.74</v>
      </c>
      <c r="I12" s="237">
        <f t="shared" si="0"/>
        <v>3.4720000000000004</v>
      </c>
      <c r="J12" s="238">
        <f t="shared" ref="J12" si="9">AVERAGE(I12:I13)</f>
        <v>3.4465000000000003</v>
      </c>
      <c r="K12" s="238">
        <f t="shared" ref="K12" si="10">STDEV(I12:I13)</f>
        <v>3.6062445840514032E-2</v>
      </c>
    </row>
    <row r="13" spans="1:11" x14ac:dyDescent="0.2">
      <c r="A13" s="235">
        <v>12</v>
      </c>
      <c r="B13" s="235">
        <v>7119</v>
      </c>
      <c r="C13" s="235" t="s">
        <v>188</v>
      </c>
      <c r="D13" s="236">
        <v>44616.438194444447</v>
      </c>
      <c r="E13" s="235">
        <v>225</v>
      </c>
      <c r="F13" s="235">
        <v>2.2549999999999999</v>
      </c>
      <c r="G13" s="235">
        <v>215</v>
      </c>
      <c r="H13" s="235">
        <v>5.6760000000000002</v>
      </c>
      <c r="I13" s="237">
        <f t="shared" si="0"/>
        <v>3.4210000000000003</v>
      </c>
    </row>
    <row r="14" spans="1:11" x14ac:dyDescent="0.2">
      <c r="A14" s="235">
        <v>13</v>
      </c>
      <c r="B14" s="235">
        <v>7121</v>
      </c>
      <c r="C14" s="235" t="s">
        <v>188</v>
      </c>
      <c r="D14" s="236">
        <v>44616.438194444447</v>
      </c>
      <c r="E14" s="235">
        <v>225</v>
      </c>
      <c r="F14" s="235">
        <v>2.0779999999999998</v>
      </c>
      <c r="G14" s="235">
        <v>215</v>
      </c>
      <c r="H14" s="235">
        <v>5.2960000000000003</v>
      </c>
      <c r="I14" s="237">
        <f t="shared" si="0"/>
        <v>3.2180000000000004</v>
      </c>
      <c r="J14" s="238">
        <f t="shared" ref="J14" si="11">AVERAGE(I14:I15)</f>
        <v>3.1665000000000001</v>
      </c>
      <c r="K14" s="238">
        <f t="shared" ref="K14" si="12">STDEV(I14:I15)</f>
        <v>7.2831998462214539E-2</v>
      </c>
    </row>
    <row r="15" spans="1:11" x14ac:dyDescent="0.2">
      <c r="A15" s="235">
        <v>14</v>
      </c>
      <c r="B15" s="235">
        <v>7121</v>
      </c>
      <c r="C15" s="235" t="s">
        <v>188</v>
      </c>
      <c r="D15" s="236">
        <v>44616.438888888886</v>
      </c>
      <c r="E15" s="235">
        <v>225</v>
      </c>
      <c r="F15" s="235">
        <v>2.0990000000000002</v>
      </c>
      <c r="G15" s="235">
        <v>215</v>
      </c>
      <c r="H15" s="235">
        <v>5.2140000000000004</v>
      </c>
      <c r="I15" s="237">
        <f t="shared" si="0"/>
        <v>3.1150000000000002</v>
      </c>
    </row>
    <row r="16" spans="1:11" x14ac:dyDescent="0.2">
      <c r="A16" s="235">
        <v>15</v>
      </c>
      <c r="B16" s="235">
        <v>7123</v>
      </c>
      <c r="C16" s="235" t="s">
        <v>188</v>
      </c>
      <c r="D16" s="236">
        <v>44616.438888888886</v>
      </c>
      <c r="E16" s="235">
        <v>225</v>
      </c>
      <c r="F16" s="235">
        <v>2.2949999999999999</v>
      </c>
      <c r="G16" s="235">
        <v>215</v>
      </c>
      <c r="H16" s="235">
        <v>5.7169999999999996</v>
      </c>
      <c r="I16" s="237">
        <f t="shared" si="0"/>
        <v>3.4219999999999997</v>
      </c>
      <c r="J16" s="238">
        <f t="shared" ref="J16" si="13">AVERAGE(I16:I17)</f>
        <v>3.4609999999999999</v>
      </c>
      <c r="K16" s="238">
        <f t="shared" ref="K16" si="14">STDEV(I16:I17)</f>
        <v>5.5154328932550914E-2</v>
      </c>
    </row>
    <row r="17" spans="1:11" x14ac:dyDescent="0.2">
      <c r="A17" s="235">
        <v>16</v>
      </c>
      <c r="B17" s="235">
        <v>7123</v>
      </c>
      <c r="C17" s="235" t="s">
        <v>188</v>
      </c>
      <c r="D17" s="236">
        <v>44616.438888888886</v>
      </c>
      <c r="E17" s="235">
        <v>225</v>
      </c>
      <c r="F17" s="235">
        <v>2.282</v>
      </c>
      <c r="G17" s="235">
        <v>215</v>
      </c>
      <c r="H17" s="235">
        <v>5.782</v>
      </c>
      <c r="I17" s="237">
        <f t="shared" si="0"/>
        <v>3.5</v>
      </c>
    </row>
    <row r="18" spans="1:11" x14ac:dyDescent="0.2">
      <c r="A18" s="235">
        <v>17</v>
      </c>
      <c r="B18" s="235" t="s">
        <v>189</v>
      </c>
      <c r="C18" s="235" t="s">
        <v>188</v>
      </c>
      <c r="D18" s="236">
        <v>44616.439583333333</v>
      </c>
      <c r="E18" s="235">
        <v>225</v>
      </c>
      <c r="F18" s="235">
        <v>3.1120000000000001</v>
      </c>
      <c r="G18" s="235">
        <v>215</v>
      </c>
      <c r="H18" s="235">
        <v>7.58</v>
      </c>
      <c r="I18" s="237">
        <f t="shared" si="0"/>
        <v>4.468</v>
      </c>
      <c r="J18" s="238">
        <f t="shared" ref="J18" si="15">AVERAGE(I18:I19)</f>
        <v>4.4935</v>
      </c>
      <c r="K18" s="238">
        <f t="shared" ref="K18" si="16">STDEV(I18:I19)</f>
        <v>3.6062445840514032E-2</v>
      </c>
    </row>
    <row r="19" spans="1:11" x14ac:dyDescent="0.2">
      <c r="A19" s="235">
        <v>18</v>
      </c>
      <c r="B19" s="235" t="s">
        <v>189</v>
      </c>
      <c r="C19" s="235" t="s">
        <v>188</v>
      </c>
      <c r="D19" s="236">
        <v>44616.439583333333</v>
      </c>
      <c r="E19" s="235">
        <v>225</v>
      </c>
      <c r="F19" s="235">
        <v>3.0790000000000002</v>
      </c>
      <c r="G19" s="235">
        <v>215</v>
      </c>
      <c r="H19" s="235">
        <v>7.5979999999999999</v>
      </c>
      <c r="I19" s="237">
        <f t="shared" si="0"/>
        <v>4.5190000000000001</v>
      </c>
    </row>
    <row r="20" spans="1:11" x14ac:dyDescent="0.2">
      <c r="A20" s="235">
        <v>19</v>
      </c>
      <c r="B20" s="235">
        <v>7129</v>
      </c>
      <c r="C20" s="235" t="s">
        <v>188</v>
      </c>
      <c r="D20" s="236">
        <v>44616.44027777778</v>
      </c>
      <c r="E20" s="235">
        <v>225</v>
      </c>
      <c r="F20" s="235">
        <v>2.508</v>
      </c>
      <c r="G20" s="235">
        <v>215</v>
      </c>
      <c r="H20" s="235">
        <v>6.1580000000000004</v>
      </c>
      <c r="I20" s="237">
        <f t="shared" si="0"/>
        <v>3.6500000000000004</v>
      </c>
      <c r="J20" s="238">
        <f t="shared" ref="J20" si="17">AVERAGE(I20:I21)</f>
        <v>3.6880000000000006</v>
      </c>
      <c r="K20" s="238">
        <f t="shared" ref="K20" si="18">STDEV(I20:I21)</f>
        <v>5.3740115370177657E-2</v>
      </c>
    </row>
    <row r="21" spans="1:11" x14ac:dyDescent="0.2">
      <c r="A21" s="235">
        <v>20</v>
      </c>
      <c r="B21" s="235">
        <v>7129</v>
      </c>
      <c r="C21" s="235" t="s">
        <v>188</v>
      </c>
      <c r="D21" s="236">
        <v>44616.44027777778</v>
      </c>
      <c r="E21" s="235">
        <v>225</v>
      </c>
      <c r="F21" s="235">
        <v>2.5169999999999999</v>
      </c>
      <c r="G21" s="235">
        <v>215</v>
      </c>
      <c r="H21" s="235">
        <v>6.2430000000000003</v>
      </c>
      <c r="I21" s="237">
        <f t="shared" si="0"/>
        <v>3.7260000000000004</v>
      </c>
    </row>
    <row r="22" spans="1:11" x14ac:dyDescent="0.2">
      <c r="A22" s="235">
        <v>21</v>
      </c>
      <c r="B22" s="235">
        <v>7439</v>
      </c>
      <c r="C22" s="235" t="s">
        <v>188</v>
      </c>
      <c r="D22" s="236">
        <v>44616.440972222219</v>
      </c>
      <c r="E22" s="235">
        <v>225</v>
      </c>
      <c r="F22" s="235">
        <v>2.415</v>
      </c>
      <c r="G22" s="235">
        <v>215</v>
      </c>
      <c r="H22" s="235">
        <v>6.2119999999999997</v>
      </c>
      <c r="I22" s="237">
        <f t="shared" si="0"/>
        <v>3.7969999999999997</v>
      </c>
      <c r="J22" s="238">
        <f t="shared" ref="J22" si="19">AVERAGE(I22:I23)</f>
        <v>3.859</v>
      </c>
      <c r="K22" s="238">
        <f t="shared" ref="K22" si="20">STDEV(I22:I23)</f>
        <v>8.768124086713229E-2</v>
      </c>
    </row>
    <row r="23" spans="1:11" x14ac:dyDescent="0.2">
      <c r="A23" s="235">
        <v>22</v>
      </c>
      <c r="B23" s="235">
        <v>7439</v>
      </c>
      <c r="C23" s="235" t="s">
        <v>188</v>
      </c>
      <c r="D23" s="236">
        <v>44616.441666666666</v>
      </c>
      <c r="E23" s="235">
        <v>225</v>
      </c>
      <c r="F23" s="235">
        <v>2.476</v>
      </c>
      <c r="G23" s="235">
        <v>215</v>
      </c>
      <c r="H23" s="235">
        <v>6.3970000000000002</v>
      </c>
      <c r="I23" s="237">
        <f t="shared" si="0"/>
        <v>3.9210000000000003</v>
      </c>
    </row>
    <row r="24" spans="1:11" x14ac:dyDescent="0.2">
      <c r="A24" s="235">
        <v>23</v>
      </c>
      <c r="B24" s="235">
        <v>7442</v>
      </c>
      <c r="C24" s="235" t="s">
        <v>188</v>
      </c>
      <c r="D24" s="236">
        <v>44616.441666666666</v>
      </c>
      <c r="E24" s="235">
        <v>225</v>
      </c>
      <c r="F24" s="235">
        <v>1.899</v>
      </c>
      <c r="G24" s="235">
        <v>215</v>
      </c>
      <c r="H24" s="235">
        <v>4.9109999999999996</v>
      </c>
      <c r="I24" s="237">
        <f t="shared" si="0"/>
        <v>3.0119999999999996</v>
      </c>
      <c r="J24" s="238">
        <f t="shared" ref="J24" si="21">AVERAGE(I24:I25)</f>
        <v>3.0839999999999996</v>
      </c>
      <c r="K24" s="238">
        <f t="shared" ref="K24" si="22">STDEV(I24:I25)</f>
        <v>0.10182337649086293</v>
      </c>
    </row>
    <row r="25" spans="1:11" x14ac:dyDescent="0.2">
      <c r="A25" s="235">
        <v>24</v>
      </c>
      <c r="B25" s="235">
        <v>7442</v>
      </c>
      <c r="C25" s="235" t="s">
        <v>188</v>
      </c>
      <c r="D25" s="236">
        <v>44616.442361111112</v>
      </c>
      <c r="E25" s="235">
        <v>225</v>
      </c>
      <c r="F25" s="235">
        <v>1.9470000000000001</v>
      </c>
      <c r="G25" s="235">
        <v>215</v>
      </c>
      <c r="H25" s="235">
        <v>5.1029999999999998</v>
      </c>
      <c r="I25" s="237">
        <f t="shared" si="0"/>
        <v>3.1559999999999997</v>
      </c>
    </row>
    <row r="26" spans="1:11" x14ac:dyDescent="0.2">
      <c r="A26" s="235">
        <v>25</v>
      </c>
      <c r="B26" s="235">
        <v>7443</v>
      </c>
      <c r="C26" s="235" t="s">
        <v>188</v>
      </c>
      <c r="D26" s="236">
        <v>44616.443055555559</v>
      </c>
      <c r="E26" s="235">
        <v>225</v>
      </c>
      <c r="F26" s="235">
        <v>2.286</v>
      </c>
      <c r="G26" s="235">
        <v>215</v>
      </c>
      <c r="H26" s="235">
        <v>5.8390000000000004</v>
      </c>
      <c r="I26" s="237">
        <f t="shared" si="0"/>
        <v>3.5530000000000004</v>
      </c>
      <c r="J26" s="238">
        <f t="shared" ref="J26" si="23">AVERAGE(I26:I27)</f>
        <v>3.5625</v>
      </c>
      <c r="K26" s="238">
        <f t="shared" ref="K26" si="24">STDEV(I26:I27)</f>
        <v>1.3435028842543864E-2</v>
      </c>
    </row>
    <row r="27" spans="1:11" x14ac:dyDescent="0.2">
      <c r="A27" s="235">
        <v>26</v>
      </c>
      <c r="B27" s="235">
        <v>7443</v>
      </c>
      <c r="C27" s="235" t="s">
        <v>188</v>
      </c>
      <c r="D27" s="236">
        <v>44616.443055555559</v>
      </c>
      <c r="E27" s="235">
        <v>225</v>
      </c>
      <c r="F27" s="235">
        <v>2.2570000000000001</v>
      </c>
      <c r="G27" s="235">
        <v>215</v>
      </c>
      <c r="H27" s="235">
        <v>5.8289999999999997</v>
      </c>
      <c r="I27" s="237">
        <f t="shared" si="0"/>
        <v>3.5719999999999996</v>
      </c>
    </row>
    <row r="28" spans="1:11" x14ac:dyDescent="0.2">
      <c r="A28" s="235">
        <v>27</v>
      </c>
      <c r="B28" s="235">
        <v>7445</v>
      </c>
      <c r="C28" s="235" t="s">
        <v>188</v>
      </c>
      <c r="D28" s="236">
        <v>44616.443055555559</v>
      </c>
      <c r="E28" s="235">
        <v>225</v>
      </c>
      <c r="F28" s="235">
        <v>2.089</v>
      </c>
      <c r="G28" s="235">
        <v>215</v>
      </c>
      <c r="H28" s="235">
        <v>5.0410000000000004</v>
      </c>
      <c r="I28" s="237">
        <f t="shared" si="0"/>
        <v>2.9520000000000004</v>
      </c>
      <c r="J28" s="238">
        <f t="shared" ref="J28" si="25">AVERAGE(I28:I29)</f>
        <v>2.91</v>
      </c>
      <c r="K28" s="238">
        <f t="shared" ref="K28" si="26">STDEV(I28:I29)</f>
        <v>5.9396969619670358E-2</v>
      </c>
    </row>
    <row r="29" spans="1:11" x14ac:dyDescent="0.2">
      <c r="A29" s="235">
        <v>28</v>
      </c>
      <c r="B29" s="235">
        <v>7445</v>
      </c>
      <c r="C29" s="235" t="s">
        <v>188</v>
      </c>
      <c r="D29" s="236">
        <v>44616.443749999999</v>
      </c>
      <c r="E29" s="235">
        <v>225</v>
      </c>
      <c r="F29" s="235">
        <v>2.121</v>
      </c>
      <c r="G29" s="235">
        <v>215</v>
      </c>
      <c r="H29" s="235">
        <v>4.9889999999999999</v>
      </c>
      <c r="I29" s="237">
        <f t="shared" si="0"/>
        <v>2.8679999999999999</v>
      </c>
    </row>
    <row r="30" spans="1:11" x14ac:dyDescent="0.2">
      <c r="A30" s="235">
        <v>29</v>
      </c>
      <c r="B30" s="235">
        <v>7452</v>
      </c>
      <c r="C30" s="235" t="s">
        <v>188</v>
      </c>
      <c r="D30" s="236">
        <v>44616.451388888891</v>
      </c>
      <c r="E30" s="235">
        <v>225</v>
      </c>
      <c r="F30" s="235">
        <v>2.4769999999999999</v>
      </c>
      <c r="G30" s="235">
        <v>215</v>
      </c>
      <c r="H30" s="235">
        <v>6.3280000000000003</v>
      </c>
      <c r="I30" s="237">
        <f t="shared" si="0"/>
        <v>3.8510000000000004</v>
      </c>
      <c r="J30" s="238">
        <f t="shared" ref="J30" si="27">AVERAGE(I30:I31)</f>
        <v>3.835</v>
      </c>
      <c r="K30" s="238">
        <f t="shared" ref="K30" si="28">STDEV(I30:I31)</f>
        <v>2.2627416997969857E-2</v>
      </c>
    </row>
    <row r="31" spans="1:11" x14ac:dyDescent="0.2">
      <c r="A31" s="235">
        <v>30</v>
      </c>
      <c r="B31" s="235">
        <v>7452</v>
      </c>
      <c r="C31" s="235" t="s">
        <v>188</v>
      </c>
      <c r="D31" s="236">
        <v>44616.451388888891</v>
      </c>
      <c r="E31" s="235">
        <v>225</v>
      </c>
      <c r="F31" s="235">
        <v>2.516</v>
      </c>
      <c r="G31" s="235">
        <v>215</v>
      </c>
      <c r="H31" s="235">
        <v>6.335</v>
      </c>
      <c r="I31" s="237">
        <f t="shared" si="0"/>
        <v>3.819</v>
      </c>
    </row>
    <row r="32" spans="1:11" x14ac:dyDescent="0.2">
      <c r="A32" s="235">
        <v>31</v>
      </c>
      <c r="B32" s="235">
        <v>7455</v>
      </c>
      <c r="C32" s="235" t="s">
        <v>188</v>
      </c>
      <c r="D32" s="236">
        <v>44616.45208333333</v>
      </c>
      <c r="E32" s="235">
        <v>225</v>
      </c>
      <c r="F32" s="235">
        <v>2.1739999999999999</v>
      </c>
      <c r="G32" s="235">
        <v>215</v>
      </c>
      <c r="H32" s="235">
        <v>5.444</v>
      </c>
      <c r="I32" s="237">
        <f t="shared" si="0"/>
        <v>3.27</v>
      </c>
      <c r="J32" s="238">
        <f t="shared" ref="J32" si="29">AVERAGE(I32:I33)</f>
        <v>3.3075000000000001</v>
      </c>
      <c r="K32" s="238">
        <f t="shared" ref="K32" si="30">STDEV(I32:I33)</f>
        <v>5.3033008588991189E-2</v>
      </c>
    </row>
    <row r="33" spans="1:11" x14ac:dyDescent="0.2">
      <c r="A33" s="235">
        <v>32</v>
      </c>
      <c r="B33" s="235">
        <v>7455</v>
      </c>
      <c r="C33" s="235" t="s">
        <v>188</v>
      </c>
      <c r="D33" s="236">
        <v>44616.45208333333</v>
      </c>
      <c r="E33" s="235">
        <v>225</v>
      </c>
      <c r="F33" s="235">
        <v>2.238</v>
      </c>
      <c r="G33" s="235">
        <v>215</v>
      </c>
      <c r="H33" s="235">
        <v>5.5830000000000002</v>
      </c>
      <c r="I33" s="237">
        <f t="shared" si="0"/>
        <v>3.3450000000000002</v>
      </c>
    </row>
    <row r="34" spans="1:11" x14ac:dyDescent="0.2">
      <c r="A34" s="235">
        <v>35</v>
      </c>
      <c r="B34" s="235">
        <v>7458</v>
      </c>
      <c r="C34" s="235" t="s">
        <v>188</v>
      </c>
      <c r="D34" s="236">
        <v>44616.452777777777</v>
      </c>
      <c r="E34" s="235">
        <v>225</v>
      </c>
      <c r="F34" s="235">
        <v>2.2599999999999998</v>
      </c>
      <c r="G34" s="235">
        <v>215</v>
      </c>
      <c r="H34" s="235">
        <v>5.7229999999999999</v>
      </c>
      <c r="I34" s="237">
        <f t="shared" si="0"/>
        <v>3.4630000000000001</v>
      </c>
      <c r="J34" s="238">
        <f t="shared" ref="J34" si="31">AVERAGE(I34:I35)</f>
        <v>3.5004999999999997</v>
      </c>
      <c r="K34" s="238">
        <f t="shared" ref="K34" si="32">STDEV(I34:I35)</f>
        <v>5.3033008588990876E-2</v>
      </c>
    </row>
    <row r="35" spans="1:11" x14ac:dyDescent="0.2">
      <c r="A35" s="235">
        <v>36</v>
      </c>
      <c r="B35" s="235">
        <v>7458</v>
      </c>
      <c r="C35" s="235" t="s">
        <v>188</v>
      </c>
      <c r="D35" s="236">
        <v>44616.453472222223</v>
      </c>
      <c r="E35" s="235">
        <v>225</v>
      </c>
      <c r="F35" s="235">
        <v>2.31</v>
      </c>
      <c r="G35" s="235">
        <v>215</v>
      </c>
      <c r="H35" s="235">
        <v>5.8479999999999999</v>
      </c>
      <c r="I35" s="237">
        <f t="shared" si="0"/>
        <v>3.5379999999999998</v>
      </c>
    </row>
    <row r="36" spans="1:11" x14ac:dyDescent="0.2">
      <c r="A36" s="235">
        <v>37</v>
      </c>
      <c r="B36" s="235">
        <v>7459</v>
      </c>
      <c r="C36" s="235" t="s">
        <v>188</v>
      </c>
      <c r="D36" s="236">
        <v>44616.45416666667</v>
      </c>
      <c r="E36" s="235">
        <v>225</v>
      </c>
      <c r="F36" s="235">
        <v>2.4209999999999998</v>
      </c>
      <c r="G36" s="235">
        <v>215</v>
      </c>
      <c r="H36" s="235">
        <v>6.09</v>
      </c>
      <c r="I36" s="237">
        <f t="shared" si="0"/>
        <v>3.669</v>
      </c>
      <c r="J36" s="238">
        <f t="shared" ref="J36" si="33">AVERAGE(I36:I37)</f>
        <v>3.7185000000000001</v>
      </c>
      <c r="K36" s="238">
        <f t="shared" ref="K36" si="34">STDEV(I36:I37)</f>
        <v>7.0003571337468345E-2</v>
      </c>
    </row>
    <row r="37" spans="1:11" x14ac:dyDescent="0.2">
      <c r="A37" s="235">
        <v>38</v>
      </c>
      <c r="B37" s="235">
        <v>7459</v>
      </c>
      <c r="C37" s="235" t="s">
        <v>188</v>
      </c>
      <c r="D37" s="236">
        <v>44616.45416666667</v>
      </c>
      <c r="E37" s="235">
        <v>225</v>
      </c>
      <c r="F37" s="235">
        <v>2.4529999999999998</v>
      </c>
      <c r="G37" s="235">
        <v>215</v>
      </c>
      <c r="H37" s="235">
        <v>6.2210000000000001</v>
      </c>
      <c r="I37" s="237">
        <f t="shared" si="0"/>
        <v>3.7680000000000002</v>
      </c>
    </row>
    <row r="38" spans="1:11" x14ac:dyDescent="0.2">
      <c r="A38" s="235">
        <v>39</v>
      </c>
      <c r="B38" s="235">
        <v>7464</v>
      </c>
      <c r="C38" s="235" t="s">
        <v>188</v>
      </c>
      <c r="D38" s="236">
        <v>44616.45416666667</v>
      </c>
      <c r="E38" s="235">
        <v>225</v>
      </c>
      <c r="F38" s="235">
        <v>2.5270000000000001</v>
      </c>
      <c r="G38" s="235">
        <v>215</v>
      </c>
      <c r="H38" s="235">
        <v>6.1760000000000002</v>
      </c>
      <c r="I38" s="237">
        <f t="shared" si="0"/>
        <v>3.649</v>
      </c>
      <c r="J38" s="238">
        <f t="shared" ref="J38" si="35">AVERAGE(I38:I39)</f>
        <v>3.66</v>
      </c>
      <c r="K38" s="238">
        <f t="shared" ref="K38" si="36">STDEV(I38:I39)</f>
        <v>1.5556349186104216E-2</v>
      </c>
    </row>
    <row r="39" spans="1:11" x14ac:dyDescent="0.2">
      <c r="A39" s="235">
        <v>40</v>
      </c>
      <c r="B39" s="235">
        <v>7464</v>
      </c>
      <c r="C39" s="235" t="s">
        <v>188</v>
      </c>
      <c r="D39" s="236">
        <v>44616.454861111109</v>
      </c>
      <c r="E39" s="235">
        <v>225</v>
      </c>
      <c r="F39" s="235">
        <v>2.5419999999999998</v>
      </c>
      <c r="G39" s="235">
        <v>215</v>
      </c>
      <c r="H39" s="235">
        <v>6.2130000000000001</v>
      </c>
      <c r="I39" s="237">
        <f t="shared" si="0"/>
        <v>3.6710000000000003</v>
      </c>
    </row>
    <row r="40" spans="1:11" x14ac:dyDescent="0.2">
      <c r="A40" s="235">
        <v>41</v>
      </c>
      <c r="B40" s="235">
        <v>7466</v>
      </c>
      <c r="C40" s="235" t="s">
        <v>188</v>
      </c>
      <c r="D40" s="236">
        <v>44616.454861111109</v>
      </c>
      <c r="E40" s="235">
        <v>225</v>
      </c>
      <c r="F40" s="235">
        <v>2.3780000000000001</v>
      </c>
      <c r="G40" s="235">
        <v>215</v>
      </c>
      <c r="H40" s="235">
        <v>6.0419999999999998</v>
      </c>
      <c r="I40" s="237">
        <f t="shared" si="0"/>
        <v>3.6639999999999997</v>
      </c>
      <c r="J40" s="238">
        <f t="shared" ref="J40" si="37">AVERAGE(I40:I41)</f>
        <v>3.7309999999999999</v>
      </c>
      <c r="K40" s="238">
        <f t="shared" ref="K40" si="38">STDEV(I40:I41)</f>
        <v>9.4752308678997602E-2</v>
      </c>
    </row>
    <row r="41" spans="1:11" x14ac:dyDescent="0.2">
      <c r="A41" s="235">
        <v>42</v>
      </c>
      <c r="B41" s="235">
        <v>7466</v>
      </c>
      <c r="C41" s="235" t="s">
        <v>188</v>
      </c>
      <c r="D41" s="236">
        <v>44616.455555555556</v>
      </c>
      <c r="E41" s="235">
        <v>225</v>
      </c>
      <c r="F41" s="235">
        <v>2.4009999999999998</v>
      </c>
      <c r="G41" s="235">
        <v>215</v>
      </c>
      <c r="H41" s="235">
        <v>6.1989999999999998</v>
      </c>
      <c r="I41" s="237">
        <f t="shared" si="0"/>
        <v>3.798</v>
      </c>
    </row>
    <row r="42" spans="1:11" x14ac:dyDescent="0.2">
      <c r="A42" s="235">
        <v>43</v>
      </c>
      <c r="B42" s="235">
        <v>7467</v>
      </c>
      <c r="C42" s="235" t="s">
        <v>188</v>
      </c>
      <c r="D42" s="236">
        <v>44616.455555555556</v>
      </c>
      <c r="E42" s="235">
        <v>225</v>
      </c>
      <c r="F42" s="235">
        <v>2.3050000000000002</v>
      </c>
      <c r="G42" s="235">
        <v>215</v>
      </c>
      <c r="H42" s="235">
        <v>5.6950000000000003</v>
      </c>
      <c r="I42" s="237">
        <f t="shared" si="0"/>
        <v>3.39</v>
      </c>
      <c r="J42" s="238">
        <f t="shared" ref="J42" si="39">AVERAGE(I42:I43)</f>
        <v>3.4055</v>
      </c>
      <c r="K42" s="238">
        <f t="shared" ref="K42" si="40">STDEV(I42:I43)</f>
        <v>2.1920310216782757E-2</v>
      </c>
    </row>
    <row r="43" spans="1:11" x14ac:dyDescent="0.2">
      <c r="A43" s="235">
        <v>44</v>
      </c>
      <c r="B43" s="235">
        <v>7467</v>
      </c>
      <c r="C43" s="235" t="s">
        <v>188</v>
      </c>
      <c r="D43" s="236">
        <v>44616.455555555556</v>
      </c>
      <c r="E43" s="235">
        <v>225</v>
      </c>
      <c r="F43" s="235">
        <v>2.363</v>
      </c>
      <c r="G43" s="235">
        <v>215</v>
      </c>
      <c r="H43" s="235">
        <v>5.7839999999999998</v>
      </c>
      <c r="I43" s="237">
        <f t="shared" si="0"/>
        <v>3.4209999999999998</v>
      </c>
    </row>
    <row r="44" spans="1:11" x14ac:dyDescent="0.2">
      <c r="A44" s="235">
        <v>45</v>
      </c>
      <c r="B44" s="235">
        <v>7471</v>
      </c>
      <c r="C44" s="235" t="s">
        <v>188</v>
      </c>
      <c r="D44" s="236">
        <v>44616.456250000003</v>
      </c>
      <c r="E44" s="235">
        <v>225</v>
      </c>
      <c r="F44" s="235">
        <v>2.0259999999999998</v>
      </c>
      <c r="G44" s="235">
        <v>215</v>
      </c>
      <c r="H44" s="235">
        <v>5.1619999999999999</v>
      </c>
      <c r="I44" s="237">
        <f t="shared" si="0"/>
        <v>3.1360000000000001</v>
      </c>
      <c r="J44" s="238">
        <f t="shared" ref="J44" si="41">AVERAGE(I44:I45)</f>
        <v>3.1790000000000003</v>
      </c>
      <c r="K44" s="238">
        <f t="shared" ref="K44" si="42">STDEV(I44:I45)</f>
        <v>6.0811183182042983E-2</v>
      </c>
    </row>
    <row r="45" spans="1:11" x14ac:dyDescent="0.2">
      <c r="A45" s="235">
        <v>46</v>
      </c>
      <c r="B45" s="235">
        <v>7471</v>
      </c>
      <c r="C45" s="235" t="s">
        <v>188</v>
      </c>
      <c r="D45" s="236">
        <v>44616.456250000003</v>
      </c>
      <c r="E45" s="235">
        <v>225</v>
      </c>
      <c r="F45" s="235">
        <v>2.1</v>
      </c>
      <c r="G45" s="235">
        <v>215</v>
      </c>
      <c r="H45" s="235">
        <v>5.3220000000000001</v>
      </c>
      <c r="I45" s="237">
        <f t="shared" si="0"/>
        <v>3.222</v>
      </c>
    </row>
    <row r="46" spans="1:11" x14ac:dyDescent="0.2">
      <c r="A46" s="235">
        <v>47</v>
      </c>
      <c r="B46" s="235">
        <v>7472</v>
      </c>
      <c r="C46" s="235" t="s">
        <v>188</v>
      </c>
      <c r="D46" s="236">
        <v>44616.456944444442</v>
      </c>
      <c r="E46" s="235">
        <v>225</v>
      </c>
      <c r="F46" s="235">
        <v>2.1459999999999999</v>
      </c>
      <c r="G46" s="235">
        <v>215</v>
      </c>
      <c r="H46" s="235">
        <v>5.3470000000000004</v>
      </c>
      <c r="I46" s="237">
        <f t="shared" si="0"/>
        <v>3.2010000000000005</v>
      </c>
      <c r="J46" s="238">
        <f t="shared" ref="J46" si="43">AVERAGE(I46:I47)</f>
        <v>3.2530000000000001</v>
      </c>
      <c r="K46" s="238">
        <f t="shared" ref="K46" si="44">STDEV(I46:I47)</f>
        <v>7.3539105243400696E-2</v>
      </c>
    </row>
    <row r="47" spans="1:11" x14ac:dyDescent="0.2">
      <c r="A47" s="235">
        <v>48</v>
      </c>
      <c r="B47" s="235">
        <v>7472</v>
      </c>
      <c r="C47" s="235" t="s">
        <v>188</v>
      </c>
      <c r="D47" s="236">
        <v>44616.456944444442</v>
      </c>
      <c r="E47" s="235">
        <v>225</v>
      </c>
      <c r="F47" s="235">
        <v>2.1640000000000001</v>
      </c>
      <c r="G47" s="235">
        <v>215</v>
      </c>
      <c r="H47" s="235">
        <v>5.4690000000000003</v>
      </c>
      <c r="I47" s="237">
        <f t="shared" si="0"/>
        <v>3.3050000000000002</v>
      </c>
    </row>
    <row r="48" spans="1:11" x14ac:dyDescent="0.2">
      <c r="A48" s="235">
        <v>49</v>
      </c>
      <c r="B48" s="235">
        <v>7477</v>
      </c>
      <c r="C48" s="235" t="s">
        <v>188</v>
      </c>
      <c r="D48" s="236">
        <v>44616.457638888889</v>
      </c>
      <c r="E48" s="235">
        <v>225</v>
      </c>
      <c r="F48" s="235">
        <v>2.1640000000000001</v>
      </c>
      <c r="G48" s="235">
        <v>215</v>
      </c>
      <c r="H48" s="235">
        <v>5.4180000000000001</v>
      </c>
      <c r="I48" s="237">
        <f t="shared" si="0"/>
        <v>3.254</v>
      </c>
      <c r="J48" s="238">
        <f t="shared" ref="J48" si="45">AVERAGE(I48:I49)</f>
        <v>3.2949999999999999</v>
      </c>
      <c r="K48" s="238">
        <f t="shared" ref="K48" si="46">STDEV(I48:I49)</f>
        <v>5.7982756057296476E-2</v>
      </c>
    </row>
    <row r="49" spans="1:11" x14ac:dyDescent="0.2">
      <c r="A49" s="235">
        <v>50</v>
      </c>
      <c r="B49" s="235">
        <v>7477</v>
      </c>
      <c r="C49" s="235" t="s">
        <v>188</v>
      </c>
      <c r="D49" s="236">
        <v>44616.457638888889</v>
      </c>
      <c r="E49" s="235">
        <v>225</v>
      </c>
      <c r="F49" s="235">
        <v>2.1840000000000002</v>
      </c>
      <c r="G49" s="235">
        <v>215</v>
      </c>
      <c r="H49" s="235">
        <v>5.52</v>
      </c>
      <c r="I49" s="237">
        <f t="shared" si="0"/>
        <v>3.3359999999999994</v>
      </c>
    </row>
    <row r="50" spans="1:11" x14ac:dyDescent="0.2">
      <c r="A50" s="235">
        <v>51</v>
      </c>
      <c r="B50" s="235" t="s">
        <v>189</v>
      </c>
      <c r="C50" s="235" t="s">
        <v>188</v>
      </c>
      <c r="D50" s="236">
        <v>44616.458333333336</v>
      </c>
      <c r="E50" s="235">
        <v>225</v>
      </c>
      <c r="F50" s="235">
        <v>3.3919999999999999</v>
      </c>
      <c r="G50" s="235">
        <v>215</v>
      </c>
      <c r="H50" s="235">
        <v>8.3119999999999994</v>
      </c>
      <c r="I50" s="237">
        <f t="shared" si="0"/>
        <v>4.92</v>
      </c>
      <c r="J50" s="238">
        <f t="shared" ref="J50" si="47">AVERAGE(I50:I51)</f>
        <v>4.9409999999999998</v>
      </c>
      <c r="K50" s="238">
        <f t="shared" ref="K50" si="48">STDEV(I50:I51)</f>
        <v>2.9698484809834867E-2</v>
      </c>
    </row>
    <row r="51" spans="1:11" x14ac:dyDescent="0.2">
      <c r="A51" s="235">
        <v>52</v>
      </c>
      <c r="B51" s="235" t="s">
        <v>189</v>
      </c>
      <c r="C51" s="235" t="s">
        <v>188</v>
      </c>
      <c r="D51" s="236">
        <v>44616.458333333336</v>
      </c>
      <c r="E51" s="235">
        <v>225</v>
      </c>
      <c r="F51" s="235">
        <v>3.4510000000000001</v>
      </c>
      <c r="G51" s="235">
        <v>215</v>
      </c>
      <c r="H51" s="235">
        <v>8.4130000000000003</v>
      </c>
      <c r="I51" s="237">
        <f t="shared" si="0"/>
        <v>4.9619999999999997</v>
      </c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63789A-F55D-4DA5-B927-D4D472A3EFD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e9322675-4e6c-4dcb-b08b-f40420b09916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df38bbad-0bb0-41a7-b78f-084b382b3af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RI, nD</vt:lpstr>
      <vt:lpstr>BG, Plate 1</vt:lpstr>
      <vt:lpstr>BG, Plate 2</vt:lpstr>
      <vt:lpstr>FAN, Plate 1</vt:lpstr>
      <vt:lpstr>FAN, Plate 2</vt:lpstr>
      <vt:lpstr>SP, %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2022-03-08T16:36:41Z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