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ing.lab\OneDrive - USDA\Desktop\21CY MQ\Salt Water Extraction Data\"/>
    </mc:Choice>
  </mc:AlternateContent>
  <bookViews>
    <workbookView xWindow="0" yWindow="0" windowWidth="19200" windowHeight="11460" tabRatio="813"/>
  </bookViews>
  <sheets>
    <sheet name="Data" sheetId="12" r:id="rId1"/>
    <sheet name="DP, Plate 1" sheetId="3" r:id="rId2"/>
    <sheet name="DP, Plate 2" sheetId="20" r:id="rId3"/>
    <sheet name="DP, Plate 3" sheetId="22" r:id="rId4"/>
    <sheet name="AA, Plate 1" sheetId="11" r:id="rId5"/>
    <sheet name="AA, Plate 2" sheetId="21" r:id="rId6"/>
    <sheet name="AA, Plate 3" sheetId="24" r:id="rId7"/>
  </sheets>
  <definedNames>
    <definedName name="CV">Data!#REF!</definedName>
    <definedName name="Mean">Data!$G$21:$G$31</definedName>
    <definedName name="_xlnm.Print_Area" localSheetId="0">Data!$N$21:$V$57</definedName>
  </definedNames>
  <calcPr calcId="162913"/>
</workbook>
</file>

<file path=xl/calcChain.xml><?xml version="1.0" encoding="utf-8"?>
<calcChain xmlns="http://schemas.openxmlformats.org/spreadsheetml/2006/main">
  <c r="F120" i="24" l="1"/>
  <c r="G95" i="24"/>
  <c r="G110" i="24" s="1"/>
  <c r="G59" i="24"/>
  <c r="N47" i="21"/>
  <c r="L47" i="21"/>
  <c r="D50" i="22"/>
  <c r="G94" i="24"/>
  <c r="D53" i="20"/>
  <c r="F50" i="20"/>
  <c r="C47" i="24"/>
  <c r="C48" i="24"/>
  <c r="C49" i="24"/>
  <c r="M54" i="22"/>
  <c r="N54" i="22"/>
  <c r="N69" i="3"/>
  <c r="M69" i="3"/>
  <c r="L69" i="3"/>
  <c r="K69" i="3"/>
  <c r="J69" i="3"/>
  <c r="I69" i="3"/>
  <c r="H69" i="3"/>
  <c r="G69" i="3"/>
  <c r="F69" i="3"/>
  <c r="E69" i="3"/>
  <c r="D69" i="3"/>
  <c r="N68" i="3"/>
  <c r="M68" i="3"/>
  <c r="L68" i="3"/>
  <c r="K68" i="3"/>
  <c r="J68" i="3"/>
  <c r="I68" i="3"/>
  <c r="H68" i="3"/>
  <c r="G68" i="3"/>
  <c r="F68" i="3"/>
  <c r="E68" i="3"/>
  <c r="D68" i="3"/>
  <c r="N67" i="3"/>
  <c r="M67" i="3"/>
  <c r="L67" i="3"/>
  <c r="K67" i="3"/>
  <c r="J67" i="3"/>
  <c r="I67" i="3"/>
  <c r="H67" i="3"/>
  <c r="G67" i="3"/>
  <c r="F67" i="3"/>
  <c r="E67" i="3"/>
  <c r="D67" i="3"/>
  <c r="N66" i="3"/>
  <c r="M66" i="3"/>
  <c r="L66" i="3"/>
  <c r="K66" i="3"/>
  <c r="J66" i="3"/>
  <c r="I66" i="3"/>
  <c r="H66" i="3"/>
  <c r="G66" i="3"/>
  <c r="F66" i="3"/>
  <c r="E66" i="3"/>
  <c r="D66" i="3"/>
  <c r="N65" i="3"/>
  <c r="M65" i="3"/>
  <c r="L65" i="3"/>
  <c r="K65" i="3"/>
  <c r="J65" i="3"/>
  <c r="I65" i="3"/>
  <c r="H65" i="3"/>
  <c r="G65" i="3"/>
  <c r="F65" i="3"/>
  <c r="E65" i="3"/>
  <c r="D65" i="3"/>
  <c r="N64" i="3"/>
  <c r="M64" i="3"/>
  <c r="L64" i="3"/>
  <c r="K64" i="3"/>
  <c r="J64" i="3"/>
  <c r="I64" i="3"/>
  <c r="H64" i="3"/>
  <c r="G64" i="3"/>
  <c r="F64" i="3"/>
  <c r="E64" i="3"/>
  <c r="D64" i="3"/>
  <c r="N63" i="3"/>
  <c r="M63" i="3"/>
  <c r="L63" i="3"/>
  <c r="K63" i="3"/>
  <c r="J63" i="3"/>
  <c r="I63" i="3"/>
  <c r="H63" i="3"/>
  <c r="G63" i="3"/>
  <c r="F63" i="3"/>
  <c r="E63" i="3"/>
  <c r="D63" i="3"/>
  <c r="N62" i="3"/>
  <c r="M62" i="3"/>
  <c r="L62" i="3"/>
  <c r="K62" i="3"/>
  <c r="J62" i="3"/>
  <c r="I62" i="3"/>
  <c r="H62" i="3"/>
  <c r="G62" i="3"/>
  <c r="F62" i="3"/>
  <c r="E62" i="3"/>
  <c r="D62" i="3"/>
  <c r="G47" i="3"/>
  <c r="D47" i="3"/>
  <c r="N54" i="3"/>
  <c r="M54" i="3"/>
  <c r="L54" i="3"/>
  <c r="K54" i="3"/>
  <c r="J54" i="3"/>
  <c r="I54" i="3"/>
  <c r="H54" i="3"/>
  <c r="G54" i="3"/>
  <c r="D54" i="3"/>
  <c r="C54" i="3"/>
  <c r="M53" i="3"/>
  <c r="L53" i="3"/>
  <c r="K53" i="3"/>
  <c r="J53" i="3"/>
  <c r="I53" i="3"/>
  <c r="H53" i="3"/>
  <c r="G53" i="3"/>
  <c r="F53" i="3"/>
  <c r="E53" i="3"/>
  <c r="D53" i="3"/>
  <c r="C53" i="3"/>
  <c r="N52" i="3"/>
  <c r="M52" i="3"/>
  <c r="L52" i="3"/>
  <c r="K52" i="3"/>
  <c r="J52" i="3"/>
  <c r="I52" i="3"/>
  <c r="H52" i="3"/>
  <c r="G52" i="3"/>
  <c r="F52" i="3"/>
  <c r="E52" i="3"/>
  <c r="D52" i="3"/>
  <c r="C52" i="3"/>
  <c r="N51" i="3"/>
  <c r="M51" i="3"/>
  <c r="L51" i="3"/>
  <c r="K51" i="3"/>
  <c r="J51" i="3"/>
  <c r="I51" i="3"/>
  <c r="H51" i="3"/>
  <c r="G51" i="3"/>
  <c r="F51" i="3"/>
  <c r="D51" i="3"/>
  <c r="C51" i="3"/>
  <c r="N50" i="3"/>
  <c r="M50" i="3"/>
  <c r="L50" i="3"/>
  <c r="K50" i="3"/>
  <c r="J50" i="3"/>
  <c r="I50" i="3"/>
  <c r="H50" i="3"/>
  <c r="G50" i="3"/>
  <c r="F50" i="3"/>
  <c r="E50" i="3"/>
  <c r="D50" i="3"/>
  <c r="C50" i="3"/>
  <c r="N49" i="3"/>
  <c r="M49" i="3"/>
  <c r="L49" i="3"/>
  <c r="K49" i="3"/>
  <c r="J49" i="3"/>
  <c r="I49" i="3"/>
  <c r="H49" i="3"/>
  <c r="G49" i="3"/>
  <c r="F49" i="3"/>
  <c r="E49" i="3"/>
  <c r="D49" i="3"/>
  <c r="N48" i="3"/>
  <c r="M48" i="3"/>
  <c r="L48" i="3"/>
  <c r="K48" i="3"/>
  <c r="J48" i="3"/>
  <c r="I48" i="3"/>
  <c r="H48" i="3"/>
  <c r="G48" i="3"/>
  <c r="F48" i="3"/>
  <c r="E48" i="3"/>
  <c r="D48" i="3"/>
  <c r="C48" i="3"/>
  <c r="N47" i="3"/>
  <c r="M47" i="3"/>
  <c r="L47" i="3"/>
  <c r="K47" i="3"/>
  <c r="J47" i="3"/>
  <c r="I47" i="3"/>
  <c r="H47" i="3"/>
  <c r="F47" i="3"/>
  <c r="E47" i="3"/>
  <c r="C47" i="3"/>
  <c r="E143" i="24" l="1"/>
  <c r="L101" i="24"/>
  <c r="F101" i="24"/>
  <c r="E127" i="24" s="1"/>
  <c r="L99" i="24"/>
  <c r="E141" i="24" s="1"/>
  <c r="F99" i="24"/>
  <c r="E125" i="24" s="1"/>
  <c r="F98" i="24"/>
  <c r="E124" i="24" s="1"/>
  <c r="I97" i="24"/>
  <c r="E131" i="24" s="1"/>
  <c r="I96" i="24"/>
  <c r="E130" i="24" s="1"/>
  <c r="L95" i="24"/>
  <c r="E137" i="24" s="1"/>
  <c r="L94" i="24"/>
  <c r="E136" i="24" s="1"/>
  <c r="L66" i="24"/>
  <c r="I66" i="24"/>
  <c r="I101" i="24" s="1"/>
  <c r="E135" i="24" s="1"/>
  <c r="F66" i="24"/>
  <c r="L65" i="24"/>
  <c r="L100" i="24" s="1"/>
  <c r="E142" i="24" s="1"/>
  <c r="K65" i="24"/>
  <c r="I65" i="24"/>
  <c r="I100" i="24" s="1"/>
  <c r="E134" i="24" s="1"/>
  <c r="F65" i="24"/>
  <c r="F100" i="24" s="1"/>
  <c r="E126" i="24" s="1"/>
  <c r="L64" i="24"/>
  <c r="I64" i="24"/>
  <c r="I99" i="24" s="1"/>
  <c r="E133" i="24" s="1"/>
  <c r="F64" i="24"/>
  <c r="L63" i="24"/>
  <c r="L98" i="24" s="1"/>
  <c r="E140" i="24" s="1"/>
  <c r="I63" i="24"/>
  <c r="I98" i="24" s="1"/>
  <c r="E132" i="24" s="1"/>
  <c r="F63" i="24"/>
  <c r="L62" i="24"/>
  <c r="L97" i="24" s="1"/>
  <c r="E139" i="24" s="1"/>
  <c r="I62" i="24"/>
  <c r="F62" i="24"/>
  <c r="F97" i="24" s="1"/>
  <c r="E123" i="24" s="1"/>
  <c r="L61" i="24"/>
  <c r="L96" i="24" s="1"/>
  <c r="E138" i="24" s="1"/>
  <c r="K61" i="24"/>
  <c r="I61" i="24"/>
  <c r="F61" i="24"/>
  <c r="F96" i="24" s="1"/>
  <c r="E122" i="24" s="1"/>
  <c r="L60" i="24"/>
  <c r="I60" i="24"/>
  <c r="I95" i="24" s="1"/>
  <c r="E129" i="24" s="1"/>
  <c r="F60" i="24"/>
  <c r="F95" i="24" s="1"/>
  <c r="E121" i="24" s="1"/>
  <c r="L59" i="24"/>
  <c r="I59" i="24"/>
  <c r="I94" i="24" s="1"/>
  <c r="E128" i="24" s="1"/>
  <c r="F59" i="24"/>
  <c r="F94" i="24" s="1"/>
  <c r="E120" i="24" s="1"/>
  <c r="N51" i="24"/>
  <c r="N66" i="24" s="1"/>
  <c r="M51" i="24"/>
  <c r="L51" i="24"/>
  <c r="K51" i="24"/>
  <c r="J51" i="24"/>
  <c r="I51" i="24"/>
  <c r="K66" i="24" s="1"/>
  <c r="H51" i="24"/>
  <c r="G51" i="24"/>
  <c r="F51" i="24"/>
  <c r="E51" i="24"/>
  <c r="D51" i="24"/>
  <c r="C51" i="24"/>
  <c r="N50" i="24"/>
  <c r="N65" i="24" s="1"/>
  <c r="M50" i="24"/>
  <c r="L50" i="24"/>
  <c r="K50" i="24"/>
  <c r="J50" i="24"/>
  <c r="I50" i="24"/>
  <c r="J65" i="24" s="1"/>
  <c r="J100" i="24" s="1"/>
  <c r="H50" i="24"/>
  <c r="G50" i="24"/>
  <c r="F50" i="24"/>
  <c r="E50" i="24"/>
  <c r="D50" i="24"/>
  <c r="C50" i="24"/>
  <c r="N49" i="24"/>
  <c r="N64" i="24" s="1"/>
  <c r="M49" i="24"/>
  <c r="L49" i="24"/>
  <c r="K49" i="24"/>
  <c r="J49" i="24"/>
  <c r="I49" i="24"/>
  <c r="J64" i="24" s="1"/>
  <c r="J99" i="24" s="1"/>
  <c r="H49" i="24"/>
  <c r="G49" i="24"/>
  <c r="F49" i="24"/>
  <c r="E49" i="24"/>
  <c r="D49" i="24"/>
  <c r="E64" i="24"/>
  <c r="N48" i="24"/>
  <c r="N63" i="24" s="1"/>
  <c r="M48" i="24"/>
  <c r="L48" i="24"/>
  <c r="K48" i="24"/>
  <c r="J48" i="24"/>
  <c r="I48" i="24"/>
  <c r="J63" i="24" s="1"/>
  <c r="J98" i="24" s="1"/>
  <c r="H48" i="24"/>
  <c r="G48" i="24"/>
  <c r="F48" i="24"/>
  <c r="E48" i="24"/>
  <c r="D48" i="24"/>
  <c r="E63" i="24"/>
  <c r="N47" i="24"/>
  <c r="M62" i="24" s="1"/>
  <c r="M97" i="24" s="1"/>
  <c r="M47" i="24"/>
  <c r="L47" i="24"/>
  <c r="K47" i="24"/>
  <c r="J47" i="24"/>
  <c r="I47" i="24"/>
  <c r="K62" i="24" s="1"/>
  <c r="H47" i="24"/>
  <c r="G47" i="24"/>
  <c r="F47" i="24"/>
  <c r="E47" i="24"/>
  <c r="D47" i="24"/>
  <c r="E62" i="24"/>
  <c r="M46" i="24"/>
  <c r="L46" i="24"/>
  <c r="K46" i="24"/>
  <c r="J46" i="24"/>
  <c r="I46" i="24"/>
  <c r="J61" i="24" s="1"/>
  <c r="J96" i="24" s="1"/>
  <c r="H46" i="24"/>
  <c r="G46" i="24"/>
  <c r="F46" i="24"/>
  <c r="E46" i="24"/>
  <c r="D46" i="24"/>
  <c r="C46" i="24"/>
  <c r="D61" i="24" s="1"/>
  <c r="D96" i="24" s="1"/>
  <c r="N45" i="24"/>
  <c r="M45" i="24"/>
  <c r="L45" i="24"/>
  <c r="K45" i="24"/>
  <c r="J45" i="24"/>
  <c r="I45" i="24"/>
  <c r="K60" i="24" s="1"/>
  <c r="H45" i="24"/>
  <c r="G45" i="24"/>
  <c r="F45" i="24"/>
  <c r="E45" i="24"/>
  <c r="D45" i="24"/>
  <c r="C45" i="24"/>
  <c r="E60" i="24" s="1"/>
  <c r="N44" i="24"/>
  <c r="M44" i="24"/>
  <c r="L44" i="24"/>
  <c r="K44" i="24"/>
  <c r="J44" i="24"/>
  <c r="I44" i="24"/>
  <c r="J59" i="24" s="1"/>
  <c r="J94" i="24" s="1"/>
  <c r="H44" i="24"/>
  <c r="G44" i="24"/>
  <c r="F44" i="24"/>
  <c r="E44" i="24"/>
  <c r="D44" i="24"/>
  <c r="C44" i="24"/>
  <c r="E59" i="24" s="1"/>
  <c r="N22" i="24"/>
  <c r="M22" i="24"/>
  <c r="K22" i="24"/>
  <c r="J22" i="24"/>
  <c r="H22" i="24"/>
  <c r="G22" i="24"/>
  <c r="N21" i="24"/>
  <c r="M21" i="24"/>
  <c r="K21" i="24"/>
  <c r="J21" i="24"/>
  <c r="H21" i="24"/>
  <c r="G21" i="24"/>
  <c r="N20" i="24"/>
  <c r="M20" i="24"/>
  <c r="K20" i="24"/>
  <c r="J20" i="24"/>
  <c r="H20" i="24"/>
  <c r="G20" i="24"/>
  <c r="N19" i="24"/>
  <c r="M19" i="24"/>
  <c r="K19" i="24"/>
  <c r="J19" i="24"/>
  <c r="H19" i="24"/>
  <c r="G19" i="24"/>
  <c r="N18" i="24"/>
  <c r="M18" i="24"/>
  <c r="K18" i="24"/>
  <c r="J18" i="24"/>
  <c r="H18" i="24"/>
  <c r="G18" i="24"/>
  <c r="N17" i="24"/>
  <c r="M17" i="24"/>
  <c r="K17" i="24"/>
  <c r="J17" i="24"/>
  <c r="H17" i="24"/>
  <c r="G17" i="24"/>
  <c r="N16" i="24"/>
  <c r="M16" i="24"/>
  <c r="K16" i="24"/>
  <c r="J16" i="24"/>
  <c r="H16" i="24"/>
  <c r="G16" i="24"/>
  <c r="N15" i="24"/>
  <c r="M15" i="24"/>
  <c r="K15" i="24"/>
  <c r="J15" i="24"/>
  <c r="H15" i="24"/>
  <c r="G15" i="24"/>
  <c r="F104" i="22"/>
  <c r="I99" i="22"/>
  <c r="L69" i="22"/>
  <c r="L104" i="22" s="1"/>
  <c r="I69" i="22"/>
  <c r="I104" i="22" s="1"/>
  <c r="G69" i="22"/>
  <c r="G104" i="22" s="1"/>
  <c r="F69" i="22"/>
  <c r="L68" i="22"/>
  <c r="L103" i="22" s="1"/>
  <c r="I68" i="22"/>
  <c r="I103" i="22" s="1"/>
  <c r="F68" i="22"/>
  <c r="F103" i="22" s="1"/>
  <c r="L67" i="22"/>
  <c r="L102" i="22" s="1"/>
  <c r="I67" i="22"/>
  <c r="I102" i="22" s="1"/>
  <c r="F67" i="22"/>
  <c r="F102" i="22" s="1"/>
  <c r="L66" i="22"/>
  <c r="L101" i="22" s="1"/>
  <c r="I66" i="22"/>
  <c r="I101" i="22" s="1"/>
  <c r="F66" i="22"/>
  <c r="F101" i="22" s="1"/>
  <c r="L65" i="22"/>
  <c r="L100" i="22" s="1"/>
  <c r="I65" i="22"/>
  <c r="I100" i="22" s="1"/>
  <c r="F65" i="22"/>
  <c r="F100" i="22" s="1"/>
  <c r="L64" i="22"/>
  <c r="L99" i="22" s="1"/>
  <c r="I64" i="22"/>
  <c r="H64" i="22"/>
  <c r="F64" i="22"/>
  <c r="F99" i="22" s="1"/>
  <c r="L63" i="22"/>
  <c r="L98" i="22" s="1"/>
  <c r="I63" i="22"/>
  <c r="I98" i="22" s="1"/>
  <c r="F63" i="22"/>
  <c r="F98" i="22" s="1"/>
  <c r="L62" i="22"/>
  <c r="L97" i="22" s="1"/>
  <c r="I62" i="22"/>
  <c r="I97" i="22" s="1"/>
  <c r="H62" i="22"/>
  <c r="F62" i="22"/>
  <c r="F97" i="22" s="1"/>
  <c r="K54" i="22"/>
  <c r="J54" i="22"/>
  <c r="I54" i="22"/>
  <c r="H54" i="22"/>
  <c r="G54" i="22"/>
  <c r="F54" i="22"/>
  <c r="H69" i="22" s="1"/>
  <c r="D54" i="22"/>
  <c r="C54" i="22"/>
  <c r="N53" i="22"/>
  <c r="M53" i="22"/>
  <c r="L53" i="22"/>
  <c r="K53" i="22"/>
  <c r="J53" i="22"/>
  <c r="I53" i="22"/>
  <c r="H53" i="22"/>
  <c r="G53" i="22"/>
  <c r="G68" i="22" s="1"/>
  <c r="G103" i="22" s="1"/>
  <c r="F53" i="22"/>
  <c r="E53" i="22"/>
  <c r="D53" i="22"/>
  <c r="E68" i="22" s="1"/>
  <c r="D68" i="22"/>
  <c r="D103" i="22" s="1"/>
  <c r="M52" i="22"/>
  <c r="L52" i="22"/>
  <c r="K52" i="22"/>
  <c r="J52" i="22"/>
  <c r="H52" i="22"/>
  <c r="G52" i="22"/>
  <c r="H67" i="22" s="1"/>
  <c r="F52" i="22"/>
  <c r="E52" i="22"/>
  <c r="D52" i="22"/>
  <c r="E67" i="22" s="1"/>
  <c r="C52" i="22"/>
  <c r="N51" i="22"/>
  <c r="M51" i="22"/>
  <c r="L51" i="22"/>
  <c r="N66" i="22" s="1"/>
  <c r="K51" i="22"/>
  <c r="J51" i="22"/>
  <c r="H51" i="22"/>
  <c r="G51" i="22"/>
  <c r="G66" i="22" s="1"/>
  <c r="G101" i="22" s="1"/>
  <c r="F51" i="22"/>
  <c r="E51" i="22"/>
  <c r="D51" i="22"/>
  <c r="D66" i="22" s="1"/>
  <c r="D101" i="22" s="1"/>
  <c r="C51" i="22"/>
  <c r="N50" i="22"/>
  <c r="M50" i="22"/>
  <c r="M65" i="22" s="1"/>
  <c r="M100" i="22" s="1"/>
  <c r="L50" i="22"/>
  <c r="N65" i="22" s="1"/>
  <c r="K50" i="22"/>
  <c r="J50" i="22"/>
  <c r="I50" i="22"/>
  <c r="H50" i="22"/>
  <c r="G50" i="22"/>
  <c r="F50" i="22"/>
  <c r="E50" i="22"/>
  <c r="C50" i="22"/>
  <c r="N49" i="22"/>
  <c r="M49" i="22"/>
  <c r="M64" i="22" s="1"/>
  <c r="M99" i="22" s="1"/>
  <c r="L49" i="22"/>
  <c r="K49" i="22"/>
  <c r="J49" i="22"/>
  <c r="I49" i="22"/>
  <c r="K64" i="22" s="1"/>
  <c r="H49" i="22"/>
  <c r="G49" i="22"/>
  <c r="F49" i="22"/>
  <c r="E49" i="22"/>
  <c r="D49" i="22"/>
  <c r="C49" i="22"/>
  <c r="N48" i="22"/>
  <c r="M48" i="22"/>
  <c r="M63" i="22" s="1"/>
  <c r="M98" i="22" s="1"/>
  <c r="L48" i="22"/>
  <c r="K48" i="22"/>
  <c r="J48" i="22"/>
  <c r="I48" i="22"/>
  <c r="J63" i="22" s="1"/>
  <c r="J98" i="22" s="1"/>
  <c r="G48" i="22"/>
  <c r="F48" i="22"/>
  <c r="E48" i="22"/>
  <c r="D48" i="22"/>
  <c r="C48" i="22"/>
  <c r="M47" i="22"/>
  <c r="L47" i="22"/>
  <c r="K47" i="22"/>
  <c r="J47" i="22"/>
  <c r="I47" i="22"/>
  <c r="K62" i="22" s="1"/>
  <c r="H47" i="22"/>
  <c r="G47" i="22"/>
  <c r="F47" i="22"/>
  <c r="E47" i="22"/>
  <c r="D47" i="22"/>
  <c r="C47" i="22"/>
  <c r="O25" i="22"/>
  <c r="N25" i="22"/>
  <c r="L25" i="22"/>
  <c r="K25" i="22"/>
  <c r="I25" i="22"/>
  <c r="H25" i="22"/>
  <c r="O24" i="22"/>
  <c r="N24" i="22"/>
  <c r="L24" i="22"/>
  <c r="K24" i="22"/>
  <c r="I24" i="22"/>
  <c r="H24" i="22"/>
  <c r="O23" i="22"/>
  <c r="N23" i="22"/>
  <c r="L23" i="22"/>
  <c r="K23" i="22"/>
  <c r="I23" i="22"/>
  <c r="H23" i="22"/>
  <c r="O22" i="22"/>
  <c r="N22" i="22"/>
  <c r="L22" i="22"/>
  <c r="K22" i="22"/>
  <c r="I22" i="22"/>
  <c r="H22" i="22"/>
  <c r="O21" i="22"/>
  <c r="N21" i="22"/>
  <c r="L21" i="22"/>
  <c r="K21" i="22"/>
  <c r="I21" i="22"/>
  <c r="H21" i="22"/>
  <c r="O20" i="22"/>
  <c r="N20" i="22"/>
  <c r="L20" i="22"/>
  <c r="K20" i="22"/>
  <c r="I20" i="22"/>
  <c r="H20" i="22"/>
  <c r="O19" i="22"/>
  <c r="N19" i="22"/>
  <c r="L19" i="22"/>
  <c r="K19" i="22"/>
  <c r="I19" i="22"/>
  <c r="H19" i="22"/>
  <c r="O18" i="22"/>
  <c r="N18" i="22"/>
  <c r="L18" i="22"/>
  <c r="K18" i="22"/>
  <c r="I18" i="22"/>
  <c r="H18" i="22"/>
  <c r="H59" i="24" l="1"/>
  <c r="H60" i="24"/>
  <c r="G61" i="24"/>
  <c r="G96" i="24" s="1"/>
  <c r="H62" i="24"/>
  <c r="G64" i="24"/>
  <c r="G99" i="24" s="1"/>
  <c r="H65" i="24"/>
  <c r="G66" i="24"/>
  <c r="G101" i="24" s="1"/>
  <c r="D60" i="24"/>
  <c r="D95" i="24" s="1"/>
  <c r="H61" i="24"/>
  <c r="G62" i="24"/>
  <c r="G97" i="24" s="1"/>
  <c r="H64" i="24"/>
  <c r="H66" i="24"/>
  <c r="J60" i="24"/>
  <c r="J95" i="24" s="1"/>
  <c r="E61" i="24"/>
  <c r="G60" i="24"/>
  <c r="H63" i="24"/>
  <c r="N59" i="24"/>
  <c r="N60" i="24"/>
  <c r="N61" i="24"/>
  <c r="N62" i="24"/>
  <c r="M64" i="24"/>
  <c r="M99" i="24" s="1"/>
  <c r="M65" i="24"/>
  <c r="M100" i="24" s="1"/>
  <c r="M66" i="24"/>
  <c r="M101" i="24" s="1"/>
  <c r="E62" i="22"/>
  <c r="E63" i="22"/>
  <c r="D64" i="22"/>
  <c r="D99" i="22" s="1"/>
  <c r="E65" i="22"/>
  <c r="D69" i="22"/>
  <c r="D104" i="22" s="1"/>
  <c r="E69" i="22"/>
  <c r="D67" i="22"/>
  <c r="D102" i="22" s="1"/>
  <c r="D63" i="22"/>
  <c r="D98" i="22" s="1"/>
  <c r="E64" i="22"/>
  <c r="D65" i="22"/>
  <c r="D100" i="22" s="1"/>
  <c r="E66" i="22"/>
  <c r="N64" i="22"/>
  <c r="G62" i="22"/>
  <c r="G97" i="22" s="1"/>
  <c r="G113" i="22" s="1"/>
  <c r="G115" i="22" s="1"/>
  <c r="H63" i="22"/>
  <c r="G64" i="22"/>
  <c r="G99" i="22" s="1"/>
  <c r="H65" i="22"/>
  <c r="H66" i="22"/>
  <c r="G67" i="22"/>
  <c r="G102" i="22" s="1"/>
  <c r="H68" i="22"/>
  <c r="G63" i="22"/>
  <c r="G98" i="22" s="1"/>
  <c r="K65" i="22"/>
  <c r="K66" i="22"/>
  <c r="K67" i="22"/>
  <c r="K68" i="22"/>
  <c r="J69" i="22"/>
  <c r="J104" i="22" s="1"/>
  <c r="M62" i="22"/>
  <c r="M97" i="22" s="1"/>
  <c r="N63" i="22"/>
  <c r="M66" i="22"/>
  <c r="M101" i="22" s="1"/>
  <c r="N67" i="22"/>
  <c r="N68" i="22"/>
  <c r="N69" i="22"/>
  <c r="J62" i="24"/>
  <c r="J97" i="24" s="1"/>
  <c r="K63" i="24"/>
  <c r="K64" i="24"/>
  <c r="M63" i="24"/>
  <c r="M98" i="24" s="1"/>
  <c r="K59" i="24"/>
  <c r="M61" i="24"/>
  <c r="M96" i="24" s="1"/>
  <c r="D64" i="24"/>
  <c r="D99" i="24" s="1"/>
  <c r="G65" i="24"/>
  <c r="G100" i="24" s="1"/>
  <c r="J66" i="24"/>
  <c r="J101" i="24" s="1"/>
  <c r="M60" i="24"/>
  <c r="M95" i="24" s="1"/>
  <c r="D63" i="24"/>
  <c r="D98" i="24" s="1"/>
  <c r="M59" i="24"/>
  <c r="M94" i="24" s="1"/>
  <c r="D62" i="24"/>
  <c r="D97" i="24" s="1"/>
  <c r="G63" i="24"/>
  <c r="G98" i="24" s="1"/>
  <c r="D59" i="24"/>
  <c r="D94" i="24" s="1"/>
  <c r="N62" i="22"/>
  <c r="D62" i="22"/>
  <c r="D97" i="22" s="1"/>
  <c r="G65" i="22"/>
  <c r="G100" i="22" s="1"/>
  <c r="J68" i="22"/>
  <c r="J103" i="22" s="1"/>
  <c r="K69" i="22"/>
  <c r="J67" i="22"/>
  <c r="J102" i="22" s="1"/>
  <c r="J62" i="22"/>
  <c r="J97" i="22" s="1"/>
  <c r="J66" i="22"/>
  <c r="J101" i="22" s="1"/>
  <c r="M69" i="22"/>
  <c r="M104" i="22" s="1"/>
  <c r="J65" i="22"/>
  <c r="J100" i="22" s="1"/>
  <c r="M68" i="22"/>
  <c r="M103" i="22" s="1"/>
  <c r="K63" i="22"/>
  <c r="J64" i="22"/>
  <c r="J99" i="22" s="1"/>
  <c r="M67" i="22"/>
  <c r="M102" i="22" s="1"/>
  <c r="N22" i="21"/>
  <c r="M22" i="21"/>
  <c r="K22" i="21"/>
  <c r="J22" i="21"/>
  <c r="H22" i="21"/>
  <c r="G22" i="21"/>
  <c r="N21" i="21"/>
  <c r="M21" i="21"/>
  <c r="K21" i="21"/>
  <c r="J21" i="21"/>
  <c r="H21" i="21"/>
  <c r="G21" i="21"/>
  <c r="N20" i="21"/>
  <c r="M20" i="21"/>
  <c r="K20" i="21"/>
  <c r="J20" i="21"/>
  <c r="H20" i="21"/>
  <c r="G20" i="21"/>
  <c r="N19" i="21"/>
  <c r="M19" i="21"/>
  <c r="K19" i="21"/>
  <c r="J19" i="21"/>
  <c r="H19" i="21"/>
  <c r="G19" i="21"/>
  <c r="N18" i="21"/>
  <c r="M18" i="21"/>
  <c r="K18" i="21"/>
  <c r="J18" i="21"/>
  <c r="H18" i="21"/>
  <c r="G18" i="21"/>
  <c r="N17" i="21"/>
  <c r="M17" i="21"/>
  <c r="K17" i="21"/>
  <c r="J17" i="21"/>
  <c r="H17" i="21"/>
  <c r="G17" i="21"/>
  <c r="N16" i="21"/>
  <c r="M16" i="21"/>
  <c r="K16" i="21"/>
  <c r="J16" i="21"/>
  <c r="H16" i="21"/>
  <c r="G16" i="21"/>
  <c r="N15" i="21"/>
  <c r="M15" i="21"/>
  <c r="K15" i="21"/>
  <c r="J15" i="21"/>
  <c r="H15" i="21"/>
  <c r="G15" i="21"/>
  <c r="N22" i="11"/>
  <c r="M22" i="11"/>
  <c r="K22" i="11"/>
  <c r="J22" i="11"/>
  <c r="H22" i="11"/>
  <c r="G22" i="11"/>
  <c r="N21" i="11"/>
  <c r="M21" i="11"/>
  <c r="K21" i="11"/>
  <c r="J21" i="11"/>
  <c r="H21" i="11"/>
  <c r="G21" i="11"/>
  <c r="N20" i="11"/>
  <c r="M20" i="11"/>
  <c r="K20" i="11"/>
  <c r="J20" i="11"/>
  <c r="H20" i="11"/>
  <c r="G20" i="11"/>
  <c r="N19" i="11"/>
  <c r="M19" i="11"/>
  <c r="K19" i="11"/>
  <c r="J19" i="11"/>
  <c r="H19" i="11"/>
  <c r="G19" i="11"/>
  <c r="N18" i="11"/>
  <c r="M18" i="11"/>
  <c r="K18" i="11"/>
  <c r="J18" i="11"/>
  <c r="H18" i="11"/>
  <c r="G18" i="11"/>
  <c r="N17" i="11"/>
  <c r="M17" i="11"/>
  <c r="K17" i="11"/>
  <c r="J17" i="11"/>
  <c r="H17" i="11"/>
  <c r="G17" i="11"/>
  <c r="N16" i="11"/>
  <c r="M16" i="11"/>
  <c r="K16" i="11"/>
  <c r="J16" i="11"/>
  <c r="H16" i="11"/>
  <c r="G16" i="11"/>
  <c r="N15" i="11"/>
  <c r="M15" i="11"/>
  <c r="K15" i="11"/>
  <c r="J15" i="11"/>
  <c r="H15" i="11"/>
  <c r="G15" i="11"/>
  <c r="F140" i="22" l="1"/>
  <c r="G76" i="12" s="1"/>
  <c r="C129" i="22"/>
  <c r="C128" i="22"/>
  <c r="F127" i="22"/>
  <c r="G63" i="12" s="1"/>
  <c r="F137" i="22"/>
  <c r="G73" i="12" s="1"/>
  <c r="C122" i="22"/>
  <c r="F143" i="22"/>
  <c r="G79" i="12" s="1"/>
  <c r="F132" i="22"/>
  <c r="G68" i="12" s="1"/>
  <c r="G112" i="24"/>
  <c r="F144" i="22"/>
  <c r="G80" i="12" s="1"/>
  <c r="C124" i="22"/>
  <c r="F123" i="22"/>
  <c r="G59" i="12" s="1"/>
  <c r="F133" i="22"/>
  <c r="G69" i="12" s="1"/>
  <c r="F129" i="22"/>
  <c r="G65" i="12" s="1"/>
  <c r="F128" i="22"/>
  <c r="G64" i="12" s="1"/>
  <c r="F134" i="22"/>
  <c r="G70" i="12" s="1"/>
  <c r="F142" i="22"/>
  <c r="G78" i="12" s="1"/>
  <c r="F122" i="22"/>
  <c r="G58" i="12" s="1"/>
  <c r="F145" i="22"/>
  <c r="G81" i="12" s="1"/>
  <c r="C127" i="22"/>
  <c r="F130" i="22"/>
  <c r="G66" i="12" s="1"/>
  <c r="F138" i="22"/>
  <c r="G74" i="12" s="1"/>
  <c r="C123" i="22"/>
  <c r="F135" i="22"/>
  <c r="G71" i="12" s="1"/>
  <c r="F124" i="22"/>
  <c r="G60" i="12" s="1"/>
  <c r="F141" i="22"/>
  <c r="G77" i="12" s="1"/>
  <c r="C125" i="22"/>
  <c r="F131" i="22"/>
  <c r="G67" i="12" s="1"/>
  <c r="F136" i="22"/>
  <c r="G72" i="12" s="1"/>
  <c r="C126" i="22"/>
  <c r="F126" i="22"/>
  <c r="G62" i="12" s="1"/>
  <c r="F125" i="22"/>
  <c r="G61" i="12" s="1"/>
  <c r="F139" i="22"/>
  <c r="G75" i="12" s="1"/>
  <c r="C49" i="11"/>
  <c r="F132" i="24" l="1"/>
  <c r="H70" i="12" s="1"/>
  <c r="F129" i="24"/>
  <c r="H67" i="12" s="1"/>
  <c r="C122" i="24"/>
  <c r="F127" i="24"/>
  <c r="H65" i="12" s="1"/>
  <c r="F121" i="24"/>
  <c r="H59" i="12" s="1"/>
  <c r="F134" i="24"/>
  <c r="H72" i="12" s="1"/>
  <c r="C121" i="24"/>
  <c r="F128" i="24"/>
  <c r="H66" i="12" s="1"/>
  <c r="F122" i="24"/>
  <c r="H60" i="12" s="1"/>
  <c r="F141" i="24"/>
  <c r="H79" i="12" s="1"/>
  <c r="F143" i="24"/>
  <c r="H81" i="12" s="1"/>
  <c r="F130" i="24"/>
  <c r="H68" i="12" s="1"/>
  <c r="F125" i="24"/>
  <c r="H63" i="12" s="1"/>
  <c r="F142" i="24"/>
  <c r="H80" i="12" s="1"/>
  <c r="F139" i="24"/>
  <c r="H77" i="12" s="1"/>
  <c r="F123" i="24"/>
  <c r="H61" i="12" s="1"/>
  <c r="F133" i="24"/>
  <c r="H71" i="12" s="1"/>
  <c r="F136" i="24"/>
  <c r="H74" i="12" s="1"/>
  <c r="C123" i="24"/>
  <c r="F137" i="24"/>
  <c r="H75" i="12" s="1"/>
  <c r="C120" i="24"/>
  <c r="C124" i="24"/>
  <c r="F124" i="24"/>
  <c r="H62" i="12" s="1"/>
  <c r="H58" i="12"/>
  <c r="F131" i="24"/>
  <c r="H69" i="12" s="1"/>
  <c r="F140" i="24"/>
  <c r="H78" i="12" s="1"/>
  <c r="F126" i="24"/>
  <c r="H64" i="12" s="1"/>
  <c r="F138" i="24"/>
  <c r="H76" i="12" s="1"/>
  <c r="F135" i="24"/>
  <c r="H73" i="12" s="1"/>
  <c r="C125" i="24"/>
  <c r="O25" i="3"/>
  <c r="K25" i="3"/>
  <c r="I25" i="3"/>
  <c r="O24" i="3"/>
  <c r="L24" i="3"/>
  <c r="H24" i="3"/>
  <c r="O23" i="3"/>
  <c r="L23" i="3"/>
  <c r="I23" i="3"/>
  <c r="N22" i="3"/>
  <c r="L22" i="3"/>
  <c r="I22" i="3"/>
  <c r="O21" i="3"/>
  <c r="K21" i="3"/>
  <c r="I21" i="3"/>
  <c r="O20" i="3"/>
  <c r="L20" i="3"/>
  <c r="H20" i="3"/>
  <c r="O19" i="3"/>
  <c r="L19" i="3"/>
  <c r="I19" i="3"/>
  <c r="N18" i="3"/>
  <c r="L18" i="3"/>
  <c r="H18" i="3"/>
  <c r="L21" i="3" l="1"/>
  <c r="O22" i="3"/>
  <c r="I20" i="3"/>
  <c r="I24" i="3"/>
  <c r="O18" i="3"/>
  <c r="L25" i="3"/>
  <c r="N24" i="3"/>
  <c r="N20" i="3"/>
  <c r="I18" i="3"/>
  <c r="K19" i="3"/>
  <c r="H22" i="3"/>
  <c r="K23" i="3"/>
  <c r="K18" i="3"/>
  <c r="N19" i="3"/>
  <c r="H21" i="3"/>
  <c r="K22" i="3"/>
  <c r="N23" i="3"/>
  <c r="H25" i="3"/>
  <c r="H19" i="3"/>
  <c r="K20" i="3"/>
  <c r="N21" i="3"/>
  <c r="H23" i="3"/>
  <c r="K24" i="3"/>
  <c r="N25" i="3"/>
  <c r="O25" i="20" l="1"/>
  <c r="K25" i="20"/>
  <c r="I25" i="20"/>
  <c r="N24" i="20"/>
  <c r="L24" i="20"/>
  <c r="H24" i="20"/>
  <c r="O23" i="20"/>
  <c r="L23" i="20"/>
  <c r="H23" i="20"/>
  <c r="N22" i="20"/>
  <c r="L22" i="20"/>
  <c r="H22" i="20"/>
  <c r="N21" i="20"/>
  <c r="K21" i="20"/>
  <c r="I21" i="20"/>
  <c r="O20" i="20"/>
  <c r="K20" i="20"/>
  <c r="H20" i="20"/>
  <c r="O19" i="20"/>
  <c r="L19" i="20"/>
  <c r="I19" i="20"/>
  <c r="N18" i="20"/>
  <c r="L18" i="20"/>
  <c r="I18" i="20"/>
  <c r="L21" i="20" l="1"/>
  <c r="I24" i="20"/>
  <c r="O22" i="20"/>
  <c r="O18" i="20"/>
  <c r="L25" i="20"/>
  <c r="I20" i="20"/>
  <c r="H19" i="20"/>
  <c r="K24" i="20"/>
  <c r="I23" i="20"/>
  <c r="N20" i="20"/>
  <c r="K23" i="20"/>
  <c r="I22" i="20"/>
  <c r="O24" i="20"/>
  <c r="O21" i="20"/>
  <c r="H18" i="20"/>
  <c r="N25" i="20"/>
  <c r="L20" i="20"/>
  <c r="K19" i="20"/>
  <c r="K18" i="20"/>
  <c r="N19" i="20"/>
  <c r="H21" i="20"/>
  <c r="K22" i="20"/>
  <c r="N23" i="20"/>
  <c r="H25" i="20"/>
  <c r="L66" i="21" l="1"/>
  <c r="L101" i="21" s="1"/>
  <c r="E143" i="21" s="1"/>
  <c r="I66" i="21"/>
  <c r="I101" i="21" s="1"/>
  <c r="E135" i="21" s="1"/>
  <c r="F66" i="21"/>
  <c r="F101" i="21" s="1"/>
  <c r="E127" i="21" s="1"/>
  <c r="M65" i="21"/>
  <c r="M100" i="21" s="1"/>
  <c r="L65" i="21"/>
  <c r="L100" i="21" s="1"/>
  <c r="E142" i="21" s="1"/>
  <c r="I65" i="21"/>
  <c r="I100" i="21" s="1"/>
  <c r="E134" i="21" s="1"/>
  <c r="F65" i="21"/>
  <c r="F100" i="21" s="1"/>
  <c r="E126" i="21" s="1"/>
  <c r="L64" i="21"/>
  <c r="L99" i="21" s="1"/>
  <c r="E141" i="21" s="1"/>
  <c r="I64" i="21"/>
  <c r="I99" i="21" s="1"/>
  <c r="E133" i="21" s="1"/>
  <c r="F64" i="21"/>
  <c r="F99" i="21" s="1"/>
  <c r="E125" i="21" s="1"/>
  <c r="L63" i="21"/>
  <c r="L98" i="21" s="1"/>
  <c r="E140" i="21" s="1"/>
  <c r="I63" i="21"/>
  <c r="I98" i="21" s="1"/>
  <c r="E132" i="21" s="1"/>
  <c r="F63" i="21"/>
  <c r="F98" i="21" s="1"/>
  <c r="E124" i="21" s="1"/>
  <c r="N62" i="21"/>
  <c r="L62" i="21"/>
  <c r="L97" i="21" s="1"/>
  <c r="E139" i="21" s="1"/>
  <c r="I62" i="21"/>
  <c r="I97" i="21" s="1"/>
  <c r="E131" i="21" s="1"/>
  <c r="F62" i="21"/>
  <c r="F97" i="21" s="1"/>
  <c r="E123" i="21" s="1"/>
  <c r="L61" i="21"/>
  <c r="L96" i="21" s="1"/>
  <c r="E138" i="21" s="1"/>
  <c r="I61" i="21"/>
  <c r="I96" i="21" s="1"/>
  <c r="E130" i="21" s="1"/>
  <c r="F61" i="21"/>
  <c r="F96" i="21" s="1"/>
  <c r="E122" i="21" s="1"/>
  <c r="L60" i="21"/>
  <c r="L95" i="21" s="1"/>
  <c r="E137" i="21" s="1"/>
  <c r="I60" i="21"/>
  <c r="I95" i="21" s="1"/>
  <c r="E129" i="21" s="1"/>
  <c r="F60" i="21"/>
  <c r="F95" i="21" s="1"/>
  <c r="E121" i="21" s="1"/>
  <c r="L59" i="21"/>
  <c r="L94" i="21" s="1"/>
  <c r="E136" i="21" s="1"/>
  <c r="I59" i="21"/>
  <c r="I94" i="21" s="1"/>
  <c r="E128" i="21" s="1"/>
  <c r="F59" i="21"/>
  <c r="F94" i="21" s="1"/>
  <c r="E120" i="21" s="1"/>
  <c r="N51" i="21"/>
  <c r="M51" i="21"/>
  <c r="M66" i="21" s="1"/>
  <c r="M101" i="21" s="1"/>
  <c r="L51" i="21"/>
  <c r="K51" i="21"/>
  <c r="J51" i="21"/>
  <c r="I51" i="21"/>
  <c r="H51" i="21"/>
  <c r="G51" i="21"/>
  <c r="F51" i="21"/>
  <c r="E51" i="21"/>
  <c r="D51" i="21"/>
  <c r="C51" i="21"/>
  <c r="N50" i="21"/>
  <c r="M50" i="21"/>
  <c r="L50" i="21"/>
  <c r="K50" i="21"/>
  <c r="J50" i="21"/>
  <c r="I50" i="21"/>
  <c r="K65" i="21" s="1"/>
  <c r="H50" i="21"/>
  <c r="G50" i="21"/>
  <c r="G65" i="21" s="1"/>
  <c r="G100" i="21" s="1"/>
  <c r="F50" i="21"/>
  <c r="E50" i="21"/>
  <c r="D50" i="21"/>
  <c r="C50" i="21"/>
  <c r="N49" i="21"/>
  <c r="M49" i="21"/>
  <c r="N64" i="21" s="1"/>
  <c r="L49" i="21"/>
  <c r="K49" i="21"/>
  <c r="J49" i="21"/>
  <c r="I49" i="21"/>
  <c r="H49" i="21"/>
  <c r="G49" i="21"/>
  <c r="F49" i="21"/>
  <c r="E49" i="21"/>
  <c r="D49" i="21"/>
  <c r="E64" i="21"/>
  <c r="N48" i="21"/>
  <c r="M48" i="21"/>
  <c r="M63" i="21" s="1"/>
  <c r="M98" i="21" s="1"/>
  <c r="L48" i="21"/>
  <c r="K48" i="21"/>
  <c r="J48" i="21"/>
  <c r="I48" i="21"/>
  <c r="H48" i="21"/>
  <c r="G48" i="21"/>
  <c r="H63" i="21" s="1"/>
  <c r="F48" i="21"/>
  <c r="E48" i="21"/>
  <c r="D48" i="21"/>
  <c r="C48" i="21"/>
  <c r="E63" i="21" s="1"/>
  <c r="M47" i="21"/>
  <c r="K47" i="21"/>
  <c r="I47" i="21"/>
  <c r="K62" i="21" s="1"/>
  <c r="H47" i="21"/>
  <c r="G47" i="21"/>
  <c r="H62" i="21" s="1"/>
  <c r="F47" i="21"/>
  <c r="E47" i="21"/>
  <c r="D47" i="21"/>
  <c r="C47" i="21"/>
  <c r="E62" i="21" s="1"/>
  <c r="N46" i="21"/>
  <c r="M46" i="21"/>
  <c r="M61" i="21" s="1"/>
  <c r="M96" i="21" s="1"/>
  <c r="K46" i="21"/>
  <c r="J46" i="21"/>
  <c r="I46" i="21"/>
  <c r="J61" i="21" s="1"/>
  <c r="J96" i="21" s="1"/>
  <c r="H46" i="21"/>
  <c r="G46" i="21"/>
  <c r="G61" i="21" s="1"/>
  <c r="G96" i="21" s="1"/>
  <c r="F46" i="21"/>
  <c r="D46" i="21"/>
  <c r="C46" i="21"/>
  <c r="E61" i="21" s="1"/>
  <c r="N45" i="21"/>
  <c r="M45" i="21"/>
  <c r="L45" i="21"/>
  <c r="K45" i="21"/>
  <c r="J45" i="21"/>
  <c r="I45" i="21"/>
  <c r="K60" i="21" s="1"/>
  <c r="H45" i="21"/>
  <c r="G45" i="21"/>
  <c r="E45" i="21"/>
  <c r="D45" i="21"/>
  <c r="C45" i="21"/>
  <c r="E60" i="21" s="1"/>
  <c r="M44" i="21"/>
  <c r="N59" i="21" s="1"/>
  <c r="L44" i="21"/>
  <c r="J44" i="21"/>
  <c r="I44" i="21"/>
  <c r="J59" i="21" s="1"/>
  <c r="J94" i="21" s="1"/>
  <c r="H44" i="21"/>
  <c r="G44" i="21"/>
  <c r="F44" i="21"/>
  <c r="E44" i="21"/>
  <c r="D44" i="21"/>
  <c r="C44" i="21"/>
  <c r="E59" i="21" s="1"/>
  <c r="L69" i="20"/>
  <c r="L104" i="20" s="1"/>
  <c r="E145" i="20" s="1"/>
  <c r="I69" i="20"/>
  <c r="I104" i="20" s="1"/>
  <c r="E137" i="20" s="1"/>
  <c r="F69" i="20"/>
  <c r="F104" i="20" s="1"/>
  <c r="E129" i="20" s="1"/>
  <c r="L68" i="20"/>
  <c r="L103" i="20" s="1"/>
  <c r="E144" i="20" s="1"/>
  <c r="I68" i="20"/>
  <c r="I103" i="20" s="1"/>
  <c r="E136" i="20" s="1"/>
  <c r="F68" i="20"/>
  <c r="F103" i="20" s="1"/>
  <c r="E128" i="20" s="1"/>
  <c r="L67" i="20"/>
  <c r="L102" i="20" s="1"/>
  <c r="E143" i="20" s="1"/>
  <c r="I67" i="20"/>
  <c r="I102" i="20" s="1"/>
  <c r="E135" i="20" s="1"/>
  <c r="G67" i="20"/>
  <c r="G102" i="20" s="1"/>
  <c r="F67" i="20"/>
  <c r="F102" i="20" s="1"/>
  <c r="E127" i="20" s="1"/>
  <c r="L66" i="20"/>
  <c r="L101" i="20" s="1"/>
  <c r="E142" i="20" s="1"/>
  <c r="I66" i="20"/>
  <c r="I101" i="20" s="1"/>
  <c r="E134" i="20" s="1"/>
  <c r="F66" i="20"/>
  <c r="F101" i="20" s="1"/>
  <c r="E126" i="20" s="1"/>
  <c r="L65" i="20"/>
  <c r="L100" i="20" s="1"/>
  <c r="E141" i="20" s="1"/>
  <c r="I65" i="20"/>
  <c r="I100" i="20" s="1"/>
  <c r="E133" i="20" s="1"/>
  <c r="F65" i="20"/>
  <c r="F100" i="20" s="1"/>
  <c r="E125" i="20" s="1"/>
  <c r="L64" i="20"/>
  <c r="L99" i="20" s="1"/>
  <c r="E140" i="20" s="1"/>
  <c r="I64" i="20"/>
  <c r="I99" i="20" s="1"/>
  <c r="E132" i="20" s="1"/>
  <c r="F64" i="20"/>
  <c r="F99" i="20" s="1"/>
  <c r="E124" i="20" s="1"/>
  <c r="L63" i="20"/>
  <c r="L98" i="20" s="1"/>
  <c r="E139" i="20" s="1"/>
  <c r="I63" i="20"/>
  <c r="I98" i="20" s="1"/>
  <c r="E131" i="20" s="1"/>
  <c r="F63" i="20"/>
  <c r="F98" i="20" s="1"/>
  <c r="E123" i="20" s="1"/>
  <c r="L62" i="20"/>
  <c r="L97" i="20" s="1"/>
  <c r="E138" i="20" s="1"/>
  <c r="I62" i="20"/>
  <c r="I97" i="20" s="1"/>
  <c r="E130" i="20" s="1"/>
  <c r="F62" i="20"/>
  <c r="F97" i="20" s="1"/>
  <c r="E122" i="20" s="1"/>
  <c r="N54" i="20"/>
  <c r="M54" i="20"/>
  <c r="L54" i="20"/>
  <c r="N69" i="20" s="1"/>
  <c r="K54" i="20"/>
  <c r="J54" i="20"/>
  <c r="I54" i="20"/>
  <c r="H54" i="20"/>
  <c r="G54" i="20"/>
  <c r="G69" i="20" s="1"/>
  <c r="G104" i="20" s="1"/>
  <c r="F54" i="20"/>
  <c r="H69" i="20" s="1"/>
  <c r="E54" i="20"/>
  <c r="D54" i="20"/>
  <c r="C54" i="20"/>
  <c r="E69" i="20" s="1"/>
  <c r="N53" i="20"/>
  <c r="M53" i="20"/>
  <c r="L53" i="20"/>
  <c r="M68" i="20" s="1"/>
  <c r="M103" i="20" s="1"/>
  <c r="K53" i="20"/>
  <c r="J53" i="20"/>
  <c r="I53" i="20"/>
  <c r="H53" i="20"/>
  <c r="G53" i="20"/>
  <c r="F53" i="20"/>
  <c r="G68" i="20" s="1"/>
  <c r="G103" i="20" s="1"/>
  <c r="E53" i="20"/>
  <c r="C53" i="20"/>
  <c r="D68" i="20" s="1"/>
  <c r="D103" i="20" s="1"/>
  <c r="N52" i="20"/>
  <c r="M52" i="20"/>
  <c r="L52" i="20"/>
  <c r="N67" i="20" s="1"/>
  <c r="K52" i="20"/>
  <c r="J52" i="20"/>
  <c r="I52" i="20"/>
  <c r="H52" i="20"/>
  <c r="G52" i="20"/>
  <c r="F52" i="20"/>
  <c r="H67" i="20" s="1"/>
  <c r="D52" i="20"/>
  <c r="C52" i="20"/>
  <c r="D67" i="20" s="1"/>
  <c r="D102" i="20" s="1"/>
  <c r="N51" i="20"/>
  <c r="M51" i="20"/>
  <c r="L51" i="20"/>
  <c r="N66" i="20" s="1"/>
  <c r="K51" i="20"/>
  <c r="J51" i="20"/>
  <c r="I51" i="20"/>
  <c r="H51" i="20"/>
  <c r="G51" i="20"/>
  <c r="F51" i="20"/>
  <c r="G66" i="20" s="1"/>
  <c r="G101" i="20" s="1"/>
  <c r="E51" i="20"/>
  <c r="D51" i="20"/>
  <c r="C51" i="20"/>
  <c r="E66" i="20" s="1"/>
  <c r="N50" i="20"/>
  <c r="M50" i="20"/>
  <c r="L50" i="20"/>
  <c r="M65" i="20" s="1"/>
  <c r="M100" i="20" s="1"/>
  <c r="K50" i="20"/>
  <c r="J50" i="20"/>
  <c r="H50" i="20"/>
  <c r="G50" i="20"/>
  <c r="D50" i="20"/>
  <c r="C50" i="20"/>
  <c r="D65" i="20" s="1"/>
  <c r="D100" i="20" s="1"/>
  <c r="N49" i="20"/>
  <c r="M49" i="20"/>
  <c r="L49" i="20"/>
  <c r="K49" i="20"/>
  <c r="J49" i="20"/>
  <c r="I49" i="20"/>
  <c r="H49" i="20"/>
  <c r="G49" i="20"/>
  <c r="E49" i="20"/>
  <c r="D49" i="20"/>
  <c r="C49" i="20"/>
  <c r="D99" i="20" s="1"/>
  <c r="N48" i="20"/>
  <c r="M48" i="20"/>
  <c r="L48" i="20"/>
  <c r="N63" i="20" s="1"/>
  <c r="K48" i="20"/>
  <c r="J48" i="20"/>
  <c r="I48" i="20"/>
  <c r="H48" i="20"/>
  <c r="G48" i="20"/>
  <c r="F48" i="20"/>
  <c r="H63" i="20" s="1"/>
  <c r="E48" i="20"/>
  <c r="D48" i="20"/>
  <c r="C48" i="20"/>
  <c r="E63" i="20" s="1"/>
  <c r="N47" i="20"/>
  <c r="M47" i="20"/>
  <c r="L47" i="20"/>
  <c r="M62" i="20" s="1"/>
  <c r="M97" i="20" s="1"/>
  <c r="K47" i="20"/>
  <c r="J47" i="20"/>
  <c r="I47" i="20"/>
  <c r="H47" i="20"/>
  <c r="G47" i="20"/>
  <c r="H62" i="20" s="1"/>
  <c r="F47" i="20"/>
  <c r="G62" i="20" s="1"/>
  <c r="G97" i="20" s="1"/>
  <c r="E47" i="20"/>
  <c r="D47" i="20"/>
  <c r="C47" i="20"/>
  <c r="D62" i="20" s="1"/>
  <c r="D97" i="20" s="1"/>
  <c r="G64" i="21" l="1"/>
  <c r="G99" i="21" s="1"/>
  <c r="H66" i="21"/>
  <c r="K59" i="21"/>
  <c r="J60" i="21"/>
  <c r="J95" i="21" s="1"/>
  <c r="K61" i="21"/>
  <c r="J62" i="21"/>
  <c r="J97" i="21" s="1"/>
  <c r="K63" i="21"/>
  <c r="K64" i="21"/>
  <c r="J65" i="21"/>
  <c r="J100" i="21" s="1"/>
  <c r="K66" i="21"/>
  <c r="M59" i="21"/>
  <c r="M94" i="21" s="1"/>
  <c r="N60" i="21"/>
  <c r="N61" i="21"/>
  <c r="M62" i="21"/>
  <c r="M97" i="21" s="1"/>
  <c r="N63" i="21"/>
  <c r="M64" i="21"/>
  <c r="M99" i="21" s="1"/>
  <c r="N65" i="21"/>
  <c r="N66" i="21"/>
  <c r="G62" i="21"/>
  <c r="G97" i="21" s="1"/>
  <c r="G59" i="21"/>
  <c r="G94" i="21" s="1"/>
  <c r="G60" i="21"/>
  <c r="G95" i="21" s="1"/>
  <c r="H61" i="21"/>
  <c r="G63" i="21"/>
  <c r="G98" i="21" s="1"/>
  <c r="H64" i="21"/>
  <c r="H65" i="21"/>
  <c r="G66" i="21"/>
  <c r="G101" i="21" s="1"/>
  <c r="M67" i="20"/>
  <c r="M102" i="20" s="1"/>
  <c r="E64" i="20"/>
  <c r="N65" i="20"/>
  <c r="M69" i="20"/>
  <c r="M104" i="20" s="1"/>
  <c r="E65" i="20"/>
  <c r="E62" i="20"/>
  <c r="D66" i="20"/>
  <c r="D101" i="20" s="1"/>
  <c r="E67" i="20"/>
  <c r="N64" i="20"/>
  <c r="E68" i="20"/>
  <c r="D63" i="20"/>
  <c r="D98" i="20" s="1"/>
  <c r="N68" i="20"/>
  <c r="H64" i="20"/>
  <c r="H65" i="20"/>
  <c r="H66" i="20"/>
  <c r="H68" i="20"/>
  <c r="G63" i="20"/>
  <c r="G98" i="20" s="1"/>
  <c r="N62" i="20"/>
  <c r="J62" i="20"/>
  <c r="J97" i="20" s="1"/>
  <c r="K63" i="20"/>
  <c r="J65" i="20"/>
  <c r="J100" i="20" s="1"/>
  <c r="K66" i="20"/>
  <c r="M63" i="20"/>
  <c r="M98" i="20" s="1"/>
  <c r="K64" i="20"/>
  <c r="K62" i="20"/>
  <c r="J64" i="20"/>
  <c r="J99" i="20" s="1"/>
  <c r="K65" i="20"/>
  <c r="J66" i="20"/>
  <c r="J101" i="20" s="1"/>
  <c r="K67" i="20"/>
  <c r="K68" i="20"/>
  <c r="K69" i="20"/>
  <c r="G110" i="21"/>
  <c r="G112" i="21" s="1"/>
  <c r="H60" i="21"/>
  <c r="H59" i="21"/>
  <c r="D59" i="21"/>
  <c r="D94" i="21" s="1"/>
  <c r="D64" i="21"/>
  <c r="D99" i="21" s="1"/>
  <c r="J66" i="21"/>
  <c r="J101" i="21" s="1"/>
  <c r="M60" i="21"/>
  <c r="M95" i="21" s="1"/>
  <c r="D63" i="21"/>
  <c r="D98" i="21" s="1"/>
  <c r="D62" i="21"/>
  <c r="D97" i="21" s="1"/>
  <c r="D61" i="21"/>
  <c r="D96" i="21" s="1"/>
  <c r="D60" i="21"/>
  <c r="D95" i="21" s="1"/>
  <c r="J64" i="21"/>
  <c r="J99" i="21" s="1"/>
  <c r="J63" i="21"/>
  <c r="J98" i="21" s="1"/>
  <c r="G113" i="20"/>
  <c r="G115" i="20" s="1"/>
  <c r="F144" i="20" s="1"/>
  <c r="G56" i="12" s="1"/>
  <c r="J69" i="20"/>
  <c r="J104" i="20" s="1"/>
  <c r="G65" i="20"/>
  <c r="G100" i="20" s="1"/>
  <c r="J68" i="20"/>
  <c r="J103" i="20" s="1"/>
  <c r="G64" i="20"/>
  <c r="G99" i="20" s="1"/>
  <c r="J67" i="20"/>
  <c r="J102" i="20" s="1"/>
  <c r="J63" i="20"/>
  <c r="J98" i="20" s="1"/>
  <c r="M66" i="20"/>
  <c r="M101" i="20" s="1"/>
  <c r="D69" i="20"/>
  <c r="D104" i="20" s="1"/>
  <c r="M64" i="20"/>
  <c r="M99" i="20" s="1"/>
  <c r="F136" i="21" l="1"/>
  <c r="H50" i="12" s="1"/>
  <c r="C124" i="21"/>
  <c r="F121" i="21"/>
  <c r="H35" i="12" s="1"/>
  <c r="C120" i="21"/>
  <c r="C125" i="20"/>
  <c r="C126" i="20"/>
  <c r="C128" i="20"/>
  <c r="F140" i="20"/>
  <c r="G52" i="12" s="1"/>
  <c r="F145" i="20"/>
  <c r="G57" i="12" s="1"/>
  <c r="F125" i="20"/>
  <c r="G37" i="12" s="1"/>
  <c r="F124" i="20"/>
  <c r="G36" i="12" s="1"/>
  <c r="F136" i="20"/>
  <c r="G48" i="12" s="1"/>
  <c r="F123" i="20"/>
  <c r="G35" i="12" s="1"/>
  <c r="F139" i="20"/>
  <c r="G51" i="12" s="1"/>
  <c r="F132" i="20"/>
  <c r="G44" i="12" s="1"/>
  <c r="F141" i="20"/>
  <c r="G53" i="12" s="1"/>
  <c r="F138" i="20"/>
  <c r="G50" i="12" s="1"/>
  <c r="F137" i="20"/>
  <c r="G49" i="12" s="1"/>
  <c r="C127" i="20"/>
  <c r="C124" i="20"/>
  <c r="C123" i="20"/>
  <c r="F124" i="21"/>
  <c r="H38" i="12" s="1"/>
  <c r="F120" i="21"/>
  <c r="H34" i="12" s="1"/>
  <c r="F122" i="21"/>
  <c r="H36" i="12" s="1"/>
  <c r="F133" i="21"/>
  <c r="H47" i="12" s="1"/>
  <c r="F134" i="21"/>
  <c r="H48" i="12" s="1"/>
  <c r="F138" i="21"/>
  <c r="H52" i="12" s="1"/>
  <c r="F132" i="21"/>
  <c r="H46" i="12" s="1"/>
  <c r="C121" i="21"/>
  <c r="F131" i="21"/>
  <c r="H45" i="12" s="1"/>
  <c r="F139" i="21"/>
  <c r="H53" i="12" s="1"/>
  <c r="C122" i="21"/>
  <c r="F129" i="21"/>
  <c r="H43" i="12" s="1"/>
  <c r="F142" i="21"/>
  <c r="H56" i="12" s="1"/>
  <c r="C123" i="21"/>
  <c r="F130" i="21"/>
  <c r="H44" i="12" s="1"/>
  <c r="F126" i="21"/>
  <c r="H40" i="12" s="1"/>
  <c r="F128" i="21"/>
  <c r="H42" i="12" s="1"/>
  <c r="F123" i="21"/>
  <c r="H37" i="12" s="1"/>
  <c r="F137" i="21"/>
  <c r="H51" i="12" s="1"/>
  <c r="F125" i="21"/>
  <c r="H39" i="12" s="1"/>
  <c r="F143" i="21"/>
  <c r="H57" i="12" s="1"/>
  <c r="F135" i="21"/>
  <c r="H49" i="12" s="1"/>
  <c r="F141" i="21"/>
  <c r="H55" i="12" s="1"/>
  <c r="F140" i="21"/>
  <c r="H54" i="12" s="1"/>
  <c r="C125" i="21"/>
  <c r="F127" i="21"/>
  <c r="H41" i="12" s="1"/>
  <c r="F129" i="20"/>
  <c r="G41" i="12" s="1"/>
  <c r="F143" i="20"/>
  <c r="G55" i="12" s="1"/>
  <c r="F128" i="20"/>
  <c r="G40" i="12" s="1"/>
  <c r="C122" i="20"/>
  <c r="C129" i="20"/>
  <c r="F127" i="20"/>
  <c r="G39" i="12" s="1"/>
  <c r="F142" i="20"/>
  <c r="G54" i="12" s="1"/>
  <c r="F122" i="20"/>
  <c r="G34" i="12" s="1"/>
  <c r="F134" i="20"/>
  <c r="G46" i="12" s="1"/>
  <c r="F131" i="20"/>
  <c r="G43" i="12" s="1"/>
  <c r="F133" i="20"/>
  <c r="G45" i="12" s="1"/>
  <c r="F130" i="20"/>
  <c r="G42" i="12" s="1"/>
  <c r="F135" i="20"/>
  <c r="G47" i="12" s="1"/>
  <c r="F126" i="20"/>
  <c r="G38" i="12" s="1"/>
  <c r="D97" i="3"/>
  <c r="L104" i="3"/>
  <c r="I104" i="3"/>
  <c r="F104" i="3"/>
  <c r="L103" i="3"/>
  <c r="I103" i="3"/>
  <c r="F103" i="3"/>
  <c r="L102" i="3"/>
  <c r="I102" i="3"/>
  <c r="F102" i="3"/>
  <c r="L101" i="3"/>
  <c r="I101" i="3"/>
  <c r="F101" i="3"/>
  <c r="L100" i="3"/>
  <c r="I100" i="3"/>
  <c r="F100" i="3"/>
  <c r="L99" i="3"/>
  <c r="I99" i="3"/>
  <c r="F99" i="3"/>
  <c r="L98" i="3"/>
  <c r="I98" i="3"/>
  <c r="F98" i="3"/>
  <c r="L97" i="3"/>
  <c r="I97" i="3"/>
  <c r="F97" i="3"/>
  <c r="G99" i="3" l="1"/>
  <c r="M97" i="3"/>
  <c r="M98" i="3"/>
  <c r="D99" i="3"/>
  <c r="D100" i="3"/>
  <c r="D103" i="3"/>
  <c r="G104" i="3"/>
  <c r="M100" i="3"/>
  <c r="M101" i="3"/>
  <c r="M103" i="3"/>
  <c r="J101" i="3"/>
  <c r="J97" i="3"/>
  <c r="J102" i="3"/>
  <c r="D98" i="3"/>
  <c r="D101" i="3"/>
  <c r="J103" i="3"/>
  <c r="J99" i="3"/>
  <c r="G101" i="3"/>
  <c r="D104" i="3"/>
  <c r="J98" i="3"/>
  <c r="M99" i="3"/>
  <c r="M102" i="3"/>
  <c r="G97" i="3"/>
  <c r="G102" i="3"/>
  <c r="J104" i="3"/>
  <c r="D102" i="3"/>
  <c r="G100" i="3"/>
  <c r="G98" i="3"/>
  <c r="M104" i="3"/>
  <c r="J100" i="3"/>
  <c r="G103" i="3"/>
  <c r="G113" i="3" l="1"/>
  <c r="G115" i="3" s="1"/>
  <c r="F125" i="3" s="1"/>
  <c r="G13" i="12" s="1"/>
  <c r="L66" i="11"/>
  <c r="L101" i="11" s="1"/>
  <c r="L65" i="11"/>
  <c r="L100" i="11" s="1"/>
  <c r="L64" i="11"/>
  <c r="L99" i="11" s="1"/>
  <c r="L63" i="11"/>
  <c r="L98" i="11" s="1"/>
  <c r="L62" i="11"/>
  <c r="L97" i="11" s="1"/>
  <c r="L61" i="11"/>
  <c r="L96" i="11" s="1"/>
  <c r="L60" i="11"/>
  <c r="L95" i="11" s="1"/>
  <c r="L59" i="11"/>
  <c r="L94" i="11" s="1"/>
  <c r="I66" i="11"/>
  <c r="I101" i="11" s="1"/>
  <c r="I65" i="11"/>
  <c r="I100" i="11" s="1"/>
  <c r="I64" i="11"/>
  <c r="I99" i="11" s="1"/>
  <c r="I63" i="11"/>
  <c r="I98" i="11" s="1"/>
  <c r="I62" i="11"/>
  <c r="I97" i="11" s="1"/>
  <c r="I61" i="11"/>
  <c r="I96" i="11" s="1"/>
  <c r="I60" i="11"/>
  <c r="I95" i="11" s="1"/>
  <c r="I59" i="11"/>
  <c r="I94" i="11" s="1"/>
  <c r="F66" i="11"/>
  <c r="F101" i="11" s="1"/>
  <c r="F61" i="11"/>
  <c r="F96" i="11" s="1"/>
  <c r="F62" i="11"/>
  <c r="F97" i="11" s="1"/>
  <c r="F63" i="11"/>
  <c r="F98" i="11" s="1"/>
  <c r="F64" i="11"/>
  <c r="F99" i="11" s="1"/>
  <c r="F65" i="11"/>
  <c r="F100" i="11" s="1"/>
  <c r="F60" i="11"/>
  <c r="F95" i="11" s="1"/>
  <c r="F59" i="11"/>
  <c r="F94" i="11" s="1"/>
  <c r="F137" i="3" l="1"/>
  <c r="G25" i="12" s="1"/>
  <c r="F122" i="3"/>
  <c r="G10" i="12" s="1"/>
  <c r="F130" i="3"/>
  <c r="G18" i="12" s="1"/>
  <c r="F124" i="3"/>
  <c r="G12" i="12" s="1"/>
  <c r="C124" i="3"/>
  <c r="F131" i="3"/>
  <c r="G19" i="12" s="1"/>
  <c r="C128" i="3"/>
  <c r="F136" i="3"/>
  <c r="G24" i="12" s="1"/>
  <c r="F139" i="3"/>
  <c r="G27" i="12" s="1"/>
  <c r="F132" i="3"/>
  <c r="G20" i="12" s="1"/>
  <c r="C129" i="3"/>
  <c r="F135" i="3"/>
  <c r="G23" i="12" s="1"/>
  <c r="C122" i="3"/>
  <c r="F143" i="3"/>
  <c r="G31" i="12" s="1"/>
  <c r="F141" i="3"/>
  <c r="G29" i="12" s="1"/>
  <c r="F142" i="3"/>
  <c r="G30" i="12" s="1"/>
  <c r="F126" i="3"/>
  <c r="G14" i="12" s="1"/>
  <c r="F140" i="3"/>
  <c r="G28" i="12" s="1"/>
  <c r="F138" i="3"/>
  <c r="G26" i="12" s="1"/>
  <c r="C126" i="3"/>
  <c r="C125" i="3"/>
  <c r="F129" i="3"/>
  <c r="G17" i="12" s="1"/>
  <c r="F144" i="3"/>
  <c r="G32" i="12" s="1"/>
  <c r="C123" i="3"/>
  <c r="F134" i="3"/>
  <c r="G22" i="12" s="1"/>
  <c r="F123" i="3"/>
  <c r="G11" i="12" s="1"/>
  <c r="F145" i="3"/>
  <c r="G33" i="12" s="1"/>
  <c r="F133" i="3"/>
  <c r="G21" i="12" s="1"/>
  <c r="F128" i="3"/>
  <c r="G16" i="12" s="1"/>
  <c r="C127" i="3"/>
  <c r="F127" i="3"/>
  <c r="G15" i="12" s="1"/>
  <c r="E47" i="11" l="1"/>
  <c r="C47" i="11"/>
  <c r="C45" i="11"/>
  <c r="C46" i="11"/>
  <c r="C48" i="11"/>
  <c r="C50" i="11"/>
  <c r="C51" i="11"/>
  <c r="D44" i="11"/>
  <c r="E44" i="11"/>
  <c r="F44" i="11"/>
  <c r="G44" i="11"/>
  <c r="H44" i="11"/>
  <c r="I44" i="11"/>
  <c r="J44" i="11"/>
  <c r="K44" i="11"/>
  <c r="L44" i="11"/>
  <c r="M44" i="11"/>
  <c r="N44" i="11"/>
  <c r="D45" i="11"/>
  <c r="E45" i="11"/>
  <c r="G45" i="11"/>
  <c r="H45" i="11"/>
  <c r="I45" i="11"/>
  <c r="J45" i="11"/>
  <c r="K45" i="11"/>
  <c r="L45" i="11"/>
  <c r="M45" i="11"/>
  <c r="N45" i="11"/>
  <c r="D46" i="11"/>
  <c r="E46" i="11"/>
  <c r="F46" i="11"/>
  <c r="G46" i="11"/>
  <c r="H46" i="11"/>
  <c r="I46" i="11"/>
  <c r="J46" i="11"/>
  <c r="K46" i="11"/>
  <c r="L46" i="11"/>
  <c r="M46" i="11"/>
  <c r="N46" i="11"/>
  <c r="D47" i="11"/>
  <c r="G47" i="11"/>
  <c r="H47" i="11"/>
  <c r="I47" i="11"/>
  <c r="J47" i="11"/>
  <c r="K47" i="11"/>
  <c r="L47" i="11"/>
  <c r="M47" i="11"/>
  <c r="D48" i="11"/>
  <c r="E48" i="11"/>
  <c r="F48" i="11"/>
  <c r="G48" i="11"/>
  <c r="H48" i="11"/>
  <c r="I48" i="11"/>
  <c r="J48" i="11"/>
  <c r="K48" i="11"/>
  <c r="M48" i="11"/>
  <c r="N48" i="11"/>
  <c r="D49" i="11"/>
  <c r="E49" i="11"/>
  <c r="F49" i="11"/>
  <c r="G49" i="11"/>
  <c r="H49" i="11"/>
  <c r="I49" i="11"/>
  <c r="J49" i="11"/>
  <c r="K49" i="11"/>
  <c r="L49" i="11"/>
  <c r="M49" i="11"/>
  <c r="N49" i="11"/>
  <c r="D50" i="11"/>
  <c r="E50" i="11"/>
  <c r="F50" i="11"/>
  <c r="G50" i="11"/>
  <c r="H50" i="11"/>
  <c r="J50" i="11"/>
  <c r="K50" i="11"/>
  <c r="M50" i="11"/>
  <c r="N50" i="11"/>
  <c r="D51" i="11"/>
  <c r="E51" i="11"/>
  <c r="F51" i="11"/>
  <c r="G51" i="11"/>
  <c r="H51" i="11"/>
  <c r="I51" i="11"/>
  <c r="J51" i="11"/>
  <c r="K51" i="11"/>
  <c r="M51" i="11"/>
  <c r="N51" i="11"/>
  <c r="C44" i="11"/>
  <c r="D64" i="11" l="1"/>
  <c r="D99" i="11" s="1"/>
  <c r="E64" i="11"/>
  <c r="E59" i="11"/>
  <c r="D59" i="11"/>
  <c r="D94" i="11" s="1"/>
  <c r="E63" i="11"/>
  <c r="D63" i="11"/>
  <c r="D98" i="11" s="1"/>
  <c r="D60" i="11"/>
  <c r="D95" i="11" s="1"/>
  <c r="E60" i="11"/>
  <c r="D61" i="11"/>
  <c r="D96" i="11" s="1"/>
  <c r="E61" i="11"/>
  <c r="D62" i="11"/>
  <c r="D97" i="11" s="1"/>
  <c r="E62" i="11"/>
  <c r="G59" i="11"/>
  <c r="G94" i="11" s="1"/>
  <c r="H59" i="11"/>
  <c r="K59" i="11"/>
  <c r="J59" i="11"/>
  <c r="J94" i="11" s="1"/>
  <c r="N66" i="11"/>
  <c r="M66" i="11"/>
  <c r="M101" i="11" s="1"/>
  <c r="H66" i="11"/>
  <c r="G66" i="11"/>
  <c r="G101" i="11" s="1"/>
  <c r="K65" i="11"/>
  <c r="J65" i="11"/>
  <c r="J100" i="11" s="1"/>
  <c r="N64" i="11"/>
  <c r="M64" i="11"/>
  <c r="M99" i="11" s="1"/>
  <c r="H64" i="11"/>
  <c r="G64" i="11"/>
  <c r="G99" i="11" s="1"/>
  <c r="K63" i="11"/>
  <c r="J63" i="11"/>
  <c r="J98" i="11" s="1"/>
  <c r="N62" i="11"/>
  <c r="M62" i="11"/>
  <c r="M97" i="11" s="1"/>
  <c r="H62" i="11"/>
  <c r="G62" i="11"/>
  <c r="G97" i="11" s="1"/>
  <c r="N61" i="11"/>
  <c r="M61" i="11"/>
  <c r="M96" i="11" s="1"/>
  <c r="H61" i="11"/>
  <c r="G61" i="11"/>
  <c r="G96" i="11" s="1"/>
  <c r="K60" i="11"/>
  <c r="J60" i="11"/>
  <c r="J95" i="11" s="1"/>
  <c r="M59" i="11"/>
  <c r="M94" i="11" s="1"/>
  <c r="N59" i="11"/>
  <c r="K66" i="11"/>
  <c r="J66" i="11"/>
  <c r="J101" i="11" s="1"/>
  <c r="N65" i="11"/>
  <c r="M65" i="11"/>
  <c r="M100" i="11" s="1"/>
  <c r="H65" i="11"/>
  <c r="G65" i="11"/>
  <c r="G100" i="11" s="1"/>
  <c r="K64" i="11"/>
  <c r="J64" i="11"/>
  <c r="J99" i="11" s="1"/>
  <c r="N63" i="11"/>
  <c r="M63" i="11"/>
  <c r="M98" i="11" s="1"/>
  <c r="H63" i="11"/>
  <c r="G63" i="11"/>
  <c r="G98" i="11" s="1"/>
  <c r="K62" i="11"/>
  <c r="J62" i="11"/>
  <c r="J97" i="11" s="1"/>
  <c r="K61" i="11"/>
  <c r="J61" i="11"/>
  <c r="J96" i="11" s="1"/>
  <c r="N60" i="11"/>
  <c r="M60" i="11"/>
  <c r="M95" i="11" s="1"/>
  <c r="H60" i="11"/>
  <c r="G60" i="11"/>
  <c r="G95" i="11" s="1"/>
  <c r="G110" i="11" l="1"/>
  <c r="G112" i="11" s="1"/>
  <c r="F122" i="11" s="1"/>
  <c r="H12" i="12" s="1"/>
  <c r="F120" i="11" l="1"/>
  <c r="H10" i="12" s="1"/>
  <c r="C125" i="11"/>
  <c r="C121" i="11"/>
  <c r="C120" i="11"/>
  <c r="C124" i="11"/>
  <c r="C123" i="11"/>
  <c r="C122" i="11"/>
  <c r="F132" i="11"/>
  <c r="H22" i="12" s="1"/>
  <c r="F134" i="11"/>
  <c r="H24" i="12" s="1"/>
  <c r="F130" i="11"/>
  <c r="H20" i="12" s="1"/>
  <c r="F128" i="11"/>
  <c r="H18" i="12" s="1"/>
  <c r="F141" i="11"/>
  <c r="H31" i="12" s="1"/>
  <c r="F135" i="11"/>
  <c r="H25" i="12" s="1"/>
  <c r="F133" i="11"/>
  <c r="H23" i="12" s="1"/>
  <c r="F131" i="11"/>
  <c r="H21" i="12" s="1"/>
  <c r="F129" i="11"/>
  <c r="H19" i="12" s="1"/>
  <c r="F143" i="11"/>
  <c r="H33" i="12" s="1"/>
  <c r="F139" i="11"/>
  <c r="H29" i="12" s="1"/>
  <c r="F142" i="11"/>
  <c r="H32" i="12" s="1"/>
  <c r="F127" i="11"/>
  <c r="H17" i="12" s="1"/>
  <c r="F125" i="11"/>
  <c r="H15" i="12" s="1"/>
  <c r="F137" i="11"/>
  <c r="H27" i="12" s="1"/>
  <c r="F140" i="11"/>
  <c r="H30" i="12" s="1"/>
  <c r="F138" i="11"/>
  <c r="H28" i="12" s="1"/>
  <c r="F123" i="11"/>
  <c r="H13" i="12" s="1"/>
  <c r="F136" i="11"/>
  <c r="H26" i="12" s="1"/>
  <c r="F121" i="11"/>
  <c r="H11" i="12" s="1"/>
  <c r="F124" i="11"/>
  <c r="H14" i="12" s="1"/>
  <c r="F126" i="11"/>
  <c r="H16" i="12" s="1"/>
</calcChain>
</file>

<file path=xl/sharedStrings.xml><?xml version="1.0" encoding="utf-8"?>
<sst xmlns="http://schemas.openxmlformats.org/spreadsheetml/2006/main" count="836" uniqueCount="202">
  <si>
    <t>A</t>
  </si>
  <si>
    <t>B</t>
  </si>
  <si>
    <t>C</t>
  </si>
  <si>
    <t>D</t>
  </si>
  <si>
    <t>E</t>
  </si>
  <si>
    <t>F</t>
  </si>
  <si>
    <t>G</t>
  </si>
  <si>
    <t>H</t>
  </si>
  <si>
    <t>Standards</t>
  </si>
  <si>
    <t>AA</t>
  </si>
  <si>
    <t>Mean</t>
  </si>
  <si>
    <t>Stdev</t>
  </si>
  <si>
    <t>DP (as is)</t>
  </si>
  <si>
    <t xml:space="preserve">Technician: </t>
  </si>
  <si>
    <t>Raw data obtained from SoftMax Pro:</t>
  </si>
  <si>
    <t xml:space="preserve">Date: </t>
  </si>
  <si>
    <t>Mean OD of the three readings per sample (use values from Step 3)</t>
  </si>
  <si>
    <t>Step 4</t>
  </si>
  <si>
    <t>Step 3</t>
  </si>
  <si>
    <t>Step 2</t>
  </si>
  <si>
    <t>Step 6</t>
  </si>
  <si>
    <t xml:space="preserve">Step 1 </t>
  </si>
  <si>
    <t>Step 7</t>
  </si>
  <si>
    <t xml:space="preserve">Corrected Optical Density </t>
  </si>
  <si>
    <t>Step 8</t>
  </si>
  <si>
    <t>Step 9</t>
  </si>
  <si>
    <t>Compute the correction factor.</t>
  </si>
  <si>
    <t>Reducing sugars from absorbance values</t>
  </si>
  <si>
    <t xml:space="preserve">    Correction Factor = </t>
  </si>
  <si>
    <t>Calibration Standards: wells 1 to 3</t>
  </si>
  <si>
    <t>Unknowns: wells 4 to 6</t>
  </si>
  <si>
    <t>Unknowns: wells 10 to 12</t>
  </si>
  <si>
    <t>Unknowns: wells 7 to 9</t>
  </si>
  <si>
    <t>* * Make sure to label your title and axes.</t>
  </si>
  <si>
    <t>DP</t>
  </si>
  <si>
    <t>Place plot here</t>
  </si>
  <si>
    <t>Standards (% Glucose)</t>
  </si>
  <si>
    <t>AA (as is)</t>
  </si>
  <si>
    <t>Compute the average "corrected optical density" for the three replicate readings obtained from Step 3.</t>
  </si>
  <si>
    <t>% Glucose</t>
  </si>
  <si>
    <t>Note plate layout</t>
  </si>
  <si>
    <t>Endpoint; Dual Wavelenght Set-up: 420 and 500 mn</t>
  </si>
  <si>
    <t>Copy the data from SoftMaxPro into the "Paste Here" cell.  This should paste the data from the two wavelengths.</t>
  </si>
  <si>
    <t>Step 5b</t>
  </si>
  <si>
    <t xml:space="preserve">Plate #: </t>
  </si>
  <si>
    <t xml:space="preserve">Notes: </t>
  </si>
  <si>
    <t xml:space="preserve">Protocol: </t>
  </si>
  <si>
    <t>Small Scale Skalar Method in Microplate Format</t>
  </si>
  <si>
    <t>Compute the average  Optical Density for the three replicate readings obtained from Step 3.</t>
  </si>
  <si>
    <t>Step 5a</t>
  </si>
  <si>
    <t>DP = Diastatic Power</t>
  </si>
  <si>
    <t>Abbreviations</t>
  </si>
  <si>
    <t>AA = Alpha Amylase</t>
  </si>
  <si>
    <t>Stdev = Standard Deviation</t>
  </si>
  <si>
    <t>Value not included in calculations.</t>
  </si>
  <si>
    <t>Value will not be included in calculations.</t>
  </si>
  <si>
    <t>Slope =</t>
  </si>
  <si>
    <t xml:space="preserve">Intercept = </t>
  </si>
  <si>
    <t>Intercept =</t>
  </si>
  <si>
    <t>Type in the slope and intercept of the regression line.</t>
  </si>
  <si>
    <t>SC = Small Scale Salt Water Extraction (0.0875 g + 1.75 ml sodium chloride solution)</t>
  </si>
  <si>
    <t xml:space="preserve">Small Scale "as is" </t>
  </si>
  <si>
    <t>FS = Full Scale Salt Water Extraction (10 g + 250 ml sodium chloride solution)</t>
  </si>
  <si>
    <t xml:space="preserve">                    * check with QA lab to ensure the malt check has</t>
  </si>
  <si>
    <t xml:space="preserve">        not changed, the known value is determined by the QA lab.</t>
  </si>
  <si>
    <t>Transfer 150 ul of reacted solution into a 96-well clear falt bottom plate.  Read absorbance at 420 and 500 nm.  Correct with Malt Check.</t>
  </si>
  <si>
    <t xml:space="preserve">Stop the reaction by the addition of 16 ul of 0.5 M NaOH.  Subsequently, set TM to 14˚C with continuous mixing and once it reaches 25˚C (~ 4min) remove plate and shake. </t>
  </si>
  <si>
    <t xml:space="preserve">Stop the reaction by the addition of 20 ul of 0.5 M NaOH.  Subsequently, set TM to 14˚C with continuous mixing and once it reaches 25˚C (~ 4min) remove plate and shake. </t>
  </si>
  <si>
    <t>Transfer 150 ul of reacted solution into a clear flat bottom plate.  Read absorbance at 420 and 500 nm. Correct with Malt Check.</t>
  </si>
  <si>
    <t>Diastatic Power and Alpha-Amylase Assay Calculations Workbook</t>
  </si>
  <si>
    <t>Small Scale Skalar Methods in Microplate Format</t>
  </si>
  <si>
    <t>a.  Highlight cells.</t>
  </si>
  <si>
    <t xml:space="preserve">c.  Go to the Data worksheet and place cursor in the AA "Paste Here" cell. </t>
  </si>
  <si>
    <t>Copy the Diastatic Power mean and standard deviation values (Step 9) into the Data worksheet.</t>
  </si>
  <si>
    <t>Copy the Alpha-amylase mean and standard deviation values (Step 9) into the Data worksheet.</t>
  </si>
  <si>
    <t xml:space="preserve">c.  Go to the Data worksheet and place cursor in the DP "Paste Here" cell. </t>
  </si>
  <si>
    <r>
      <t xml:space="preserve">DP, </t>
    </r>
    <r>
      <rPr>
        <b/>
        <sz val="9"/>
        <rFont val="Calibri"/>
        <family val="2"/>
      </rPr>
      <t>˚</t>
    </r>
    <r>
      <rPr>
        <b/>
        <sz val="9"/>
        <rFont val="Arial"/>
        <family val="2"/>
      </rPr>
      <t>ASBC      Mean</t>
    </r>
  </si>
  <si>
    <t>AA, 20˚ DU     Mean</t>
  </si>
  <si>
    <r>
      <t xml:space="preserve">Apply linear regression equation to each sample OD mean (values from Step 4) using the following formula: </t>
    </r>
    <r>
      <rPr>
        <b/>
        <sz val="10"/>
        <color indexed="10"/>
        <rFont val="Arial"/>
        <family val="2"/>
      </rPr>
      <t/>
    </r>
  </si>
  <si>
    <t xml:space="preserve">Wavelength: 420 nm </t>
  </si>
  <si>
    <t xml:space="preserve">Wavelength: 500 nm </t>
  </si>
  <si>
    <t>Construct a plot of the response values vs. the concentration of the calibration standards. Fit a linear regression to determine the DP value for each sample.</t>
  </si>
  <si>
    <t>Construct a plot of the response values vs. the concentration of the calibration standards. Fit a linear regression to determine the AA value for each sample.</t>
  </si>
  <si>
    <t xml:space="preserve">     % Glucose  =  [ OD mean  -  intercept]  ÷  slope</t>
  </si>
  <si>
    <t>Diastatic Power Assay: duplicate extracts assayed in triplicates.</t>
  </si>
  <si>
    <t>Alpha-amylase Assay: duplicate extracts assayed in triplicates.</t>
  </si>
  <si>
    <t xml:space="preserve">      % glucose malt check mean (samples 1 and 2) =</t>
  </si>
  <si>
    <t xml:space="preserve">% glucose malt check mean (samples 1 and 2) = </t>
  </si>
  <si>
    <t xml:space="preserve">     Formula: Correction Factor = known value of the malt check ÷ average  % glucose of malt check (Step 6)</t>
  </si>
  <si>
    <t xml:space="preserve">Calculate Alpha-amylase (as is). </t>
  </si>
  <si>
    <t>Calculate Diastatic Power (as is).</t>
  </si>
  <si>
    <t xml:space="preserve"> Diastatic Power Value = % glucose value (Step 6) multiplied by correction factor (Step 7)</t>
  </si>
  <si>
    <t>Alpha Amylase Value = % glucose value (Step 6) multiplied by correction factor (Step 7)</t>
  </si>
  <si>
    <t xml:space="preserve">Following the incubation period, transfer 20 ul of diluted standard/unknown into each well containing starch solution, in triplicate, and incubate at 37˚C for 4 min at 750 rpm. </t>
  </si>
  <si>
    <t>in Thermomixer R (TM). Following the incubation period, transfer 16 ul of diluted standard/unknown into each well containing starch solution and incubate at 37˚C for 4 min at 750 rpm.</t>
  </si>
  <si>
    <t>Using the data from Step 2, calculate the corrected optical density : OD at 420 nm - OD at 500 nm using the cells bellow:</t>
  </si>
  <si>
    <t>click on "Linear Trendline."</t>
  </si>
  <si>
    <t>and click on "Layout" tab, click on "Trendline",</t>
  </si>
  <si>
    <t>Mean OD of the three readings per sample (use values from Step 3):</t>
  </si>
  <si>
    <r>
      <rPr>
        <b/>
        <u/>
        <sz val="11"/>
        <rFont val="Calibri"/>
        <family val="2"/>
        <scheme val="minor"/>
      </rPr>
      <t>Standard and Extract Dilution:</t>
    </r>
    <r>
      <rPr>
        <b/>
        <sz val="11"/>
        <rFont val="Calibri"/>
        <family val="2"/>
        <scheme val="minor"/>
      </rPr>
      <t xml:space="preserve">  Transfer 230 ul of 0.5% NaCl+Brij solution into a 96-well flat bottom plate followed by 20 ul of thoroughly mixed standard or unknown.  Shake for 10 sec on Orbital Shaker.</t>
    </r>
  </si>
  <si>
    <r>
      <rPr>
        <b/>
        <u/>
        <sz val="11"/>
        <rFont val="Calibri"/>
        <family val="2"/>
        <scheme val="minor"/>
      </rPr>
      <t>Starch Reaction:</t>
    </r>
    <r>
      <rPr>
        <b/>
        <sz val="11"/>
        <rFont val="Calibri"/>
        <family val="2"/>
        <scheme val="minor"/>
      </rPr>
      <t xml:space="preserve">  Transfer 130 ul of starch solution to each well of a clean 96-well flat bottom plate and cover with a clear lid. Incubate for 4 min, at 37˚C, at 750 rpm in Thermomixer R (TM).</t>
    </r>
  </si>
  <si>
    <r>
      <rPr>
        <b/>
        <u/>
        <sz val="11"/>
        <rFont val="Calibri"/>
        <family val="2"/>
        <scheme val="minor"/>
      </rPr>
      <t>Ferrycianide Reaction:</t>
    </r>
    <r>
      <rPr>
        <b/>
        <sz val="11"/>
        <rFont val="Calibri"/>
        <family val="2"/>
        <scheme val="minor"/>
      </rPr>
      <t xml:space="preserve">  Transfer 200 ul of KFeCN3 solution into a 96-well PCR plate followed by the addition of 10 ul of cooled starch reacted sample.  Seal plate and shake for 10 sec.  </t>
    </r>
  </si>
  <si>
    <r>
      <t>Instrument ID: Spectramax 340 PC</t>
    </r>
    <r>
      <rPr>
        <b/>
        <vertAlign val="superscript"/>
        <sz val="11"/>
        <rFont val="Calibri"/>
        <family val="2"/>
        <scheme val="minor"/>
      </rPr>
      <t>384</t>
    </r>
    <r>
      <rPr>
        <b/>
        <sz val="11"/>
        <rFont val="Calibri"/>
        <family val="2"/>
        <scheme val="minor"/>
      </rPr>
      <t xml:space="preserve"> Spectrophotometer  Software: SoftMax Pro v5.2</t>
    </r>
  </si>
  <si>
    <r>
      <t xml:space="preserve">Incubate plate for </t>
    </r>
    <r>
      <rPr>
        <b/>
        <sz val="11"/>
        <color indexed="10"/>
        <rFont val="Calibri"/>
        <family val="2"/>
        <scheme val="minor"/>
      </rPr>
      <t>10 min at 95˚C</t>
    </r>
    <r>
      <rPr>
        <b/>
        <sz val="11"/>
        <rFont val="Calibri"/>
        <family val="2"/>
        <scheme val="minor"/>
      </rPr>
      <t xml:space="preserve"> and cool for </t>
    </r>
    <r>
      <rPr>
        <b/>
        <sz val="11"/>
        <color indexed="10"/>
        <rFont val="Calibri"/>
        <family val="2"/>
        <scheme val="minor"/>
      </rPr>
      <t xml:space="preserve">5 min at 20˚C </t>
    </r>
    <r>
      <rPr>
        <b/>
        <sz val="11"/>
        <rFont val="Calibri"/>
        <family val="2"/>
        <scheme val="minor"/>
      </rPr>
      <t>(Mastercycler).  Mix for 10 sec at 1400 rpm.  Centrifuge for 30 sec at 1400 rpm.</t>
    </r>
  </si>
  <si>
    <r>
      <rPr>
        <b/>
        <u/>
        <sz val="11"/>
        <rFont val="Calibri"/>
        <family val="2"/>
        <scheme val="minor"/>
      </rPr>
      <t>Note:</t>
    </r>
    <r>
      <rPr>
        <b/>
        <sz val="11"/>
        <rFont val="Calibri"/>
        <family val="2"/>
        <scheme val="minor"/>
      </rPr>
      <t xml:space="preserve"> To fit linear regression:  highligth the graph </t>
    </r>
  </si>
  <si>
    <r>
      <t>Using the data from Step 2, subtract the A</t>
    </r>
    <r>
      <rPr>
        <b/>
        <vertAlign val="subscript"/>
        <sz val="11"/>
        <rFont val="Calibri"/>
        <family val="2"/>
        <scheme val="minor"/>
      </rPr>
      <t>420</t>
    </r>
    <r>
      <rPr>
        <b/>
        <sz val="11"/>
        <rFont val="Calibri"/>
        <family val="2"/>
        <scheme val="minor"/>
      </rPr>
      <t xml:space="preserve"> from A</t>
    </r>
    <r>
      <rPr>
        <b/>
        <vertAlign val="subscript"/>
        <sz val="11"/>
        <rFont val="Calibri"/>
        <family val="2"/>
        <scheme val="minor"/>
      </rPr>
      <t>500</t>
    </r>
    <r>
      <rPr>
        <b/>
        <sz val="11"/>
        <rFont val="Calibri"/>
        <family val="2"/>
        <scheme val="minor"/>
      </rPr>
      <t>.</t>
    </r>
  </si>
  <si>
    <r>
      <t>(A</t>
    </r>
    <r>
      <rPr>
        <vertAlign val="subscript"/>
        <sz val="11"/>
        <rFont val="Calibri"/>
        <family val="2"/>
        <scheme val="minor"/>
      </rPr>
      <t>420</t>
    </r>
    <r>
      <rPr>
        <sz val="11"/>
        <rFont val="Calibri"/>
        <family val="2"/>
        <scheme val="minor"/>
      </rPr>
      <t xml:space="preserve"> - A</t>
    </r>
    <r>
      <rPr>
        <vertAlign val="subscript"/>
        <sz val="11"/>
        <rFont val="Calibri"/>
        <family val="2"/>
        <scheme val="minor"/>
      </rPr>
      <t>500</t>
    </r>
    <r>
      <rPr>
        <sz val="11"/>
        <rFont val="Calibri"/>
        <family val="2"/>
        <scheme val="minor"/>
      </rPr>
      <t>)</t>
    </r>
  </si>
  <si>
    <r>
      <t xml:space="preserve">b.  Right mouse click, select </t>
    </r>
    <r>
      <rPr>
        <i/>
        <sz val="11"/>
        <rFont val="Calibri"/>
        <family val="2"/>
        <scheme val="minor"/>
      </rPr>
      <t>Copy</t>
    </r>
    <r>
      <rPr>
        <sz val="11"/>
        <rFont val="Calibri"/>
        <family val="2"/>
        <scheme val="minor"/>
      </rPr>
      <t>.</t>
    </r>
  </si>
  <si>
    <r>
      <t xml:space="preserve">d.  Right mouse click and select </t>
    </r>
    <r>
      <rPr>
        <i/>
        <sz val="11"/>
        <rFont val="Calibri"/>
        <family val="2"/>
        <scheme val="minor"/>
      </rPr>
      <t>Paste Special &gt; Values &gt; OK.</t>
    </r>
  </si>
  <si>
    <t xml:space="preserve">Corrected Optical Density: </t>
  </si>
  <si>
    <t>Reducing sugars from absorbance values:</t>
  </si>
  <si>
    <r>
      <rPr>
        <b/>
        <u/>
        <sz val="11"/>
        <rFont val="Calibri"/>
        <family val="2"/>
        <scheme val="minor"/>
      </rPr>
      <t>Dilution Plate</t>
    </r>
    <r>
      <rPr>
        <b/>
        <sz val="11"/>
        <rFont val="Calibri"/>
        <family val="2"/>
        <scheme val="minor"/>
      </rPr>
      <t>:  Transfer 75 ul of CaAc+NaCl solution into a 96-well PCR plate followed by 29 uL of standard/wort in triplicate. Seal plate and shake for 10 sec.</t>
    </r>
  </si>
  <si>
    <r>
      <t>Incubate plate for</t>
    </r>
    <r>
      <rPr>
        <b/>
        <sz val="11"/>
        <color rgb="FFFF0000"/>
        <rFont val="Calibri"/>
        <family val="2"/>
        <scheme val="minor"/>
      </rPr>
      <t xml:space="preserve"> 10 min at 73˚C</t>
    </r>
    <r>
      <rPr>
        <b/>
        <sz val="11"/>
        <rFont val="Calibri"/>
        <family val="2"/>
        <scheme val="minor"/>
      </rPr>
      <t xml:space="preserve"> and cool for </t>
    </r>
    <r>
      <rPr>
        <b/>
        <sz val="11"/>
        <color rgb="FFFF0000"/>
        <rFont val="Calibri"/>
        <family val="2"/>
        <scheme val="minor"/>
      </rPr>
      <t>5 min at 20˚C</t>
    </r>
    <r>
      <rPr>
        <b/>
        <sz val="11"/>
        <rFont val="Calibri"/>
        <family val="2"/>
        <scheme val="minor"/>
      </rPr>
      <t xml:space="preserve"> (Mastercycler).  Mix for 10 sec at 1400 rpm.  Centrifuge for 30 sec at 1400 rpm.</t>
    </r>
  </si>
  <si>
    <r>
      <rPr>
        <b/>
        <u/>
        <sz val="11"/>
        <rFont val="Calibri"/>
        <family val="2"/>
        <scheme val="minor"/>
      </rPr>
      <t>Starch Reaction:</t>
    </r>
    <r>
      <rPr>
        <b/>
        <sz val="11"/>
        <rFont val="Calibri"/>
        <family val="2"/>
        <scheme val="minor"/>
      </rPr>
      <t xml:space="preserve">  Transfer 120 ul of starch solution to each well of a 96-well flat bottom plate and cover with a clear lid.  Incubate for 4 min, at 37˚C, with constant stirring at 750 rpm </t>
    </r>
  </si>
  <si>
    <r>
      <rPr>
        <b/>
        <u/>
        <sz val="11"/>
        <rFont val="Calibri"/>
        <family val="2"/>
        <scheme val="minor"/>
      </rPr>
      <t>Ferrycianide Reaction:</t>
    </r>
    <r>
      <rPr>
        <b/>
        <sz val="11"/>
        <rFont val="Calibri"/>
        <family val="2"/>
        <scheme val="minor"/>
      </rPr>
      <t xml:space="preserve"> Transfer 200 ul of KFeCN3 solution into a 96-well PCR plate followed by the addition of 10 ul of cooled starch reacted sample, seal plate and shake for 10 sec.  </t>
    </r>
  </si>
  <si>
    <r>
      <t xml:space="preserve">Incubate plate for </t>
    </r>
    <r>
      <rPr>
        <b/>
        <sz val="11"/>
        <color indexed="10"/>
        <rFont val="Calibri"/>
        <family val="2"/>
        <scheme val="minor"/>
      </rPr>
      <t>10 min at 95˚C</t>
    </r>
    <r>
      <rPr>
        <b/>
        <sz val="11"/>
        <rFont val="Calibri"/>
        <family val="2"/>
        <scheme val="minor"/>
      </rPr>
      <t xml:space="preserve"> and cool for </t>
    </r>
    <r>
      <rPr>
        <b/>
        <sz val="11"/>
        <color indexed="10"/>
        <rFont val="Calibri"/>
        <family val="2"/>
        <scheme val="minor"/>
      </rPr>
      <t>5 min at 20˚C</t>
    </r>
    <r>
      <rPr>
        <b/>
        <sz val="11"/>
        <rFont val="Calibri"/>
        <family val="2"/>
        <scheme val="minor"/>
      </rPr>
      <t xml:space="preserve"> (Mastercycler).   Mix for 10 sec at 1400 rpm.  Centrifuge for 30 sec at 1400 rpm.</t>
    </r>
  </si>
  <si>
    <r>
      <t>Into the "Paste Here" cell; copy the data from SoftMax Pro and with the mouse right click, select "</t>
    </r>
    <r>
      <rPr>
        <b/>
        <i/>
        <sz val="11"/>
        <rFont val="Calibri"/>
        <family val="2"/>
        <scheme val="minor"/>
      </rPr>
      <t>Paste Special</t>
    </r>
    <r>
      <rPr>
        <b/>
        <sz val="11"/>
        <rFont val="Calibri"/>
        <family val="2"/>
        <scheme val="minor"/>
      </rPr>
      <t>", next  select "</t>
    </r>
    <r>
      <rPr>
        <b/>
        <i/>
        <sz val="11"/>
        <rFont val="Calibri"/>
        <family val="2"/>
        <scheme val="minor"/>
      </rPr>
      <t>Values</t>
    </r>
    <r>
      <rPr>
        <b/>
        <sz val="11"/>
        <rFont val="Calibri"/>
        <family val="2"/>
        <scheme val="minor"/>
      </rPr>
      <t>" and hit "</t>
    </r>
    <r>
      <rPr>
        <b/>
        <i/>
        <sz val="11"/>
        <rFont val="Calibri"/>
        <family val="2"/>
        <scheme val="minor"/>
      </rPr>
      <t>OK</t>
    </r>
    <r>
      <rPr>
        <b/>
        <sz val="11"/>
        <rFont val="Calibri"/>
        <family val="2"/>
        <scheme val="minor"/>
      </rPr>
      <t>". This should paste the data from the two wavelengths.</t>
    </r>
  </si>
  <si>
    <t>Date</t>
  </si>
  <si>
    <t>Plot No.</t>
  </si>
  <si>
    <t>Extract No.</t>
  </si>
  <si>
    <t xml:space="preserve">Note: </t>
  </si>
  <si>
    <t>Plot numbers typed into this page will auto-populate to subsequent calculation worksheets.</t>
  </si>
  <si>
    <t>Treatment</t>
  </si>
  <si>
    <t xml:space="preserve">Entry </t>
  </si>
  <si>
    <t>Extract #</t>
  </si>
  <si>
    <t xml:space="preserve">    Known value of malt check* (Rahr) = </t>
  </si>
  <si>
    <t>Set #</t>
  </si>
  <si>
    <t>Set 1</t>
  </si>
  <si>
    <t>Set 2</t>
  </si>
  <si>
    <t>Set 3</t>
  </si>
  <si>
    <t>Set 4</t>
  </si>
  <si>
    <t>Temperature(°C)</t>
  </si>
  <si>
    <t>21CY  Cornell Genetic Gain TB Malting</t>
  </si>
  <si>
    <t>NY18106B-5</t>
  </si>
  <si>
    <t>SpringTP2-4</t>
  </si>
  <si>
    <t>Tradition Malt Check</t>
  </si>
  <si>
    <t>NY18108B-4</t>
  </si>
  <si>
    <t>SR6122R-4</t>
  </si>
  <si>
    <t>P-9.5</t>
  </si>
  <si>
    <t>ST1415-3</t>
  </si>
  <si>
    <t>P-31.5</t>
  </si>
  <si>
    <t>NY18114B-3</t>
  </si>
  <si>
    <t>SP5111-2</t>
  </si>
  <si>
    <t>P-28.1</t>
  </si>
  <si>
    <t>P-36.4</t>
  </si>
  <si>
    <t>P-25.4</t>
  </si>
  <si>
    <t>ST1443R-2</t>
  </si>
  <si>
    <t>SC724R-4</t>
  </si>
  <si>
    <t>NY18107B-4</t>
  </si>
  <si>
    <t>SB171R-4</t>
  </si>
  <si>
    <t>P-21.1</t>
  </si>
  <si>
    <t>Pinnacle</t>
  </si>
  <si>
    <t>NY18107B-2</t>
  </si>
  <si>
    <t>NY18123B-2</t>
  </si>
  <si>
    <t>NY18122B-2</t>
  </si>
  <si>
    <t>NY18119B-1</t>
  </si>
  <si>
    <t>SC793-4</t>
  </si>
  <si>
    <t>G-12-7</t>
  </si>
  <si>
    <t>G-16-6</t>
  </si>
  <si>
    <t>P-23.5</t>
  </si>
  <si>
    <t>SP362R-2</t>
  </si>
  <si>
    <t>AAC_Synergy</t>
  </si>
  <si>
    <t>NY18105B-1</t>
  </si>
  <si>
    <t>SN833R-2</t>
  </si>
  <si>
    <t>SP353R-2</t>
  </si>
  <si>
    <t>SR632R-3</t>
  </si>
  <si>
    <t>NY18107B-3</t>
  </si>
  <si>
    <t>P-24.5</t>
  </si>
  <si>
    <t>NY18106B-2</t>
  </si>
  <si>
    <t>P-27.3</t>
  </si>
  <si>
    <t>NY18123B-4</t>
  </si>
  <si>
    <t>P-1.1</t>
  </si>
  <si>
    <t>ST563R-3</t>
  </si>
  <si>
    <t>G-10-5</t>
  </si>
  <si>
    <t>G-11-8</t>
  </si>
  <si>
    <t>G-29-9</t>
  </si>
  <si>
    <t>P-16.4</t>
  </si>
  <si>
    <t>NY18125B-1</t>
  </si>
  <si>
    <t>P-35.6</t>
  </si>
  <si>
    <t>G-35-4</t>
  </si>
  <si>
    <t>SP3104-1</t>
  </si>
  <si>
    <t xml:space="preserve"> </t>
  </si>
  <si>
    <t>BS811-21</t>
  </si>
  <si>
    <t>WinterTP1-1</t>
  </si>
  <si>
    <t>BS712-70</t>
  </si>
  <si>
    <t>BS908-17</t>
  </si>
  <si>
    <t>BS811-23</t>
  </si>
  <si>
    <t>BS813-112</t>
  </si>
  <si>
    <t>BS714-128</t>
  </si>
  <si>
    <t>BS811-29</t>
  </si>
  <si>
    <t>BS911-109</t>
  </si>
  <si>
    <t>BS616-79</t>
  </si>
  <si>
    <t>BS710-48</t>
  </si>
  <si>
    <t>BS911-42</t>
  </si>
  <si>
    <t>KWS Scala</t>
  </si>
  <si>
    <t>BS616-75</t>
  </si>
  <si>
    <t>BS616-67</t>
  </si>
  <si>
    <t>BS911-97</t>
  </si>
  <si>
    <t>R</t>
  </si>
  <si>
    <t>1264 TP 2-3</t>
  </si>
  <si>
    <t>1264 TP2-4</t>
  </si>
  <si>
    <t xml:space="preserve">On tray samples are labled as described below: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</si>
</sst>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37" x14ac:knownFonts="1">
    <font>
      <sz val="10"/>
      <name val="Arial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9"/>
      <name val="Calibri"/>
      <family val="2"/>
    </font>
    <font>
      <b/>
      <u/>
      <sz val="10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2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53"/>
      <name val="Calibri"/>
      <family val="2"/>
      <scheme val="minor"/>
    </font>
    <font>
      <sz val="11"/>
      <color indexed="14"/>
      <name val="Calibri"/>
      <family val="2"/>
      <scheme val="minor"/>
    </font>
    <font>
      <b/>
      <u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  <font>
      <sz val="11"/>
      <color indexed="61"/>
      <name val="Calibri"/>
      <family val="2"/>
      <scheme val="minor"/>
    </font>
    <font>
      <b/>
      <sz val="11"/>
      <color indexed="6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b/>
      <sz val="11"/>
      <color indexed="17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indexed="14"/>
      <name val="Calibri"/>
      <family val="2"/>
      <scheme val="minor"/>
    </font>
    <font>
      <sz val="12"/>
      <name val="Arial"/>
      <family val="2"/>
    </font>
    <font>
      <b/>
      <sz val="10"/>
      <color rgb="FFFF0000"/>
      <name val="Arial"/>
      <family val="2"/>
    </font>
    <font>
      <b/>
      <sz val="15"/>
      <color rgb="FF0000FF"/>
      <name val="Arial"/>
      <family val="2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08">
    <xf numFmtId="0" fontId="0" fillId="0" borderId="0" xfId="0"/>
    <xf numFmtId="0" fontId="6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8" fillId="0" borderId="0" xfId="0" applyFont="1"/>
    <xf numFmtId="0" fontId="9" fillId="0" borderId="0" xfId="0" applyFont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/>
    <xf numFmtId="0" fontId="5" fillId="0" borderId="0" xfId="0" applyFont="1" applyBorder="1"/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165" fontId="4" fillId="0" borderId="0" xfId="0" applyNumberFormat="1" applyFont="1" applyBorder="1" applyAlignment="1">
      <alignment horizontal="left"/>
    </xf>
    <xf numFmtId="0" fontId="0" fillId="0" borderId="34" xfId="0" applyBorder="1"/>
    <xf numFmtId="0" fontId="10" fillId="0" borderId="1" xfId="0" applyFont="1" applyBorder="1" applyAlignment="1">
      <alignment horizontal="center" vertical="center" wrapText="1"/>
    </xf>
    <xf numFmtId="0" fontId="12" fillId="0" borderId="0" xfId="0" applyFont="1" applyBorder="1"/>
    <xf numFmtId="0" fontId="8" fillId="0" borderId="0" xfId="0" applyFont="1" applyBorder="1"/>
    <xf numFmtId="1" fontId="1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4" fontId="15" fillId="0" borderId="0" xfId="0" applyNumberFormat="1" applyFont="1"/>
    <xf numFmtId="0" fontId="23" fillId="0" borderId="0" xfId="0" applyFont="1"/>
    <xf numFmtId="0" fontId="15" fillId="0" borderId="0" xfId="0" applyFont="1" applyBorder="1"/>
    <xf numFmtId="0" fontId="14" fillId="0" borderId="0" xfId="0" applyFont="1" applyFill="1" applyBorder="1" applyAlignment="1"/>
    <xf numFmtId="0" fontId="14" fillId="0" borderId="0" xfId="0" applyFont="1" applyFill="1" applyBorder="1" applyAlignment="1">
      <alignment horizontal="center"/>
    </xf>
    <xf numFmtId="0" fontId="14" fillId="0" borderId="23" xfId="0" applyFont="1" applyFill="1" applyBorder="1" applyAlignment="1">
      <alignment horizontal="center"/>
    </xf>
    <xf numFmtId="0" fontId="14" fillId="0" borderId="24" xfId="0" applyFont="1" applyFill="1" applyBorder="1" applyAlignment="1">
      <alignment horizontal="center"/>
    </xf>
    <xf numFmtId="0" fontId="14" fillId="0" borderId="25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/>
    </xf>
    <xf numFmtId="0" fontId="14" fillId="0" borderId="43" xfId="0" applyFont="1" applyFill="1" applyBorder="1" applyAlignment="1">
      <alignment horizontal="center"/>
    </xf>
    <xf numFmtId="0" fontId="15" fillId="0" borderId="0" xfId="0" applyFont="1" applyFill="1"/>
    <xf numFmtId="0" fontId="14" fillId="0" borderId="0" xfId="0" applyFont="1" applyFill="1" applyBorder="1"/>
    <xf numFmtId="0" fontId="14" fillId="0" borderId="4" xfId="0" applyFont="1" applyFill="1" applyBorder="1"/>
    <xf numFmtId="2" fontId="14" fillId="0" borderId="5" xfId="0" applyNumberFormat="1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2" fontId="15" fillId="0" borderId="19" xfId="0" applyNumberFormat="1" applyFont="1" applyFill="1" applyBorder="1" applyAlignment="1">
      <alignment horizontal="center"/>
    </xf>
    <xf numFmtId="2" fontId="15" fillId="0" borderId="20" xfId="0" applyNumberFormat="1" applyFont="1" applyFill="1" applyBorder="1" applyAlignment="1">
      <alignment horizontal="center"/>
    </xf>
    <xf numFmtId="0" fontId="15" fillId="0" borderId="19" xfId="0" applyFont="1" applyFill="1" applyBorder="1" applyAlignment="1">
      <alignment horizontal="center"/>
    </xf>
    <xf numFmtId="0" fontId="15" fillId="0" borderId="18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166" fontId="15" fillId="0" borderId="0" xfId="0" applyNumberFormat="1" applyFont="1" applyFill="1" applyBorder="1"/>
    <xf numFmtId="1" fontId="14" fillId="0" borderId="9" xfId="0" applyNumberFormat="1" applyFont="1" applyFill="1" applyBorder="1" applyAlignment="1">
      <alignment horizontal="center"/>
    </xf>
    <xf numFmtId="166" fontId="15" fillId="0" borderId="0" xfId="0" applyNumberFormat="1" applyFont="1" applyFill="1" applyBorder="1" applyAlignment="1">
      <alignment horizontal="center"/>
    </xf>
    <xf numFmtId="166" fontId="15" fillId="0" borderId="10" xfId="0" applyNumberFormat="1" applyFont="1" applyFill="1" applyBorder="1" applyAlignment="1">
      <alignment horizontal="center"/>
    </xf>
    <xf numFmtId="0" fontId="14" fillId="0" borderId="9" xfId="0" applyFont="1" applyFill="1" applyBorder="1" applyAlignment="1">
      <alignment horizontal="center"/>
    </xf>
    <xf numFmtId="2" fontId="15" fillId="0" borderId="23" xfId="0" applyNumberFormat="1" applyFont="1" applyFill="1" applyBorder="1" applyAlignment="1">
      <alignment horizontal="center"/>
    </xf>
    <xf numFmtId="2" fontId="15" fillId="0" borderId="24" xfId="0" applyNumberFormat="1" applyFont="1" applyFill="1" applyBorder="1" applyAlignment="1">
      <alignment horizontal="center"/>
    </xf>
    <xf numFmtId="2" fontId="15" fillId="0" borderId="25" xfId="0" applyNumberFormat="1" applyFont="1" applyFill="1" applyBorder="1" applyAlignment="1">
      <alignment horizontal="center"/>
    </xf>
    <xf numFmtId="0" fontId="15" fillId="0" borderId="24" xfId="0" applyFont="1" applyFill="1" applyBorder="1" applyAlignment="1">
      <alignment horizontal="center"/>
    </xf>
    <xf numFmtId="2" fontId="14" fillId="0" borderId="9" xfId="0" applyNumberFormat="1" applyFont="1" applyFill="1" applyBorder="1" applyAlignment="1">
      <alignment horizontal="center"/>
    </xf>
    <xf numFmtId="2" fontId="15" fillId="0" borderId="0" xfId="0" applyNumberFormat="1" applyFont="1" applyFill="1" applyBorder="1" applyAlignment="1">
      <alignment horizontal="center"/>
    </xf>
    <xf numFmtId="2" fontId="15" fillId="0" borderId="10" xfId="0" applyNumberFormat="1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0" xfId="0" applyFont="1" applyFill="1" applyBorder="1"/>
    <xf numFmtId="164" fontId="15" fillId="0" borderId="0" xfId="0" applyNumberFormat="1" applyFont="1" applyFill="1" applyBorder="1" applyAlignment="1">
      <alignment horizontal="center"/>
    </xf>
    <xf numFmtId="165" fontId="14" fillId="0" borderId="9" xfId="0" applyNumberFormat="1" applyFont="1" applyFill="1" applyBorder="1" applyAlignment="1">
      <alignment horizontal="center"/>
    </xf>
    <xf numFmtId="1" fontId="14" fillId="0" borderId="35" xfId="0" applyNumberFormat="1" applyFont="1" applyFill="1" applyBorder="1" applyAlignment="1">
      <alignment horizontal="center"/>
    </xf>
    <xf numFmtId="166" fontId="15" fillId="0" borderId="34" xfId="0" applyNumberFormat="1" applyFont="1" applyFill="1" applyBorder="1" applyAlignment="1">
      <alignment horizontal="center"/>
    </xf>
    <xf numFmtId="166" fontId="15" fillId="0" borderId="36" xfId="0" applyNumberFormat="1" applyFont="1" applyFill="1" applyBorder="1" applyAlignment="1">
      <alignment horizontal="center"/>
    </xf>
    <xf numFmtId="0" fontId="14" fillId="0" borderId="35" xfId="0" applyFont="1" applyFill="1" applyBorder="1" applyAlignment="1">
      <alignment horizontal="center"/>
    </xf>
    <xf numFmtId="0" fontId="16" fillId="0" borderId="0" xfId="0" applyFont="1" applyFill="1" applyBorder="1"/>
    <xf numFmtId="0" fontId="17" fillId="0" borderId="0" xfId="0" applyFont="1" applyFill="1" applyBorder="1"/>
    <xf numFmtId="0" fontId="18" fillId="0" borderId="0" xfId="0" applyFont="1" applyFill="1" applyBorder="1"/>
    <xf numFmtId="0" fontId="23" fillId="0" borderId="0" xfId="0" applyFont="1" applyFill="1" applyBorder="1"/>
    <xf numFmtId="0" fontId="19" fillId="0" borderId="0" xfId="0" applyFont="1" applyFill="1" applyBorder="1"/>
    <xf numFmtId="0" fontId="14" fillId="0" borderId="0" xfId="0" applyFont="1" applyFill="1"/>
    <xf numFmtId="164" fontId="15" fillId="0" borderId="0" xfId="0" applyNumberFormat="1" applyFont="1" applyFill="1"/>
    <xf numFmtId="0" fontId="23" fillId="0" borderId="0" xfId="0" applyFont="1" applyFill="1"/>
    <xf numFmtId="0" fontId="19" fillId="0" borderId="0" xfId="0" applyFont="1" applyFill="1"/>
    <xf numFmtId="0" fontId="14" fillId="0" borderId="0" xfId="0" applyFont="1" applyFill="1" applyAlignment="1"/>
    <xf numFmtId="0" fontId="15" fillId="0" borderId="9" xfId="0" applyFont="1" applyFill="1" applyBorder="1"/>
    <xf numFmtId="0" fontId="17" fillId="0" borderId="10" xfId="0" applyFont="1" applyFill="1" applyBorder="1"/>
    <xf numFmtId="0" fontId="24" fillId="0" borderId="0" xfId="0" applyFont="1" applyFill="1"/>
    <xf numFmtId="0" fontId="22" fillId="0" borderId="0" xfId="0" applyFont="1" applyFill="1"/>
    <xf numFmtId="0" fontId="15" fillId="0" borderId="3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5" fillId="0" borderId="6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164" fontId="15" fillId="0" borderId="33" xfId="0" applyNumberFormat="1" applyFont="1" applyFill="1" applyBorder="1" applyAlignment="1">
      <alignment horizontal="center"/>
    </xf>
    <xf numFmtId="164" fontId="15" fillId="0" borderId="34" xfId="0" applyNumberFormat="1" applyFont="1" applyFill="1" applyBorder="1" applyAlignment="1">
      <alignment horizontal="center"/>
    </xf>
    <xf numFmtId="164" fontId="15" fillId="0" borderId="35" xfId="0" applyNumberFormat="1" applyFont="1" applyFill="1" applyBorder="1" applyAlignment="1">
      <alignment horizontal="center"/>
    </xf>
    <xf numFmtId="164" fontId="15" fillId="0" borderId="36" xfId="0" applyNumberFormat="1" applyFont="1" applyFill="1" applyBorder="1" applyAlignment="1">
      <alignment horizontal="center"/>
    </xf>
    <xf numFmtId="164" fontId="15" fillId="0" borderId="37" xfId="0" applyNumberFormat="1" applyFont="1" applyFill="1" applyBorder="1" applyAlignment="1">
      <alignment horizontal="center"/>
    </xf>
    <xf numFmtId="164" fontId="15" fillId="0" borderId="2" xfId="0" applyNumberFormat="1" applyFont="1" applyFill="1" applyBorder="1" applyAlignment="1">
      <alignment horizontal="center"/>
    </xf>
    <xf numFmtId="164" fontId="15" fillId="0" borderId="11" xfId="0" applyNumberFormat="1" applyFont="1" applyFill="1" applyBorder="1" applyAlignment="1">
      <alignment horizontal="center"/>
    </xf>
    <xf numFmtId="164" fontId="15" fillId="0" borderId="9" xfId="0" applyNumberFormat="1" applyFont="1" applyFill="1" applyBorder="1" applyAlignment="1">
      <alignment horizontal="center"/>
    </xf>
    <xf numFmtId="164" fontId="15" fillId="0" borderId="10" xfId="0" applyNumberFormat="1" applyFont="1" applyFill="1" applyBorder="1" applyAlignment="1">
      <alignment horizontal="center"/>
    </xf>
    <xf numFmtId="164" fontId="15" fillId="0" borderId="13" xfId="0" applyNumberFormat="1" applyFont="1" applyFill="1" applyBorder="1" applyAlignment="1">
      <alignment horizontal="center"/>
    </xf>
    <xf numFmtId="164" fontId="15" fillId="0" borderId="38" xfId="0" applyNumberFormat="1" applyFont="1" applyFill="1" applyBorder="1" applyAlignment="1">
      <alignment horizontal="center"/>
    </xf>
    <xf numFmtId="164" fontId="15" fillId="0" borderId="24" xfId="0" applyNumberFormat="1" applyFont="1" applyFill="1" applyBorder="1" applyAlignment="1">
      <alignment horizontal="center"/>
    </xf>
    <xf numFmtId="164" fontId="15" fillId="0" borderId="23" xfId="0" applyNumberFormat="1" applyFont="1" applyFill="1" applyBorder="1" applyAlignment="1">
      <alignment horizontal="center"/>
    </xf>
    <xf numFmtId="164" fontId="15" fillId="0" borderId="25" xfId="0" applyNumberFormat="1" applyFont="1" applyFill="1" applyBorder="1" applyAlignment="1">
      <alignment horizontal="center"/>
    </xf>
    <xf numFmtId="164" fontId="15" fillId="0" borderId="26" xfId="0" applyNumberFormat="1" applyFont="1" applyFill="1" applyBorder="1" applyAlignment="1">
      <alignment horizontal="center"/>
    </xf>
    <xf numFmtId="0" fontId="17" fillId="0" borderId="10" xfId="0" applyFont="1" applyBorder="1"/>
    <xf numFmtId="0" fontId="16" fillId="0" borderId="0" xfId="0" applyFont="1" applyBorder="1"/>
    <xf numFmtId="164" fontId="15" fillId="0" borderId="39" xfId="0" applyNumberFormat="1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/>
    </xf>
    <xf numFmtId="164" fontId="15" fillId="0" borderId="29" xfId="0" applyNumberFormat="1" applyFont="1" applyFill="1" applyBorder="1" applyAlignment="1">
      <alignment horizontal="center"/>
    </xf>
    <xf numFmtId="164" fontId="15" fillId="0" borderId="30" xfId="0" applyNumberFormat="1" applyFont="1" applyFill="1" applyBorder="1" applyAlignment="1">
      <alignment horizontal="center"/>
    </xf>
    <xf numFmtId="164" fontId="15" fillId="0" borderId="31" xfId="0" applyNumberFormat="1" applyFont="1" applyFill="1" applyBorder="1" applyAlignment="1">
      <alignment horizontal="center"/>
    </xf>
    <xf numFmtId="0" fontId="14" fillId="0" borderId="0" xfId="0" applyFont="1" applyFill="1" applyAlignment="1">
      <alignment horizontal="left"/>
    </xf>
    <xf numFmtId="0" fontId="15" fillId="0" borderId="40" xfId="0" applyFont="1" applyFill="1" applyBorder="1"/>
    <xf numFmtId="0" fontId="15" fillId="0" borderId="14" xfId="0" applyFont="1" applyFill="1" applyBorder="1"/>
    <xf numFmtId="0" fontId="15" fillId="0" borderId="40" xfId="0" applyFont="1" applyFill="1" applyBorder="1" applyAlignment="1">
      <alignment horizontal="center"/>
    </xf>
    <xf numFmtId="0" fontId="15" fillId="0" borderId="21" xfId="0" applyFont="1" applyFill="1" applyBorder="1" applyAlignment="1">
      <alignment horizontal="center"/>
    </xf>
    <xf numFmtId="2" fontId="14" fillId="0" borderId="0" xfId="0" applyNumberFormat="1" applyFont="1" applyFill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164" fontId="15" fillId="0" borderId="40" xfId="0" applyNumberFormat="1" applyFont="1" applyFill="1" applyBorder="1" applyAlignment="1">
      <alignment horizontal="center"/>
    </xf>
    <xf numFmtId="164" fontId="15" fillId="0" borderId="19" xfId="0" applyNumberFormat="1" applyFont="1" applyFill="1" applyBorder="1" applyAlignment="1">
      <alignment horizontal="center"/>
    </xf>
    <xf numFmtId="164" fontId="15" fillId="0" borderId="21" xfId="0" applyNumberFormat="1" applyFont="1" applyFill="1" applyBorder="1" applyAlignment="1">
      <alignment horizontal="center"/>
    </xf>
    <xf numFmtId="0" fontId="15" fillId="0" borderId="35" xfId="0" applyFont="1" applyFill="1" applyBorder="1"/>
    <xf numFmtId="0" fontId="15" fillId="0" borderId="34" xfId="0" applyFont="1" applyFill="1" applyBorder="1"/>
    <xf numFmtId="0" fontId="16" fillId="0" borderId="34" xfId="0" applyFont="1" applyFill="1" applyBorder="1"/>
    <xf numFmtId="0" fontId="17" fillId="0" borderId="36" xfId="0" applyFont="1" applyFill="1" applyBorder="1"/>
    <xf numFmtId="0" fontId="14" fillId="0" borderId="0" xfId="0" applyFont="1" applyFill="1" applyBorder="1" applyAlignment="1">
      <alignment horizontal="left"/>
    </xf>
    <xf numFmtId="0" fontId="15" fillId="0" borderId="13" xfId="0" applyFont="1" applyFill="1" applyBorder="1" applyAlignment="1">
      <alignment horizontal="center"/>
    </xf>
    <xf numFmtId="2" fontId="15" fillId="0" borderId="0" xfId="0" applyNumberFormat="1" applyFont="1" applyFill="1" applyBorder="1"/>
    <xf numFmtId="1" fontId="15" fillId="0" borderId="0" xfId="0" applyNumberFormat="1" applyFont="1" applyFill="1" applyBorder="1"/>
    <xf numFmtId="1" fontId="14" fillId="0" borderId="0" xfId="0" applyNumberFormat="1" applyFont="1" applyFill="1" applyBorder="1" applyAlignment="1">
      <alignment horizontal="center"/>
    </xf>
    <xf numFmtId="0" fontId="15" fillId="0" borderId="14" xfId="0" applyFont="1" applyFill="1" applyBorder="1" applyAlignment="1">
      <alignment horizontal="center"/>
    </xf>
    <xf numFmtId="164" fontId="15" fillId="0" borderId="14" xfId="0" applyNumberFormat="1" applyFont="1" applyFill="1" applyBorder="1" applyAlignment="1">
      <alignment horizontal="center"/>
    </xf>
    <xf numFmtId="164" fontId="15" fillId="0" borderId="3" xfId="0" applyNumberFormat="1" applyFont="1" applyFill="1" applyBorder="1" applyAlignment="1">
      <alignment horizontal="center"/>
    </xf>
    <xf numFmtId="164" fontId="15" fillId="0" borderId="12" xfId="0" applyNumberFormat="1" applyFont="1" applyFill="1" applyBorder="1" applyAlignment="1">
      <alignment horizontal="center"/>
    </xf>
    <xf numFmtId="0" fontId="15" fillId="2" borderId="0" xfId="0" applyFont="1" applyFill="1"/>
    <xf numFmtId="0" fontId="16" fillId="0" borderId="0" xfId="0" applyFont="1" applyFill="1"/>
    <xf numFmtId="0" fontId="17" fillId="0" borderId="0" xfId="0" applyFont="1" applyFill="1"/>
    <xf numFmtId="0" fontId="18" fillId="0" borderId="0" xfId="0" applyFont="1" applyFill="1"/>
    <xf numFmtId="1" fontId="15" fillId="0" borderId="0" xfId="0" applyNumberFormat="1" applyFont="1" applyFill="1"/>
    <xf numFmtId="2" fontId="15" fillId="0" borderId="0" xfId="0" applyNumberFormat="1" applyFont="1" applyFill="1"/>
    <xf numFmtId="165" fontId="15" fillId="0" borderId="2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left"/>
    </xf>
    <xf numFmtId="2" fontId="15" fillId="0" borderId="2" xfId="0" applyNumberFormat="1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1" fontId="15" fillId="0" borderId="0" xfId="0" applyNumberFormat="1" applyFont="1"/>
    <xf numFmtId="1" fontId="15" fillId="0" borderId="0" xfId="0" applyNumberFormat="1" applyFont="1" applyFill="1" applyBorder="1" applyAlignment="1">
      <alignment horizontal="center"/>
    </xf>
    <xf numFmtId="1" fontId="15" fillId="0" borderId="0" xfId="0" applyNumberFormat="1" applyFont="1" applyBorder="1" applyAlignment="1">
      <alignment horizontal="center"/>
    </xf>
    <xf numFmtId="165" fontId="15" fillId="0" borderId="0" xfId="0" applyNumberFormat="1" applyFont="1" applyFill="1" applyBorder="1" applyAlignment="1">
      <alignment horizontal="center"/>
    </xf>
    <xf numFmtId="0" fontId="17" fillId="0" borderId="0" xfId="0" applyFont="1" applyBorder="1"/>
    <xf numFmtId="0" fontId="23" fillId="0" borderId="0" xfId="0" applyFont="1" applyBorder="1"/>
    <xf numFmtId="0" fontId="15" fillId="0" borderId="0" xfId="0" applyFont="1" applyBorder="1" applyAlignment="1">
      <alignment horizontal="center"/>
    </xf>
    <xf numFmtId="0" fontId="27" fillId="0" borderId="0" xfId="0" applyFont="1" applyBorder="1"/>
    <xf numFmtId="1" fontId="15" fillId="0" borderId="0" xfId="0" applyNumberFormat="1" applyFont="1" applyBorder="1"/>
    <xf numFmtId="0" fontId="14" fillId="0" borderId="0" xfId="0" applyFont="1" applyBorder="1"/>
    <xf numFmtId="1" fontId="14" fillId="0" borderId="0" xfId="0" applyNumberFormat="1" applyFont="1"/>
    <xf numFmtId="1" fontId="14" fillId="0" borderId="0" xfId="0" applyNumberFormat="1" applyFont="1" applyFill="1"/>
    <xf numFmtId="2" fontId="14" fillId="0" borderId="0" xfId="0" applyNumberFormat="1" applyFont="1" applyFill="1"/>
    <xf numFmtId="0" fontId="18" fillId="0" borderId="0" xfId="0" applyFont="1" applyBorder="1"/>
    <xf numFmtId="0" fontId="19" fillId="0" borderId="0" xfId="0" applyFont="1" applyBorder="1"/>
    <xf numFmtId="164" fontId="15" fillId="0" borderId="0" xfId="0" applyNumberFormat="1" applyFont="1" applyFill="1" applyBorder="1"/>
    <xf numFmtId="0" fontId="14" fillId="0" borderId="5" xfId="0" applyFont="1" applyFill="1" applyBorder="1" applyAlignment="1">
      <alignment horizontal="center"/>
    </xf>
    <xf numFmtId="0" fontId="30" fillId="0" borderId="0" xfId="0" applyFont="1" applyBorder="1"/>
    <xf numFmtId="0" fontId="14" fillId="0" borderId="34" xfId="0" applyFont="1" applyFill="1" applyBorder="1" applyAlignment="1"/>
    <xf numFmtId="0" fontId="14" fillId="0" borderId="16" xfId="0" applyFont="1" applyFill="1" applyBorder="1" applyAlignment="1">
      <alignment horizontal="center"/>
    </xf>
    <xf numFmtId="0" fontId="14" fillId="0" borderId="17" xfId="0" applyFont="1" applyFill="1" applyBorder="1" applyAlignment="1">
      <alignment horizontal="center"/>
    </xf>
    <xf numFmtId="2" fontId="15" fillId="0" borderId="18" xfId="0" applyNumberFormat="1" applyFont="1" applyFill="1" applyBorder="1" applyAlignment="1">
      <alignment horizontal="center"/>
    </xf>
    <xf numFmtId="166" fontId="15" fillId="0" borderId="19" xfId="0" applyNumberFormat="1" applyFont="1" applyFill="1" applyBorder="1" applyAlignment="1">
      <alignment horizontal="center"/>
    </xf>
    <xf numFmtId="0" fontId="14" fillId="0" borderId="22" xfId="0" applyFont="1" applyFill="1" applyBorder="1" applyAlignment="1">
      <alignment horizontal="center"/>
    </xf>
    <xf numFmtId="0" fontId="15" fillId="0" borderId="26" xfId="0" applyFont="1" applyFill="1" applyBorder="1" applyAlignment="1">
      <alignment horizontal="center"/>
    </xf>
    <xf numFmtId="0" fontId="14" fillId="0" borderId="27" xfId="0" applyFont="1" applyFill="1" applyBorder="1" applyAlignment="1">
      <alignment horizontal="center"/>
    </xf>
    <xf numFmtId="2" fontId="15" fillId="0" borderId="9" xfId="0" applyNumberFormat="1" applyFont="1" applyFill="1" applyBorder="1" applyAlignment="1">
      <alignment horizontal="center"/>
    </xf>
    <xf numFmtId="0" fontId="14" fillId="0" borderId="28" xfId="0" applyFont="1" applyFill="1" applyBorder="1" applyAlignment="1">
      <alignment horizontal="center"/>
    </xf>
    <xf numFmtId="2" fontId="15" fillId="0" borderId="29" xfId="0" applyNumberFormat="1" applyFont="1" applyFill="1" applyBorder="1" applyAlignment="1">
      <alignment horizontal="center"/>
    </xf>
    <xf numFmtId="2" fontId="15" fillId="0" borderId="1" xfId="0" applyNumberFormat="1" applyFont="1" applyFill="1" applyBorder="1" applyAlignment="1">
      <alignment horizontal="center"/>
    </xf>
    <xf numFmtId="2" fontId="15" fillId="0" borderId="30" xfId="0" applyNumberFormat="1" applyFont="1" applyFill="1" applyBorder="1" applyAlignment="1">
      <alignment horizontal="center"/>
    </xf>
    <xf numFmtId="0" fontId="15" fillId="0" borderId="31" xfId="0" applyFont="1" applyFill="1" applyBorder="1" applyAlignment="1">
      <alignment horizontal="center"/>
    </xf>
    <xf numFmtId="2" fontId="14" fillId="0" borderId="35" xfId="0" applyNumberFormat="1" applyFont="1" applyFill="1" applyBorder="1" applyAlignment="1">
      <alignment horizontal="center"/>
    </xf>
    <xf numFmtId="0" fontId="14" fillId="0" borderId="34" xfId="0" applyFont="1" applyFill="1" applyBorder="1"/>
    <xf numFmtId="164" fontId="15" fillId="0" borderId="34" xfId="0" applyNumberFormat="1" applyFont="1" applyFill="1" applyBorder="1"/>
    <xf numFmtId="0" fontId="14" fillId="0" borderId="9" xfId="0" applyFont="1" applyFill="1" applyBorder="1"/>
    <xf numFmtId="0" fontId="15" fillId="0" borderId="10" xfId="0" applyFont="1" applyFill="1" applyBorder="1"/>
    <xf numFmtId="0" fontId="29" fillId="0" borderId="0" xfId="0" applyFont="1" applyFill="1"/>
    <xf numFmtId="0" fontId="24" fillId="0" borderId="0" xfId="0" applyFont="1" applyFill="1" applyBorder="1"/>
    <xf numFmtId="0" fontId="32" fillId="0" borderId="0" xfId="0" applyFont="1" applyFill="1" applyBorder="1"/>
    <xf numFmtId="0" fontId="14" fillId="0" borderId="15" xfId="0" applyFont="1" applyFill="1" applyBorder="1" applyAlignment="1">
      <alignment horizontal="left"/>
    </xf>
    <xf numFmtId="0" fontId="14" fillId="0" borderId="43" xfId="0" applyFont="1" applyFill="1" applyBorder="1" applyAlignment="1">
      <alignment horizontal="left"/>
    </xf>
    <xf numFmtId="0" fontId="14" fillId="0" borderId="42" xfId="0" applyFont="1" applyFill="1" applyBorder="1" applyAlignment="1">
      <alignment horizontal="left"/>
    </xf>
    <xf numFmtId="0" fontId="14" fillId="0" borderId="18" xfId="0" applyFont="1" applyFill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Alignment="1">
      <alignment horizontal="left"/>
    </xf>
    <xf numFmtId="0" fontId="14" fillId="0" borderId="0" xfId="0" applyFont="1" applyFill="1" applyBorder="1" applyAlignment="1">
      <alignment horizontal="left"/>
    </xf>
    <xf numFmtId="0" fontId="33" fillId="0" borderId="0" xfId="0" applyFont="1"/>
    <xf numFmtId="0" fontId="14" fillId="0" borderId="1" xfId="0" applyFont="1" applyFill="1" applyBorder="1" applyAlignment="1">
      <alignment horizontal="center"/>
    </xf>
    <xf numFmtId="0" fontId="15" fillId="0" borderId="15" xfId="0" applyFont="1" applyFill="1" applyBorder="1"/>
    <xf numFmtId="0" fontId="14" fillId="0" borderId="0" xfId="0" applyFont="1" applyBorder="1" applyAlignment="1">
      <alignment horizontal="center"/>
    </xf>
    <xf numFmtId="2" fontId="15" fillId="0" borderId="0" xfId="0" applyNumberFormat="1" applyFont="1" applyBorder="1" applyAlignment="1">
      <alignment horizontal="center"/>
    </xf>
    <xf numFmtId="165" fontId="15" fillId="0" borderId="0" xfId="0" applyNumberFormat="1" applyFont="1" applyBorder="1"/>
    <xf numFmtId="0" fontId="14" fillId="0" borderId="0" xfId="0" applyFont="1" applyBorder="1" applyAlignment="1">
      <alignment horizontal="left"/>
    </xf>
    <xf numFmtId="0" fontId="14" fillId="0" borderId="16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0" xfId="0" applyFont="1" applyFill="1" applyAlignment="1">
      <alignment horizontal="left"/>
    </xf>
    <xf numFmtId="0" fontId="14" fillId="0" borderId="0" xfId="0" applyFont="1" applyFill="1" applyBorder="1" applyAlignment="1">
      <alignment horizontal="left"/>
    </xf>
    <xf numFmtId="164" fontId="15" fillId="0" borderId="10" xfId="0" applyNumberFormat="1" applyFont="1" applyFill="1" applyBorder="1"/>
    <xf numFmtId="0" fontId="15" fillId="0" borderId="10" xfId="0" applyFont="1" applyBorder="1"/>
    <xf numFmtId="0" fontId="17" fillId="0" borderId="34" xfId="0" applyFont="1" applyFill="1" applyBorder="1"/>
    <xf numFmtId="0" fontId="15" fillId="0" borderId="36" xfId="0" applyFont="1" applyFill="1" applyBorder="1"/>
    <xf numFmtId="0" fontId="10" fillId="0" borderId="0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1" fontId="15" fillId="0" borderId="18" xfId="0" applyNumberFormat="1" applyFont="1" applyFill="1" applyBorder="1" applyAlignment="1">
      <alignment horizontal="center"/>
    </xf>
    <xf numFmtId="1" fontId="15" fillId="0" borderId="19" xfId="0" applyNumberFormat="1" applyFont="1" applyFill="1" applyBorder="1" applyAlignment="1">
      <alignment horizontal="center"/>
    </xf>
    <xf numFmtId="1" fontId="15" fillId="0" borderId="20" xfId="0" applyNumberFormat="1" applyFont="1" applyFill="1" applyBorder="1" applyAlignment="1">
      <alignment horizontal="center"/>
    </xf>
    <xf numFmtId="1" fontId="15" fillId="0" borderId="23" xfId="0" applyNumberFormat="1" applyFont="1" applyFill="1" applyBorder="1" applyAlignment="1">
      <alignment horizontal="center"/>
    </xf>
    <xf numFmtId="1" fontId="15" fillId="0" borderId="24" xfId="0" applyNumberFormat="1" applyFont="1" applyFill="1" applyBorder="1" applyAlignment="1">
      <alignment horizontal="center"/>
    </xf>
    <xf numFmtId="1" fontId="15" fillId="0" borderId="25" xfId="0" applyNumberFormat="1" applyFont="1" applyFill="1" applyBorder="1" applyAlignment="1">
      <alignment horizontal="center"/>
    </xf>
    <xf numFmtId="1" fontId="15" fillId="0" borderId="9" xfId="0" applyNumberFormat="1" applyFont="1" applyFill="1" applyBorder="1" applyAlignment="1">
      <alignment horizontal="center"/>
    </xf>
    <xf numFmtId="1" fontId="15" fillId="0" borderId="10" xfId="0" applyNumberFormat="1" applyFont="1" applyFill="1" applyBorder="1" applyAlignment="1">
      <alignment horizontal="center"/>
    </xf>
    <xf numFmtId="1" fontId="15" fillId="0" borderId="29" xfId="0" applyNumberFormat="1" applyFont="1" applyFill="1" applyBorder="1" applyAlignment="1">
      <alignment horizontal="center"/>
    </xf>
    <xf numFmtId="1" fontId="15" fillId="0" borderId="1" xfId="0" applyNumberFormat="1" applyFont="1" applyFill="1" applyBorder="1" applyAlignment="1">
      <alignment horizontal="center"/>
    </xf>
    <xf numFmtId="1" fontId="15" fillId="0" borderId="30" xfId="0" applyNumberFormat="1" applyFont="1" applyFill="1" applyBorder="1" applyAlignment="1">
      <alignment horizontal="center"/>
    </xf>
    <xf numFmtId="0" fontId="34" fillId="0" borderId="0" xfId="0" applyFont="1"/>
    <xf numFmtId="2" fontId="5" fillId="0" borderId="0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16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0" xfId="0" applyFont="1" applyFill="1" applyAlignment="1">
      <alignment horizontal="left"/>
    </xf>
    <xf numFmtId="0" fontId="15" fillId="0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5" fillId="0" borderId="0" xfId="0" applyFont="1" applyAlignment="1">
      <alignment horizontal="center"/>
    </xf>
    <xf numFmtId="0" fontId="14" fillId="0" borderId="42" xfId="0" applyFont="1" applyFill="1" applyBorder="1" applyAlignment="1">
      <alignment horizontal="center"/>
    </xf>
    <xf numFmtId="1" fontId="15" fillId="0" borderId="40" xfId="0" applyNumberFormat="1" applyFont="1" applyFill="1" applyBorder="1" applyAlignment="1">
      <alignment horizontal="center"/>
    </xf>
    <xf numFmtId="1" fontId="15" fillId="0" borderId="38" xfId="0" applyNumberFormat="1" applyFont="1" applyFill="1" applyBorder="1" applyAlignment="1">
      <alignment horizontal="center"/>
    </xf>
    <xf numFmtId="1" fontId="15" fillId="0" borderId="11" xfId="0" applyNumberFormat="1" applyFont="1" applyFill="1" applyBorder="1" applyAlignment="1">
      <alignment horizontal="center"/>
    </xf>
    <xf numFmtId="1" fontId="15" fillId="0" borderId="39" xfId="0" applyNumberFormat="1" applyFont="1" applyFill="1" applyBorder="1" applyAlignment="1">
      <alignment horizontal="center"/>
    </xf>
    <xf numFmtId="0" fontId="14" fillId="0" borderId="29" xfId="0" applyFont="1" applyFill="1" applyBorder="1" applyAlignment="1">
      <alignment horizontal="center"/>
    </xf>
    <xf numFmtId="165" fontId="15" fillId="0" borderId="40" xfId="0" applyNumberFormat="1" applyFont="1" applyFill="1" applyBorder="1" applyAlignment="1">
      <alignment horizontal="center"/>
    </xf>
    <xf numFmtId="2" fontId="15" fillId="0" borderId="21" xfId="0" applyNumberFormat="1" applyFont="1" applyFill="1" applyBorder="1" applyAlignment="1">
      <alignment horizontal="center"/>
    </xf>
    <xf numFmtId="2" fontId="15" fillId="0" borderId="38" xfId="0" applyNumberFormat="1" applyFont="1" applyFill="1" applyBorder="1" applyAlignment="1">
      <alignment horizontal="center"/>
    </xf>
    <xf numFmtId="2" fontId="15" fillId="0" borderId="26" xfId="0" applyNumberFormat="1" applyFont="1" applyFill="1" applyBorder="1" applyAlignment="1">
      <alignment horizontal="center"/>
    </xf>
    <xf numFmtId="165" fontId="15" fillId="0" borderId="11" xfId="0" applyNumberFormat="1" applyFont="1" applyFill="1" applyBorder="1" applyAlignment="1">
      <alignment horizontal="center"/>
    </xf>
    <xf numFmtId="2" fontId="15" fillId="0" borderId="13" xfId="0" applyNumberFormat="1" applyFont="1" applyFill="1" applyBorder="1" applyAlignment="1">
      <alignment horizontal="center"/>
    </xf>
    <xf numFmtId="165" fontId="15" fillId="0" borderId="38" xfId="0" applyNumberFormat="1" applyFont="1" applyFill="1" applyBorder="1" applyAlignment="1">
      <alignment horizontal="center"/>
    </xf>
    <xf numFmtId="165" fontId="15" fillId="0" borderId="39" xfId="0" applyNumberFormat="1" applyFont="1" applyFill="1" applyBorder="1" applyAlignment="1">
      <alignment horizontal="center"/>
    </xf>
    <xf numFmtId="2" fontId="15" fillId="0" borderId="31" xfId="0" applyNumberFormat="1" applyFont="1" applyFill="1" applyBorder="1" applyAlignment="1">
      <alignment horizontal="center"/>
    </xf>
    <xf numFmtId="0" fontId="14" fillId="0" borderId="3" xfId="0" applyFont="1" applyFill="1" applyBorder="1" applyAlignment="1">
      <alignment horizontal="left"/>
    </xf>
    <xf numFmtId="0" fontId="35" fillId="0" borderId="0" xfId="0" applyFont="1" applyFill="1"/>
    <xf numFmtId="0" fontId="35" fillId="0" borderId="0" xfId="0" applyFont="1"/>
    <xf numFmtId="0" fontId="36" fillId="0" borderId="0" xfId="0" applyFont="1"/>
    <xf numFmtId="0" fontId="4" fillId="0" borderId="15" xfId="0" applyFont="1" applyBorder="1" applyAlignment="1">
      <alignment horizontal="center" vertical="center"/>
    </xf>
    <xf numFmtId="2" fontId="15" fillId="0" borderId="11" xfId="0" applyNumberFormat="1" applyFont="1" applyFill="1" applyBorder="1" applyAlignment="1">
      <alignment horizontal="center"/>
    </xf>
    <xf numFmtId="16" fontId="15" fillId="0" borderId="0" xfId="0" applyNumberFormat="1" applyFont="1"/>
    <xf numFmtId="14" fontId="15" fillId="0" borderId="0" xfId="0" applyNumberFormat="1" applyFont="1"/>
    <xf numFmtId="14" fontId="15" fillId="0" borderId="0" xfId="0" applyNumberFormat="1" applyFont="1"/>
    <xf numFmtId="0" fontId="14" fillId="0" borderId="5" xfId="0" applyFont="1" applyFill="1" applyBorder="1" applyAlignment="1">
      <alignment horizontal="center"/>
    </xf>
    <xf numFmtId="0" fontId="15" fillId="0" borderId="16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0" borderId="32" xfId="0" applyFont="1" applyFill="1" applyBorder="1" applyAlignment="1">
      <alignment horizontal="center"/>
    </xf>
    <xf numFmtId="0" fontId="14" fillId="0" borderId="49" xfId="0" applyFont="1" applyBorder="1" applyAlignment="1">
      <alignment horizontal="center"/>
    </xf>
    <xf numFmtId="0" fontId="15" fillId="0" borderId="49" xfId="0" applyFont="1" applyBorder="1"/>
    <xf numFmtId="0" fontId="0" fillId="0" borderId="49" xfId="0" applyBorder="1"/>
    <xf numFmtId="0" fontId="14" fillId="0" borderId="48" xfId="0" applyFont="1" applyBorder="1" applyAlignment="1">
      <alignment horizontal="center"/>
    </xf>
    <xf numFmtId="0" fontId="15" fillId="0" borderId="48" xfId="0" applyFont="1" applyBorder="1"/>
    <xf numFmtId="0" fontId="0" fillId="0" borderId="48" xfId="0" applyBorder="1"/>
    <xf numFmtId="0" fontId="0" fillId="0" borderId="2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5" fillId="0" borderId="47" xfId="0" applyFont="1" applyFill="1" applyBorder="1"/>
    <xf numFmtId="164" fontId="15" fillId="2" borderId="14" xfId="0" applyNumberFormat="1" applyFont="1" applyFill="1" applyBorder="1" applyAlignment="1">
      <alignment horizontal="center"/>
    </xf>
    <xf numFmtId="164" fontId="15" fillId="2" borderId="11" xfId="0" applyNumberFormat="1" applyFont="1" applyFill="1" applyBorder="1" applyAlignment="1">
      <alignment horizontal="center"/>
    </xf>
    <xf numFmtId="164" fontId="15" fillId="2" borderId="13" xfId="0" applyNumberFormat="1" applyFont="1" applyFill="1" applyBorder="1" applyAlignment="1">
      <alignment horizontal="center"/>
    </xf>
    <xf numFmtId="166" fontId="15" fillId="2" borderId="0" xfId="0" applyNumberFormat="1" applyFont="1" applyFill="1" applyBorder="1" applyAlignment="1">
      <alignment horizontal="center"/>
    </xf>
    <xf numFmtId="164" fontId="15" fillId="2" borderId="0" xfId="0" applyNumberFormat="1" applyFont="1" applyFill="1" applyBorder="1" applyAlignment="1">
      <alignment horizontal="center"/>
    </xf>
    <xf numFmtId="164" fontId="15" fillId="2" borderId="21" xfId="0" applyNumberFormat="1" applyFont="1" applyFill="1" applyBorder="1" applyAlignment="1">
      <alignment horizontal="center"/>
    </xf>
    <xf numFmtId="14" fontId="4" fillId="0" borderId="0" xfId="0" applyNumberFormat="1" applyFont="1"/>
    <xf numFmtId="0" fontId="4" fillId="0" borderId="4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0" fillId="0" borderId="0" xfId="0" applyFont="1" applyFill="1" applyBorder="1" applyAlignment="1">
      <alignment horizontal="left"/>
    </xf>
    <xf numFmtId="0" fontId="15" fillId="0" borderId="16" xfId="0" applyFont="1" applyFill="1" applyBorder="1" applyAlignment="1">
      <alignment horizontal="center"/>
    </xf>
    <xf numFmtId="0" fontId="15" fillId="0" borderId="5" xfId="0" applyFont="1" applyFill="1" applyBorder="1" applyAlignment="1">
      <alignment horizontal="center"/>
    </xf>
    <xf numFmtId="0" fontId="15" fillId="0" borderId="32" xfId="0" applyFont="1" applyFill="1" applyBorder="1" applyAlignment="1">
      <alignment horizontal="center"/>
    </xf>
    <xf numFmtId="0" fontId="14" fillId="0" borderId="44" xfId="0" applyFont="1" applyFill="1" applyBorder="1" applyAlignment="1">
      <alignment horizontal="center" vertical="center" wrapText="1"/>
    </xf>
    <xf numFmtId="0" fontId="14" fillId="0" borderId="4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right"/>
    </xf>
    <xf numFmtId="0" fontId="14" fillId="0" borderId="13" xfId="0" applyFont="1" applyFill="1" applyBorder="1" applyAlignment="1">
      <alignment horizontal="right"/>
    </xf>
    <xf numFmtId="0" fontId="14" fillId="0" borderId="45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5" fillId="0" borderId="30" xfId="0" applyFont="1" applyFill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4" fillId="0" borderId="16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32" xfId="0" applyFont="1" applyFill="1" applyBorder="1" applyAlignment="1">
      <alignment horizontal="center"/>
    </xf>
    <xf numFmtId="0" fontId="14" fillId="0" borderId="0" xfId="0" applyFont="1" applyFill="1" applyAlignment="1">
      <alignment horizontal="left"/>
    </xf>
    <xf numFmtId="0" fontId="15" fillId="0" borderId="41" xfId="0" applyFont="1" applyFill="1" applyBorder="1" applyAlignment="1">
      <alignment horizontal="center" vertical="center" wrapText="1"/>
    </xf>
    <xf numFmtId="0" fontId="15" fillId="0" borderId="45" xfId="0" applyFont="1" applyFill="1" applyBorder="1" applyAlignment="1">
      <alignment horizontal="center" vertical="center" wrapText="1"/>
    </xf>
    <xf numFmtId="0" fontId="15" fillId="0" borderId="44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0" fillId="3" borderId="34" xfId="0" applyFill="1" applyBorder="1"/>
    <xf numFmtId="0" fontId="1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DP</a:t>
            </a:r>
            <a:r>
              <a:rPr lang="en-US" sz="1800" baseline="0"/>
              <a:t> Glucose Standard Curve</a:t>
            </a:r>
            <a:endParaRPr lang="en-US" sz="18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7773282294796009"/>
                  <c:y val="-0.67275947536411485"/>
                </c:manualLayout>
              </c:layout>
              <c:numFmt formatCode="General" sourceLinked="0"/>
            </c:trendlineLbl>
          </c:trendline>
          <c:xVal>
            <c:numRef>
              <c:f>'DP, Plate 1'!$C$62:$C$69</c:f>
              <c:numCache>
                <c:formatCode>0.00</c:formatCode>
                <c:ptCount val="8"/>
                <c:pt idx="0" formatCode="0">
                  <c:v>0</c:v>
                </c:pt>
                <c:pt idx="1">
                  <c:v>0.25</c:v>
                </c:pt>
                <c:pt idx="2" formatCode="0.0">
                  <c:v>0.5</c:v>
                </c:pt>
                <c:pt idx="3" formatCode="0">
                  <c:v>1</c:v>
                </c:pt>
                <c:pt idx="4" formatCode="0.0">
                  <c:v>1.5</c:v>
                </c:pt>
                <c:pt idx="5" formatCode="0">
                  <c:v>3</c:v>
                </c:pt>
                <c:pt idx="6" formatCode="0">
                  <c:v>5</c:v>
                </c:pt>
                <c:pt idx="7" formatCode="0">
                  <c:v>7</c:v>
                </c:pt>
              </c:numCache>
            </c:numRef>
          </c:xVal>
          <c:yVal>
            <c:numRef>
              <c:f>'DP, Plate 1'!$D$62:$D$69</c:f>
              <c:numCache>
                <c:formatCode>0.000</c:formatCode>
                <c:ptCount val="8"/>
                <c:pt idx="0">
                  <c:v>0.65926666666666667</c:v>
                </c:pt>
                <c:pt idx="1">
                  <c:v>0.65529999999999999</c:v>
                </c:pt>
                <c:pt idx="2">
                  <c:v>0.62850000000000006</c:v>
                </c:pt>
                <c:pt idx="3">
                  <c:v>0.62563333333333337</c:v>
                </c:pt>
                <c:pt idx="4">
                  <c:v>0.59909999999999997</c:v>
                </c:pt>
                <c:pt idx="5">
                  <c:v>0.52936666666666665</c:v>
                </c:pt>
                <c:pt idx="6">
                  <c:v>0.41793333333333332</c:v>
                </c:pt>
                <c:pt idx="7">
                  <c:v>0.29330000000000001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85-4A33-8F51-8F318589C2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33696"/>
        <c:axId val="152344064"/>
      </c:scatterChart>
      <c:valAx>
        <c:axId val="15233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Glucose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52344064"/>
        <c:crosses val="autoZero"/>
        <c:crossBetween val="midCat"/>
      </c:valAx>
      <c:valAx>
        <c:axId val="152344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OD (420-500 nm)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2333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DP</a:t>
            </a:r>
            <a:r>
              <a:rPr lang="en-US" sz="1800" baseline="0"/>
              <a:t> Glucose Standard Curve</a:t>
            </a:r>
            <a:endParaRPr lang="en-US" sz="18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7773282294796009"/>
                  <c:y val="-0.67275947536411485"/>
                </c:manualLayout>
              </c:layout>
              <c:numFmt formatCode="General" sourceLinked="0"/>
            </c:trendlineLbl>
          </c:trendline>
          <c:xVal>
            <c:numRef>
              <c:f>'DP, Plate 2'!$C$62:$C$69</c:f>
              <c:numCache>
                <c:formatCode>0.00</c:formatCode>
                <c:ptCount val="8"/>
                <c:pt idx="0" formatCode="0">
                  <c:v>0</c:v>
                </c:pt>
                <c:pt idx="1">
                  <c:v>0.25</c:v>
                </c:pt>
                <c:pt idx="2" formatCode="0.0">
                  <c:v>0.5</c:v>
                </c:pt>
                <c:pt idx="3" formatCode="0">
                  <c:v>1</c:v>
                </c:pt>
                <c:pt idx="4" formatCode="0.0">
                  <c:v>1.5</c:v>
                </c:pt>
                <c:pt idx="5" formatCode="0">
                  <c:v>3</c:v>
                </c:pt>
                <c:pt idx="6" formatCode="0">
                  <c:v>5</c:v>
                </c:pt>
                <c:pt idx="7" formatCode="0">
                  <c:v>7</c:v>
                </c:pt>
              </c:numCache>
            </c:numRef>
          </c:xVal>
          <c:yVal>
            <c:numRef>
              <c:f>'DP, Plate 2'!$D$62:$D$69</c:f>
              <c:numCache>
                <c:formatCode>0.000</c:formatCode>
                <c:ptCount val="8"/>
                <c:pt idx="0">
                  <c:v>0.69489999999999996</c:v>
                </c:pt>
                <c:pt idx="1">
                  <c:v>0.66900000000000004</c:v>
                </c:pt>
                <c:pt idx="3">
                  <c:v>0.62995000000000001</c:v>
                </c:pt>
                <c:pt idx="4">
                  <c:v>0.59889999999999999</c:v>
                </c:pt>
                <c:pt idx="5">
                  <c:v>0.51600000000000001</c:v>
                </c:pt>
                <c:pt idx="6">
                  <c:v>0.42923333333333336</c:v>
                </c:pt>
                <c:pt idx="7">
                  <c:v>0.29089999999999999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E1-447A-9138-897EEC9E6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33696"/>
        <c:axId val="152344064"/>
      </c:scatterChart>
      <c:valAx>
        <c:axId val="15233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Glucose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52344064"/>
        <c:crosses val="autoZero"/>
        <c:crossBetween val="midCat"/>
      </c:valAx>
      <c:valAx>
        <c:axId val="152344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OD (420-500 nm)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2333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/>
            </a:pPr>
            <a:r>
              <a:rPr lang="en-US" sz="1800"/>
              <a:t>DP</a:t>
            </a:r>
            <a:r>
              <a:rPr lang="en-US" sz="1800" baseline="0"/>
              <a:t> Glucose Standard Curve</a:t>
            </a:r>
            <a:endParaRPr lang="en-US" sz="1800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7773282294796009"/>
                  <c:y val="-0.67275947536411485"/>
                </c:manualLayout>
              </c:layout>
              <c:numFmt formatCode="General" sourceLinked="0"/>
            </c:trendlineLbl>
          </c:trendline>
          <c:xVal>
            <c:numRef>
              <c:f>'DP, Plate 3'!$C$62:$C$69</c:f>
              <c:numCache>
                <c:formatCode>0.00</c:formatCode>
                <c:ptCount val="8"/>
                <c:pt idx="0" formatCode="0">
                  <c:v>0</c:v>
                </c:pt>
                <c:pt idx="1">
                  <c:v>0.25</c:v>
                </c:pt>
                <c:pt idx="2" formatCode="0.0">
                  <c:v>0.5</c:v>
                </c:pt>
                <c:pt idx="3" formatCode="0">
                  <c:v>1</c:v>
                </c:pt>
                <c:pt idx="4" formatCode="0.0">
                  <c:v>1.5</c:v>
                </c:pt>
                <c:pt idx="5" formatCode="0">
                  <c:v>3</c:v>
                </c:pt>
                <c:pt idx="6" formatCode="0">
                  <c:v>5</c:v>
                </c:pt>
                <c:pt idx="7" formatCode="0">
                  <c:v>7</c:v>
                </c:pt>
              </c:numCache>
            </c:numRef>
          </c:xVal>
          <c:yVal>
            <c:numRef>
              <c:f>'DP, Plate 3'!$D$62:$D$69</c:f>
              <c:numCache>
                <c:formatCode>0.000</c:formatCode>
                <c:ptCount val="8"/>
                <c:pt idx="0">
                  <c:v>0.68119999999999992</c:v>
                </c:pt>
                <c:pt idx="1">
                  <c:v>0.67583333333333329</c:v>
                </c:pt>
                <c:pt idx="2">
                  <c:v>0.6530999999999999</c:v>
                </c:pt>
                <c:pt idx="3">
                  <c:v>0.65213333333333334</c:v>
                </c:pt>
                <c:pt idx="4">
                  <c:v>0.61599999999999999</c:v>
                </c:pt>
                <c:pt idx="5">
                  <c:v>0.52653333333333341</c:v>
                </c:pt>
                <c:pt idx="6">
                  <c:v>0.44109999999999994</c:v>
                </c:pt>
                <c:pt idx="7">
                  <c:v>0.30669999999999997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7-4649-8878-0B6C74EB5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33696"/>
        <c:axId val="152344064"/>
      </c:scatterChart>
      <c:valAx>
        <c:axId val="15233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Glucose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52344064"/>
        <c:crosses val="autoZero"/>
        <c:crossBetween val="midCat"/>
      </c:valAx>
      <c:valAx>
        <c:axId val="152344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Mean OD (420-500 nm)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2333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AA Glucose Standard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8561559576045351"/>
                  <c:y val="-0.59248636900330154"/>
                </c:manualLayout>
              </c:layout>
              <c:numFmt formatCode="General" sourceLinked="0"/>
            </c:trendlineLbl>
          </c:trendline>
          <c:xVal>
            <c:numRef>
              <c:f>'AA, Plate 1'!$C$59:$C$64</c:f>
              <c:numCache>
                <c:formatCode>0.00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3</c:v>
                </c:pt>
              </c:numCache>
            </c:numRef>
          </c:xVal>
          <c:yVal>
            <c:numRef>
              <c:f>'AA, Plate 1'!$D$59:$D$64</c:f>
              <c:numCache>
                <c:formatCode>0.000</c:formatCode>
                <c:ptCount val="6"/>
                <c:pt idx="0">
                  <c:v>0.67110000000000003</c:v>
                </c:pt>
                <c:pt idx="1">
                  <c:v>0.62426666666666664</c:v>
                </c:pt>
                <c:pt idx="2">
                  <c:v>0.58473333333333333</c:v>
                </c:pt>
                <c:pt idx="3">
                  <c:v>0.5071</c:v>
                </c:pt>
                <c:pt idx="4">
                  <c:v>0.42</c:v>
                </c:pt>
                <c:pt idx="5">
                  <c:v>0.12090000000000001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BC-4AB5-9B24-924CDA36A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85792"/>
        <c:axId val="152392064"/>
      </c:scatterChart>
      <c:valAx>
        <c:axId val="152385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Glucose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2392064"/>
        <c:crosses val="autoZero"/>
        <c:crossBetween val="midCat"/>
      </c:valAx>
      <c:valAx>
        <c:axId val="152392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 (420-500 nm)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2385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AA Glucose Standard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9579371280879977"/>
                  <c:y val="-0.64215208056013051"/>
                </c:manualLayout>
              </c:layout>
              <c:numFmt formatCode="General" sourceLinked="0"/>
            </c:trendlineLbl>
          </c:trendline>
          <c:xVal>
            <c:numRef>
              <c:f>'AA, Plate 2'!$C$59:$C$64</c:f>
              <c:numCache>
                <c:formatCode>0.00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3</c:v>
                </c:pt>
              </c:numCache>
            </c:numRef>
          </c:xVal>
          <c:yVal>
            <c:numRef>
              <c:f>'AA, Plate 2'!$D$59:$D$64</c:f>
              <c:numCache>
                <c:formatCode>0.000</c:formatCode>
                <c:ptCount val="6"/>
                <c:pt idx="0">
                  <c:v>0.65710000000000013</c:v>
                </c:pt>
                <c:pt idx="1">
                  <c:v>0.61730000000000007</c:v>
                </c:pt>
                <c:pt idx="2">
                  <c:v>0.56770000000000009</c:v>
                </c:pt>
                <c:pt idx="3">
                  <c:v>0.49376666666666669</c:v>
                </c:pt>
                <c:pt idx="4">
                  <c:v>0.38773333333333332</c:v>
                </c:pt>
                <c:pt idx="5">
                  <c:v>9.0299999999999991E-2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2F-4F93-B9A1-0122A0415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85792"/>
        <c:axId val="152392064"/>
      </c:scatterChart>
      <c:valAx>
        <c:axId val="152385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Glucose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2392064"/>
        <c:crosses val="autoZero"/>
        <c:crossBetween val="midCat"/>
      </c:valAx>
      <c:valAx>
        <c:axId val="152392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 (420-500 nm)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2385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AA Glucose Standard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9579371280879977"/>
                  <c:y val="-0.64215208056013051"/>
                </c:manualLayout>
              </c:layout>
              <c:numFmt formatCode="General" sourceLinked="0"/>
            </c:trendlineLbl>
          </c:trendline>
          <c:xVal>
            <c:numRef>
              <c:f>'AA, Plate 2'!$C$59:$C$64</c:f>
              <c:numCache>
                <c:formatCode>0.00</c:formatCode>
                <c:ptCount val="6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1.5</c:v>
                </c:pt>
                <c:pt idx="5">
                  <c:v>3</c:v>
                </c:pt>
              </c:numCache>
            </c:numRef>
          </c:xVal>
          <c:yVal>
            <c:numRef>
              <c:f>'AA, Plate 2'!$D$59:$D$64</c:f>
              <c:numCache>
                <c:formatCode>0.000</c:formatCode>
                <c:ptCount val="6"/>
                <c:pt idx="0">
                  <c:v>0.65710000000000013</c:v>
                </c:pt>
                <c:pt idx="1">
                  <c:v>0.61730000000000007</c:v>
                </c:pt>
                <c:pt idx="2">
                  <c:v>0.56770000000000009</c:v>
                </c:pt>
                <c:pt idx="3">
                  <c:v>0.49376666666666669</c:v>
                </c:pt>
                <c:pt idx="4">
                  <c:v>0.38773333333333332</c:v>
                </c:pt>
                <c:pt idx="5">
                  <c:v>9.0299999999999991E-2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10-40B4-96B0-804D24431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385792"/>
        <c:axId val="152392064"/>
      </c:scatterChart>
      <c:valAx>
        <c:axId val="152385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Glucose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2392064"/>
        <c:crosses val="autoZero"/>
        <c:crossBetween val="midCat"/>
      </c:valAx>
      <c:valAx>
        <c:axId val="1523920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OD (420-500 nm)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2385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72</xdr:row>
      <xdr:rowOff>38101</xdr:rowOff>
    </xdr:from>
    <xdr:to>
      <xdr:col>9</xdr:col>
      <xdr:colOff>301301</xdr:colOff>
      <xdr:row>88</xdr:row>
      <xdr:rowOff>145791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72</xdr:row>
      <xdr:rowOff>38101</xdr:rowOff>
    </xdr:from>
    <xdr:to>
      <xdr:col>9</xdr:col>
      <xdr:colOff>301301</xdr:colOff>
      <xdr:row>88</xdr:row>
      <xdr:rowOff>145791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72</xdr:row>
      <xdr:rowOff>38101</xdr:rowOff>
    </xdr:from>
    <xdr:to>
      <xdr:col>9</xdr:col>
      <xdr:colOff>301301</xdr:colOff>
      <xdr:row>88</xdr:row>
      <xdr:rowOff>145791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69</xdr:row>
      <xdr:rowOff>57150</xdr:rowOff>
    </xdr:from>
    <xdr:to>
      <xdr:col>7</xdr:col>
      <xdr:colOff>714375</xdr:colOff>
      <xdr:row>86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69</xdr:row>
      <xdr:rowOff>66675</xdr:rowOff>
    </xdr:from>
    <xdr:to>
      <xdr:col>7</xdr:col>
      <xdr:colOff>752475</xdr:colOff>
      <xdr:row>86</xdr:row>
      <xdr:rowOff>123825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69</xdr:row>
      <xdr:rowOff>66675</xdr:rowOff>
    </xdr:from>
    <xdr:to>
      <xdr:col>7</xdr:col>
      <xdr:colOff>752475</xdr:colOff>
      <xdr:row>86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5"/>
  <sheetViews>
    <sheetView tabSelected="1" topLeftCell="A44" zoomScaleNormal="100" workbookViewId="0">
      <selection activeCell="J64" sqref="J64:J65"/>
    </sheetView>
  </sheetViews>
  <sheetFormatPr defaultRowHeight="12.75" x14ac:dyDescent="0.2"/>
  <cols>
    <col min="2" max="3" width="9.85546875" customWidth="1"/>
    <col min="4" max="4" width="11.42578125" customWidth="1"/>
    <col min="5" max="5" width="10.7109375" customWidth="1"/>
    <col min="6" max="8" width="12.7109375" customWidth="1"/>
    <col min="10" max="10" width="11" bestFit="1" customWidth="1"/>
    <col min="11" max="12" width="12.7109375" customWidth="1"/>
  </cols>
  <sheetData>
    <row r="1" spans="1:13" ht="19.5" x14ac:dyDescent="0.3">
      <c r="A1" s="250" t="s">
        <v>132</v>
      </c>
      <c r="B1" s="251"/>
      <c r="D1" s="251"/>
      <c r="E1" s="252"/>
      <c r="F1" s="252"/>
    </row>
    <row r="2" spans="1:13" ht="12.75" customHeight="1" x14ac:dyDescent="0.2">
      <c r="A2" s="194"/>
      <c r="B2" s="194"/>
      <c r="D2" s="194"/>
    </row>
    <row r="3" spans="1:13" ht="15.75" x14ac:dyDescent="0.25">
      <c r="A3" s="1" t="s">
        <v>69</v>
      </c>
      <c r="B3" s="1"/>
      <c r="D3" s="1"/>
      <c r="F3" s="6"/>
    </row>
    <row r="4" spans="1:13" ht="15" x14ac:dyDescent="0.25">
      <c r="A4" s="2" t="s">
        <v>70</v>
      </c>
      <c r="B4" s="2"/>
      <c r="D4" s="2"/>
      <c r="F4" s="6"/>
    </row>
    <row r="5" spans="1:13" ht="15" x14ac:dyDescent="0.25">
      <c r="A5" s="2"/>
      <c r="B5" s="2"/>
      <c r="D5" s="2"/>
      <c r="F5" s="6"/>
    </row>
    <row r="6" spans="1:13" s="3" customFormat="1" x14ac:dyDescent="0.2">
      <c r="A6" s="222" t="s">
        <v>120</v>
      </c>
      <c r="B6" s="222" t="s">
        <v>121</v>
      </c>
      <c r="F6" s="2"/>
    </row>
    <row r="7" spans="1:13" x14ac:dyDescent="0.2">
      <c r="E7" s="2"/>
      <c r="F7" s="3"/>
      <c r="G7" s="17"/>
      <c r="H7" s="17"/>
      <c r="K7" s="4"/>
      <c r="L7" s="4"/>
    </row>
    <row r="8" spans="1:13" s="3" customFormat="1" x14ac:dyDescent="0.2">
      <c r="G8" s="281" t="s">
        <v>61</v>
      </c>
      <c r="H8" s="281"/>
      <c r="I8" s="13"/>
      <c r="J8" s="13"/>
      <c r="K8" s="282"/>
      <c r="L8" s="282"/>
    </row>
    <row r="9" spans="1:13" s="2" customFormat="1" ht="24.75" thickBot="1" x14ac:dyDescent="0.25">
      <c r="A9" s="253" t="s">
        <v>126</v>
      </c>
      <c r="B9" s="210" t="s">
        <v>119</v>
      </c>
      <c r="C9" s="210" t="s">
        <v>123</v>
      </c>
      <c r="D9" s="224" t="s">
        <v>122</v>
      </c>
      <c r="E9" s="11" t="s">
        <v>118</v>
      </c>
      <c r="F9" s="11" t="s">
        <v>117</v>
      </c>
      <c r="G9" s="18" t="s">
        <v>76</v>
      </c>
      <c r="H9" s="18" t="s">
        <v>77</v>
      </c>
      <c r="J9" s="22"/>
      <c r="K9" s="23"/>
      <c r="L9" s="23"/>
      <c r="M9" s="12"/>
    </row>
    <row r="10" spans="1:13" s="2" customFormat="1" x14ac:dyDescent="0.2">
      <c r="A10" s="278" t="s">
        <v>127</v>
      </c>
      <c r="B10" s="209">
        <v>1</v>
      </c>
      <c r="C10" s="2" t="s">
        <v>198</v>
      </c>
      <c r="G10" s="223">
        <f>'DP, Plate 1'!F122</f>
        <v>134.69856459330143</v>
      </c>
      <c r="H10" s="223">
        <f>'AA, Plate 1'!F120</f>
        <v>60.114385420705709</v>
      </c>
      <c r="J10" s="22"/>
      <c r="K10" s="23"/>
      <c r="L10" s="23"/>
      <c r="M10" s="12"/>
    </row>
    <row r="11" spans="1:13" s="2" customFormat="1" x14ac:dyDescent="0.2">
      <c r="A11" s="279"/>
      <c r="B11" s="209">
        <v>2</v>
      </c>
      <c r="C11" s="2" t="s">
        <v>198</v>
      </c>
      <c r="G11" s="223">
        <f>'DP, Plate 1'!F123</f>
        <v>137.30143540669857</v>
      </c>
      <c r="H11" s="223">
        <f>'AA, Plate 1'!F121</f>
        <v>62.685614579294302</v>
      </c>
      <c r="J11" s="22"/>
      <c r="K11" s="5" t="s">
        <v>51</v>
      </c>
      <c r="L11" s="23"/>
      <c r="M11" s="12"/>
    </row>
    <row r="12" spans="1:13" s="2" customFormat="1" ht="15" x14ac:dyDescent="0.25">
      <c r="A12" s="279"/>
      <c r="B12" s="209">
        <v>3</v>
      </c>
      <c r="C12" s="263" t="s">
        <v>133</v>
      </c>
      <c r="D12" s="264" t="s">
        <v>134</v>
      </c>
      <c r="E12" s="262">
        <v>1216</v>
      </c>
      <c r="F12" s="277">
        <v>44589</v>
      </c>
      <c r="G12" s="223">
        <f>'DP, Plate 1'!F124</f>
        <v>85.620750440695019</v>
      </c>
      <c r="H12" s="223">
        <f>'AA, Plate 1'!F122</f>
        <v>80.977846710611345</v>
      </c>
      <c r="J12" s="22"/>
      <c r="K12" s="3" t="s">
        <v>52</v>
      </c>
      <c r="L12" s="23"/>
      <c r="M12" s="12"/>
    </row>
    <row r="13" spans="1:13" s="2" customFormat="1" ht="13.5" thickBot="1" x14ac:dyDescent="0.25">
      <c r="A13" s="279"/>
      <c r="B13" s="209">
        <v>4</v>
      </c>
      <c r="C13" s="269"/>
      <c r="D13" s="269"/>
      <c r="E13" s="268" t="s">
        <v>135</v>
      </c>
      <c r="F13" s="277">
        <v>44589</v>
      </c>
      <c r="G13" s="223">
        <f>'DP, Plate 1'!F125</f>
        <v>176.39587005791989</v>
      </c>
      <c r="H13" s="223">
        <f>'AA, Plate 1'!F123</f>
        <v>93.076114773167888</v>
      </c>
      <c r="J13" s="22"/>
      <c r="K13" s="3" t="s">
        <v>50</v>
      </c>
      <c r="L13" s="23"/>
      <c r="M13" s="12"/>
    </row>
    <row r="14" spans="1:13" s="2" customFormat="1" ht="15" x14ac:dyDescent="0.25">
      <c r="A14" s="279"/>
      <c r="B14" s="209">
        <v>5</v>
      </c>
      <c r="C14" s="266" t="s">
        <v>136</v>
      </c>
      <c r="D14" s="267" t="s">
        <v>134</v>
      </c>
      <c r="E14" s="265">
        <v>1217</v>
      </c>
      <c r="F14" s="277">
        <v>44589</v>
      </c>
      <c r="G14" s="223">
        <f>'DP, Plate 1'!F126</f>
        <v>104.49156383782427</v>
      </c>
      <c r="H14" s="223">
        <f>'AA, Plate 1'!F124</f>
        <v>102.5079229675585</v>
      </c>
      <c r="J14" s="22"/>
      <c r="K14" s="3" t="s">
        <v>53</v>
      </c>
      <c r="L14" s="23"/>
      <c r="M14" s="12"/>
    </row>
    <row r="15" spans="1:13" s="2" customFormat="1" ht="15" x14ac:dyDescent="0.25">
      <c r="A15" s="279"/>
      <c r="B15" s="209">
        <v>6</v>
      </c>
      <c r="C15" s="263" t="s">
        <v>137</v>
      </c>
      <c r="D15" s="264" t="s">
        <v>134</v>
      </c>
      <c r="E15" s="262">
        <v>1218</v>
      </c>
      <c r="F15" s="277">
        <v>44589</v>
      </c>
      <c r="G15" s="223">
        <f>'DP, Plate 1'!F127</f>
        <v>103.48123898262403</v>
      </c>
      <c r="H15" s="223">
        <f>'AA, Plate 1'!F125</f>
        <v>81.255602946878625</v>
      </c>
      <c r="J15" s="22"/>
      <c r="K15" s="3" t="s">
        <v>60</v>
      </c>
      <c r="L15" s="23"/>
      <c r="M15" s="12"/>
    </row>
    <row r="16" spans="1:13" s="2" customFormat="1" ht="15" x14ac:dyDescent="0.25">
      <c r="A16" s="279"/>
      <c r="B16" s="209">
        <v>7</v>
      </c>
      <c r="C16" s="263" t="s">
        <v>138</v>
      </c>
      <c r="D16" s="264" t="s">
        <v>134</v>
      </c>
      <c r="E16" s="262">
        <v>1219</v>
      </c>
      <c r="F16" s="277">
        <v>44589</v>
      </c>
      <c r="G16" s="223">
        <f>'DP, Plate 1'!F128</f>
        <v>124.09871568874341</v>
      </c>
      <c r="H16" s="223">
        <f>'AA, Plate 1'!F126</f>
        <v>104.23001163241565</v>
      </c>
      <c r="J16" s="22"/>
      <c r="K16" s="3" t="s">
        <v>62</v>
      </c>
      <c r="L16" s="23"/>
      <c r="M16" s="12"/>
    </row>
    <row r="17" spans="1:22" s="2" customFormat="1" ht="15" x14ac:dyDescent="0.25">
      <c r="A17" s="279"/>
      <c r="B17" s="209">
        <v>8</v>
      </c>
      <c r="C17" s="263" t="s">
        <v>139</v>
      </c>
      <c r="D17" s="264" t="s">
        <v>134</v>
      </c>
      <c r="E17" s="262">
        <v>1220</v>
      </c>
      <c r="F17" s="277">
        <v>44589</v>
      </c>
      <c r="G17" s="223">
        <f>'DP, Plate 1'!F129</f>
        <v>114.27801561319569</v>
      </c>
      <c r="H17" s="223">
        <f>'AA, Plate 1'!F127</f>
        <v>83.247511955538315</v>
      </c>
      <c r="J17" s="22"/>
      <c r="K17" s="23"/>
      <c r="L17" s="23"/>
      <c r="M17" s="12"/>
    </row>
    <row r="18" spans="1:22" s="2" customFormat="1" ht="15" x14ac:dyDescent="0.25">
      <c r="A18" s="279"/>
      <c r="B18" s="209">
        <v>9</v>
      </c>
      <c r="C18" s="263" t="s">
        <v>140</v>
      </c>
      <c r="D18" s="264" t="s">
        <v>134</v>
      </c>
      <c r="E18" s="262">
        <v>1221</v>
      </c>
      <c r="F18" s="277">
        <v>44589</v>
      </c>
      <c r="G18" s="223">
        <f>'DP, Plate 1'!F130</f>
        <v>119.54369176529846</v>
      </c>
      <c r="H18" s="223">
        <f>'AA, Plate 1'!F128</f>
        <v>87.651932273491028</v>
      </c>
      <c r="J18" s="22"/>
      <c r="K18" s="23"/>
      <c r="L18" s="23"/>
      <c r="M18" s="12"/>
    </row>
    <row r="19" spans="1:22" s="2" customFormat="1" ht="15" x14ac:dyDescent="0.25">
      <c r="A19" s="279"/>
      <c r="B19" s="209">
        <v>10</v>
      </c>
      <c r="C19" s="263" t="s">
        <v>141</v>
      </c>
      <c r="D19" s="264" t="s">
        <v>134</v>
      </c>
      <c r="E19" s="262">
        <v>1222</v>
      </c>
      <c r="F19" s="277">
        <v>44589</v>
      </c>
      <c r="G19" s="223">
        <f>'DP, Plate 1'!F131</f>
        <v>128.44824981113072</v>
      </c>
      <c r="H19" s="223">
        <f>'AA, Plate 1'!F129</f>
        <v>78.105053638361099</v>
      </c>
      <c r="J19" s="22"/>
      <c r="K19" s="23"/>
      <c r="L19" s="23"/>
      <c r="M19" s="12"/>
    </row>
    <row r="20" spans="1:22" s="2" customFormat="1" ht="15" x14ac:dyDescent="0.25">
      <c r="A20" s="279"/>
      <c r="B20" s="209">
        <v>11</v>
      </c>
      <c r="C20" s="263" t="s">
        <v>142</v>
      </c>
      <c r="D20" s="264" t="s">
        <v>134</v>
      </c>
      <c r="E20" s="262">
        <v>1223</v>
      </c>
      <c r="F20" s="277">
        <v>44589</v>
      </c>
      <c r="G20" s="223">
        <f>'DP, Plate 1'!F132</f>
        <v>91.494333920926707</v>
      </c>
      <c r="H20" s="223">
        <f>'AA, Plate 1'!F130</f>
        <v>96.389349877213391</v>
      </c>
      <c r="J20" s="22"/>
      <c r="K20" s="23"/>
      <c r="L20" s="23"/>
      <c r="M20" s="12"/>
    </row>
    <row r="21" spans="1:22" ht="15" x14ac:dyDescent="0.25">
      <c r="A21" s="279"/>
      <c r="B21" s="209">
        <v>12</v>
      </c>
      <c r="C21" s="263" t="s">
        <v>143</v>
      </c>
      <c r="D21" s="264" t="s">
        <v>134</v>
      </c>
      <c r="E21" s="262">
        <v>1224</v>
      </c>
      <c r="F21" s="277">
        <v>44589</v>
      </c>
      <c r="G21" s="223">
        <f>'DP, Plate 1'!F133</f>
        <v>93.497859481238976</v>
      </c>
      <c r="H21" s="223">
        <f>'AA, Plate 1'!F131</f>
        <v>91.572263151092159</v>
      </c>
      <c r="J21" s="4"/>
      <c r="K21" s="21"/>
      <c r="L21" s="21"/>
      <c r="N21" s="4"/>
      <c r="O21" s="4"/>
      <c r="P21" s="4"/>
      <c r="Q21" s="4"/>
      <c r="R21" s="4"/>
      <c r="S21" s="4"/>
      <c r="T21" s="4"/>
      <c r="U21" s="4"/>
      <c r="V21" s="4"/>
    </row>
    <row r="22" spans="1:22" ht="15" x14ac:dyDescent="0.25">
      <c r="A22" s="279"/>
      <c r="B22" s="209">
        <v>13</v>
      </c>
      <c r="C22" s="263" t="s">
        <v>144</v>
      </c>
      <c r="D22" s="264" t="s">
        <v>134</v>
      </c>
      <c r="E22" s="262">
        <v>1225</v>
      </c>
      <c r="F22" s="277">
        <v>44589</v>
      </c>
      <c r="G22" s="223">
        <f>'DP, Plate 1'!F134</f>
        <v>142.45580458322843</v>
      </c>
      <c r="H22" s="223">
        <f>'AA, Plate 1'!F132</f>
        <v>104.49983197621818</v>
      </c>
      <c r="J22" s="4"/>
      <c r="K22" s="15"/>
      <c r="L22" s="24"/>
      <c r="N22" s="16"/>
      <c r="O22" s="4"/>
      <c r="P22" s="4"/>
      <c r="Q22" s="4"/>
      <c r="R22" s="4"/>
      <c r="S22" s="4"/>
      <c r="T22" s="4"/>
      <c r="U22" s="4"/>
      <c r="V22" s="4"/>
    </row>
    <row r="23" spans="1:22" ht="15" x14ac:dyDescent="0.25">
      <c r="A23" s="279"/>
      <c r="B23" s="209">
        <v>14</v>
      </c>
      <c r="C23" s="263" t="s">
        <v>145</v>
      </c>
      <c r="D23" s="264" t="s">
        <v>134</v>
      </c>
      <c r="E23" s="262">
        <v>1226</v>
      </c>
      <c r="F23" s="277">
        <v>44589</v>
      </c>
      <c r="G23" s="223">
        <f>'DP, Plate 1'!F135</f>
        <v>150.12742382271469</v>
      </c>
      <c r="H23" s="223">
        <f>'AA, Plate 1'!F133</f>
        <v>93.818120718624783</v>
      </c>
      <c r="J23" s="4"/>
      <c r="K23" s="15"/>
      <c r="L23" s="24"/>
      <c r="N23" s="13"/>
      <c r="O23" s="4"/>
      <c r="P23" s="4"/>
      <c r="Q23" s="4"/>
      <c r="R23" s="4"/>
      <c r="S23" s="4"/>
      <c r="T23" s="4"/>
      <c r="U23" s="4"/>
      <c r="V23" s="4"/>
    </row>
    <row r="24" spans="1:22" ht="15" x14ac:dyDescent="0.25">
      <c r="A24" s="279"/>
      <c r="B24" s="209">
        <v>15</v>
      </c>
      <c r="C24" s="263" t="s">
        <v>146</v>
      </c>
      <c r="D24" s="264" t="s">
        <v>134</v>
      </c>
      <c r="E24" s="262">
        <v>1227</v>
      </c>
      <c r="F24" s="277">
        <v>44589</v>
      </c>
      <c r="G24" s="223">
        <f>'DP, Plate 1'!F136</f>
        <v>105.21077814152608</v>
      </c>
      <c r="H24" s="223">
        <f>'AA, Plate 1'!F134</f>
        <v>86.362349747964331</v>
      </c>
      <c r="J24" s="4"/>
      <c r="K24" s="15"/>
      <c r="L24" s="24"/>
      <c r="N24" s="4"/>
      <c r="O24" s="4"/>
      <c r="P24" s="4"/>
      <c r="Q24" s="4"/>
      <c r="R24" s="4"/>
      <c r="S24" s="4"/>
      <c r="T24" s="4"/>
      <c r="U24" s="4"/>
      <c r="V24" s="4"/>
    </row>
    <row r="25" spans="1:22" ht="15" x14ac:dyDescent="0.25">
      <c r="A25" s="279"/>
      <c r="B25" s="209">
        <v>16</v>
      </c>
      <c r="C25" s="263" t="s">
        <v>147</v>
      </c>
      <c r="D25" s="264" t="s">
        <v>134</v>
      </c>
      <c r="E25" s="262">
        <v>1228</v>
      </c>
      <c r="F25" s="277">
        <v>44589</v>
      </c>
      <c r="G25" s="223">
        <f>'DP, Plate 1'!F137</f>
        <v>99.850919163938599</v>
      </c>
      <c r="H25" s="223">
        <f>'AA, Plate 1'!F135</f>
        <v>99.960501486364223</v>
      </c>
      <c r="J25" s="4"/>
      <c r="K25" s="15"/>
      <c r="L25" s="24"/>
      <c r="N25" s="4"/>
      <c r="O25" s="19"/>
      <c r="P25" s="20"/>
      <c r="Q25" s="20"/>
      <c r="R25" s="20"/>
      <c r="S25" s="20"/>
      <c r="T25" s="4"/>
      <c r="U25" s="4"/>
      <c r="V25" s="4"/>
    </row>
    <row r="26" spans="1:22" ht="15" x14ac:dyDescent="0.25">
      <c r="A26" s="279"/>
      <c r="B26" s="209">
        <v>17</v>
      </c>
      <c r="C26" s="263" t="s">
        <v>148</v>
      </c>
      <c r="D26" s="264" t="s">
        <v>134</v>
      </c>
      <c r="E26" s="262">
        <v>1229</v>
      </c>
      <c r="F26" s="277">
        <v>44589</v>
      </c>
      <c r="G26" s="223">
        <f>'DP, Plate 1'!F138</f>
        <v>122.04381767816673</v>
      </c>
      <c r="H26" s="223">
        <f>'AA, Plate 1'!F136</f>
        <v>96.024298823833533</v>
      </c>
      <c r="J26" s="4"/>
      <c r="K26" s="15"/>
      <c r="L26" s="24"/>
      <c r="N26" s="4"/>
      <c r="O26" s="4"/>
      <c r="P26" s="4"/>
      <c r="Q26" s="4"/>
      <c r="R26" s="4"/>
      <c r="S26" s="4"/>
      <c r="T26" s="4"/>
      <c r="U26" s="4"/>
      <c r="V26" s="4"/>
    </row>
    <row r="27" spans="1:22" ht="15" x14ac:dyDescent="0.25">
      <c r="A27" s="279"/>
      <c r="B27" s="209">
        <v>18</v>
      </c>
      <c r="C27" s="263" t="s">
        <v>149</v>
      </c>
      <c r="D27" s="264" t="s">
        <v>134</v>
      </c>
      <c r="E27" s="262">
        <v>1230</v>
      </c>
      <c r="F27" s="277">
        <v>44589</v>
      </c>
      <c r="G27" s="223">
        <f>'DP, Plate 1'!F139</f>
        <v>121.87257617728537</v>
      </c>
      <c r="H27" s="223">
        <f>'AA, Plate 1'!F137</f>
        <v>113.8721209771229</v>
      </c>
      <c r="J27" s="4"/>
      <c r="K27" s="15"/>
      <c r="L27" s="24"/>
      <c r="N27" s="4"/>
      <c r="O27" s="4"/>
      <c r="P27" s="4"/>
      <c r="Q27" s="4"/>
      <c r="R27" s="4"/>
      <c r="S27" s="4"/>
      <c r="T27" s="4"/>
      <c r="U27" s="4"/>
      <c r="V27" s="4"/>
    </row>
    <row r="28" spans="1:22" ht="15" x14ac:dyDescent="0.25">
      <c r="A28" s="279"/>
      <c r="B28" s="209">
        <v>19</v>
      </c>
      <c r="C28" s="263" t="s">
        <v>150</v>
      </c>
      <c r="D28" s="264" t="s">
        <v>134</v>
      </c>
      <c r="E28" s="262">
        <v>1231</v>
      </c>
      <c r="F28" s="277">
        <v>44589</v>
      </c>
      <c r="G28" s="223">
        <f>'DP, Plate 1'!F140</f>
        <v>121.11911357340723</v>
      </c>
      <c r="H28" s="223">
        <f>'AA, Plate 1'!F138</f>
        <v>100.73821894791263</v>
      </c>
      <c r="J28" s="4"/>
      <c r="K28" s="15"/>
      <c r="L28" s="24"/>
      <c r="N28" s="4"/>
      <c r="O28" s="4"/>
      <c r="P28" s="8"/>
      <c r="Q28" s="10"/>
      <c r="R28" s="9"/>
      <c r="S28" s="7"/>
      <c r="T28" s="4"/>
      <c r="U28" s="4"/>
      <c r="V28" s="4"/>
    </row>
    <row r="29" spans="1:22" ht="13.5" thickBot="1" x14ac:dyDescent="0.25">
      <c r="A29" s="279"/>
      <c r="B29" s="209">
        <v>20</v>
      </c>
      <c r="C29" s="269"/>
      <c r="D29" s="269"/>
      <c r="E29" s="268" t="s">
        <v>135</v>
      </c>
      <c r="F29" s="277">
        <v>44589</v>
      </c>
      <c r="G29" s="223">
        <f>'DP, Plate 1'!F141</f>
        <v>177.02946361118106</v>
      </c>
      <c r="H29" s="223">
        <f>'AA, Plate 1'!F139</f>
        <v>88.207444746025587</v>
      </c>
      <c r="J29" s="4"/>
      <c r="K29" s="15"/>
      <c r="L29" s="24"/>
      <c r="N29" s="4"/>
      <c r="O29" s="4"/>
      <c r="P29" s="8"/>
      <c r="Q29" s="7"/>
      <c r="R29" s="9"/>
      <c r="S29" s="7"/>
      <c r="T29" s="4"/>
      <c r="U29" s="4"/>
      <c r="V29" s="4"/>
    </row>
    <row r="30" spans="1:22" ht="15" x14ac:dyDescent="0.25">
      <c r="A30" s="279"/>
      <c r="B30" s="209">
        <v>21</v>
      </c>
      <c r="C30" s="266" t="s">
        <v>151</v>
      </c>
      <c r="D30" s="267" t="s">
        <v>134</v>
      </c>
      <c r="E30" s="265">
        <v>1232</v>
      </c>
      <c r="F30" s="277">
        <v>44589</v>
      </c>
      <c r="G30" s="223">
        <f>'DP, Plate 1'!F142</f>
        <v>113.00226643162929</v>
      </c>
      <c r="H30" s="223">
        <f>'AA, Plate 1'!F140</f>
        <v>108.07495153160139</v>
      </c>
      <c r="J30" s="4"/>
      <c r="K30" s="15"/>
      <c r="L30" s="24"/>
      <c r="N30" s="4"/>
      <c r="O30" s="4"/>
      <c r="P30" s="10"/>
      <c r="Q30" s="7"/>
      <c r="R30" s="9"/>
      <c r="S30" s="7"/>
      <c r="T30" s="4"/>
      <c r="U30" s="4"/>
      <c r="V30" s="4"/>
    </row>
    <row r="31" spans="1:22" ht="15" x14ac:dyDescent="0.25">
      <c r="A31" s="279"/>
      <c r="B31" s="209">
        <v>22</v>
      </c>
      <c r="C31" s="263" t="s">
        <v>152</v>
      </c>
      <c r="D31" s="264" t="s">
        <v>134</v>
      </c>
      <c r="E31" s="262">
        <v>1233</v>
      </c>
      <c r="F31" s="277">
        <v>44589</v>
      </c>
      <c r="G31" s="223">
        <f>'DP, Plate 1'!F143</f>
        <v>124.66381264165202</v>
      </c>
      <c r="H31" s="223">
        <f>'AA, Plate 1'!F141</f>
        <v>101.72226961354529</v>
      </c>
      <c r="J31" s="4"/>
      <c r="K31" s="15"/>
      <c r="L31" s="24"/>
      <c r="N31" s="4"/>
      <c r="O31" s="4"/>
      <c r="P31" s="4"/>
      <c r="Q31" s="4"/>
      <c r="R31" s="4"/>
      <c r="S31" s="4"/>
      <c r="T31" s="4"/>
      <c r="U31" s="4"/>
      <c r="V31" s="4"/>
    </row>
    <row r="32" spans="1:22" ht="15" x14ac:dyDescent="0.25">
      <c r="A32" s="279"/>
      <c r="B32" s="209">
        <v>23</v>
      </c>
      <c r="C32" s="263" t="s">
        <v>153</v>
      </c>
      <c r="D32" s="264" t="s">
        <v>134</v>
      </c>
      <c r="E32" s="262">
        <v>1234</v>
      </c>
      <c r="F32" s="277">
        <v>44589</v>
      </c>
      <c r="G32" s="223">
        <f>'DP, Plate 1'!F144</f>
        <v>100.97255099471165</v>
      </c>
      <c r="H32" s="223">
        <f>'AA, Plate 1'!F142</f>
        <v>115.01488949205118</v>
      </c>
      <c r="J32" s="4"/>
      <c r="K32" s="15"/>
      <c r="L32" s="24"/>
      <c r="N32" s="4"/>
      <c r="O32" s="4"/>
      <c r="P32" s="4"/>
      <c r="Q32" s="4"/>
      <c r="R32" s="4"/>
      <c r="S32" s="4"/>
      <c r="T32" s="4"/>
      <c r="U32" s="4"/>
      <c r="V32" s="4"/>
    </row>
    <row r="33" spans="1:22" ht="15" x14ac:dyDescent="0.25">
      <c r="A33" s="280"/>
      <c r="B33" s="209">
        <v>24</v>
      </c>
      <c r="C33" s="263" t="s">
        <v>154</v>
      </c>
      <c r="D33" s="264" t="s">
        <v>134</v>
      </c>
      <c r="E33" s="262">
        <v>1235</v>
      </c>
      <c r="F33" s="277">
        <v>44589</v>
      </c>
      <c r="G33" s="223">
        <f>'DP, Plate 1'!F145</f>
        <v>116.29010324855199</v>
      </c>
      <c r="H33" s="223">
        <f>'AA, Plate 1'!F143</f>
        <v>107.76545172547499</v>
      </c>
      <c r="J33" s="4"/>
      <c r="K33" s="15"/>
      <c r="L33" s="24"/>
      <c r="N33" s="4"/>
      <c r="O33" s="4"/>
      <c r="P33" s="4"/>
      <c r="Q33" s="4"/>
      <c r="R33" s="4"/>
      <c r="S33" s="4"/>
      <c r="T33" s="4"/>
      <c r="U33" s="4"/>
      <c r="V33" s="4"/>
    </row>
    <row r="34" spans="1:22" ht="15" x14ac:dyDescent="0.25">
      <c r="A34" s="278" t="s">
        <v>128</v>
      </c>
      <c r="B34" s="209">
        <v>25</v>
      </c>
      <c r="C34" s="67" t="s">
        <v>198</v>
      </c>
      <c r="F34" s="277">
        <v>44589</v>
      </c>
      <c r="G34" s="223">
        <f>'DP, Plate 2'!F122</f>
        <v>133.95384523167297</v>
      </c>
      <c r="H34" s="223">
        <f>'AA, Plate 2'!F120</f>
        <v>59.538945910965303</v>
      </c>
      <c r="I34" s="15"/>
      <c r="J34" s="15"/>
      <c r="K34" s="15"/>
      <c r="L34" s="24"/>
      <c r="N34" s="4"/>
      <c r="O34" s="4"/>
      <c r="P34" s="4"/>
      <c r="Q34" s="4"/>
      <c r="R34" s="4"/>
      <c r="S34" s="4"/>
      <c r="T34" s="4"/>
      <c r="U34" s="4"/>
      <c r="V34" s="4"/>
    </row>
    <row r="35" spans="1:22" ht="15" x14ac:dyDescent="0.25">
      <c r="A35" s="279"/>
      <c r="B35" s="209">
        <v>26</v>
      </c>
      <c r="C35" s="67" t="s">
        <v>198</v>
      </c>
      <c r="F35" s="277">
        <v>44589</v>
      </c>
      <c r="G35" s="223">
        <f>'DP, Plate 2'!F123</f>
        <v>138.04615476832706</v>
      </c>
      <c r="H35" s="223">
        <f>'AA, Plate 2'!F121</f>
        <v>63.261054089034715</v>
      </c>
      <c r="I35" s="14"/>
      <c r="J35" s="15"/>
      <c r="K35" s="15"/>
      <c r="L35" s="24"/>
      <c r="N35" s="4"/>
      <c r="O35" s="4"/>
      <c r="P35" s="4"/>
      <c r="Q35" s="4"/>
      <c r="R35" s="4"/>
      <c r="S35" s="4"/>
      <c r="T35" s="4"/>
      <c r="U35" s="4"/>
      <c r="V35" s="4"/>
    </row>
    <row r="36" spans="1:22" ht="15" x14ac:dyDescent="0.25">
      <c r="A36" s="279"/>
      <c r="B36" s="209">
        <v>27</v>
      </c>
      <c r="C36" s="263" t="s">
        <v>155</v>
      </c>
      <c r="D36" s="264" t="s">
        <v>134</v>
      </c>
      <c r="E36" s="262">
        <v>1236</v>
      </c>
      <c r="F36" s="277">
        <v>44589</v>
      </c>
      <c r="G36" s="223">
        <f>'DP, Plate 2'!F124</f>
        <v>115.31019600791224</v>
      </c>
      <c r="H36" s="223">
        <f>'AA, Plate 2'!F122</f>
        <v>81.701568190711257</v>
      </c>
      <c r="I36" s="14"/>
      <c r="J36" s="15"/>
      <c r="K36" s="15"/>
      <c r="L36" s="24"/>
      <c r="N36" s="4"/>
      <c r="O36" s="4"/>
      <c r="P36" s="4"/>
      <c r="Q36" s="4"/>
      <c r="R36" s="4"/>
      <c r="S36" s="4"/>
      <c r="T36" s="4"/>
      <c r="U36" s="4"/>
      <c r="V36" s="4"/>
    </row>
    <row r="37" spans="1:22" ht="15" x14ac:dyDescent="0.25">
      <c r="A37" s="279"/>
      <c r="B37" s="209">
        <v>28</v>
      </c>
      <c r="C37" s="263" t="s">
        <v>156</v>
      </c>
      <c r="D37" s="264" t="s">
        <v>134</v>
      </c>
      <c r="E37" s="262">
        <v>1237</v>
      </c>
      <c r="F37" s="277">
        <v>44589</v>
      </c>
      <c r="G37" s="223">
        <f>'DP, Plate 2'!F125</f>
        <v>117.43787088653121</v>
      </c>
      <c r="H37" s="223">
        <f>'AA, Plate 2'!F123</f>
        <v>85.804388526021143</v>
      </c>
      <c r="I37" s="14"/>
      <c r="J37" s="15"/>
      <c r="K37" s="15"/>
      <c r="L37" s="24"/>
      <c r="N37" s="4"/>
      <c r="O37" s="4"/>
      <c r="P37" s="4"/>
      <c r="Q37" s="4"/>
      <c r="R37" s="4"/>
      <c r="S37" s="4"/>
      <c r="T37" s="4"/>
      <c r="U37" s="4"/>
      <c r="V37" s="4"/>
    </row>
    <row r="38" spans="1:22" ht="15" x14ac:dyDescent="0.25">
      <c r="A38" s="279"/>
      <c r="B38" s="209">
        <v>29</v>
      </c>
      <c r="C38" s="263" t="s">
        <v>157</v>
      </c>
      <c r="D38" s="264" t="s">
        <v>134</v>
      </c>
      <c r="E38" s="262">
        <v>1238</v>
      </c>
      <c r="F38" s="277">
        <v>44589</v>
      </c>
      <c r="G38" s="223">
        <f>'DP, Plate 2'!F126</f>
        <v>94.220943475394122</v>
      </c>
      <c r="H38" s="223">
        <f>'AA, Plate 2'!F124</f>
        <v>69.725768293049995</v>
      </c>
      <c r="I38" s="14"/>
      <c r="J38" s="15"/>
      <c r="K38" s="15"/>
      <c r="L38" s="24"/>
      <c r="N38" s="4"/>
      <c r="O38" s="4"/>
      <c r="P38" s="4"/>
      <c r="Q38" s="4"/>
      <c r="R38" s="4"/>
      <c r="S38" s="4"/>
      <c r="T38" s="4"/>
      <c r="U38" s="4"/>
      <c r="V38" s="4"/>
    </row>
    <row r="39" spans="1:22" ht="15" x14ac:dyDescent="0.25">
      <c r="A39" s="279"/>
      <c r="B39" s="209">
        <v>30</v>
      </c>
      <c r="C39" s="263" t="s">
        <v>158</v>
      </c>
      <c r="D39" s="264" t="s">
        <v>134</v>
      </c>
      <c r="E39" s="262">
        <v>1240</v>
      </c>
      <c r="F39" s="277">
        <v>44589</v>
      </c>
      <c r="G39" s="223">
        <f>'DP, Plate 2'!F127</f>
        <v>105.14463825451058</v>
      </c>
      <c r="H39" s="223">
        <f>'AA, Plate 2'!F125</f>
        <v>81.849417572163858</v>
      </c>
      <c r="J39" s="4"/>
      <c r="K39" s="4"/>
      <c r="L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" x14ac:dyDescent="0.25">
      <c r="A40" s="279"/>
      <c r="B40" s="209">
        <v>31</v>
      </c>
      <c r="C40" s="263" t="s">
        <v>159</v>
      </c>
      <c r="D40" s="264" t="s">
        <v>134</v>
      </c>
      <c r="E40" s="262">
        <v>1241</v>
      </c>
      <c r="F40" s="277">
        <v>44589</v>
      </c>
      <c r="G40" s="223">
        <f>'DP, Plate 2'!F128</f>
        <v>118.22046394533361</v>
      </c>
      <c r="H40" s="223">
        <f>'AA, Plate 2'!F126</f>
        <v>84.17065286096981</v>
      </c>
      <c r="J40" s="4"/>
      <c r="K40" s="4"/>
      <c r="L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" x14ac:dyDescent="0.25">
      <c r="A41" s="279"/>
      <c r="B41" s="209">
        <v>32</v>
      </c>
      <c r="C41" s="263" t="s">
        <v>160</v>
      </c>
      <c r="D41" s="264" t="s">
        <v>134</v>
      </c>
      <c r="E41" s="262">
        <v>1242</v>
      </c>
      <c r="F41" s="277">
        <v>44589</v>
      </c>
      <c r="G41" s="223">
        <f>'DP, Plate 2'!F129</f>
        <v>92.57423724749745</v>
      </c>
      <c r="H41" s="223">
        <f>'AA, Plate 2'!F127</f>
        <v>94.106131294585083</v>
      </c>
      <c r="N41" s="4"/>
      <c r="O41" s="4"/>
      <c r="P41" s="4"/>
      <c r="Q41" s="4"/>
      <c r="R41" s="4"/>
      <c r="S41" s="4"/>
      <c r="T41" s="4"/>
      <c r="U41" s="4"/>
      <c r="V41" s="4"/>
    </row>
    <row r="42" spans="1:22" ht="15" x14ac:dyDescent="0.25">
      <c r="A42" s="279"/>
      <c r="B42" s="209">
        <v>33</v>
      </c>
      <c r="C42" s="263" t="s">
        <v>161</v>
      </c>
      <c r="D42" s="264" t="s">
        <v>134</v>
      </c>
      <c r="E42" s="262">
        <v>1243</v>
      </c>
      <c r="F42" s="277">
        <v>44589</v>
      </c>
      <c r="G42" s="223">
        <f>'DP, Plate 2'!F130</f>
        <v>130.26913624647847</v>
      </c>
      <c r="H42" s="223">
        <f>'AA, Plate 2'!F128</f>
        <v>106.77312705053728</v>
      </c>
      <c r="N42" s="4"/>
      <c r="O42" s="4"/>
      <c r="P42" s="4"/>
      <c r="Q42" s="4"/>
      <c r="R42" s="4"/>
      <c r="S42" s="4"/>
      <c r="T42" s="4"/>
      <c r="U42" s="4"/>
      <c r="V42" s="4"/>
    </row>
    <row r="43" spans="1:22" ht="15" x14ac:dyDescent="0.25">
      <c r="A43" s="279"/>
      <c r="B43" s="209">
        <v>34</v>
      </c>
      <c r="C43" s="263" t="s">
        <v>162</v>
      </c>
      <c r="D43" s="264" t="s">
        <v>134</v>
      </c>
      <c r="E43" s="262">
        <v>1244</v>
      </c>
      <c r="F43" s="277">
        <v>44589</v>
      </c>
      <c r="G43" s="223">
        <f>'DP, Plate 2'!F131</f>
        <v>111.91080740873949</v>
      </c>
      <c r="H43" s="223">
        <f>'AA, Plate 2'!F129</f>
        <v>84.31850224242244</v>
      </c>
      <c r="N43" s="4"/>
      <c r="O43" s="4"/>
      <c r="P43" s="4"/>
      <c r="Q43" s="4"/>
      <c r="R43" s="4"/>
      <c r="S43" s="4"/>
      <c r="T43" s="4"/>
      <c r="U43" s="4"/>
      <c r="V43" s="4"/>
    </row>
    <row r="44" spans="1:22" ht="15" x14ac:dyDescent="0.25">
      <c r="A44" s="279"/>
      <c r="B44" s="209">
        <v>35</v>
      </c>
      <c r="C44" s="263" t="s">
        <v>163</v>
      </c>
      <c r="D44" s="264" t="s">
        <v>134</v>
      </c>
      <c r="E44" s="262">
        <v>1245</v>
      </c>
      <c r="F44" s="277">
        <v>44589</v>
      </c>
      <c r="G44" s="223">
        <f>'DP, Plate 2'!F132</f>
        <v>132.04627465084218</v>
      </c>
      <c r="H44" s="223">
        <f>'AA, Plate 2'!F130</f>
        <v>110.96835324925503</v>
      </c>
      <c r="N44" s="4"/>
      <c r="O44" s="4"/>
      <c r="P44" s="4"/>
      <c r="Q44" s="4"/>
      <c r="R44" s="4"/>
      <c r="S44" s="4"/>
      <c r="T44" s="4"/>
      <c r="U44" s="4"/>
      <c r="V44" s="4"/>
    </row>
    <row r="45" spans="1:22" ht="15" x14ac:dyDescent="0.25">
      <c r="A45" s="279"/>
      <c r="B45" s="209">
        <v>36</v>
      </c>
      <c r="C45" s="263" t="s">
        <v>164</v>
      </c>
      <c r="D45" s="264" t="s">
        <v>134</v>
      </c>
      <c r="E45" s="262">
        <v>1246</v>
      </c>
      <c r="F45" s="277">
        <v>44589</v>
      </c>
      <c r="G45" s="223">
        <f>'DP, Plate 2'!F133</f>
        <v>99.193670203200867</v>
      </c>
      <c r="H45" s="223">
        <f>'AA, Plate 2'!F131</f>
        <v>111.58562441681968</v>
      </c>
      <c r="N45" s="4"/>
      <c r="O45" s="4"/>
      <c r="P45" s="4"/>
      <c r="Q45" s="4"/>
      <c r="R45" s="4"/>
      <c r="S45" s="4"/>
      <c r="T45" s="4"/>
      <c r="U45" s="4"/>
      <c r="V45" s="4"/>
    </row>
    <row r="46" spans="1:22" ht="15" x14ac:dyDescent="0.25">
      <c r="A46" s="279"/>
      <c r="B46" s="209">
        <v>37</v>
      </c>
      <c r="C46" s="263" t="s">
        <v>165</v>
      </c>
      <c r="D46" s="264" t="s">
        <v>134</v>
      </c>
      <c r="E46" s="262">
        <v>1247</v>
      </c>
      <c r="F46" s="277">
        <v>44589</v>
      </c>
      <c r="G46" s="223">
        <f>'DP, Plate 2'!F134</f>
        <v>113.89989809986214</v>
      </c>
      <c r="H46" s="223">
        <f>'AA, Plate 2'!F132</f>
        <v>96.989194232910947</v>
      </c>
      <c r="N46" s="4"/>
      <c r="O46" s="19"/>
      <c r="P46" s="4"/>
      <c r="Q46" s="4"/>
      <c r="R46" s="4"/>
      <c r="S46" s="4"/>
      <c r="T46" s="4"/>
      <c r="U46" s="4"/>
      <c r="V46" s="4"/>
    </row>
    <row r="47" spans="1:22" ht="13.5" thickBot="1" x14ac:dyDescent="0.25">
      <c r="A47" s="279"/>
      <c r="B47" s="209">
        <v>38</v>
      </c>
      <c r="C47" s="269"/>
      <c r="D47" s="269"/>
      <c r="E47" s="268" t="s">
        <v>135</v>
      </c>
      <c r="F47" s="277">
        <v>44589</v>
      </c>
      <c r="G47" s="223">
        <f>'DP, Plate 2'!F135</f>
        <v>203.55571539890909</v>
      </c>
      <c r="H47" s="223">
        <f>'AA, Plate 2'!F133</f>
        <v>105.57924329530748</v>
      </c>
      <c r="N47" s="4"/>
      <c r="O47" s="4"/>
      <c r="P47" s="4"/>
      <c r="Q47" s="4"/>
      <c r="R47" s="4"/>
      <c r="S47" s="4"/>
      <c r="T47" s="4"/>
      <c r="U47" s="4"/>
      <c r="V47" s="4"/>
    </row>
    <row r="48" spans="1:22" ht="15" x14ac:dyDescent="0.25">
      <c r="A48" s="279"/>
      <c r="B48" s="209">
        <v>39</v>
      </c>
      <c r="C48" s="266" t="s">
        <v>166</v>
      </c>
      <c r="D48" s="267" t="s">
        <v>134</v>
      </c>
      <c r="E48" s="265">
        <v>1248</v>
      </c>
      <c r="F48" s="277">
        <v>44589</v>
      </c>
      <c r="G48" s="223">
        <f>'DP, Plate 2'!F136</f>
        <v>109.90541269555838</v>
      </c>
      <c r="H48" s="223">
        <f>'AA, Plate 2'!F134</f>
        <v>87.342022093128264</v>
      </c>
      <c r="N48" s="4"/>
      <c r="O48" s="4"/>
      <c r="P48" s="4"/>
      <c r="Q48" s="4"/>
      <c r="R48" s="4"/>
      <c r="S48" s="4"/>
      <c r="T48" s="4"/>
      <c r="U48" s="4"/>
      <c r="V48" s="4"/>
    </row>
    <row r="49" spans="1:22" ht="15" x14ac:dyDescent="0.25">
      <c r="A49" s="279"/>
      <c r="B49" s="209">
        <v>40</v>
      </c>
      <c r="C49" s="263" t="s">
        <v>167</v>
      </c>
      <c r="D49" s="264" t="s">
        <v>134</v>
      </c>
      <c r="E49" s="262">
        <v>1249</v>
      </c>
      <c r="F49" s="277">
        <v>44589</v>
      </c>
      <c r="G49" s="223">
        <f>'DP, Plate 2'!F137</f>
        <v>103.92183660013191</v>
      </c>
      <c r="H49" s="223">
        <f>'AA, Plate 2'!F135</f>
        <v>96.464328928754199</v>
      </c>
      <c r="N49" s="4"/>
      <c r="O49" s="4"/>
      <c r="P49" s="8"/>
      <c r="Q49" s="10"/>
      <c r="R49" s="9"/>
      <c r="S49" s="7"/>
      <c r="T49" s="4"/>
      <c r="U49" s="4"/>
      <c r="V49" s="4"/>
    </row>
    <row r="50" spans="1:22" ht="15" x14ac:dyDescent="0.25">
      <c r="A50" s="279"/>
      <c r="B50" s="209">
        <v>41</v>
      </c>
      <c r="C50" s="263" t="s">
        <v>168</v>
      </c>
      <c r="D50" s="264" t="s">
        <v>134</v>
      </c>
      <c r="E50" s="262">
        <v>1250</v>
      </c>
      <c r="F50" s="277">
        <v>44589</v>
      </c>
      <c r="G50" s="223">
        <f>'DP, Plate 2'!F138</f>
        <v>101.86752982077563</v>
      </c>
      <c r="H50" s="223">
        <f>'AA, Plate 2'!F136</f>
        <v>59.402185233121649</v>
      </c>
      <c r="N50" s="4"/>
      <c r="O50" s="4"/>
      <c r="P50" s="8"/>
      <c r="Q50" s="7"/>
      <c r="R50" s="9"/>
      <c r="S50" s="7"/>
      <c r="T50" s="4"/>
      <c r="U50" s="4"/>
      <c r="V50" s="4"/>
    </row>
    <row r="51" spans="1:22" ht="15" x14ac:dyDescent="0.25">
      <c r="A51" s="279"/>
      <c r="B51" s="209">
        <v>42</v>
      </c>
      <c r="C51" s="263" t="s">
        <v>169</v>
      </c>
      <c r="D51" s="264" t="s">
        <v>134</v>
      </c>
      <c r="E51" s="262">
        <v>1252</v>
      </c>
      <c r="F51" s="277">
        <v>44589</v>
      </c>
      <c r="G51" s="223">
        <f>'DP, Plate 2'!F139</f>
        <v>110.29670922495957</v>
      </c>
      <c r="H51" s="223">
        <f>'AA, Plate 2'!F137</f>
        <v>63.848755380308823</v>
      </c>
      <c r="N51" s="4"/>
      <c r="O51" s="4"/>
      <c r="P51" s="10"/>
      <c r="Q51" s="7"/>
      <c r="R51" s="9"/>
      <c r="S51" s="7"/>
      <c r="T51" s="4"/>
      <c r="U51" s="4"/>
      <c r="V51" s="4"/>
    </row>
    <row r="52" spans="1:22" ht="15" x14ac:dyDescent="0.25">
      <c r="A52" s="279"/>
      <c r="B52" s="209">
        <v>43</v>
      </c>
      <c r="C52" s="263" t="s">
        <v>170</v>
      </c>
      <c r="D52" s="264" t="s">
        <v>134</v>
      </c>
      <c r="E52" s="262">
        <v>1253</v>
      </c>
      <c r="F52" s="277">
        <v>44589</v>
      </c>
      <c r="G52" s="223">
        <f>'DP, Plate 2'!F140</f>
        <v>69.764910387819953</v>
      </c>
      <c r="H52" s="223">
        <f>'AA, Plate 2'!F138</f>
        <v>64.192505192186132</v>
      </c>
      <c r="N52" s="4"/>
      <c r="O52" s="4"/>
      <c r="P52" s="4"/>
      <c r="Q52" s="4"/>
      <c r="R52" s="4"/>
      <c r="S52" s="4"/>
      <c r="T52" s="4"/>
      <c r="U52" s="4"/>
      <c r="V52" s="4"/>
    </row>
    <row r="53" spans="1:22" ht="15" x14ac:dyDescent="0.25">
      <c r="A53" s="279"/>
      <c r="B53" s="209">
        <v>44</v>
      </c>
      <c r="C53" s="263" t="s">
        <v>171</v>
      </c>
      <c r="D53" s="264" t="s">
        <v>134</v>
      </c>
      <c r="E53" s="262">
        <v>1254</v>
      </c>
      <c r="F53" s="277">
        <v>44589</v>
      </c>
      <c r="G53" s="223">
        <f>'DP, Plate 2'!F141</f>
        <v>132.35605106995149</v>
      </c>
      <c r="H53" s="223">
        <f>'AA, Plate 2'!F139</f>
        <v>78.840682659603289</v>
      </c>
      <c r="N53" s="4"/>
      <c r="O53" s="4"/>
      <c r="P53" s="4"/>
      <c r="Q53" s="4"/>
      <c r="R53" s="4"/>
      <c r="S53" s="4"/>
      <c r="T53" s="4"/>
      <c r="U53" s="4"/>
      <c r="V53" s="4"/>
    </row>
    <row r="54" spans="1:22" ht="15" x14ac:dyDescent="0.25">
      <c r="A54" s="279"/>
      <c r="B54" s="209">
        <v>45</v>
      </c>
      <c r="C54" s="263" t="s">
        <v>172</v>
      </c>
      <c r="D54" s="264" t="s">
        <v>134</v>
      </c>
      <c r="E54" s="262">
        <v>1255</v>
      </c>
      <c r="F54" s="277">
        <v>44589</v>
      </c>
      <c r="G54" s="223">
        <f>'DP, Plate 2'!F142</f>
        <v>95.949169813582728</v>
      </c>
      <c r="H54" s="223">
        <f>'AA, Plate 2'!F140</f>
        <v>91.592691809890766</v>
      </c>
      <c r="N54" s="4"/>
      <c r="O54" s="4"/>
      <c r="P54" s="4"/>
      <c r="Q54" s="4"/>
      <c r="R54" s="4"/>
      <c r="S54" s="4"/>
      <c r="T54" s="4"/>
      <c r="U54" s="4"/>
      <c r="V54" s="4"/>
    </row>
    <row r="55" spans="1:22" ht="15" x14ac:dyDescent="0.25">
      <c r="A55" s="279"/>
      <c r="B55" s="209">
        <v>46</v>
      </c>
      <c r="C55" s="263" t="s">
        <v>173</v>
      </c>
      <c r="D55" s="264" t="s">
        <v>134</v>
      </c>
      <c r="E55" s="262">
        <v>1256</v>
      </c>
      <c r="F55" s="277">
        <v>44589</v>
      </c>
      <c r="G55" s="223">
        <f>'DP, Plate 2'!F143</f>
        <v>90.911226997542428</v>
      </c>
      <c r="H55" s="223">
        <f>'AA, Plate 2'!F141</f>
        <v>90.210300093308859</v>
      </c>
      <c r="N55" s="4"/>
      <c r="O55" s="4"/>
      <c r="P55" s="4"/>
      <c r="Q55" s="4"/>
      <c r="R55" s="4"/>
      <c r="S55" s="4"/>
      <c r="T55" s="4"/>
      <c r="U55" s="4"/>
      <c r="V55" s="4"/>
    </row>
    <row r="56" spans="1:22" ht="15" x14ac:dyDescent="0.25">
      <c r="A56" s="279"/>
      <c r="B56" s="209">
        <v>47</v>
      </c>
      <c r="C56" s="263" t="s">
        <v>174</v>
      </c>
      <c r="D56" s="264" t="s">
        <v>134</v>
      </c>
      <c r="E56" s="262">
        <v>1257</v>
      </c>
      <c r="F56" s="277">
        <v>44589</v>
      </c>
      <c r="G56" s="223">
        <f>'DP, Plate 2'!F144</f>
        <v>116.03572498951031</v>
      </c>
      <c r="H56" s="223">
        <f>'AA, Plate 2'!F142</f>
        <v>71.884369262258076</v>
      </c>
      <c r="N56" s="4"/>
      <c r="O56" s="4"/>
      <c r="P56" s="4"/>
      <c r="Q56" s="4"/>
      <c r="R56" s="4"/>
      <c r="S56" s="4"/>
      <c r="T56" s="4"/>
      <c r="U56" s="4"/>
      <c r="V56" s="4"/>
    </row>
    <row r="57" spans="1:22" ht="15" x14ac:dyDescent="0.25">
      <c r="A57" s="280"/>
      <c r="B57" s="209">
        <v>48</v>
      </c>
      <c r="C57" s="263" t="s">
        <v>175</v>
      </c>
      <c r="D57" s="264" t="s">
        <v>134</v>
      </c>
      <c r="E57" s="262">
        <v>1258</v>
      </c>
      <c r="F57" s="277">
        <v>44589</v>
      </c>
      <c r="G57" s="223">
        <f>'DP, Plate 2'!F145</f>
        <v>92.75358149013968</v>
      </c>
      <c r="H57" s="223">
        <f>'AA, Plate 2'!F143</f>
        <v>96.590000902988905</v>
      </c>
      <c r="N57" s="4"/>
      <c r="O57" s="4"/>
      <c r="P57" s="4"/>
      <c r="Q57" s="4"/>
      <c r="R57" s="4"/>
      <c r="S57" s="4"/>
      <c r="T57" s="4"/>
      <c r="U57" s="4"/>
      <c r="V57" s="4"/>
    </row>
    <row r="58" spans="1:22" ht="15" x14ac:dyDescent="0.25">
      <c r="A58" s="278" t="s">
        <v>129</v>
      </c>
      <c r="B58" s="209">
        <v>49</v>
      </c>
      <c r="C58" s="270" t="s">
        <v>198</v>
      </c>
      <c r="F58" s="277">
        <v>44589</v>
      </c>
      <c r="G58" s="223">
        <f>'DP, Plate 3'!F122</f>
        <v>133.59100903982412</v>
      </c>
      <c r="H58" s="223">
        <f>'AA, Plate 3'!F120</f>
        <v>88.263457221252168</v>
      </c>
    </row>
    <row r="59" spans="1:22" ht="15" x14ac:dyDescent="0.25">
      <c r="A59" s="279"/>
      <c r="B59" s="209">
        <v>50</v>
      </c>
      <c r="C59" s="270" t="s">
        <v>198</v>
      </c>
      <c r="F59" s="277">
        <v>44589</v>
      </c>
      <c r="G59" s="223">
        <f>'DP, Plate 3'!F123</f>
        <v>138.40899096017591</v>
      </c>
      <c r="H59" s="223">
        <f>'AA, Plate 3'!F121</f>
        <v>61.4</v>
      </c>
    </row>
    <row r="60" spans="1:22" ht="15" x14ac:dyDescent="0.25">
      <c r="A60" s="279"/>
      <c r="B60" s="209">
        <v>51</v>
      </c>
      <c r="C60" s="263" t="s">
        <v>176</v>
      </c>
      <c r="D60" s="264" t="s">
        <v>134</v>
      </c>
      <c r="E60" s="262">
        <v>1259</v>
      </c>
      <c r="F60" s="277">
        <v>44589</v>
      </c>
      <c r="G60" s="223">
        <f>'DP, Plate 3'!F124</f>
        <v>100.43000244319572</v>
      </c>
      <c r="H60" s="223">
        <f>'AA, Plate 3'!F122</f>
        <v>112.10975305562485</v>
      </c>
    </row>
    <row r="61" spans="1:22" ht="15" x14ac:dyDescent="0.25">
      <c r="A61" s="279"/>
      <c r="B61" s="209">
        <v>52</v>
      </c>
      <c r="C61" s="263" t="s">
        <v>177</v>
      </c>
      <c r="D61" s="264" t="s">
        <v>134</v>
      </c>
      <c r="E61" s="262">
        <v>1260</v>
      </c>
      <c r="F61" s="277">
        <v>44589</v>
      </c>
      <c r="G61" s="223">
        <f>'DP, Plate 3'!F125</f>
        <v>69.977033960420229</v>
      </c>
      <c r="H61" s="223">
        <f>'AA, Plate 3'!F123</f>
        <v>91.770715889249203</v>
      </c>
    </row>
    <row r="62" spans="1:22" ht="15" x14ac:dyDescent="0.25">
      <c r="A62" s="279"/>
      <c r="B62" s="209">
        <v>53</v>
      </c>
      <c r="C62" s="263" t="s">
        <v>178</v>
      </c>
      <c r="D62" s="264" t="s">
        <v>134</v>
      </c>
      <c r="E62" s="262">
        <v>1261</v>
      </c>
      <c r="F62" s="277">
        <v>44589</v>
      </c>
      <c r="G62" s="223">
        <f>'DP, Plate 3'!F126</f>
        <v>123.30710969948693</v>
      </c>
      <c r="H62" s="223">
        <f>'AA, Plate 3'!F124</f>
        <v>108.67141431778498</v>
      </c>
    </row>
    <row r="63" spans="1:22" ht="15" x14ac:dyDescent="0.25">
      <c r="A63" s="279"/>
      <c r="B63" s="209">
        <v>54</v>
      </c>
      <c r="C63" s="263" t="s">
        <v>179</v>
      </c>
      <c r="D63" s="264" t="s">
        <v>134</v>
      </c>
      <c r="E63" s="262">
        <v>1263</v>
      </c>
      <c r="F63" s="277">
        <v>44589</v>
      </c>
      <c r="G63" s="223">
        <f>'DP, Plate 3'!F127</f>
        <v>153.62716833618376</v>
      </c>
      <c r="H63" s="223">
        <f>'AA, Plate 3'!F125</f>
        <v>87.98011973060612</v>
      </c>
      <c r="I63" s="307" t="s">
        <v>201</v>
      </c>
    </row>
    <row r="64" spans="1:22" ht="15" x14ac:dyDescent="0.25">
      <c r="A64" s="279"/>
      <c r="B64" s="209">
        <v>55</v>
      </c>
      <c r="C64" s="263" t="s">
        <v>180</v>
      </c>
      <c r="D64" s="264" t="s">
        <v>134</v>
      </c>
      <c r="E64" s="262">
        <v>1264</v>
      </c>
      <c r="F64" s="277">
        <v>44589</v>
      </c>
      <c r="G64" s="223">
        <f>'DP, Plate 3'!F128</f>
        <v>119.15367700952847</v>
      </c>
      <c r="H64" s="223">
        <f>'AA, Plate 3'!F126</f>
        <v>96.70997755051134</v>
      </c>
      <c r="I64" s="306"/>
      <c r="J64" s="307" t="s">
        <v>200</v>
      </c>
    </row>
    <row r="65" spans="1:10" ht="13.5" thickBot="1" x14ac:dyDescent="0.25">
      <c r="A65" s="279"/>
      <c r="B65" s="209">
        <v>56</v>
      </c>
      <c r="C65" s="269"/>
      <c r="D65" s="269"/>
      <c r="E65" s="268" t="s">
        <v>135</v>
      </c>
      <c r="F65" s="277">
        <v>44589</v>
      </c>
      <c r="G65" s="223">
        <f>'DP, Plate 3'!F129</f>
        <v>209.7981920351821</v>
      </c>
      <c r="H65" s="223">
        <f>'AA, Plate 3'!F127</f>
        <v>99.535694686954358</v>
      </c>
      <c r="I65" s="306"/>
      <c r="J65" s="307" t="s">
        <v>199</v>
      </c>
    </row>
    <row r="66" spans="1:10" ht="15" x14ac:dyDescent="0.25">
      <c r="A66" s="279"/>
      <c r="B66" s="209">
        <v>57</v>
      </c>
      <c r="C66" s="266" t="s">
        <v>182</v>
      </c>
      <c r="D66" s="267" t="s">
        <v>183</v>
      </c>
      <c r="E66" s="265">
        <v>6011</v>
      </c>
      <c r="F66" s="277">
        <v>44589</v>
      </c>
      <c r="G66" s="223">
        <f>'DP, Plate 3'!F130</f>
        <v>57.865624236501354</v>
      </c>
      <c r="H66" s="223">
        <f>'AA, Plate 3'!F128</f>
        <v>42.515939136941881</v>
      </c>
    </row>
    <row r="67" spans="1:10" ht="15" x14ac:dyDescent="0.25">
      <c r="A67" s="279"/>
      <c r="B67" s="209">
        <v>58</v>
      </c>
      <c r="C67" s="263" t="s">
        <v>184</v>
      </c>
      <c r="D67" s="264" t="s">
        <v>183</v>
      </c>
      <c r="E67" s="262">
        <v>6012</v>
      </c>
      <c r="F67" s="277">
        <v>44589</v>
      </c>
      <c r="G67" s="223">
        <f>'DP, Plate 3'!F131</f>
        <v>81.540190569264553</v>
      </c>
      <c r="H67" s="223">
        <f>'AA, Plate 3'!F129</f>
        <v>32.15497630331754</v>
      </c>
    </row>
    <row r="68" spans="1:10" ht="15" x14ac:dyDescent="0.25">
      <c r="A68" s="279"/>
      <c r="B68" s="209">
        <v>59</v>
      </c>
      <c r="C68" s="263" t="s">
        <v>185</v>
      </c>
      <c r="D68" s="264" t="s">
        <v>183</v>
      </c>
      <c r="E68" s="262">
        <v>6014</v>
      </c>
      <c r="F68" s="277">
        <v>44589</v>
      </c>
      <c r="G68" s="223">
        <f>'DP, Plate 3'!F132</f>
        <v>86.341558758856564</v>
      </c>
      <c r="H68" s="223">
        <f>'AA, Plate 3'!F130</f>
        <v>25.998129209279117</v>
      </c>
    </row>
    <row r="69" spans="1:10" ht="15" x14ac:dyDescent="0.25">
      <c r="A69" s="279"/>
      <c r="B69" s="209">
        <v>60</v>
      </c>
      <c r="C69" s="263" t="s">
        <v>186</v>
      </c>
      <c r="D69" s="264" t="s">
        <v>183</v>
      </c>
      <c r="E69" s="262">
        <v>6016</v>
      </c>
      <c r="F69" s="277">
        <v>44589</v>
      </c>
      <c r="G69" s="223">
        <f>'DP, Plate 3'!F133</f>
        <v>143.52602003420478</v>
      </c>
      <c r="H69" s="223">
        <f>'AA, Plate 3'!F131</f>
        <v>52.248964829134451</v>
      </c>
    </row>
    <row r="70" spans="1:10" ht="15" x14ac:dyDescent="0.25">
      <c r="A70" s="279"/>
      <c r="B70" s="209">
        <v>61</v>
      </c>
      <c r="C70" s="263" t="s">
        <v>187</v>
      </c>
      <c r="D70" s="264" t="s">
        <v>183</v>
      </c>
      <c r="E70" s="262">
        <v>6022</v>
      </c>
      <c r="F70" s="277">
        <v>44589</v>
      </c>
      <c r="G70" s="223">
        <f>'DP, Plate 3'!F134</f>
        <v>137.71121426826292</v>
      </c>
      <c r="H70" s="223">
        <f>'AA, Plate 3'!F132</f>
        <v>51.452556747318511</v>
      </c>
    </row>
    <row r="71" spans="1:10" ht="15" x14ac:dyDescent="0.25">
      <c r="A71" s="279"/>
      <c r="B71" s="209">
        <v>62</v>
      </c>
      <c r="C71" s="263" t="s">
        <v>188</v>
      </c>
      <c r="D71" s="264" t="s">
        <v>183</v>
      </c>
      <c r="E71" s="262">
        <v>6027</v>
      </c>
      <c r="F71" s="277">
        <v>44589</v>
      </c>
      <c r="G71" s="223">
        <f>'DP, Plate 3'!F135</f>
        <v>117.40092841436601</v>
      </c>
      <c r="H71" s="223">
        <f>'AA, Plate 3'!F133</f>
        <v>33.380219506111246</v>
      </c>
    </row>
    <row r="72" spans="1:10" ht="15" x14ac:dyDescent="0.25">
      <c r="A72" s="279"/>
      <c r="B72" s="209">
        <v>63</v>
      </c>
      <c r="C72" s="263" t="s">
        <v>189</v>
      </c>
      <c r="D72" s="264" t="s">
        <v>183</v>
      </c>
      <c r="E72" s="262">
        <v>6029</v>
      </c>
      <c r="F72" s="277">
        <v>44589</v>
      </c>
      <c r="G72" s="223">
        <f>'DP, Plate 3'!F136</f>
        <v>109.33496213046668</v>
      </c>
      <c r="H72" s="223">
        <f>'AA, Plate 3'!F134</f>
        <v>47.937640309304065</v>
      </c>
    </row>
    <row r="73" spans="1:10" ht="15" x14ac:dyDescent="0.25">
      <c r="A73" s="279"/>
      <c r="B73" s="209">
        <v>64</v>
      </c>
      <c r="C73" s="263" t="s">
        <v>190</v>
      </c>
      <c r="D73" s="264" t="s">
        <v>183</v>
      </c>
      <c r="E73" s="262">
        <v>6031</v>
      </c>
      <c r="F73" s="277">
        <v>44589</v>
      </c>
      <c r="G73" s="223">
        <f>'DP, Plate 3'!F137</f>
        <v>113.72098705106282</v>
      </c>
      <c r="H73" s="223">
        <f>'AA, Plate 3'!F135</f>
        <v>54.699451234721884</v>
      </c>
    </row>
    <row r="74" spans="1:10" ht="15" x14ac:dyDescent="0.25">
      <c r="A74" s="279"/>
      <c r="B74" s="209">
        <v>65</v>
      </c>
      <c r="C74" s="263" t="s">
        <v>191</v>
      </c>
      <c r="D74" s="264" t="s">
        <v>183</v>
      </c>
      <c r="E74" s="262">
        <v>6033</v>
      </c>
      <c r="F74" s="277">
        <v>44589</v>
      </c>
      <c r="G74" s="223">
        <f>'DP, Plate 3'!F138</f>
        <v>85.502565355484933</v>
      </c>
      <c r="H74" s="223">
        <f>'AA, Plate 3'!F136</f>
        <v>48.504315290596161</v>
      </c>
    </row>
    <row r="75" spans="1:10" ht="15" x14ac:dyDescent="0.25">
      <c r="A75" s="279"/>
      <c r="B75" s="209">
        <v>66</v>
      </c>
      <c r="C75" s="263" t="s">
        <v>192</v>
      </c>
      <c r="D75" s="264" t="s">
        <v>183</v>
      </c>
      <c r="E75" s="262">
        <v>6036</v>
      </c>
      <c r="F75" s="277">
        <v>44589</v>
      </c>
      <c r="G75" s="223">
        <f>'DP, Plate 3'!F139</f>
        <v>64.0791595406792</v>
      </c>
      <c r="H75" s="223">
        <f>'AA, Plate 3'!F137</f>
        <v>16.640334247942135</v>
      </c>
    </row>
    <row r="76" spans="1:10" ht="15" x14ac:dyDescent="0.25">
      <c r="A76" s="279"/>
      <c r="B76" s="209">
        <v>67</v>
      </c>
      <c r="C76" s="263" t="s">
        <v>193</v>
      </c>
      <c r="D76" s="264" t="s">
        <v>183</v>
      </c>
      <c r="E76" s="262">
        <v>6039</v>
      </c>
      <c r="F76" s="277">
        <v>44589</v>
      </c>
      <c r="G76" s="223">
        <f>'DP, Plate 3'!F140</f>
        <v>111.71072562912292</v>
      </c>
      <c r="H76" s="223">
        <f>'AA, Plate 3'!F138</f>
        <v>46.750685956597664</v>
      </c>
    </row>
    <row r="77" spans="1:10" ht="15" x14ac:dyDescent="0.25">
      <c r="A77" s="279"/>
      <c r="B77" s="209">
        <v>68</v>
      </c>
      <c r="C77" s="263" t="s">
        <v>194</v>
      </c>
      <c r="D77" s="264" t="s">
        <v>183</v>
      </c>
      <c r="E77" s="262">
        <v>6040</v>
      </c>
      <c r="F77" s="277">
        <v>44589</v>
      </c>
      <c r="G77" s="223">
        <f>'DP, Plate 3'!F141</f>
        <v>153.31150745174691</v>
      </c>
      <c r="H77" s="223">
        <f>'AA, Plate 3'!F139</f>
        <v>59.585108505861818</v>
      </c>
    </row>
    <row r="78" spans="1:10" ht="15" x14ac:dyDescent="0.25">
      <c r="A78" s="279"/>
      <c r="B78" s="209">
        <v>69</v>
      </c>
      <c r="C78" s="263" t="s">
        <v>195</v>
      </c>
      <c r="D78" s="264" t="s">
        <v>183</v>
      </c>
      <c r="E78" s="262">
        <v>6041</v>
      </c>
      <c r="F78" s="277">
        <v>44589</v>
      </c>
      <c r="G78" s="223">
        <f>'DP, Plate 3'!F142</f>
        <v>72.435866112875601</v>
      </c>
      <c r="H78" s="223">
        <f>'AA, Plate 3'!F140</f>
        <v>21.212022948366187</v>
      </c>
    </row>
    <row r="79" spans="1:10" ht="15" x14ac:dyDescent="0.25">
      <c r="A79" s="279"/>
      <c r="B79" s="209">
        <v>70</v>
      </c>
      <c r="C79" s="263" t="s">
        <v>196</v>
      </c>
      <c r="D79" s="264" t="s">
        <v>183</v>
      </c>
      <c r="E79" s="262">
        <v>6042</v>
      </c>
      <c r="F79" s="277">
        <v>44589</v>
      </c>
      <c r="G79" s="223">
        <f>'DP, Plate 3'!F143</f>
        <v>79.671145858783277</v>
      </c>
      <c r="H79" s="223">
        <f>'AA, Plate 3'!F141</f>
        <v>30.454951359441242</v>
      </c>
    </row>
    <row r="80" spans="1:10" ht="15" x14ac:dyDescent="0.25">
      <c r="A80" s="279"/>
      <c r="B80" s="209">
        <v>71</v>
      </c>
      <c r="C80" s="263" t="s">
        <v>197</v>
      </c>
      <c r="D80" s="264" t="s">
        <v>183</v>
      </c>
      <c r="E80" s="262">
        <v>6051</v>
      </c>
      <c r="F80" s="277">
        <v>44589</v>
      </c>
      <c r="G80" s="223">
        <f>'DP, Plate 3'!F144</f>
        <v>107.87295382360128</v>
      </c>
      <c r="H80" s="223">
        <f>'AA, Plate 3'!F142</f>
        <v>23.800349214267879</v>
      </c>
    </row>
    <row r="81" spans="1:8" ht="13.5" thickBot="1" x14ac:dyDescent="0.25">
      <c r="A81" s="280"/>
      <c r="B81" s="209">
        <v>72</v>
      </c>
      <c r="C81" s="269"/>
      <c r="D81" s="269"/>
      <c r="E81" s="268" t="s">
        <v>135</v>
      </c>
      <c r="F81" s="277">
        <v>44589</v>
      </c>
      <c r="G81" s="223">
        <f>'DP, Plate 3'!F145</f>
        <v>199.01588077204988</v>
      </c>
      <c r="H81" s="223">
        <f>'AA, Plate 3'!F143</f>
        <v>95.821676228485913</v>
      </c>
    </row>
    <row r="82" spans="1:8" x14ac:dyDescent="0.2">
      <c r="A82" s="278" t="s">
        <v>130</v>
      </c>
      <c r="B82" s="209">
        <v>73</v>
      </c>
      <c r="G82" s="223"/>
    </row>
    <row r="83" spans="1:8" x14ac:dyDescent="0.2">
      <c r="A83" s="279"/>
      <c r="B83" s="209">
        <v>74</v>
      </c>
      <c r="G83" s="223"/>
    </row>
    <row r="84" spans="1:8" x14ac:dyDescent="0.2">
      <c r="A84" s="279"/>
      <c r="B84" s="209">
        <v>75</v>
      </c>
    </row>
    <row r="85" spans="1:8" x14ac:dyDescent="0.2">
      <c r="A85" s="279"/>
      <c r="B85" s="209">
        <v>76</v>
      </c>
    </row>
    <row r="86" spans="1:8" x14ac:dyDescent="0.2">
      <c r="A86" s="279"/>
      <c r="B86" s="209">
        <v>77</v>
      </c>
    </row>
    <row r="87" spans="1:8" x14ac:dyDescent="0.2">
      <c r="A87" s="279"/>
      <c r="B87" s="209">
        <v>78</v>
      </c>
    </row>
    <row r="88" spans="1:8" x14ac:dyDescent="0.2">
      <c r="A88" s="279"/>
      <c r="B88" s="209">
        <v>79</v>
      </c>
    </row>
    <row r="89" spans="1:8" x14ac:dyDescent="0.2">
      <c r="A89" s="279"/>
      <c r="B89" s="209">
        <v>80</v>
      </c>
    </row>
    <row r="90" spans="1:8" x14ac:dyDescent="0.2">
      <c r="A90" s="279"/>
      <c r="B90" s="209">
        <v>81</v>
      </c>
    </row>
    <row r="91" spans="1:8" x14ac:dyDescent="0.2">
      <c r="A91" s="279"/>
      <c r="B91" s="209">
        <v>82</v>
      </c>
    </row>
    <row r="92" spans="1:8" x14ac:dyDescent="0.2">
      <c r="A92" s="279"/>
      <c r="B92" s="209">
        <v>83</v>
      </c>
    </row>
    <row r="93" spans="1:8" x14ac:dyDescent="0.2">
      <c r="A93" s="279"/>
      <c r="B93" s="209">
        <v>84</v>
      </c>
    </row>
    <row r="94" spans="1:8" x14ac:dyDescent="0.2">
      <c r="A94" s="279"/>
      <c r="B94" s="209">
        <v>85</v>
      </c>
    </row>
    <row r="95" spans="1:8" x14ac:dyDescent="0.2">
      <c r="A95" s="279"/>
      <c r="B95" s="209">
        <v>86</v>
      </c>
    </row>
    <row r="96" spans="1:8" x14ac:dyDescent="0.2">
      <c r="A96" s="279"/>
      <c r="B96" s="209">
        <v>87</v>
      </c>
    </row>
    <row r="97" spans="1:2" x14ac:dyDescent="0.2">
      <c r="A97" s="279"/>
      <c r="B97" s="209">
        <v>88</v>
      </c>
    </row>
    <row r="98" spans="1:2" x14ac:dyDescent="0.2">
      <c r="A98" s="279"/>
      <c r="B98" s="209">
        <v>89</v>
      </c>
    </row>
    <row r="99" spans="1:2" x14ac:dyDescent="0.2">
      <c r="A99" s="279"/>
      <c r="B99" s="209">
        <v>90</v>
      </c>
    </row>
    <row r="100" spans="1:2" x14ac:dyDescent="0.2">
      <c r="A100" s="279"/>
      <c r="B100" s="209">
        <v>91</v>
      </c>
    </row>
    <row r="101" spans="1:2" x14ac:dyDescent="0.2">
      <c r="A101" s="279"/>
      <c r="B101" s="209">
        <v>92</v>
      </c>
    </row>
    <row r="102" spans="1:2" x14ac:dyDescent="0.2">
      <c r="A102" s="279"/>
      <c r="B102" s="209">
        <v>93</v>
      </c>
    </row>
    <row r="103" spans="1:2" x14ac:dyDescent="0.2">
      <c r="A103" s="279"/>
      <c r="B103" s="209">
        <v>94</v>
      </c>
    </row>
    <row r="104" spans="1:2" x14ac:dyDescent="0.2">
      <c r="A104" s="279"/>
      <c r="B104" s="209">
        <v>95</v>
      </c>
    </row>
    <row r="105" spans="1:2" x14ac:dyDescent="0.2">
      <c r="A105" s="280"/>
      <c r="B105" s="209">
        <v>96</v>
      </c>
    </row>
  </sheetData>
  <mergeCells count="6">
    <mergeCell ref="A82:A105"/>
    <mergeCell ref="G8:H8"/>
    <mergeCell ref="K8:L8"/>
    <mergeCell ref="A10:A33"/>
    <mergeCell ref="A34:A57"/>
    <mergeCell ref="A58:A81"/>
  </mergeCells>
  <phoneticPr fontId="0" type="noConversion"/>
  <pageMargins left="0.7" right="0.7" top="0.75" bottom="0.75" header="0.3" footer="0.3"/>
  <pageSetup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52"/>
  <sheetViews>
    <sheetView topLeftCell="A54" zoomScale="98" zoomScaleNormal="98" workbookViewId="0">
      <selection activeCell="M78" sqref="M78"/>
    </sheetView>
  </sheetViews>
  <sheetFormatPr defaultRowHeight="15" x14ac:dyDescent="0.25"/>
  <cols>
    <col min="1" max="1" width="11" style="26" customWidth="1"/>
    <col min="2" max="3" width="10.7109375" style="26" customWidth="1"/>
    <col min="4" max="4" width="9.42578125" style="26" customWidth="1"/>
    <col min="5" max="5" width="8.7109375" style="26" customWidth="1"/>
    <col min="6" max="11" width="9.140625" style="26"/>
    <col min="12" max="12" width="11.5703125" style="26" customWidth="1"/>
    <col min="13" max="34" width="9.140625" style="26"/>
    <col min="35" max="35" width="11.85546875" style="26" customWidth="1"/>
    <col min="36" max="36" width="10.140625" style="26" bestFit="1" customWidth="1"/>
    <col min="37" max="37" width="11.140625" style="26" customWidth="1"/>
    <col min="38" max="38" width="10.85546875" style="26" bestFit="1" customWidth="1"/>
    <col min="39" max="39" width="10.7109375" style="26" bestFit="1" customWidth="1"/>
    <col min="40" max="40" width="11.140625" style="27" customWidth="1"/>
    <col min="41" max="41" width="11.140625" style="26" customWidth="1"/>
    <col min="42" max="42" width="12.28515625" style="28" customWidth="1"/>
    <col min="43" max="43" width="12.28515625" style="26" bestFit="1" customWidth="1"/>
    <col min="44" max="44" width="11.140625" style="29" customWidth="1"/>
    <col min="45" max="45" width="11.140625" style="26" customWidth="1"/>
    <col min="46" max="46" width="11.140625" style="32" customWidth="1"/>
    <col min="47" max="47" width="11.140625" style="26" customWidth="1"/>
    <col min="48" max="48" width="11.140625" style="30" customWidth="1"/>
    <col min="49" max="49" width="10.140625" style="26" customWidth="1"/>
    <col min="78" max="16384" width="9.140625" style="26"/>
  </cols>
  <sheetData>
    <row r="1" spans="1:78" x14ac:dyDescent="0.25">
      <c r="A1" s="25" t="s">
        <v>84</v>
      </c>
      <c r="F1" s="27"/>
      <c r="H1" s="28"/>
      <c r="J1" s="29"/>
      <c r="L1" s="25" t="s">
        <v>46</v>
      </c>
      <c r="N1" s="30"/>
      <c r="P1"/>
      <c r="Q1"/>
      <c r="R1"/>
      <c r="S1"/>
      <c r="T1"/>
      <c r="U1"/>
      <c r="V1"/>
      <c r="W1"/>
      <c r="X1"/>
      <c r="Y1"/>
      <c r="Z1"/>
      <c r="AA1"/>
      <c r="AB1"/>
    </row>
    <row r="2" spans="1:78" x14ac:dyDescent="0.25">
      <c r="A2" s="25" t="s">
        <v>47</v>
      </c>
      <c r="F2" s="27"/>
      <c r="H2" s="28"/>
      <c r="J2" s="29"/>
      <c r="L2" s="25" t="s">
        <v>99</v>
      </c>
      <c r="N2" s="30"/>
      <c r="P2"/>
      <c r="Q2"/>
      <c r="R2"/>
      <c r="S2"/>
      <c r="T2"/>
      <c r="U2"/>
      <c r="V2"/>
      <c r="W2"/>
      <c r="X2"/>
      <c r="Y2"/>
      <c r="Z2"/>
      <c r="AA2"/>
      <c r="AB2"/>
    </row>
    <row r="3" spans="1:78" x14ac:dyDescent="0.25">
      <c r="A3" s="25"/>
      <c r="F3" s="27"/>
      <c r="H3" s="28"/>
      <c r="J3" s="29"/>
      <c r="L3" s="25" t="s">
        <v>100</v>
      </c>
      <c r="N3" s="30"/>
      <c r="P3"/>
      <c r="Q3"/>
      <c r="R3"/>
      <c r="S3"/>
      <c r="T3"/>
      <c r="U3"/>
      <c r="V3"/>
      <c r="W3"/>
      <c r="X3"/>
      <c r="Y3"/>
      <c r="Z3"/>
      <c r="AA3"/>
      <c r="AB3"/>
    </row>
    <row r="4" spans="1:78" x14ac:dyDescent="0.25">
      <c r="A4" s="25" t="s">
        <v>44</v>
      </c>
      <c r="B4" s="233">
        <v>1</v>
      </c>
      <c r="D4" s="25"/>
      <c r="F4" s="27"/>
      <c r="H4" s="28"/>
      <c r="J4" s="29"/>
      <c r="L4" s="25" t="s">
        <v>93</v>
      </c>
      <c r="N4" s="30"/>
      <c r="P4"/>
      <c r="Q4"/>
      <c r="R4"/>
      <c r="S4"/>
      <c r="T4"/>
      <c r="U4"/>
      <c r="V4"/>
      <c r="W4"/>
      <c r="X4"/>
      <c r="Y4"/>
      <c r="Z4"/>
      <c r="AA4"/>
      <c r="AB4"/>
    </row>
    <row r="5" spans="1:78" x14ac:dyDescent="0.25">
      <c r="A5" s="25" t="s">
        <v>15</v>
      </c>
      <c r="B5" s="31"/>
      <c r="F5" s="27"/>
      <c r="H5" s="28"/>
      <c r="J5" s="29"/>
      <c r="L5" s="25" t="s">
        <v>67</v>
      </c>
      <c r="N5" s="30"/>
      <c r="P5"/>
      <c r="Q5"/>
      <c r="R5"/>
      <c r="S5"/>
      <c r="T5"/>
      <c r="U5"/>
      <c r="V5"/>
      <c r="W5"/>
      <c r="X5"/>
      <c r="Y5"/>
      <c r="Z5"/>
      <c r="AA5"/>
      <c r="AB5"/>
    </row>
    <row r="6" spans="1:78" x14ac:dyDescent="0.25">
      <c r="A6" s="25" t="s">
        <v>13</v>
      </c>
      <c r="F6" s="27"/>
      <c r="H6" s="28"/>
      <c r="J6" s="29"/>
      <c r="L6" s="25" t="s">
        <v>101</v>
      </c>
      <c r="N6" s="30"/>
      <c r="P6"/>
      <c r="Q6"/>
      <c r="R6"/>
      <c r="S6"/>
      <c r="T6"/>
      <c r="U6"/>
      <c r="V6"/>
      <c r="W6"/>
      <c r="X6"/>
      <c r="Y6"/>
      <c r="Z6"/>
      <c r="AA6"/>
      <c r="AB6"/>
    </row>
    <row r="7" spans="1:78" ht="17.25" x14ac:dyDescent="0.25">
      <c r="A7" s="25" t="s">
        <v>45</v>
      </c>
      <c r="B7" s="25" t="s">
        <v>102</v>
      </c>
      <c r="F7" s="27"/>
      <c r="H7" s="28"/>
      <c r="J7" s="29"/>
      <c r="L7" s="25" t="s">
        <v>103</v>
      </c>
      <c r="N7" s="30"/>
      <c r="P7"/>
      <c r="Q7"/>
      <c r="R7"/>
      <c r="S7"/>
      <c r="T7"/>
      <c r="U7"/>
      <c r="V7"/>
      <c r="W7"/>
      <c r="X7"/>
      <c r="Y7"/>
      <c r="Z7"/>
      <c r="AA7"/>
      <c r="AB7"/>
    </row>
    <row r="8" spans="1:78" ht="13.5" customHeight="1" x14ac:dyDescent="0.25">
      <c r="B8" s="25" t="s">
        <v>41</v>
      </c>
      <c r="F8" s="27"/>
      <c r="H8" s="28"/>
      <c r="J8" s="29"/>
      <c r="L8" s="25" t="s">
        <v>65</v>
      </c>
      <c r="N8" s="30"/>
      <c r="P8"/>
      <c r="Q8"/>
      <c r="R8"/>
      <c r="S8"/>
      <c r="T8"/>
      <c r="U8"/>
      <c r="V8"/>
      <c r="W8"/>
      <c r="X8"/>
      <c r="Y8"/>
      <c r="Z8"/>
      <c r="AA8"/>
      <c r="AB8"/>
    </row>
    <row r="9" spans="1:78" x14ac:dyDescent="0.25">
      <c r="A9" s="25"/>
      <c r="B9" s="25"/>
      <c r="F9" s="27"/>
      <c r="H9" s="28"/>
      <c r="J9" s="29"/>
      <c r="N9" s="30"/>
      <c r="P9"/>
      <c r="Q9"/>
      <c r="R9"/>
      <c r="S9"/>
      <c r="T9"/>
      <c r="U9"/>
      <c r="V9"/>
      <c r="W9"/>
      <c r="X9"/>
      <c r="Y9"/>
      <c r="Z9"/>
      <c r="AA9"/>
      <c r="AB9"/>
    </row>
    <row r="10" spans="1:78" x14ac:dyDescent="0.25">
      <c r="AI10" s="25"/>
      <c r="AR10" s="26"/>
    </row>
    <row r="11" spans="1:78" x14ac:dyDescent="0.25">
      <c r="AI11" s="25"/>
      <c r="AJ11" s="33"/>
    </row>
    <row r="12" spans="1:78" x14ac:dyDescent="0.25">
      <c r="AI12" s="25"/>
      <c r="AJ12" s="33"/>
    </row>
    <row r="13" spans="1:78" x14ac:dyDescent="0.25">
      <c r="AI13" s="25"/>
      <c r="AJ13" s="33"/>
    </row>
    <row r="14" spans="1:78" x14ac:dyDescent="0.25">
      <c r="A14" s="25" t="s">
        <v>21</v>
      </c>
      <c r="B14" s="295" t="s">
        <v>40</v>
      </c>
      <c r="C14" s="295"/>
      <c r="D14" s="295"/>
      <c r="E14" s="295"/>
      <c r="F14" s="295"/>
      <c r="G14" s="295"/>
      <c r="H14" s="295"/>
      <c r="I14" s="295"/>
      <c r="J14" s="295"/>
      <c r="K14" s="295"/>
      <c r="L14" s="295"/>
      <c r="M14" s="295"/>
      <c r="N14" s="295"/>
      <c r="O14" s="295"/>
      <c r="AN14" s="26"/>
      <c r="AP14" s="26"/>
      <c r="AR14" s="26"/>
      <c r="AT14" s="26"/>
      <c r="AV14" s="26"/>
    </row>
    <row r="15" spans="1:78" x14ac:dyDescent="0.25">
      <c r="A15" s="25"/>
      <c r="B15" s="191"/>
      <c r="C15" s="191"/>
      <c r="D15" s="191"/>
      <c r="E15" s="191"/>
      <c r="F15" s="191"/>
      <c r="G15" s="191"/>
      <c r="H15" s="191"/>
      <c r="I15" s="191"/>
      <c r="J15" s="191"/>
      <c r="K15" s="191"/>
      <c r="L15" s="191"/>
      <c r="M15" s="191"/>
      <c r="N15" s="191"/>
      <c r="O15" s="191"/>
      <c r="AN15" s="26"/>
      <c r="AP15" s="26"/>
      <c r="AR15" s="26"/>
      <c r="AT15" s="26"/>
      <c r="AV15" s="26"/>
    </row>
    <row r="16" spans="1:78" ht="15.75" thickBot="1" x14ac:dyDescent="0.3">
      <c r="B16" s="35"/>
      <c r="C16" s="35"/>
      <c r="D16" s="234">
        <v>1</v>
      </c>
      <c r="E16" s="39">
        <v>2</v>
      </c>
      <c r="F16" s="40">
        <v>3</v>
      </c>
      <c r="G16" s="39">
        <v>4</v>
      </c>
      <c r="H16" s="39">
        <v>5</v>
      </c>
      <c r="I16" s="39">
        <v>6</v>
      </c>
      <c r="J16" s="234">
        <v>7</v>
      </c>
      <c r="K16" s="39">
        <v>8</v>
      </c>
      <c r="L16" s="40">
        <v>9</v>
      </c>
      <c r="M16" s="39">
        <v>10</v>
      </c>
      <c r="N16" s="39">
        <v>11</v>
      </c>
      <c r="O16" s="40">
        <v>12</v>
      </c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N16" s="26"/>
      <c r="AP16" s="26"/>
      <c r="AR16" s="26"/>
      <c r="AT16" s="26"/>
      <c r="AV16" s="26"/>
      <c r="BZ16" s="41"/>
    </row>
    <row r="17" spans="1:78" ht="15.75" customHeight="1" thickBot="1" x14ac:dyDescent="0.3">
      <c r="B17" s="35"/>
      <c r="C17" s="239"/>
      <c r="D17" s="287" t="s">
        <v>36</v>
      </c>
      <c r="E17" s="288"/>
      <c r="F17" s="288"/>
      <c r="G17" s="288" t="s">
        <v>119</v>
      </c>
      <c r="H17" s="288"/>
      <c r="I17" s="288"/>
      <c r="J17" s="288" t="s">
        <v>119</v>
      </c>
      <c r="K17" s="288"/>
      <c r="L17" s="288"/>
      <c r="M17" s="288" t="s">
        <v>119</v>
      </c>
      <c r="N17" s="288"/>
      <c r="O17" s="29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N17" s="26"/>
      <c r="AP17" s="26"/>
      <c r="AR17" s="26"/>
      <c r="AT17" s="26"/>
      <c r="AV17" s="26"/>
      <c r="BZ17" s="41"/>
    </row>
    <row r="18" spans="1:78" x14ac:dyDescent="0.25">
      <c r="B18" s="41"/>
      <c r="C18" s="190" t="s">
        <v>0</v>
      </c>
      <c r="D18" s="240">
        <v>0</v>
      </c>
      <c r="E18" s="49">
        <v>0</v>
      </c>
      <c r="F18" s="50">
        <v>0</v>
      </c>
      <c r="G18" s="211">
        <v>1</v>
      </c>
      <c r="H18" s="212">
        <f t="shared" ref="H18:H25" si="0">G18</f>
        <v>1</v>
      </c>
      <c r="I18" s="212">
        <f t="shared" ref="I18:I25" si="1">G18</f>
        <v>1</v>
      </c>
      <c r="J18" s="211">
        <v>9</v>
      </c>
      <c r="K18" s="212">
        <f t="shared" ref="K18:K25" si="2">J18</f>
        <v>9</v>
      </c>
      <c r="L18" s="213">
        <f t="shared" ref="L18:L25" si="3">J18</f>
        <v>9</v>
      </c>
      <c r="M18" s="211">
        <v>17</v>
      </c>
      <c r="N18" s="51">
        <f t="shared" ref="N18:N25" si="4">M18</f>
        <v>17</v>
      </c>
      <c r="O18" s="118">
        <f t="shared" ref="O18:O25" si="5">M18</f>
        <v>17</v>
      </c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N18" s="26"/>
      <c r="AP18" s="26"/>
      <c r="AR18" s="26"/>
      <c r="AT18" s="26"/>
      <c r="AV18" s="26"/>
      <c r="BZ18" s="41"/>
    </row>
    <row r="19" spans="1:78" x14ac:dyDescent="0.25">
      <c r="B19" s="41"/>
      <c r="C19" s="36" t="s">
        <v>1</v>
      </c>
      <c r="D19" s="242">
        <v>0.25</v>
      </c>
      <c r="E19" s="60">
        <v>0.25</v>
      </c>
      <c r="F19" s="61">
        <v>0.25</v>
      </c>
      <c r="G19" s="214">
        <v>2</v>
      </c>
      <c r="H19" s="215">
        <f t="shared" si="0"/>
        <v>2</v>
      </c>
      <c r="I19" s="215">
        <f t="shared" si="1"/>
        <v>2</v>
      </c>
      <c r="J19" s="214">
        <v>10</v>
      </c>
      <c r="K19" s="215">
        <f t="shared" si="2"/>
        <v>10</v>
      </c>
      <c r="L19" s="216">
        <f t="shared" si="3"/>
        <v>10</v>
      </c>
      <c r="M19" s="214">
        <v>18</v>
      </c>
      <c r="N19" s="62">
        <f t="shared" si="4"/>
        <v>18</v>
      </c>
      <c r="O19" s="171">
        <f t="shared" si="5"/>
        <v>18</v>
      </c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N19" s="26"/>
      <c r="AP19" s="26"/>
      <c r="AR19" s="26"/>
      <c r="AT19" s="26"/>
      <c r="AV19" s="26"/>
      <c r="BZ19" s="41"/>
    </row>
    <row r="20" spans="1:78" x14ac:dyDescent="0.25">
      <c r="B20" s="41"/>
      <c r="C20" s="58" t="s">
        <v>2</v>
      </c>
      <c r="D20" s="244">
        <v>0.5</v>
      </c>
      <c r="E20" s="64">
        <v>0.5</v>
      </c>
      <c r="F20" s="65">
        <v>0.5</v>
      </c>
      <c r="G20" s="217">
        <v>3</v>
      </c>
      <c r="H20" s="148">
        <f t="shared" si="0"/>
        <v>3</v>
      </c>
      <c r="I20" s="148">
        <f t="shared" si="1"/>
        <v>3</v>
      </c>
      <c r="J20" s="217">
        <v>11</v>
      </c>
      <c r="K20" s="148">
        <f t="shared" si="2"/>
        <v>11</v>
      </c>
      <c r="L20" s="218">
        <f t="shared" si="3"/>
        <v>11</v>
      </c>
      <c r="M20" s="217">
        <v>19</v>
      </c>
      <c r="N20" s="66">
        <f t="shared" si="4"/>
        <v>19</v>
      </c>
      <c r="O20" s="129">
        <f t="shared" si="5"/>
        <v>19</v>
      </c>
      <c r="P20" s="67"/>
      <c r="Q20" s="66"/>
      <c r="R20" s="68"/>
      <c r="S20" s="66"/>
      <c r="T20" s="66"/>
      <c r="U20" s="66"/>
      <c r="V20" s="66"/>
      <c r="W20" s="66"/>
      <c r="X20" s="66"/>
      <c r="Y20" s="66"/>
      <c r="Z20" s="66"/>
      <c r="AA20" s="66"/>
      <c r="AB20" s="66"/>
      <c r="AN20" s="26"/>
      <c r="AP20" s="26"/>
      <c r="AR20" s="26"/>
      <c r="AT20" s="26"/>
      <c r="AV20" s="26"/>
      <c r="BZ20" s="41"/>
    </row>
    <row r="21" spans="1:78" x14ac:dyDescent="0.25">
      <c r="B21" s="41"/>
      <c r="C21" s="36" t="s">
        <v>3</v>
      </c>
      <c r="D21" s="246">
        <v>1</v>
      </c>
      <c r="E21" s="60">
        <v>1</v>
      </c>
      <c r="F21" s="61">
        <v>1</v>
      </c>
      <c r="G21" s="214">
        <v>4</v>
      </c>
      <c r="H21" s="215">
        <f t="shared" si="0"/>
        <v>4</v>
      </c>
      <c r="I21" s="215">
        <f t="shared" si="1"/>
        <v>4</v>
      </c>
      <c r="J21" s="214">
        <v>12</v>
      </c>
      <c r="K21" s="215">
        <f t="shared" si="2"/>
        <v>12</v>
      </c>
      <c r="L21" s="216">
        <f t="shared" si="3"/>
        <v>12</v>
      </c>
      <c r="M21" s="214">
        <v>20</v>
      </c>
      <c r="N21" s="62">
        <f t="shared" si="4"/>
        <v>20</v>
      </c>
      <c r="O21" s="171">
        <f t="shared" si="5"/>
        <v>20</v>
      </c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N21" s="26"/>
      <c r="AP21" s="26"/>
      <c r="AR21" s="26"/>
      <c r="AT21" s="26"/>
      <c r="AV21" s="26"/>
      <c r="BZ21" s="41"/>
    </row>
    <row r="22" spans="1:78" x14ac:dyDescent="0.25">
      <c r="B22" s="41"/>
      <c r="C22" s="58" t="s">
        <v>4</v>
      </c>
      <c r="D22" s="244">
        <v>1.5</v>
      </c>
      <c r="E22" s="64">
        <v>1.5</v>
      </c>
      <c r="F22" s="65">
        <v>1.5</v>
      </c>
      <c r="G22" s="217">
        <v>5</v>
      </c>
      <c r="H22" s="148">
        <f t="shared" si="0"/>
        <v>5</v>
      </c>
      <c r="I22" s="148">
        <f t="shared" si="1"/>
        <v>5</v>
      </c>
      <c r="J22" s="217">
        <v>13</v>
      </c>
      <c r="K22" s="148">
        <f t="shared" si="2"/>
        <v>13</v>
      </c>
      <c r="L22" s="218">
        <f t="shared" si="3"/>
        <v>13</v>
      </c>
      <c r="M22" s="217">
        <v>21</v>
      </c>
      <c r="N22" s="66">
        <f t="shared" si="4"/>
        <v>21</v>
      </c>
      <c r="O22" s="129">
        <f t="shared" si="5"/>
        <v>21</v>
      </c>
      <c r="P22" s="66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N22" s="26"/>
      <c r="AP22" s="26"/>
      <c r="AR22" s="26"/>
      <c r="AT22" s="26"/>
      <c r="AV22" s="26"/>
      <c r="BZ22" s="41"/>
    </row>
    <row r="23" spans="1:78" x14ac:dyDescent="0.25">
      <c r="B23" s="41"/>
      <c r="C23" s="36" t="s">
        <v>5</v>
      </c>
      <c r="D23" s="246">
        <v>3</v>
      </c>
      <c r="E23" s="60">
        <v>3</v>
      </c>
      <c r="F23" s="61">
        <v>3</v>
      </c>
      <c r="G23" s="214">
        <v>6</v>
      </c>
      <c r="H23" s="215">
        <f t="shared" si="0"/>
        <v>6</v>
      </c>
      <c r="I23" s="215">
        <f t="shared" si="1"/>
        <v>6</v>
      </c>
      <c r="J23" s="214">
        <v>14</v>
      </c>
      <c r="K23" s="215">
        <f t="shared" si="2"/>
        <v>14</v>
      </c>
      <c r="L23" s="216">
        <f t="shared" si="3"/>
        <v>14</v>
      </c>
      <c r="M23" s="214">
        <v>22</v>
      </c>
      <c r="N23" s="62">
        <f t="shared" si="4"/>
        <v>22</v>
      </c>
      <c r="O23" s="171">
        <f t="shared" si="5"/>
        <v>22</v>
      </c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N23" s="26"/>
      <c r="AP23" s="26"/>
      <c r="AR23" s="26"/>
      <c r="AT23" s="26"/>
      <c r="AV23" s="26"/>
      <c r="BZ23" s="41"/>
    </row>
    <row r="24" spans="1:78" x14ac:dyDescent="0.25">
      <c r="B24" s="41"/>
      <c r="C24" s="58" t="s">
        <v>6</v>
      </c>
      <c r="D24" s="244">
        <v>5</v>
      </c>
      <c r="E24" s="64">
        <v>5</v>
      </c>
      <c r="F24" s="65">
        <v>5</v>
      </c>
      <c r="G24" s="217">
        <v>7</v>
      </c>
      <c r="H24" s="148">
        <f t="shared" si="0"/>
        <v>7</v>
      </c>
      <c r="I24" s="148">
        <f t="shared" si="1"/>
        <v>7</v>
      </c>
      <c r="J24" s="217">
        <v>15</v>
      </c>
      <c r="K24" s="148">
        <f t="shared" si="2"/>
        <v>15</v>
      </c>
      <c r="L24" s="218">
        <f t="shared" si="3"/>
        <v>15</v>
      </c>
      <c r="M24" s="217">
        <v>23</v>
      </c>
      <c r="N24" s="66">
        <f t="shared" si="4"/>
        <v>23</v>
      </c>
      <c r="O24" s="129">
        <f t="shared" si="5"/>
        <v>23</v>
      </c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N24" s="26"/>
      <c r="AP24" s="26"/>
      <c r="AR24" s="26"/>
      <c r="AT24" s="26"/>
      <c r="AV24" s="26"/>
      <c r="BZ24" s="41"/>
    </row>
    <row r="25" spans="1:78" ht="15.75" thickBot="1" x14ac:dyDescent="0.3">
      <c r="B25" s="41"/>
      <c r="C25" s="36" t="s">
        <v>7</v>
      </c>
      <c r="D25" s="247">
        <v>7</v>
      </c>
      <c r="E25" s="176">
        <v>7</v>
      </c>
      <c r="F25" s="177">
        <v>7</v>
      </c>
      <c r="G25" s="219">
        <v>8</v>
      </c>
      <c r="H25" s="220">
        <f t="shared" si="0"/>
        <v>8</v>
      </c>
      <c r="I25" s="220">
        <f t="shared" si="1"/>
        <v>8</v>
      </c>
      <c r="J25" s="219">
        <v>16</v>
      </c>
      <c r="K25" s="220">
        <f t="shared" si="2"/>
        <v>16</v>
      </c>
      <c r="L25" s="221">
        <f t="shared" si="3"/>
        <v>16</v>
      </c>
      <c r="M25" s="219">
        <v>24</v>
      </c>
      <c r="N25" s="225">
        <f t="shared" si="4"/>
        <v>24</v>
      </c>
      <c r="O25" s="178">
        <f t="shared" si="5"/>
        <v>24</v>
      </c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N25" s="26"/>
      <c r="AP25" s="26"/>
      <c r="AR25" s="26"/>
      <c r="AT25" s="26"/>
      <c r="AV25" s="26"/>
      <c r="BZ25" s="41"/>
    </row>
    <row r="26" spans="1:78" x14ac:dyDescent="0.25"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N26" s="26"/>
      <c r="AP26" s="26"/>
      <c r="AR26" s="26"/>
      <c r="AT26" s="26"/>
      <c r="AV26" s="26"/>
      <c r="BZ26" s="41"/>
    </row>
    <row r="27" spans="1:78" x14ac:dyDescent="0.25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N27" s="26"/>
      <c r="AP27" s="26"/>
      <c r="AR27" s="26"/>
      <c r="AT27" s="26"/>
      <c r="AV27" s="26"/>
      <c r="BZ27" s="41"/>
    </row>
    <row r="28" spans="1:78" x14ac:dyDescent="0.25">
      <c r="A28" s="25" t="s">
        <v>19</v>
      </c>
      <c r="B28" s="300" t="s">
        <v>42</v>
      </c>
      <c r="C28" s="300"/>
      <c r="D28" s="300"/>
      <c r="E28" s="300"/>
      <c r="F28" s="300"/>
      <c r="G28" s="300"/>
      <c r="H28" s="300"/>
      <c r="I28" s="300"/>
      <c r="J28" s="300"/>
      <c r="K28" s="300"/>
      <c r="L28" s="300"/>
      <c r="M28" s="300"/>
      <c r="N28" s="300"/>
      <c r="O28" s="300"/>
      <c r="P28" s="300"/>
      <c r="Q28" s="300"/>
      <c r="R28" s="300"/>
      <c r="S28" s="300"/>
      <c r="T28" s="300"/>
      <c r="U28" s="300"/>
      <c r="V28" s="300"/>
      <c r="W28" s="300"/>
      <c r="X28" s="300"/>
      <c r="Y28" s="300"/>
      <c r="Z28" s="300"/>
      <c r="AA28" s="300"/>
      <c r="AB28" s="300"/>
      <c r="AN28" s="26"/>
      <c r="AP28" s="26"/>
      <c r="AR28" s="26"/>
      <c r="AT28" s="26"/>
      <c r="AV28" s="26"/>
      <c r="BZ28" s="41"/>
    </row>
    <row r="29" spans="1:78" x14ac:dyDescent="0.25">
      <c r="A29" s="25"/>
      <c r="B29" s="83" t="s">
        <v>14</v>
      </c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92"/>
      <c r="T29" s="192"/>
      <c r="U29" s="192"/>
      <c r="V29" s="192"/>
      <c r="W29" s="192"/>
      <c r="X29" s="192"/>
      <c r="Y29" s="192"/>
      <c r="Z29" s="192"/>
      <c r="AA29" s="192"/>
      <c r="AB29" s="192"/>
      <c r="AN29" s="26"/>
      <c r="AP29" s="26"/>
      <c r="AR29" s="26"/>
      <c r="AT29" s="26"/>
      <c r="AV29" s="26"/>
      <c r="BZ29" s="41"/>
    </row>
    <row r="30" spans="1:78" ht="15.75" thickBot="1" x14ac:dyDescent="0.3"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N30" s="26"/>
      <c r="AP30" s="26"/>
      <c r="AR30" s="26"/>
      <c r="AT30" s="26"/>
      <c r="AV30" s="26"/>
      <c r="BZ30" s="41"/>
    </row>
    <row r="31" spans="1:78" ht="15.75" thickBot="1" x14ac:dyDescent="0.3">
      <c r="B31" s="41"/>
      <c r="C31" s="41"/>
      <c r="D31" s="297" t="s">
        <v>79</v>
      </c>
      <c r="E31" s="298"/>
      <c r="F31" s="298"/>
      <c r="G31" s="298"/>
      <c r="H31" s="298"/>
      <c r="I31" s="298"/>
      <c r="J31" s="298"/>
      <c r="K31" s="298"/>
      <c r="L31" s="298"/>
      <c r="M31" s="298"/>
      <c r="N31" s="298"/>
      <c r="O31" s="299"/>
      <c r="P31" s="41"/>
      <c r="Q31" s="297" t="s">
        <v>80</v>
      </c>
      <c r="R31" s="298"/>
      <c r="S31" s="298"/>
      <c r="T31" s="298"/>
      <c r="U31" s="298"/>
      <c r="V31" s="298"/>
      <c r="W31" s="298"/>
      <c r="X31" s="298"/>
      <c r="Y31" s="298"/>
      <c r="Z31" s="298"/>
      <c r="AA31" s="298"/>
      <c r="AB31" s="299"/>
      <c r="AN31" s="26"/>
      <c r="AP31" s="26"/>
      <c r="AR31" s="26"/>
      <c r="AT31" s="26"/>
      <c r="AV31" s="26"/>
      <c r="BZ31" s="41"/>
    </row>
    <row r="32" spans="1:78" ht="15.75" thickBot="1" x14ac:dyDescent="0.3">
      <c r="B32" s="87"/>
      <c r="C32" s="79" t="s">
        <v>131</v>
      </c>
      <c r="D32" s="259">
        <v>1</v>
      </c>
      <c r="E32" s="88">
        <v>2</v>
      </c>
      <c r="F32" s="88">
        <v>3</v>
      </c>
      <c r="G32" s="89">
        <v>4</v>
      </c>
      <c r="H32" s="260">
        <v>5</v>
      </c>
      <c r="I32" s="90">
        <v>6</v>
      </c>
      <c r="J32" s="88">
        <v>7</v>
      </c>
      <c r="K32" s="88">
        <v>8</v>
      </c>
      <c r="L32" s="88">
        <v>9</v>
      </c>
      <c r="M32" s="89">
        <v>10</v>
      </c>
      <c r="N32" s="260">
        <v>11</v>
      </c>
      <c r="O32" s="261">
        <v>12</v>
      </c>
      <c r="P32" s="41"/>
      <c r="Q32" s="259">
        <v>1</v>
      </c>
      <c r="R32" s="260">
        <v>2</v>
      </c>
      <c r="S32" s="260">
        <v>3</v>
      </c>
      <c r="T32" s="89">
        <v>4</v>
      </c>
      <c r="U32" s="260">
        <v>5</v>
      </c>
      <c r="V32" s="90">
        <v>6</v>
      </c>
      <c r="W32" s="260">
        <v>7</v>
      </c>
      <c r="X32" s="260">
        <v>8</v>
      </c>
      <c r="Y32" s="260">
        <v>9</v>
      </c>
      <c r="Z32" s="89">
        <v>10</v>
      </c>
      <c r="AA32" s="260">
        <v>11</v>
      </c>
      <c r="AB32" s="261">
        <v>12</v>
      </c>
      <c r="AN32" s="26"/>
      <c r="AP32" s="26"/>
      <c r="AR32" s="26"/>
      <c r="AT32" s="26"/>
      <c r="AV32" s="26"/>
      <c r="BZ32" s="41"/>
    </row>
    <row r="33" spans="1:78" x14ac:dyDescent="0.25">
      <c r="B33" s="41"/>
      <c r="C33" s="41">
        <v>24.4</v>
      </c>
      <c r="D33" s="92">
        <v>0.71179999999999999</v>
      </c>
      <c r="E33" s="93">
        <v>0.69510000000000005</v>
      </c>
      <c r="F33" s="93">
        <v>0.69779999999999998</v>
      </c>
      <c r="G33" s="94">
        <v>0.44330000000000003</v>
      </c>
      <c r="H33" s="93">
        <v>0.46229999999999999</v>
      </c>
      <c r="I33" s="95">
        <v>0.4425</v>
      </c>
      <c r="J33" s="93">
        <v>0.47920000000000001</v>
      </c>
      <c r="K33" s="93">
        <v>0.4743</v>
      </c>
      <c r="L33" s="93">
        <v>0.48170000000000002</v>
      </c>
      <c r="M33" s="94">
        <v>0.49099999999999999</v>
      </c>
      <c r="N33" s="93">
        <v>0.47820000000000001</v>
      </c>
      <c r="O33" s="96">
        <v>0.45240000000000002</v>
      </c>
      <c r="P33" s="41"/>
      <c r="Q33" s="92">
        <v>4.24E-2</v>
      </c>
      <c r="R33" s="93">
        <v>4.24E-2</v>
      </c>
      <c r="S33" s="93">
        <v>4.2099999999999999E-2</v>
      </c>
      <c r="T33" s="94">
        <v>4.2500000000000003E-2</v>
      </c>
      <c r="U33" s="93">
        <v>4.2599999999999999E-2</v>
      </c>
      <c r="V33" s="95">
        <v>4.2599999999999999E-2</v>
      </c>
      <c r="W33" s="93">
        <v>4.19E-2</v>
      </c>
      <c r="X33" s="93">
        <v>4.2200000000000001E-2</v>
      </c>
      <c r="Y33" s="93">
        <v>4.2200000000000001E-2</v>
      </c>
      <c r="Z33" s="94">
        <v>4.1500000000000002E-2</v>
      </c>
      <c r="AA33" s="93">
        <v>4.3099999999999999E-2</v>
      </c>
      <c r="AB33" s="96">
        <v>4.2700000000000002E-2</v>
      </c>
      <c r="AN33" s="26"/>
      <c r="AP33" s="26"/>
      <c r="AR33" s="26"/>
      <c r="AT33" s="26"/>
      <c r="AV33" s="26"/>
      <c r="BZ33" s="41"/>
    </row>
    <row r="34" spans="1:78" x14ac:dyDescent="0.25">
      <c r="B34" s="41"/>
      <c r="C34" s="41"/>
      <c r="D34" s="98">
        <v>0.70140000000000002</v>
      </c>
      <c r="E34" s="68">
        <v>0.69259999999999999</v>
      </c>
      <c r="F34" s="68">
        <v>0.69550000000000001</v>
      </c>
      <c r="G34" s="99">
        <v>0.44069999999999998</v>
      </c>
      <c r="H34" s="68">
        <v>0.46829999999999999</v>
      </c>
      <c r="I34" s="100">
        <v>0.42199999999999999</v>
      </c>
      <c r="J34" s="68">
        <v>0.46870000000000001</v>
      </c>
      <c r="K34" s="68">
        <v>0.46779999999999999</v>
      </c>
      <c r="L34" s="68">
        <v>0.4466</v>
      </c>
      <c r="M34" s="99">
        <v>0.46079999999999999</v>
      </c>
      <c r="N34" s="68">
        <v>0.48909999999999998</v>
      </c>
      <c r="O34" s="101">
        <v>0.47189999999999999</v>
      </c>
      <c r="P34" s="80"/>
      <c r="Q34" s="98">
        <v>4.1099999999999998E-2</v>
      </c>
      <c r="R34" s="68">
        <v>4.1200000000000001E-2</v>
      </c>
      <c r="S34" s="68">
        <v>4.1300000000000003E-2</v>
      </c>
      <c r="T34" s="99">
        <v>4.1700000000000001E-2</v>
      </c>
      <c r="U34" s="68">
        <v>4.2000000000000003E-2</v>
      </c>
      <c r="V34" s="100">
        <v>4.2099999999999999E-2</v>
      </c>
      <c r="W34" s="68">
        <v>4.1599999999999998E-2</v>
      </c>
      <c r="X34" s="68">
        <v>4.24E-2</v>
      </c>
      <c r="Y34" s="68">
        <v>4.2200000000000001E-2</v>
      </c>
      <c r="Z34" s="99">
        <v>4.1799999999999997E-2</v>
      </c>
      <c r="AA34" s="68">
        <v>4.2200000000000001E-2</v>
      </c>
      <c r="AB34" s="101">
        <v>4.2500000000000003E-2</v>
      </c>
      <c r="AN34" s="26"/>
      <c r="AP34" s="26"/>
      <c r="AR34" s="26"/>
      <c r="AT34" s="26"/>
      <c r="AV34" s="26"/>
      <c r="BZ34" s="41"/>
    </row>
    <row r="35" spans="1:78" x14ac:dyDescent="0.25">
      <c r="B35" s="41"/>
      <c r="C35" s="41"/>
      <c r="D35" s="102">
        <v>0.6149</v>
      </c>
      <c r="E35" s="103">
        <v>0.67569999999999997</v>
      </c>
      <c r="F35" s="103">
        <v>0.66420000000000001</v>
      </c>
      <c r="G35" s="104">
        <v>0.54120000000000001</v>
      </c>
      <c r="H35" s="103">
        <v>0.55979999999999996</v>
      </c>
      <c r="I35" s="105">
        <v>0.53100000000000003</v>
      </c>
      <c r="J35" s="103">
        <v>0.52910000000000001</v>
      </c>
      <c r="K35" s="103">
        <v>0.53820000000000001</v>
      </c>
      <c r="L35" s="103">
        <v>0.53110000000000002</v>
      </c>
      <c r="M35" s="104">
        <v>0.47</v>
      </c>
      <c r="N35" s="103">
        <v>0.48399999999999999</v>
      </c>
      <c r="O35" s="106">
        <v>0.47249999999999998</v>
      </c>
      <c r="P35" s="80"/>
      <c r="Q35" s="102">
        <v>3.9899999999999998E-2</v>
      </c>
      <c r="R35" s="103">
        <v>4.1099999999999998E-2</v>
      </c>
      <c r="S35" s="103">
        <v>4.1799999999999997E-2</v>
      </c>
      <c r="T35" s="104">
        <v>4.1500000000000002E-2</v>
      </c>
      <c r="U35" s="103">
        <v>4.1700000000000001E-2</v>
      </c>
      <c r="V35" s="105">
        <v>4.1799999999999997E-2</v>
      </c>
      <c r="W35" s="103">
        <v>4.1500000000000002E-2</v>
      </c>
      <c r="X35" s="103">
        <v>4.2099999999999999E-2</v>
      </c>
      <c r="Y35" s="103">
        <v>4.2099999999999999E-2</v>
      </c>
      <c r="Z35" s="104">
        <v>4.1099999999999998E-2</v>
      </c>
      <c r="AA35" s="103">
        <v>4.2099999999999999E-2</v>
      </c>
      <c r="AB35" s="106">
        <v>4.36E-2</v>
      </c>
      <c r="AN35" s="26"/>
      <c r="AP35" s="26"/>
      <c r="AR35" s="26"/>
      <c r="AT35" s="26"/>
      <c r="AV35" s="26"/>
      <c r="BZ35" s="41"/>
    </row>
    <row r="36" spans="1:78" x14ac:dyDescent="0.25">
      <c r="B36" s="41"/>
      <c r="C36" s="41"/>
      <c r="D36" s="98">
        <v>0.67490000000000006</v>
      </c>
      <c r="E36" s="68">
        <v>0.65529999999999999</v>
      </c>
      <c r="F36" s="68">
        <v>0.66920000000000002</v>
      </c>
      <c r="G36" s="99">
        <v>0.36599999999999999</v>
      </c>
      <c r="H36" s="68">
        <v>0.37690000000000001</v>
      </c>
      <c r="I36" s="100">
        <v>0.35870000000000002</v>
      </c>
      <c r="J36" s="68">
        <v>0.54510000000000003</v>
      </c>
      <c r="K36" s="68">
        <v>0.52270000000000005</v>
      </c>
      <c r="L36" s="68">
        <v>0.51970000000000005</v>
      </c>
      <c r="M36" s="99">
        <v>0.36659999999999998</v>
      </c>
      <c r="N36" s="68">
        <v>0.36880000000000002</v>
      </c>
      <c r="O36" s="101">
        <v>0.36230000000000001</v>
      </c>
      <c r="P36" s="80"/>
      <c r="Q36" s="98">
        <v>4.07E-2</v>
      </c>
      <c r="R36" s="68">
        <v>4.0800000000000003E-2</v>
      </c>
      <c r="S36" s="68">
        <v>4.1000000000000002E-2</v>
      </c>
      <c r="T36" s="99">
        <v>4.1399999999999999E-2</v>
      </c>
      <c r="U36" s="68">
        <v>4.1599999999999998E-2</v>
      </c>
      <c r="V36" s="100">
        <v>4.1700000000000001E-2</v>
      </c>
      <c r="W36" s="68">
        <v>4.2000000000000003E-2</v>
      </c>
      <c r="X36" s="68">
        <v>4.24E-2</v>
      </c>
      <c r="Y36" s="68">
        <v>4.2099999999999999E-2</v>
      </c>
      <c r="Z36" s="99">
        <v>4.1500000000000002E-2</v>
      </c>
      <c r="AA36" s="68">
        <v>4.1200000000000001E-2</v>
      </c>
      <c r="AB36" s="101">
        <v>4.1799999999999997E-2</v>
      </c>
      <c r="AN36" s="26"/>
      <c r="AP36" s="26"/>
      <c r="AR36" s="26"/>
      <c r="AT36" s="26"/>
      <c r="AV36" s="26"/>
      <c r="BZ36" s="41"/>
    </row>
    <row r="37" spans="1:78" x14ac:dyDescent="0.25">
      <c r="B37" s="41"/>
      <c r="C37" s="41"/>
      <c r="D37" s="102">
        <v>0.63539999999999996</v>
      </c>
      <c r="E37" s="103">
        <v>0.64429999999999998</v>
      </c>
      <c r="F37" s="103">
        <v>0.65739999999999998</v>
      </c>
      <c r="G37" s="104">
        <v>0.49880000000000002</v>
      </c>
      <c r="H37" s="103">
        <v>0.51419999999999999</v>
      </c>
      <c r="I37" s="105">
        <v>0.50949999999999995</v>
      </c>
      <c r="J37" s="103">
        <v>0.45100000000000001</v>
      </c>
      <c r="K37" s="103">
        <v>0.42770000000000002</v>
      </c>
      <c r="L37" s="103">
        <v>0.4219</v>
      </c>
      <c r="M37" s="104">
        <v>0.4859</v>
      </c>
      <c r="N37" s="103">
        <v>0.50900000000000001</v>
      </c>
      <c r="O37" s="106">
        <v>0.4763</v>
      </c>
      <c r="P37" s="80"/>
      <c r="Q37" s="102">
        <v>4.0599999999999997E-2</v>
      </c>
      <c r="R37" s="103">
        <v>4.0899999999999999E-2</v>
      </c>
      <c r="S37" s="103">
        <v>4.1099999999999998E-2</v>
      </c>
      <c r="T37" s="104">
        <v>4.1399999999999999E-2</v>
      </c>
      <c r="U37" s="103">
        <v>4.1700000000000001E-2</v>
      </c>
      <c r="V37" s="105">
        <v>4.2599999999999999E-2</v>
      </c>
      <c r="W37" s="103">
        <v>4.1599999999999998E-2</v>
      </c>
      <c r="X37" s="103">
        <v>4.2000000000000003E-2</v>
      </c>
      <c r="Y37" s="103">
        <v>4.19E-2</v>
      </c>
      <c r="Z37" s="104">
        <v>4.0899999999999999E-2</v>
      </c>
      <c r="AA37" s="103">
        <v>4.1399999999999999E-2</v>
      </c>
      <c r="AB37" s="106">
        <v>4.1799999999999997E-2</v>
      </c>
      <c r="AN37" s="26"/>
      <c r="AP37" s="26"/>
      <c r="AR37" s="26"/>
      <c r="AT37" s="26"/>
      <c r="AV37" s="26"/>
      <c r="BZ37" s="41"/>
    </row>
    <row r="38" spans="1:78" x14ac:dyDescent="0.25">
      <c r="B38" s="41"/>
      <c r="C38" s="41"/>
      <c r="D38" s="98">
        <v>0.58020000000000005</v>
      </c>
      <c r="E38" s="68">
        <v>0.55310000000000004</v>
      </c>
      <c r="F38" s="68">
        <v>0.5776</v>
      </c>
      <c r="G38" s="99">
        <v>0.5181</v>
      </c>
      <c r="H38" s="68">
        <v>0.52139999999999997</v>
      </c>
      <c r="I38" s="100">
        <v>0.48970000000000002</v>
      </c>
      <c r="J38" s="68">
        <v>0.43480000000000002</v>
      </c>
      <c r="K38" s="68">
        <v>0.41070000000000001</v>
      </c>
      <c r="L38" s="68">
        <v>0.41060000000000002</v>
      </c>
      <c r="M38" s="99">
        <v>0.46660000000000001</v>
      </c>
      <c r="N38" s="68">
        <v>0.46870000000000001</v>
      </c>
      <c r="O38" s="101">
        <v>0.46889999999999998</v>
      </c>
      <c r="P38" s="80"/>
      <c r="Q38" s="98">
        <v>4.1200000000000001E-2</v>
      </c>
      <c r="R38" s="68">
        <v>4.07E-2</v>
      </c>
      <c r="S38" s="68">
        <v>4.0899999999999999E-2</v>
      </c>
      <c r="T38" s="99">
        <v>4.1700000000000001E-2</v>
      </c>
      <c r="U38" s="68">
        <v>4.2599999999999999E-2</v>
      </c>
      <c r="V38" s="100">
        <v>4.2200000000000001E-2</v>
      </c>
      <c r="W38" s="68">
        <v>4.1700000000000001E-2</v>
      </c>
      <c r="X38" s="68">
        <v>4.2000000000000003E-2</v>
      </c>
      <c r="Y38" s="68">
        <v>4.2099999999999999E-2</v>
      </c>
      <c r="Z38" s="99">
        <v>4.1700000000000001E-2</v>
      </c>
      <c r="AA38" s="68">
        <v>4.2000000000000003E-2</v>
      </c>
      <c r="AB38" s="101">
        <v>4.1500000000000002E-2</v>
      </c>
      <c r="AN38" s="26"/>
      <c r="AP38" s="26"/>
      <c r="AR38" s="26"/>
      <c r="AT38" s="26"/>
      <c r="AV38" s="26"/>
      <c r="BZ38" s="41"/>
    </row>
    <row r="39" spans="1:78" x14ac:dyDescent="0.25">
      <c r="B39" s="41"/>
      <c r="C39" s="41"/>
      <c r="D39" s="102">
        <v>0.47139999999999999</v>
      </c>
      <c r="E39" s="103">
        <v>0.44740000000000002</v>
      </c>
      <c r="F39" s="103">
        <v>0.45789999999999997</v>
      </c>
      <c r="G39" s="104">
        <v>0.47849999999999998</v>
      </c>
      <c r="H39" s="103">
        <v>0.4718</v>
      </c>
      <c r="I39" s="105">
        <v>0.45779999999999998</v>
      </c>
      <c r="J39" s="103">
        <v>0.5262</v>
      </c>
      <c r="K39" s="103">
        <v>0.49890000000000001</v>
      </c>
      <c r="L39" s="103">
        <v>0.49330000000000002</v>
      </c>
      <c r="M39" s="104">
        <v>0.51919999999999999</v>
      </c>
      <c r="N39" s="103">
        <v>0.50929999999999997</v>
      </c>
      <c r="O39" s="106">
        <v>0.46400000000000002</v>
      </c>
      <c r="P39" s="80"/>
      <c r="Q39" s="102">
        <v>4.0500000000000001E-2</v>
      </c>
      <c r="R39" s="103">
        <v>4.1500000000000002E-2</v>
      </c>
      <c r="S39" s="103">
        <v>4.0899999999999999E-2</v>
      </c>
      <c r="T39" s="104">
        <v>4.1599999999999998E-2</v>
      </c>
      <c r="U39" s="103">
        <v>4.2200000000000001E-2</v>
      </c>
      <c r="V39" s="105">
        <v>4.2000000000000003E-2</v>
      </c>
      <c r="W39" s="103">
        <v>4.19E-2</v>
      </c>
      <c r="X39" s="103">
        <v>4.2000000000000003E-2</v>
      </c>
      <c r="Y39" s="103">
        <v>4.19E-2</v>
      </c>
      <c r="Z39" s="104">
        <v>4.1599999999999998E-2</v>
      </c>
      <c r="AA39" s="103">
        <v>4.2000000000000003E-2</v>
      </c>
      <c r="AB39" s="106">
        <v>4.2000000000000003E-2</v>
      </c>
      <c r="AN39" s="26"/>
      <c r="AP39" s="26"/>
      <c r="AR39" s="26"/>
      <c r="AT39" s="26"/>
      <c r="AV39" s="26"/>
      <c r="BZ39" s="41"/>
    </row>
    <row r="40" spans="1:78" ht="15.75" thickBot="1" x14ac:dyDescent="0.3">
      <c r="B40" s="41"/>
      <c r="C40" s="41"/>
      <c r="D40" s="109">
        <v>0.3377</v>
      </c>
      <c r="E40" s="110">
        <v>0.33239999999999997</v>
      </c>
      <c r="F40" s="110">
        <v>0.31840000000000002</v>
      </c>
      <c r="G40" s="111">
        <v>0.4194</v>
      </c>
      <c r="H40" s="110">
        <v>0.48470000000000002</v>
      </c>
      <c r="I40" s="112">
        <v>0.49330000000000002</v>
      </c>
      <c r="J40" s="110">
        <v>0.5222</v>
      </c>
      <c r="K40" s="110">
        <v>0.52659999999999996</v>
      </c>
      <c r="L40" s="110">
        <v>0.50139999999999996</v>
      </c>
      <c r="M40" s="111">
        <v>0.49130000000000001</v>
      </c>
      <c r="N40" s="110">
        <v>0.49619999999999997</v>
      </c>
      <c r="O40" s="113">
        <v>0.46679999999999999</v>
      </c>
      <c r="P40" s="80"/>
      <c r="Q40" s="109">
        <v>4.1500000000000002E-2</v>
      </c>
      <c r="R40" s="110">
        <v>4.2000000000000003E-2</v>
      </c>
      <c r="S40" s="110">
        <v>4.1500000000000002E-2</v>
      </c>
      <c r="T40" s="111">
        <v>4.1700000000000001E-2</v>
      </c>
      <c r="U40" s="110">
        <v>4.2500000000000003E-2</v>
      </c>
      <c r="V40" s="112">
        <v>4.24E-2</v>
      </c>
      <c r="W40" s="110">
        <v>4.19E-2</v>
      </c>
      <c r="X40" s="110">
        <v>4.2500000000000003E-2</v>
      </c>
      <c r="Y40" s="110">
        <v>4.19E-2</v>
      </c>
      <c r="Z40" s="111">
        <v>4.1700000000000001E-2</v>
      </c>
      <c r="AA40" s="110">
        <v>4.2700000000000002E-2</v>
      </c>
      <c r="AB40" s="113">
        <v>4.2000000000000003E-2</v>
      </c>
      <c r="AN40" s="26"/>
      <c r="AP40" s="26"/>
      <c r="AR40" s="26"/>
      <c r="AT40" s="26"/>
      <c r="AV40" s="26"/>
      <c r="BZ40" s="41"/>
    </row>
    <row r="41" spans="1:78" x14ac:dyDescent="0.25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N41" s="26"/>
      <c r="AP41" s="26"/>
      <c r="AR41" s="26"/>
      <c r="AT41" s="26"/>
      <c r="AV41" s="26"/>
      <c r="BZ41" s="41"/>
    </row>
    <row r="42" spans="1:78" ht="18" x14ac:dyDescent="0.35">
      <c r="A42" s="25" t="s">
        <v>18</v>
      </c>
      <c r="B42" s="192" t="s">
        <v>105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N42" s="26"/>
      <c r="AP42" s="26"/>
      <c r="AR42" s="26"/>
      <c r="AT42" s="26"/>
      <c r="AV42" s="26"/>
      <c r="BZ42" s="41"/>
    </row>
    <row r="43" spans="1:78" x14ac:dyDescent="0.25">
      <c r="B43" s="79" t="s">
        <v>109</v>
      </c>
      <c r="C43" s="79"/>
      <c r="D43" s="79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N43" s="26"/>
      <c r="AP43" s="26"/>
      <c r="AR43" s="26"/>
      <c r="AT43" s="26"/>
      <c r="AV43" s="26"/>
      <c r="BZ43" s="41"/>
    </row>
    <row r="44" spans="1:78" ht="15.75" thickBot="1" x14ac:dyDescent="0.3">
      <c r="B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N44" s="26"/>
      <c r="AP44" s="26"/>
      <c r="AR44" s="26"/>
      <c r="AT44" s="26"/>
      <c r="AV44" s="26"/>
      <c r="BZ44" s="41"/>
    </row>
    <row r="45" spans="1:78" ht="18.75" thickBot="1" x14ac:dyDescent="0.4">
      <c r="B45" s="115"/>
      <c r="C45" s="284" t="s">
        <v>106</v>
      </c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6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N45" s="26"/>
      <c r="AP45" s="26"/>
      <c r="AR45" s="26"/>
      <c r="AT45" s="26"/>
      <c r="AV45" s="26"/>
      <c r="BZ45" s="41"/>
    </row>
    <row r="46" spans="1:78" ht="15.75" thickBot="1" x14ac:dyDescent="0.3">
      <c r="A46" s="33"/>
      <c r="B46" s="116"/>
      <c r="C46" s="117">
        <v>1</v>
      </c>
      <c r="D46" s="66">
        <v>2</v>
      </c>
      <c r="E46" s="66">
        <v>3</v>
      </c>
      <c r="F46" s="89">
        <v>4</v>
      </c>
      <c r="G46" s="51">
        <v>5</v>
      </c>
      <c r="H46" s="53">
        <v>6</v>
      </c>
      <c r="I46" s="66">
        <v>7</v>
      </c>
      <c r="J46" s="66">
        <v>8</v>
      </c>
      <c r="K46" s="66">
        <v>9</v>
      </c>
      <c r="L46" s="52">
        <v>10</v>
      </c>
      <c r="M46" s="51">
        <v>11</v>
      </c>
      <c r="N46" s="118">
        <v>12</v>
      </c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N46" s="26"/>
      <c r="AP46" s="26"/>
      <c r="AR46" s="26"/>
      <c r="AT46" s="26"/>
      <c r="AV46" s="26"/>
      <c r="BZ46" s="41"/>
    </row>
    <row r="47" spans="1:78" x14ac:dyDescent="0.25">
      <c r="A47" s="33"/>
      <c r="B47" s="120" t="s">
        <v>0</v>
      </c>
      <c r="C47" s="121">
        <f t="shared" ref="C47:N54" si="6">D33-Q33</f>
        <v>0.6694</v>
      </c>
      <c r="D47" s="122">
        <f>E33-R33</f>
        <v>0.65270000000000006</v>
      </c>
      <c r="E47" s="123">
        <f t="shared" si="6"/>
        <v>0.65569999999999995</v>
      </c>
      <c r="F47" s="98">
        <f t="shared" si="6"/>
        <v>0.40080000000000005</v>
      </c>
      <c r="G47" s="122">
        <f>H33-U33</f>
        <v>0.41969999999999996</v>
      </c>
      <c r="H47" s="123">
        <f t="shared" si="6"/>
        <v>0.39990000000000003</v>
      </c>
      <c r="I47" s="121">
        <f t="shared" si="6"/>
        <v>0.43730000000000002</v>
      </c>
      <c r="J47" s="122">
        <f t="shared" si="6"/>
        <v>0.43209999999999998</v>
      </c>
      <c r="K47" s="123">
        <f t="shared" si="6"/>
        <v>0.4395</v>
      </c>
      <c r="L47" s="121">
        <f t="shared" si="6"/>
        <v>0.44950000000000001</v>
      </c>
      <c r="M47" s="122">
        <f t="shared" si="6"/>
        <v>0.43510000000000004</v>
      </c>
      <c r="N47" s="123">
        <f t="shared" si="6"/>
        <v>0.40970000000000001</v>
      </c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N47" s="26"/>
      <c r="AP47" s="26"/>
      <c r="AR47" s="26"/>
      <c r="AT47" s="26"/>
      <c r="AV47" s="26"/>
      <c r="BZ47" s="41"/>
    </row>
    <row r="48" spans="1:78" x14ac:dyDescent="0.25">
      <c r="A48" s="33"/>
      <c r="B48" s="120" t="s">
        <v>1</v>
      </c>
      <c r="C48" s="98">
        <f t="shared" si="6"/>
        <v>0.6603</v>
      </c>
      <c r="D48" s="68">
        <f t="shared" si="6"/>
        <v>0.65139999999999998</v>
      </c>
      <c r="E48" s="68">
        <f t="shared" si="6"/>
        <v>0.6542</v>
      </c>
      <c r="F48" s="98">
        <f t="shared" si="6"/>
        <v>0.39899999999999997</v>
      </c>
      <c r="G48" s="68">
        <f t="shared" si="6"/>
        <v>0.42630000000000001</v>
      </c>
      <c r="H48" s="101">
        <f t="shared" si="6"/>
        <v>0.37990000000000002</v>
      </c>
      <c r="I48" s="98">
        <f t="shared" si="6"/>
        <v>0.42710000000000004</v>
      </c>
      <c r="J48" s="68">
        <f t="shared" si="6"/>
        <v>0.4254</v>
      </c>
      <c r="K48" s="101">
        <f t="shared" si="6"/>
        <v>0.40439999999999998</v>
      </c>
      <c r="L48" s="98">
        <f t="shared" si="6"/>
        <v>0.41899999999999998</v>
      </c>
      <c r="M48" s="68">
        <f t="shared" si="6"/>
        <v>0.44689999999999996</v>
      </c>
      <c r="N48" s="101">
        <f t="shared" si="6"/>
        <v>0.4294</v>
      </c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N48" s="26"/>
      <c r="AP48" s="26"/>
      <c r="AR48" s="26"/>
      <c r="AT48" s="26"/>
      <c r="AV48" s="26"/>
      <c r="BZ48" s="41"/>
    </row>
    <row r="49" spans="1:78" x14ac:dyDescent="0.25">
      <c r="A49" s="33"/>
      <c r="B49" s="120" t="s">
        <v>2</v>
      </c>
      <c r="C49" s="98"/>
      <c r="D49" s="68">
        <f t="shared" si="6"/>
        <v>0.63459999999999994</v>
      </c>
      <c r="E49" s="101">
        <f t="shared" si="6"/>
        <v>0.62240000000000006</v>
      </c>
      <c r="F49" s="98">
        <f t="shared" si="6"/>
        <v>0.49970000000000003</v>
      </c>
      <c r="G49" s="68">
        <f t="shared" si="6"/>
        <v>0.5181</v>
      </c>
      <c r="H49" s="101">
        <f t="shared" si="6"/>
        <v>0.48920000000000002</v>
      </c>
      <c r="I49" s="98">
        <f t="shared" si="6"/>
        <v>0.48760000000000003</v>
      </c>
      <c r="J49" s="68">
        <f t="shared" si="6"/>
        <v>0.49609999999999999</v>
      </c>
      <c r="K49" s="101">
        <f t="shared" si="6"/>
        <v>0.48899999999999999</v>
      </c>
      <c r="L49" s="98">
        <f t="shared" si="6"/>
        <v>0.42889999999999995</v>
      </c>
      <c r="M49" s="68">
        <f t="shared" si="6"/>
        <v>0.44189999999999996</v>
      </c>
      <c r="N49" s="101">
        <f t="shared" si="6"/>
        <v>0.42889999999999995</v>
      </c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N49" s="26"/>
      <c r="AP49" s="26"/>
      <c r="AR49" s="26"/>
      <c r="AT49" s="26"/>
      <c r="AV49" s="26"/>
      <c r="BZ49" s="41"/>
    </row>
    <row r="50" spans="1:78" x14ac:dyDescent="0.25">
      <c r="A50" s="33"/>
      <c r="B50" s="120" t="s">
        <v>3</v>
      </c>
      <c r="C50" s="98">
        <f t="shared" si="6"/>
        <v>0.6342000000000001</v>
      </c>
      <c r="D50" s="68">
        <f t="shared" si="6"/>
        <v>0.61450000000000005</v>
      </c>
      <c r="E50" s="101">
        <f t="shared" si="6"/>
        <v>0.62819999999999998</v>
      </c>
      <c r="F50" s="98">
        <f t="shared" si="6"/>
        <v>0.3246</v>
      </c>
      <c r="G50" s="68">
        <f t="shared" si="6"/>
        <v>0.33530000000000004</v>
      </c>
      <c r="H50" s="101">
        <f t="shared" si="6"/>
        <v>0.317</v>
      </c>
      <c r="I50" s="98">
        <f t="shared" si="6"/>
        <v>0.50309999999999999</v>
      </c>
      <c r="J50" s="68">
        <f t="shared" si="6"/>
        <v>0.48030000000000006</v>
      </c>
      <c r="K50" s="101">
        <f t="shared" si="6"/>
        <v>0.47760000000000002</v>
      </c>
      <c r="L50" s="98">
        <f t="shared" si="6"/>
        <v>0.3251</v>
      </c>
      <c r="M50" s="68">
        <f t="shared" si="6"/>
        <v>0.3276</v>
      </c>
      <c r="N50" s="101">
        <f t="shared" si="6"/>
        <v>0.32050000000000001</v>
      </c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N50" s="26"/>
      <c r="AP50" s="26"/>
      <c r="AR50" s="26"/>
      <c r="AT50" s="26"/>
      <c r="AV50" s="26"/>
      <c r="BZ50" s="41"/>
    </row>
    <row r="51" spans="1:78" x14ac:dyDescent="0.25">
      <c r="A51" s="33"/>
      <c r="B51" s="120" t="s">
        <v>4</v>
      </c>
      <c r="C51" s="98">
        <f t="shared" si="6"/>
        <v>0.5948</v>
      </c>
      <c r="D51" s="68">
        <f t="shared" si="6"/>
        <v>0.60339999999999994</v>
      </c>
      <c r="E51" s="101"/>
      <c r="F51" s="98">
        <f t="shared" si="6"/>
        <v>0.45740000000000003</v>
      </c>
      <c r="G51" s="68">
        <f t="shared" si="6"/>
        <v>0.47249999999999998</v>
      </c>
      <c r="H51" s="101">
        <f t="shared" si="6"/>
        <v>0.46689999999999998</v>
      </c>
      <c r="I51" s="98">
        <f t="shared" si="6"/>
        <v>0.40939999999999999</v>
      </c>
      <c r="J51" s="68">
        <f t="shared" si="6"/>
        <v>0.38570000000000004</v>
      </c>
      <c r="K51" s="101">
        <f t="shared" si="6"/>
        <v>0.38</v>
      </c>
      <c r="L51" s="98">
        <f t="shared" si="6"/>
        <v>0.44500000000000001</v>
      </c>
      <c r="M51" s="68">
        <f t="shared" si="6"/>
        <v>0.46760000000000002</v>
      </c>
      <c r="N51" s="101">
        <f t="shared" si="6"/>
        <v>0.4345</v>
      </c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N51" s="26"/>
      <c r="AP51" s="26"/>
      <c r="AR51" s="26"/>
      <c r="AT51" s="26"/>
      <c r="AV51" s="26"/>
      <c r="BZ51" s="41"/>
    </row>
    <row r="52" spans="1:78" x14ac:dyDescent="0.25">
      <c r="A52" s="33"/>
      <c r="B52" s="120" t="s">
        <v>5</v>
      </c>
      <c r="C52" s="98">
        <f t="shared" si="6"/>
        <v>0.53900000000000003</v>
      </c>
      <c r="D52" s="68">
        <f t="shared" si="6"/>
        <v>0.51240000000000008</v>
      </c>
      <c r="E52" s="101">
        <f t="shared" si="6"/>
        <v>0.53669999999999995</v>
      </c>
      <c r="F52" s="98">
        <f t="shared" si="6"/>
        <v>0.47639999999999999</v>
      </c>
      <c r="G52" s="68">
        <f t="shared" si="6"/>
        <v>0.4788</v>
      </c>
      <c r="H52" s="101">
        <f t="shared" si="6"/>
        <v>0.44750000000000001</v>
      </c>
      <c r="I52" s="98">
        <f t="shared" si="6"/>
        <v>0.3931</v>
      </c>
      <c r="J52" s="68">
        <f t="shared" si="6"/>
        <v>0.36870000000000003</v>
      </c>
      <c r="K52" s="101">
        <f t="shared" si="6"/>
        <v>0.36850000000000005</v>
      </c>
      <c r="L52" s="98">
        <f t="shared" si="6"/>
        <v>0.4249</v>
      </c>
      <c r="M52" s="68">
        <f t="shared" si="6"/>
        <v>0.42670000000000002</v>
      </c>
      <c r="N52" s="101">
        <f t="shared" si="6"/>
        <v>0.4274</v>
      </c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N52" s="26"/>
      <c r="AP52" s="26"/>
      <c r="AR52" s="26"/>
      <c r="AT52" s="26"/>
      <c r="AV52" s="26"/>
      <c r="AW52" s="33"/>
      <c r="BZ52" s="41"/>
    </row>
    <row r="53" spans="1:78" x14ac:dyDescent="0.25">
      <c r="A53" s="33"/>
      <c r="B53" s="120" t="s">
        <v>6</v>
      </c>
      <c r="C53" s="98">
        <f t="shared" si="6"/>
        <v>0.43090000000000001</v>
      </c>
      <c r="D53" s="68">
        <f t="shared" si="6"/>
        <v>0.40590000000000004</v>
      </c>
      <c r="E53" s="101">
        <f t="shared" si="6"/>
        <v>0.41699999999999998</v>
      </c>
      <c r="F53" s="98">
        <f t="shared" si="6"/>
        <v>0.43689999999999996</v>
      </c>
      <c r="G53" s="68">
        <f t="shared" si="6"/>
        <v>0.42959999999999998</v>
      </c>
      <c r="H53" s="101">
        <f t="shared" si="6"/>
        <v>0.4158</v>
      </c>
      <c r="I53" s="98">
        <f t="shared" si="6"/>
        <v>0.48430000000000001</v>
      </c>
      <c r="J53" s="68">
        <f t="shared" si="6"/>
        <v>0.45690000000000003</v>
      </c>
      <c r="K53" s="101">
        <f t="shared" si="6"/>
        <v>0.45140000000000002</v>
      </c>
      <c r="L53" s="98">
        <f t="shared" si="6"/>
        <v>0.47760000000000002</v>
      </c>
      <c r="M53" s="68">
        <f t="shared" si="6"/>
        <v>0.46729999999999999</v>
      </c>
      <c r="N53" s="10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N53" s="26"/>
      <c r="AP53" s="26"/>
      <c r="AR53" s="26"/>
      <c r="AT53" s="26"/>
      <c r="AV53" s="26"/>
      <c r="AW53" s="33"/>
      <c r="BZ53" s="41"/>
    </row>
    <row r="54" spans="1:78" ht="15.75" thickBot="1" x14ac:dyDescent="0.3">
      <c r="A54" s="33"/>
      <c r="B54" s="133" t="s">
        <v>7</v>
      </c>
      <c r="C54" s="134">
        <f t="shared" si="6"/>
        <v>0.29620000000000002</v>
      </c>
      <c r="D54" s="135">
        <f t="shared" si="6"/>
        <v>0.29039999999999999</v>
      </c>
      <c r="E54" s="136"/>
      <c r="F54" s="271"/>
      <c r="G54" s="135">
        <f t="shared" si="6"/>
        <v>0.44220000000000004</v>
      </c>
      <c r="H54" s="136">
        <f t="shared" si="6"/>
        <v>0.45090000000000002</v>
      </c>
      <c r="I54" s="134">
        <f t="shared" si="6"/>
        <v>0.4803</v>
      </c>
      <c r="J54" s="135">
        <f t="shared" si="6"/>
        <v>0.48409999999999997</v>
      </c>
      <c r="K54" s="136">
        <f t="shared" si="6"/>
        <v>0.45949999999999996</v>
      </c>
      <c r="L54" s="134">
        <f t="shared" si="6"/>
        <v>0.4496</v>
      </c>
      <c r="M54" s="135">
        <f t="shared" si="6"/>
        <v>0.45349999999999996</v>
      </c>
      <c r="N54" s="136">
        <f t="shared" si="6"/>
        <v>0.42480000000000001</v>
      </c>
      <c r="P54" s="67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N54" s="26"/>
      <c r="AP54" s="26"/>
      <c r="AR54" s="26"/>
      <c r="AT54" s="26"/>
      <c r="AV54" s="26"/>
      <c r="AW54" s="33"/>
      <c r="BZ54" s="41"/>
    </row>
    <row r="55" spans="1:78" x14ac:dyDescent="0.25">
      <c r="A55" s="33"/>
      <c r="C55" s="137"/>
      <c r="D55" s="26" t="s">
        <v>54</v>
      </c>
      <c r="P55" s="67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N55" s="26"/>
      <c r="AP55" s="26"/>
      <c r="AR55" s="26"/>
      <c r="AT55" s="26"/>
      <c r="AV55" s="26"/>
      <c r="AW55" s="33"/>
      <c r="BZ55" s="41"/>
    </row>
    <row r="56" spans="1:78" x14ac:dyDescent="0.25">
      <c r="P56" s="67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N56" s="26"/>
      <c r="AP56" s="26"/>
      <c r="AR56" s="26"/>
      <c r="AT56" s="26"/>
      <c r="AV56" s="26"/>
      <c r="AW56" s="33"/>
      <c r="BZ56" s="41"/>
    </row>
    <row r="57" spans="1:78" x14ac:dyDescent="0.25">
      <c r="A57" s="25" t="s">
        <v>17</v>
      </c>
      <c r="B57" s="295" t="s">
        <v>48</v>
      </c>
      <c r="C57" s="295"/>
      <c r="D57" s="295"/>
      <c r="E57" s="295"/>
      <c r="F57" s="295"/>
      <c r="G57" s="295"/>
      <c r="H57" s="295"/>
      <c r="I57" s="295"/>
      <c r="J57" s="295"/>
      <c r="K57" s="295"/>
      <c r="L57" s="295"/>
      <c r="M57" s="295"/>
      <c r="N57" s="295"/>
      <c r="P57" s="67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N57" s="26"/>
      <c r="AP57" s="26"/>
      <c r="AR57" s="26"/>
      <c r="AT57" s="26"/>
      <c r="AV57" s="26"/>
      <c r="AW57" s="33"/>
      <c r="BZ57" s="41"/>
    </row>
    <row r="58" spans="1:78" x14ac:dyDescent="0.25">
      <c r="A58" s="25"/>
      <c r="B58" s="34" t="s">
        <v>98</v>
      </c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P58" s="67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N58" s="26"/>
      <c r="AP58" s="26"/>
      <c r="AR58" s="26"/>
      <c r="AT58" s="26"/>
      <c r="AV58" s="26"/>
      <c r="AW58" s="33"/>
      <c r="BZ58" s="41"/>
    </row>
    <row r="59" spans="1:78" x14ac:dyDescent="0.25">
      <c r="B59" s="33"/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P59" s="67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N59" s="26"/>
      <c r="AP59" s="26"/>
      <c r="AR59" s="26"/>
      <c r="AT59" s="26"/>
      <c r="AV59" s="26"/>
      <c r="AW59" s="33"/>
      <c r="BZ59" s="41"/>
    </row>
    <row r="60" spans="1:78" ht="15.75" thickBot="1" x14ac:dyDescent="0.3">
      <c r="B60" s="42"/>
      <c r="C60" s="292" t="s">
        <v>29</v>
      </c>
      <c r="D60" s="293"/>
      <c r="E60" s="294"/>
      <c r="F60" s="292" t="s">
        <v>30</v>
      </c>
      <c r="G60" s="293"/>
      <c r="H60" s="294"/>
      <c r="I60" s="292" t="s">
        <v>32</v>
      </c>
      <c r="J60" s="293"/>
      <c r="K60" s="294"/>
      <c r="L60" s="292" t="s">
        <v>31</v>
      </c>
      <c r="M60" s="293"/>
      <c r="N60" s="294"/>
      <c r="P60" s="67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N60" s="26"/>
      <c r="AP60" s="26"/>
      <c r="AR60" s="26"/>
      <c r="AT60" s="26"/>
      <c r="AV60" s="26"/>
      <c r="AW60" s="33"/>
      <c r="BZ60" s="41"/>
    </row>
    <row r="61" spans="1:78" ht="15.75" thickBot="1" x14ac:dyDescent="0.3">
      <c r="B61" s="42"/>
      <c r="C61" s="43" t="s">
        <v>39</v>
      </c>
      <c r="D61" s="44" t="s">
        <v>10</v>
      </c>
      <c r="E61" s="258" t="s">
        <v>11</v>
      </c>
      <c r="F61" s="46" t="s">
        <v>124</v>
      </c>
      <c r="G61" s="47" t="s">
        <v>10</v>
      </c>
      <c r="H61" s="48" t="s">
        <v>11</v>
      </c>
      <c r="I61" s="46" t="s">
        <v>124</v>
      </c>
      <c r="J61" s="47" t="s">
        <v>10</v>
      </c>
      <c r="K61" s="47" t="s">
        <v>11</v>
      </c>
      <c r="L61" s="46" t="s">
        <v>124</v>
      </c>
      <c r="M61" s="47" t="s">
        <v>10</v>
      </c>
      <c r="N61" s="48" t="s">
        <v>11</v>
      </c>
      <c r="P61" s="67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N61" s="26"/>
      <c r="AP61" s="26"/>
      <c r="AR61" s="26"/>
      <c r="AT61" s="26"/>
      <c r="AV61" s="26"/>
      <c r="AW61" s="33"/>
      <c r="BZ61" s="41"/>
    </row>
    <row r="62" spans="1:78" x14ac:dyDescent="0.25">
      <c r="B62" s="54"/>
      <c r="C62" s="55">
        <v>0</v>
      </c>
      <c r="D62" s="56">
        <f t="shared" ref="D62:D69" si="7">AVERAGE(C47:E47)</f>
        <v>0.65926666666666667</v>
      </c>
      <c r="E62" s="56">
        <f t="shared" ref="E62:E69" si="8">STDEV(C47:E47)</f>
        <v>8.9029957504950588E-3</v>
      </c>
      <c r="F62" s="58">
        <f t="shared" ref="F62:F69" si="9">G18</f>
        <v>1</v>
      </c>
      <c r="G62" s="56">
        <f t="shared" ref="G62:G69" si="10">AVERAGE(F47:H47)</f>
        <v>0.40680000000000005</v>
      </c>
      <c r="H62" s="57">
        <f t="shared" ref="H62:H69" si="11">STDEV(F47:H47)</f>
        <v>1.118078709215049E-2</v>
      </c>
      <c r="I62" s="58">
        <f t="shared" ref="I62:I69" si="12">J18</f>
        <v>9</v>
      </c>
      <c r="J62" s="56">
        <f t="shared" ref="J62:J69" si="13">AVERAGE(I47:K47)</f>
        <v>0.43629999999999997</v>
      </c>
      <c r="K62" s="56">
        <f t="shared" ref="K62:K69" si="14">STDEV(I47:K47)</f>
        <v>3.8000000000000121E-3</v>
      </c>
      <c r="L62" s="58">
        <f t="shared" ref="L62:L69" si="15">M18</f>
        <v>17</v>
      </c>
      <c r="M62" s="56">
        <f t="shared" ref="M62:M69" si="16">AVERAGE(L47:N47)</f>
        <v>0.43143333333333334</v>
      </c>
      <c r="N62" s="57">
        <f t="shared" ref="N62:N69" si="17">STDEV(L47:N47)</f>
        <v>2.0151757574299406E-2</v>
      </c>
      <c r="P62" s="67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N62" s="26"/>
      <c r="AP62" s="26"/>
      <c r="AR62" s="26"/>
      <c r="AT62" s="26"/>
      <c r="AV62" s="26"/>
      <c r="AW62" s="33"/>
      <c r="BZ62" s="41"/>
    </row>
    <row r="63" spans="1:78" x14ac:dyDescent="0.25">
      <c r="B63" s="54"/>
      <c r="C63" s="63">
        <v>0.25</v>
      </c>
      <c r="D63" s="56">
        <f t="shared" si="7"/>
        <v>0.65529999999999999</v>
      </c>
      <c r="E63" s="56">
        <f t="shared" si="8"/>
        <v>4.5508241011931088E-3</v>
      </c>
      <c r="F63" s="58">
        <f t="shared" si="9"/>
        <v>2</v>
      </c>
      <c r="G63" s="56">
        <f t="shared" si="10"/>
        <v>0.40173333333333333</v>
      </c>
      <c r="H63" s="57">
        <f t="shared" si="11"/>
        <v>2.3320448823582564E-2</v>
      </c>
      <c r="I63" s="58">
        <f t="shared" si="12"/>
        <v>10</v>
      </c>
      <c r="J63" s="56">
        <f t="shared" si="13"/>
        <v>0.41896666666666665</v>
      </c>
      <c r="K63" s="56">
        <f t="shared" si="14"/>
        <v>1.2643707262244484E-2</v>
      </c>
      <c r="L63" s="58">
        <f t="shared" si="15"/>
        <v>18</v>
      </c>
      <c r="M63" s="56">
        <f t="shared" si="16"/>
        <v>0.43176666666666663</v>
      </c>
      <c r="N63" s="57">
        <f t="shared" si="17"/>
        <v>1.4099763591398723E-2</v>
      </c>
      <c r="P63" s="67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N63" s="26"/>
      <c r="AP63" s="26"/>
      <c r="AR63" s="26"/>
      <c r="AT63" s="26"/>
      <c r="AV63" s="26"/>
      <c r="BZ63" s="41"/>
    </row>
    <row r="64" spans="1:78" x14ac:dyDescent="0.25">
      <c r="B64" s="54"/>
      <c r="C64" s="69">
        <v>0.5</v>
      </c>
      <c r="D64" s="56">
        <f t="shared" si="7"/>
        <v>0.62850000000000006</v>
      </c>
      <c r="E64" s="56">
        <f t="shared" si="8"/>
        <v>8.6267027304757927E-3</v>
      </c>
      <c r="F64" s="58">
        <f t="shared" si="9"/>
        <v>3</v>
      </c>
      <c r="G64" s="56">
        <f t="shared" si="10"/>
        <v>0.50233333333333341</v>
      </c>
      <c r="H64" s="57">
        <f t="shared" si="11"/>
        <v>1.4628852768871967E-2</v>
      </c>
      <c r="I64" s="58">
        <f t="shared" si="12"/>
        <v>11</v>
      </c>
      <c r="J64" s="56">
        <f t="shared" si="13"/>
        <v>0.49090000000000006</v>
      </c>
      <c r="K64" s="56">
        <f t="shared" si="14"/>
        <v>4.5574115460423181E-3</v>
      </c>
      <c r="L64" s="58">
        <f t="shared" si="15"/>
        <v>19</v>
      </c>
      <c r="M64" s="56">
        <f t="shared" si="16"/>
        <v>0.4332333333333333</v>
      </c>
      <c r="N64" s="57">
        <f t="shared" si="17"/>
        <v>7.5055534994651419E-3</v>
      </c>
      <c r="P64" s="67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N64" s="26"/>
      <c r="AP64" s="26"/>
      <c r="AR64" s="26"/>
      <c r="AT64" s="26"/>
      <c r="AV64" s="26"/>
      <c r="BZ64" s="41"/>
    </row>
    <row r="65" spans="1:78" x14ac:dyDescent="0.25">
      <c r="B65" s="54"/>
      <c r="C65" s="55">
        <v>1</v>
      </c>
      <c r="D65" s="56">
        <f t="shared" si="7"/>
        <v>0.62563333333333337</v>
      </c>
      <c r="E65" s="56">
        <f t="shared" si="8"/>
        <v>1.009768950470025E-2</v>
      </c>
      <c r="F65" s="58">
        <f t="shared" si="9"/>
        <v>4</v>
      </c>
      <c r="G65" s="56">
        <f t="shared" si="10"/>
        <v>0.32563333333333339</v>
      </c>
      <c r="H65" s="57">
        <f t="shared" si="11"/>
        <v>9.1936572338397367E-3</v>
      </c>
      <c r="I65" s="58">
        <f t="shared" si="12"/>
        <v>12</v>
      </c>
      <c r="J65" s="56">
        <f t="shared" si="13"/>
        <v>0.48700000000000004</v>
      </c>
      <c r="K65" s="56">
        <f t="shared" si="14"/>
        <v>1.4008211877323932E-2</v>
      </c>
      <c r="L65" s="58">
        <f t="shared" si="15"/>
        <v>20</v>
      </c>
      <c r="M65" s="56">
        <f t="shared" si="16"/>
        <v>0.32440000000000002</v>
      </c>
      <c r="N65" s="57">
        <f t="shared" si="17"/>
        <v>3.6013886210738183E-3</v>
      </c>
      <c r="P65" s="67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N65" s="26"/>
      <c r="AP65" s="26"/>
      <c r="AR65" s="26"/>
      <c r="AT65" s="26"/>
      <c r="AV65" s="26"/>
      <c r="BZ65" s="41"/>
    </row>
    <row r="66" spans="1:78" x14ac:dyDescent="0.25">
      <c r="B66" s="54"/>
      <c r="C66" s="69">
        <v>1.5</v>
      </c>
      <c r="D66" s="56">
        <f t="shared" si="7"/>
        <v>0.59909999999999997</v>
      </c>
      <c r="E66" s="56">
        <f t="shared" si="8"/>
        <v>6.0811183182042667E-3</v>
      </c>
      <c r="F66" s="58">
        <f t="shared" si="9"/>
        <v>5</v>
      </c>
      <c r="G66" s="56">
        <f t="shared" si="10"/>
        <v>0.46559999999999996</v>
      </c>
      <c r="H66" s="57">
        <f t="shared" si="11"/>
        <v>7.6334788923530517E-3</v>
      </c>
      <c r="I66" s="58">
        <f t="shared" si="12"/>
        <v>13</v>
      </c>
      <c r="J66" s="56">
        <f t="shared" si="13"/>
        <v>0.39169999999999999</v>
      </c>
      <c r="K66" s="56">
        <f t="shared" si="14"/>
        <v>1.5591343752223522E-2</v>
      </c>
      <c r="L66" s="58">
        <f t="shared" si="15"/>
        <v>21</v>
      </c>
      <c r="M66" s="56">
        <f t="shared" si="16"/>
        <v>0.4490333333333334</v>
      </c>
      <c r="N66" s="57">
        <f t="shared" si="17"/>
        <v>1.6914589363426283E-2</v>
      </c>
      <c r="P66" s="67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N66" s="26"/>
      <c r="AP66" s="26"/>
      <c r="AR66" s="26"/>
      <c r="AT66" s="26"/>
      <c r="AV66" s="26"/>
      <c r="BZ66" s="41"/>
    </row>
    <row r="67" spans="1:78" x14ac:dyDescent="0.25">
      <c r="B67" s="54"/>
      <c r="C67" s="55">
        <v>3</v>
      </c>
      <c r="D67" s="56">
        <f t="shared" si="7"/>
        <v>0.52936666666666665</v>
      </c>
      <c r="E67" s="56">
        <f t="shared" si="8"/>
        <v>1.4738498340513936E-2</v>
      </c>
      <c r="F67" s="58">
        <f t="shared" si="9"/>
        <v>6</v>
      </c>
      <c r="G67" s="56">
        <f t="shared" si="10"/>
        <v>0.46756666666666669</v>
      </c>
      <c r="H67" s="57">
        <f t="shared" si="11"/>
        <v>1.7419624948124834E-2</v>
      </c>
      <c r="I67" s="58">
        <f t="shared" si="12"/>
        <v>14</v>
      </c>
      <c r="J67" s="56">
        <f t="shared" si="13"/>
        <v>0.37676666666666669</v>
      </c>
      <c r="K67" s="56">
        <f t="shared" si="14"/>
        <v>1.4145435070485912E-2</v>
      </c>
      <c r="L67" s="58">
        <f t="shared" si="15"/>
        <v>22</v>
      </c>
      <c r="M67" s="56">
        <f t="shared" si="16"/>
        <v>0.42633333333333329</v>
      </c>
      <c r="N67" s="57">
        <f t="shared" si="17"/>
        <v>1.2897028081435447E-3</v>
      </c>
      <c r="P67" s="67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N67" s="26"/>
      <c r="AP67" s="26"/>
      <c r="AR67" s="26"/>
      <c r="AT67" s="26"/>
      <c r="AV67" s="26"/>
      <c r="BZ67" s="41"/>
    </row>
    <row r="68" spans="1:78" x14ac:dyDescent="0.25">
      <c r="B68" s="54"/>
      <c r="C68" s="55">
        <v>5</v>
      </c>
      <c r="D68" s="56">
        <f t="shared" si="7"/>
        <v>0.41793333333333332</v>
      </c>
      <c r="E68" s="56">
        <f t="shared" si="8"/>
        <v>1.2526106072252978E-2</v>
      </c>
      <c r="F68" s="58">
        <f t="shared" si="9"/>
        <v>7</v>
      </c>
      <c r="G68" s="56">
        <f t="shared" si="10"/>
        <v>0.42743333333333333</v>
      </c>
      <c r="H68" s="57">
        <f t="shared" si="11"/>
        <v>1.0715565002991341E-2</v>
      </c>
      <c r="I68" s="58">
        <f t="shared" si="12"/>
        <v>15</v>
      </c>
      <c r="J68" s="56">
        <f t="shared" si="13"/>
        <v>0.4642</v>
      </c>
      <c r="K68" s="56">
        <f t="shared" si="14"/>
        <v>1.7622996340009824E-2</v>
      </c>
      <c r="L68" s="58">
        <f t="shared" si="15"/>
        <v>23</v>
      </c>
      <c r="M68" s="56">
        <f t="shared" si="16"/>
        <v>0.47245000000000004</v>
      </c>
      <c r="N68" s="57">
        <f t="shared" si="17"/>
        <v>7.2831998462214616E-3</v>
      </c>
      <c r="P68" s="67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N68" s="26"/>
      <c r="AP68" s="26"/>
      <c r="AR68" s="26"/>
      <c r="AT68" s="26"/>
      <c r="AV68" s="26"/>
      <c r="BZ68" s="41"/>
    </row>
    <row r="69" spans="1:78" x14ac:dyDescent="0.25">
      <c r="B69" s="54"/>
      <c r="C69" s="70">
        <v>7</v>
      </c>
      <c r="D69" s="71">
        <f t="shared" si="7"/>
        <v>0.29330000000000001</v>
      </c>
      <c r="E69" s="71">
        <f t="shared" si="8"/>
        <v>4.1012193308819951E-3</v>
      </c>
      <c r="F69" s="73">
        <f t="shared" si="9"/>
        <v>8</v>
      </c>
      <c r="G69" s="71">
        <f t="shared" si="10"/>
        <v>0.44655</v>
      </c>
      <c r="H69" s="72">
        <f t="shared" si="11"/>
        <v>6.1518289963229536E-3</v>
      </c>
      <c r="I69" s="73">
        <f t="shared" si="12"/>
        <v>16</v>
      </c>
      <c r="J69" s="71">
        <f t="shared" si="13"/>
        <v>0.4746333333333333</v>
      </c>
      <c r="K69" s="71">
        <f t="shared" si="14"/>
        <v>1.3242859711306076E-2</v>
      </c>
      <c r="L69" s="73">
        <f t="shared" si="15"/>
        <v>24</v>
      </c>
      <c r="M69" s="71">
        <f t="shared" si="16"/>
        <v>0.44263333333333338</v>
      </c>
      <c r="N69" s="72">
        <f t="shared" si="17"/>
        <v>1.5566738044090441E-2</v>
      </c>
      <c r="P69" s="67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N69" s="26"/>
      <c r="AP69" s="26"/>
      <c r="AR69" s="26"/>
      <c r="AT69" s="26"/>
      <c r="AV69" s="26"/>
      <c r="BZ69" s="41"/>
    </row>
    <row r="70" spans="1:78" x14ac:dyDescent="0.25">
      <c r="B70" s="67"/>
      <c r="C70" s="67"/>
      <c r="D70" s="67"/>
      <c r="E70" s="67"/>
      <c r="F70" s="74"/>
      <c r="G70" s="67"/>
      <c r="H70" s="75"/>
      <c r="I70" s="67"/>
      <c r="J70" s="76"/>
      <c r="K70" s="67"/>
      <c r="L70" s="77"/>
      <c r="M70" s="67"/>
      <c r="N70" s="78"/>
      <c r="P70" s="67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N70" s="26"/>
      <c r="AP70" s="26"/>
      <c r="AR70" s="26"/>
      <c r="AT70" s="26"/>
      <c r="AV70" s="26"/>
      <c r="BZ70" s="41"/>
    </row>
    <row r="71" spans="1:78" x14ac:dyDescent="0.25">
      <c r="A71" s="79" t="s">
        <v>49</v>
      </c>
      <c r="B71" s="296" t="s">
        <v>81</v>
      </c>
      <c r="C71" s="296"/>
      <c r="D71" s="296"/>
      <c r="E71" s="296"/>
      <c r="F71" s="296"/>
      <c r="G71" s="296"/>
      <c r="H71" s="296"/>
      <c r="I71" s="296"/>
      <c r="J71" s="296"/>
      <c r="K71" s="296"/>
      <c r="L71" s="296"/>
      <c r="M71" s="296"/>
      <c r="N71" s="296"/>
      <c r="P71" s="67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N71" s="26"/>
      <c r="AP71" s="26"/>
      <c r="AR71" s="26"/>
      <c r="AT71" s="26"/>
      <c r="AV71" s="26"/>
      <c r="BZ71" s="41"/>
    </row>
    <row r="72" spans="1:78" x14ac:dyDescent="0.25">
      <c r="A72" s="42"/>
      <c r="B72" s="189"/>
      <c r="C72" s="187"/>
      <c r="D72" s="187"/>
      <c r="E72" s="187"/>
      <c r="F72" s="187"/>
      <c r="G72" s="187"/>
      <c r="H72" s="187"/>
      <c r="I72" s="187"/>
      <c r="J72" s="188"/>
      <c r="K72" s="204"/>
      <c r="L72" s="204"/>
      <c r="M72" s="204"/>
      <c r="N72" s="204"/>
      <c r="P72" s="67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N72" s="26"/>
      <c r="AP72" s="26"/>
      <c r="AR72" s="26"/>
      <c r="AT72" s="26"/>
      <c r="AV72" s="26"/>
      <c r="BZ72" s="41"/>
    </row>
    <row r="73" spans="1:78" x14ac:dyDescent="0.25">
      <c r="A73" s="33"/>
      <c r="B73" s="182"/>
      <c r="C73" s="67"/>
      <c r="D73" s="67"/>
      <c r="E73" s="67"/>
      <c r="F73" s="67"/>
      <c r="G73" s="162"/>
      <c r="H73" s="67"/>
      <c r="I73" s="67"/>
      <c r="J73" s="205"/>
      <c r="K73" s="41"/>
      <c r="L73" s="81"/>
      <c r="M73" s="41"/>
      <c r="N73" s="82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N73" s="26"/>
      <c r="AP73" s="26"/>
      <c r="AR73" s="26"/>
      <c r="AT73" s="26"/>
      <c r="AV73" s="26"/>
      <c r="BZ73" s="41"/>
    </row>
    <row r="74" spans="1:78" x14ac:dyDescent="0.25">
      <c r="B74" s="84"/>
      <c r="C74" s="67"/>
      <c r="D74" s="67"/>
      <c r="E74" s="67"/>
      <c r="F74" s="74"/>
      <c r="G74" s="67"/>
      <c r="H74" s="75"/>
      <c r="I74" s="33"/>
      <c r="J74" s="206"/>
      <c r="K74" s="79" t="s">
        <v>43</v>
      </c>
      <c r="L74" s="79" t="s">
        <v>59</v>
      </c>
      <c r="M74" s="32"/>
      <c r="N74" s="32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N74" s="26"/>
      <c r="AP74" s="26"/>
      <c r="AR74" s="26"/>
      <c r="AT74" s="26"/>
      <c r="AV74" s="26"/>
      <c r="BZ74" s="41"/>
    </row>
    <row r="75" spans="1:78" ht="15.75" thickBot="1" x14ac:dyDescent="0.3">
      <c r="B75" s="84"/>
      <c r="C75" s="67"/>
      <c r="D75" s="67"/>
      <c r="E75" s="67"/>
      <c r="F75" s="74"/>
      <c r="G75" s="67"/>
      <c r="H75" s="75"/>
      <c r="I75" s="33"/>
      <c r="J75" s="206"/>
      <c r="K75" s="76"/>
      <c r="L75" s="86"/>
      <c r="M75" s="79"/>
      <c r="N75" s="32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N75" s="26"/>
      <c r="AP75" s="26"/>
      <c r="AR75" s="26"/>
      <c r="AT75" s="26"/>
      <c r="AV75" s="26"/>
      <c r="BZ75" s="41"/>
    </row>
    <row r="76" spans="1:78" ht="15.75" thickBot="1" x14ac:dyDescent="0.3">
      <c r="B76" s="84"/>
      <c r="C76" s="67"/>
      <c r="D76" s="67"/>
      <c r="E76" s="67"/>
      <c r="F76" s="74"/>
      <c r="G76" s="67"/>
      <c r="H76" s="75"/>
      <c r="I76" s="33"/>
      <c r="J76" s="206"/>
      <c r="K76" s="76"/>
      <c r="L76" s="79" t="s">
        <v>56</v>
      </c>
      <c r="M76" s="91">
        <v>-5.1700000000000003E-2</v>
      </c>
      <c r="N76" s="32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N76" s="26"/>
      <c r="AP76" s="26"/>
      <c r="AR76" s="26"/>
      <c r="AT76" s="26"/>
      <c r="AV76" s="26"/>
      <c r="BZ76" s="41"/>
    </row>
    <row r="77" spans="1:78" ht="15.75" thickBot="1" x14ac:dyDescent="0.3">
      <c r="B77" s="84"/>
      <c r="C77" s="67"/>
      <c r="D77" s="67"/>
      <c r="E77" s="67"/>
      <c r="F77" s="74"/>
      <c r="G77" s="67"/>
      <c r="H77" s="75"/>
      <c r="I77" s="33"/>
      <c r="J77" s="206"/>
      <c r="K77" s="76"/>
      <c r="L77" s="79" t="s">
        <v>57</v>
      </c>
      <c r="M77" s="97">
        <v>0.66900000000000004</v>
      </c>
      <c r="N77" s="32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N77" s="26"/>
      <c r="AP77" s="26"/>
      <c r="AR77" s="26"/>
      <c r="AT77" s="26"/>
      <c r="AV77" s="26"/>
      <c r="BZ77" s="41"/>
    </row>
    <row r="78" spans="1:78" x14ac:dyDescent="0.25">
      <c r="B78" s="84"/>
      <c r="C78" s="67"/>
      <c r="D78" s="74"/>
      <c r="E78" s="67" t="s">
        <v>35</v>
      </c>
      <c r="F78" s="75"/>
      <c r="G78" s="67"/>
      <c r="H78" s="75"/>
      <c r="I78" s="33"/>
      <c r="J78" s="206"/>
      <c r="K78" s="67"/>
      <c r="L78" s="76"/>
      <c r="N78" s="32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N78" s="26"/>
      <c r="AP78" s="26"/>
      <c r="AR78" s="26"/>
      <c r="AT78" s="26"/>
      <c r="AV78" s="26"/>
      <c r="BZ78" s="41"/>
    </row>
    <row r="79" spans="1:78" x14ac:dyDescent="0.25">
      <c r="B79" s="84"/>
      <c r="C79" s="67"/>
      <c r="D79" s="74"/>
      <c r="E79" s="67"/>
      <c r="F79" s="75"/>
      <c r="G79" s="33"/>
      <c r="H79" s="151"/>
      <c r="I79" s="33"/>
      <c r="J79" s="206"/>
      <c r="L79" s="42" t="s">
        <v>104</v>
      </c>
      <c r="M79" s="8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N79" s="26"/>
      <c r="AP79" s="26"/>
      <c r="AR79" s="26"/>
      <c r="AT79" s="26"/>
      <c r="AV79" s="26"/>
      <c r="BZ79" s="41"/>
    </row>
    <row r="80" spans="1:78" x14ac:dyDescent="0.25">
      <c r="B80" s="84"/>
      <c r="C80" s="67"/>
      <c r="D80" s="67" t="s">
        <v>33</v>
      </c>
      <c r="E80" s="67"/>
      <c r="F80" s="75"/>
      <c r="G80" s="33"/>
      <c r="H80" s="151"/>
      <c r="I80" s="33"/>
      <c r="J80" s="206"/>
      <c r="L80" s="42" t="s">
        <v>97</v>
      </c>
      <c r="M80" s="67"/>
      <c r="N80" s="8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N80" s="26"/>
      <c r="AP80" s="26"/>
      <c r="AR80" s="26"/>
      <c r="AT80" s="26"/>
      <c r="AV80" s="26"/>
      <c r="BZ80" s="41"/>
    </row>
    <row r="81" spans="1:78" x14ac:dyDescent="0.25">
      <c r="B81" s="84"/>
      <c r="C81" s="67"/>
      <c r="D81" s="67"/>
      <c r="E81" s="67"/>
      <c r="F81" s="108"/>
      <c r="G81" s="33"/>
      <c r="H81" s="151"/>
      <c r="I81" s="33"/>
      <c r="J81" s="206"/>
      <c r="K81" s="67"/>
      <c r="L81" s="42" t="s">
        <v>96</v>
      </c>
      <c r="M81" s="67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N81" s="26"/>
      <c r="AP81" s="26"/>
      <c r="AR81" s="26"/>
      <c r="AT81" s="26"/>
      <c r="AV81" s="26"/>
      <c r="BZ81" s="41"/>
    </row>
    <row r="82" spans="1:78" x14ac:dyDescent="0.25">
      <c r="B82" s="84"/>
      <c r="C82" s="67"/>
      <c r="D82" s="67"/>
      <c r="E82" s="67"/>
      <c r="F82" s="74"/>
      <c r="G82" s="67"/>
      <c r="H82" s="75"/>
      <c r="I82" s="67"/>
      <c r="J82" s="183"/>
      <c r="K82" s="67"/>
      <c r="L82" s="41"/>
      <c r="M82" s="41"/>
      <c r="N82" s="82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N82" s="26"/>
      <c r="AP82" s="26"/>
      <c r="AR82" s="26"/>
      <c r="AT82" s="26"/>
      <c r="AV82" s="26"/>
      <c r="BZ82" s="41"/>
    </row>
    <row r="83" spans="1:78" x14ac:dyDescent="0.25">
      <c r="B83" s="84"/>
      <c r="C83" s="67"/>
      <c r="D83" s="67"/>
      <c r="E83" s="67"/>
      <c r="F83" s="74"/>
      <c r="G83" s="67"/>
      <c r="H83" s="75"/>
      <c r="I83" s="67"/>
      <c r="J83" s="183"/>
      <c r="K83" s="67"/>
      <c r="L83" s="41"/>
      <c r="M83" s="41"/>
      <c r="N83" s="82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N83" s="26"/>
      <c r="AP83" s="26"/>
      <c r="AR83" s="26"/>
      <c r="AT83" s="26"/>
      <c r="AV83" s="26"/>
      <c r="BZ83" s="41"/>
    </row>
    <row r="84" spans="1:78" x14ac:dyDescent="0.25">
      <c r="B84" s="84"/>
      <c r="C84" s="67"/>
      <c r="D84" s="67"/>
      <c r="E84" s="67"/>
      <c r="F84" s="74"/>
      <c r="G84" s="67"/>
      <c r="H84" s="75"/>
      <c r="I84" s="67"/>
      <c r="J84" s="183"/>
      <c r="K84" s="67"/>
      <c r="L84" s="41"/>
      <c r="M84" s="41"/>
      <c r="N84" s="82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N84" s="26"/>
      <c r="AP84" s="26"/>
      <c r="AR84" s="26"/>
      <c r="AT84" s="26"/>
      <c r="AV84" s="26"/>
      <c r="BZ84" s="41"/>
    </row>
    <row r="85" spans="1:78" x14ac:dyDescent="0.25">
      <c r="B85" s="84"/>
      <c r="C85" s="67"/>
      <c r="D85" s="67"/>
      <c r="E85" s="67"/>
      <c r="F85" s="74"/>
      <c r="G85" s="67"/>
      <c r="H85" s="75"/>
      <c r="I85" s="67"/>
      <c r="J85" s="183"/>
      <c r="K85" s="67"/>
      <c r="L85" s="41"/>
      <c r="M85" s="41"/>
      <c r="N85" s="82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N85" s="26"/>
      <c r="AP85" s="26"/>
      <c r="AR85" s="26"/>
      <c r="AT85" s="26"/>
      <c r="AV85" s="26"/>
      <c r="BZ85" s="41"/>
    </row>
    <row r="86" spans="1:78" x14ac:dyDescent="0.25">
      <c r="B86" s="84"/>
      <c r="C86" s="67"/>
      <c r="D86" s="67"/>
      <c r="E86" s="67"/>
      <c r="F86" s="74"/>
      <c r="G86" s="67"/>
      <c r="H86" s="75"/>
      <c r="I86" s="67"/>
      <c r="J86" s="183"/>
      <c r="K86" s="67"/>
      <c r="L86" s="41"/>
      <c r="M86" s="41"/>
      <c r="N86" s="82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N86" s="26"/>
      <c r="AP86" s="26"/>
      <c r="AR86" s="26"/>
      <c r="AT86" s="26"/>
      <c r="AV86" s="26"/>
      <c r="BZ86" s="41"/>
    </row>
    <row r="87" spans="1:78" x14ac:dyDescent="0.25">
      <c r="B87" s="84"/>
      <c r="C87" s="67"/>
      <c r="D87" s="67"/>
      <c r="E87" s="67"/>
      <c r="F87" s="74"/>
      <c r="G87" s="67"/>
      <c r="H87" s="75"/>
      <c r="I87" s="67"/>
      <c r="J87" s="183"/>
      <c r="K87" s="67"/>
      <c r="L87" s="41"/>
      <c r="M87" s="41"/>
      <c r="N87" s="82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N87" s="26"/>
      <c r="AP87" s="26"/>
      <c r="AR87" s="26"/>
      <c r="AT87" s="26"/>
      <c r="AV87" s="26"/>
      <c r="BZ87" s="41"/>
    </row>
    <row r="88" spans="1:78" x14ac:dyDescent="0.25">
      <c r="B88" s="84"/>
      <c r="C88" s="67"/>
      <c r="D88" s="67"/>
      <c r="E88" s="67"/>
      <c r="F88" s="74"/>
      <c r="G88" s="67"/>
      <c r="H88" s="75"/>
      <c r="I88" s="67"/>
      <c r="J88" s="183"/>
      <c r="K88" s="67"/>
      <c r="L88" s="41"/>
      <c r="M88" s="41"/>
      <c r="N88" s="82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N88" s="26"/>
      <c r="AP88" s="26"/>
      <c r="AR88" s="26"/>
      <c r="AT88" s="26"/>
      <c r="AV88" s="26"/>
      <c r="BZ88" s="41"/>
    </row>
    <row r="89" spans="1:78" x14ac:dyDescent="0.25">
      <c r="B89" s="84"/>
      <c r="C89" s="67"/>
      <c r="D89" s="67"/>
      <c r="E89" s="67"/>
      <c r="F89" s="74"/>
      <c r="G89" s="67"/>
      <c r="H89" s="75"/>
      <c r="I89" s="67"/>
      <c r="J89" s="183"/>
      <c r="K89" s="67"/>
      <c r="L89" s="41"/>
      <c r="M89" s="41"/>
      <c r="N89" s="82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N89" s="26"/>
      <c r="AP89" s="26"/>
      <c r="AR89" s="26"/>
      <c r="AT89" s="26"/>
      <c r="AV89" s="26"/>
      <c r="AW89" s="33"/>
      <c r="BZ89" s="41"/>
    </row>
    <row r="90" spans="1:78" x14ac:dyDescent="0.25">
      <c r="B90" s="124"/>
      <c r="C90" s="125"/>
      <c r="D90" s="125"/>
      <c r="E90" s="125"/>
      <c r="F90" s="126"/>
      <c r="G90" s="125"/>
      <c r="H90" s="207"/>
      <c r="I90" s="125"/>
      <c r="J90" s="208"/>
      <c r="K90" s="67"/>
      <c r="L90" s="41"/>
      <c r="M90" s="41"/>
      <c r="N90" s="82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N90" s="26"/>
      <c r="AP90" s="26"/>
      <c r="AR90" s="26"/>
      <c r="AT90" s="26"/>
      <c r="AV90" s="26"/>
      <c r="BZ90" s="41"/>
    </row>
    <row r="91" spans="1:78" x14ac:dyDescent="0.25">
      <c r="B91" s="41"/>
      <c r="C91" s="41"/>
      <c r="D91" s="41"/>
      <c r="E91" s="67"/>
      <c r="F91" s="74"/>
      <c r="G91" s="67"/>
      <c r="H91" s="75"/>
      <c r="I91" s="67"/>
      <c r="J91" s="67"/>
      <c r="K91" s="67"/>
      <c r="L91" s="41"/>
      <c r="M91" s="41"/>
      <c r="N91" s="82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N91" s="26"/>
      <c r="AP91" s="26"/>
      <c r="AR91" s="26"/>
      <c r="AT91" s="26"/>
      <c r="AV91" s="26"/>
      <c r="BZ91" s="41"/>
    </row>
    <row r="92" spans="1:78" x14ac:dyDescent="0.25">
      <c r="A92" s="25" t="s">
        <v>20</v>
      </c>
      <c r="B92" s="204" t="s">
        <v>78</v>
      </c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N92" s="26"/>
      <c r="AP92" s="26"/>
      <c r="AR92" s="26"/>
      <c r="AT92" s="26"/>
      <c r="AV92" s="26"/>
      <c r="BZ92" s="41"/>
    </row>
    <row r="93" spans="1:78" x14ac:dyDescent="0.25">
      <c r="A93" s="25"/>
      <c r="B93" s="164" t="s">
        <v>83</v>
      </c>
      <c r="C93" s="33"/>
      <c r="D93" s="33"/>
      <c r="E93" s="33"/>
      <c r="F93" s="108"/>
      <c r="G93" s="33"/>
      <c r="H93" s="151"/>
      <c r="I93" s="33"/>
      <c r="J93" s="160"/>
      <c r="K93" s="33"/>
      <c r="L93" s="152"/>
      <c r="M93" s="33"/>
      <c r="N93" s="16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N93" s="26"/>
      <c r="AP93" s="26"/>
      <c r="AR93" s="26"/>
      <c r="AT93" s="26"/>
      <c r="AV93" s="26"/>
      <c r="BZ93" s="41"/>
    </row>
    <row r="94" spans="1:78" x14ac:dyDescent="0.25">
      <c r="A94" s="25"/>
      <c r="C94" s="33"/>
      <c r="D94" s="33"/>
      <c r="E94" s="33"/>
      <c r="F94" s="108"/>
      <c r="G94" s="33"/>
      <c r="H94" s="151"/>
      <c r="I94" s="33"/>
      <c r="J94" s="160"/>
      <c r="K94" s="33"/>
      <c r="L94" s="152"/>
      <c r="M94" s="33"/>
      <c r="N94" s="16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N94" s="26"/>
      <c r="AP94" s="26"/>
      <c r="AR94" s="26"/>
      <c r="AT94" s="26"/>
      <c r="AV94" s="26"/>
      <c r="BZ94" s="41"/>
    </row>
    <row r="95" spans="1:78" ht="15.75" thickBot="1" x14ac:dyDescent="0.3">
      <c r="B95" s="165" t="s">
        <v>110</v>
      </c>
      <c r="C95" s="249"/>
      <c r="D95" s="249"/>
      <c r="E95" s="226"/>
      <c r="F95" s="249"/>
      <c r="G95" s="249"/>
      <c r="H95" s="226"/>
      <c r="I95" s="249"/>
      <c r="J95" s="249"/>
      <c r="K95" s="226"/>
      <c r="L95" s="249"/>
      <c r="M95" s="249"/>
      <c r="N95" s="34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N95" s="26"/>
      <c r="AP95" s="26"/>
      <c r="AR95" s="26"/>
      <c r="AT95" s="26"/>
      <c r="AV95" s="26"/>
      <c r="BZ95" s="41"/>
    </row>
    <row r="96" spans="1:78" ht="15.75" thickBot="1" x14ac:dyDescent="0.3">
      <c r="B96" s="67"/>
      <c r="C96" s="47" t="s">
        <v>8</v>
      </c>
      <c r="D96" s="47" t="s">
        <v>39</v>
      </c>
      <c r="E96" s="66"/>
      <c r="F96" s="47" t="s">
        <v>124</v>
      </c>
      <c r="G96" s="47" t="s">
        <v>39</v>
      </c>
      <c r="H96" s="66"/>
      <c r="I96" s="47" t="s">
        <v>124</v>
      </c>
      <c r="J96" s="47" t="s">
        <v>39</v>
      </c>
      <c r="K96" s="67"/>
      <c r="L96" s="47" t="s">
        <v>124</v>
      </c>
      <c r="M96" s="47" t="s">
        <v>39</v>
      </c>
      <c r="N96" s="66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N96" s="26"/>
      <c r="AP96" s="26"/>
      <c r="AR96" s="26"/>
      <c r="AT96" s="26"/>
      <c r="AV96" s="26"/>
      <c r="BZ96" s="41"/>
    </row>
    <row r="97" spans="1:78" x14ac:dyDescent="0.25">
      <c r="B97" s="67"/>
      <c r="C97" s="119">
        <v>0</v>
      </c>
      <c r="D97" s="64">
        <f>(D62-$M$77)/$M$76</f>
        <v>0.18826563507414645</v>
      </c>
      <c r="E97" s="130"/>
      <c r="F97" s="35">
        <f>F62</f>
        <v>1</v>
      </c>
      <c r="G97" s="64">
        <f t="shared" ref="G97:G104" si="18">(G62-$M$77)/$M$76</f>
        <v>5.0715667311411989</v>
      </c>
      <c r="H97" s="131"/>
      <c r="I97" s="35">
        <f>I62</f>
        <v>9</v>
      </c>
      <c r="J97" s="64">
        <f t="shared" ref="J97:J104" si="19">(J62-$M$77)/$M$76</f>
        <v>4.5009671179883961</v>
      </c>
      <c r="K97" s="67"/>
      <c r="L97" s="35">
        <f>L62</f>
        <v>17</v>
      </c>
      <c r="M97" s="64">
        <f t="shared" ref="M97:M104" si="20">(M62-$M$77)/$M$76</f>
        <v>4.595099935525468</v>
      </c>
      <c r="N97" s="130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N97" s="26"/>
      <c r="AP97" s="26"/>
      <c r="AR97" s="26"/>
      <c r="AT97" s="26"/>
      <c r="AV97" s="26"/>
      <c r="BZ97" s="41"/>
    </row>
    <row r="98" spans="1:78" x14ac:dyDescent="0.25">
      <c r="B98" s="67"/>
      <c r="C98" s="119">
        <v>0.25</v>
      </c>
      <c r="D98" s="64">
        <f t="shared" ref="D98:D104" si="21">(D63-$M$77)/$M$76</f>
        <v>0.26499032882011692</v>
      </c>
      <c r="E98" s="130"/>
      <c r="F98" s="35">
        <f t="shared" ref="F98:F104" si="22">F63</f>
        <v>2</v>
      </c>
      <c r="G98" s="64">
        <f t="shared" si="18"/>
        <v>5.1695680206318508</v>
      </c>
      <c r="H98" s="131"/>
      <c r="I98" s="35">
        <f t="shared" ref="I98:I104" si="23">I63</f>
        <v>10</v>
      </c>
      <c r="J98" s="64">
        <f t="shared" si="19"/>
        <v>4.8362346872985178</v>
      </c>
      <c r="K98" s="67"/>
      <c r="L98" s="35">
        <f t="shared" ref="L98:L104" si="24">L63</f>
        <v>18</v>
      </c>
      <c r="M98" s="64">
        <f t="shared" si="20"/>
        <v>4.588652482269505</v>
      </c>
      <c r="N98" s="130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N98" s="26"/>
      <c r="AP98" s="26"/>
      <c r="AR98" s="26"/>
      <c r="AT98" s="26"/>
      <c r="AV98" s="26"/>
      <c r="BZ98" s="41"/>
    </row>
    <row r="99" spans="1:78" x14ac:dyDescent="0.25">
      <c r="B99" s="67"/>
      <c r="C99" s="119">
        <v>0.5</v>
      </c>
      <c r="D99" s="64">
        <f t="shared" si="21"/>
        <v>0.78336557059961276</v>
      </c>
      <c r="E99" s="130"/>
      <c r="F99" s="35">
        <f t="shared" si="22"/>
        <v>3</v>
      </c>
      <c r="G99" s="64">
        <f t="shared" si="18"/>
        <v>3.2237266279819461</v>
      </c>
      <c r="H99" s="131"/>
      <c r="I99" s="35">
        <f t="shared" si="23"/>
        <v>11</v>
      </c>
      <c r="J99" s="64">
        <f t="shared" si="19"/>
        <v>3.4448742746615082</v>
      </c>
      <c r="K99" s="67"/>
      <c r="L99" s="35">
        <f t="shared" si="24"/>
        <v>19</v>
      </c>
      <c r="M99" s="64">
        <f t="shared" si="20"/>
        <v>4.5602836879432633</v>
      </c>
      <c r="N99" s="130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N99" s="26"/>
      <c r="AP99" s="26"/>
      <c r="AR99" s="26"/>
      <c r="AT99" s="26"/>
      <c r="AV99" s="26"/>
      <c r="BZ99" s="41"/>
    </row>
    <row r="100" spans="1:78" x14ac:dyDescent="0.25">
      <c r="B100" s="67"/>
      <c r="C100" s="119">
        <v>1</v>
      </c>
      <c r="D100" s="64">
        <f t="shared" si="21"/>
        <v>0.83881366860090256</v>
      </c>
      <c r="E100" s="130"/>
      <c r="F100" s="35">
        <f t="shared" si="22"/>
        <v>4</v>
      </c>
      <c r="G100" s="64">
        <f t="shared" si="18"/>
        <v>6.6415215989684064</v>
      </c>
      <c r="H100" s="131"/>
      <c r="I100" s="35">
        <f t="shared" si="23"/>
        <v>12</v>
      </c>
      <c r="J100" s="64">
        <f t="shared" si="19"/>
        <v>3.5203094777562858</v>
      </c>
      <c r="K100" s="67"/>
      <c r="L100" s="35">
        <f t="shared" si="24"/>
        <v>20</v>
      </c>
      <c r="M100" s="64">
        <f t="shared" si="20"/>
        <v>6.6653771760154736</v>
      </c>
      <c r="N100" s="130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N100" s="26"/>
      <c r="AP100" s="26"/>
      <c r="AR100" s="26"/>
      <c r="AT100" s="26"/>
      <c r="AV100" s="26"/>
      <c r="BZ100" s="41"/>
    </row>
    <row r="101" spans="1:78" x14ac:dyDescent="0.25">
      <c r="B101" s="67"/>
      <c r="C101" s="119">
        <v>1.5</v>
      </c>
      <c r="D101" s="64">
        <f t="shared" si="21"/>
        <v>1.35203094777563</v>
      </c>
      <c r="E101" s="130"/>
      <c r="F101" s="35">
        <f t="shared" si="22"/>
        <v>5</v>
      </c>
      <c r="G101" s="64">
        <f t="shared" si="18"/>
        <v>3.9342359767891697</v>
      </c>
      <c r="H101" s="131"/>
      <c r="I101" s="35">
        <f t="shared" si="23"/>
        <v>13</v>
      </c>
      <c r="J101" s="64">
        <f t="shared" si="19"/>
        <v>5.3636363636363642</v>
      </c>
      <c r="K101" s="67"/>
      <c r="L101" s="35">
        <f t="shared" si="24"/>
        <v>21</v>
      </c>
      <c r="M101" s="64">
        <f t="shared" si="20"/>
        <v>4.254674403610573</v>
      </c>
      <c r="N101" s="130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N101" s="26"/>
      <c r="AP101" s="26"/>
      <c r="AR101" s="26"/>
      <c r="AT101" s="26"/>
      <c r="AV101" s="26"/>
      <c r="BZ101" s="41"/>
    </row>
    <row r="102" spans="1:78" x14ac:dyDescent="0.25">
      <c r="B102" s="67"/>
      <c r="C102" s="119">
        <v>3</v>
      </c>
      <c r="D102" s="64">
        <f t="shared" si="21"/>
        <v>2.7008381689232763</v>
      </c>
      <c r="E102" s="130"/>
      <c r="F102" s="35">
        <f t="shared" si="22"/>
        <v>6</v>
      </c>
      <c r="G102" s="64">
        <f t="shared" si="18"/>
        <v>3.8961960025789817</v>
      </c>
      <c r="H102" s="131"/>
      <c r="I102" s="35">
        <f t="shared" si="23"/>
        <v>14</v>
      </c>
      <c r="J102" s="64">
        <f t="shared" si="19"/>
        <v>5.6524822695035457</v>
      </c>
      <c r="K102" s="67"/>
      <c r="L102" s="35">
        <f t="shared" si="24"/>
        <v>22</v>
      </c>
      <c r="M102" s="64">
        <f t="shared" si="20"/>
        <v>4.6937459703417161</v>
      </c>
      <c r="N102" s="130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N102" s="26"/>
      <c r="AP102" s="26"/>
      <c r="AR102" s="26"/>
      <c r="AT102" s="26"/>
      <c r="AV102" s="26"/>
      <c r="BZ102" s="41"/>
    </row>
    <row r="103" spans="1:78" x14ac:dyDescent="0.25">
      <c r="B103" s="67"/>
      <c r="C103" s="119">
        <v>5</v>
      </c>
      <c r="D103" s="64">
        <f t="shared" si="21"/>
        <v>4.8562217923920059</v>
      </c>
      <c r="E103" s="130"/>
      <c r="F103" s="35">
        <f t="shared" si="22"/>
        <v>7</v>
      </c>
      <c r="G103" s="64">
        <f t="shared" si="18"/>
        <v>4.6724693745970347</v>
      </c>
      <c r="H103" s="131"/>
      <c r="I103" s="35">
        <f t="shared" si="23"/>
        <v>15</v>
      </c>
      <c r="J103" s="64">
        <f t="shared" si="19"/>
        <v>3.9613152804642171</v>
      </c>
      <c r="K103" s="67"/>
      <c r="L103" s="35">
        <f t="shared" si="24"/>
        <v>23</v>
      </c>
      <c r="M103" s="64">
        <f t="shared" si="20"/>
        <v>3.8017408123791099</v>
      </c>
      <c r="N103" s="130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N103" s="26"/>
      <c r="AP103" s="26"/>
      <c r="AR103" s="26"/>
      <c r="AT103" s="26"/>
      <c r="AV103" s="26"/>
      <c r="BZ103" s="41"/>
    </row>
    <row r="104" spans="1:78" x14ac:dyDescent="0.25">
      <c r="B104" s="67"/>
      <c r="C104" s="119">
        <v>7</v>
      </c>
      <c r="D104" s="64">
        <f t="shared" si="21"/>
        <v>7.2669245647969056</v>
      </c>
      <c r="E104" s="130"/>
      <c r="F104" s="35">
        <f t="shared" si="22"/>
        <v>8</v>
      </c>
      <c r="G104" s="64">
        <f t="shared" si="18"/>
        <v>4.3027079303675055</v>
      </c>
      <c r="H104" s="131"/>
      <c r="I104" s="35">
        <f t="shared" si="23"/>
        <v>16</v>
      </c>
      <c r="J104" s="64">
        <f t="shared" si="19"/>
        <v>3.7595099935525482</v>
      </c>
      <c r="K104" s="67"/>
      <c r="L104" s="35">
        <f t="shared" si="24"/>
        <v>24</v>
      </c>
      <c r="M104" s="64">
        <f t="shared" si="20"/>
        <v>4.3784655061250799</v>
      </c>
      <c r="N104" s="130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N104" s="26"/>
      <c r="AP104" s="26"/>
      <c r="AR104" s="26"/>
      <c r="AT104" s="26"/>
      <c r="AV104" s="26"/>
      <c r="BZ104" s="41"/>
    </row>
    <row r="105" spans="1:78" x14ac:dyDescent="0.25">
      <c r="B105" s="67"/>
      <c r="C105" s="67"/>
      <c r="D105" s="67"/>
      <c r="E105" s="67"/>
      <c r="F105" s="74"/>
      <c r="G105" s="67"/>
      <c r="H105" s="75"/>
      <c r="I105" s="67"/>
      <c r="J105" s="76"/>
      <c r="K105" s="67"/>
      <c r="L105" s="77"/>
      <c r="M105" s="67"/>
      <c r="N105" s="78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N105" s="26"/>
      <c r="AP105" s="26"/>
      <c r="AR105" s="26"/>
      <c r="AT105" s="26"/>
      <c r="AV105" s="26"/>
      <c r="BZ105" s="41"/>
    </row>
    <row r="106" spans="1:78" s="25" customFormat="1" x14ac:dyDescent="0.25">
      <c r="A106" s="26"/>
      <c r="B106" s="26"/>
      <c r="C106" s="33"/>
      <c r="D106" s="33"/>
      <c r="E106" s="33"/>
      <c r="F106" s="108"/>
      <c r="G106" s="33"/>
      <c r="H106" s="151"/>
      <c r="I106" s="33"/>
      <c r="J106" s="160"/>
      <c r="K106" s="33"/>
      <c r="L106" s="152"/>
      <c r="M106" s="33"/>
      <c r="N106" s="161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BZ106" s="79"/>
    </row>
    <row r="107" spans="1:78" x14ac:dyDescent="0.25">
      <c r="A107" s="25" t="s">
        <v>22</v>
      </c>
      <c r="B107" s="79" t="s">
        <v>26</v>
      </c>
      <c r="C107" s="41"/>
      <c r="D107" s="130"/>
      <c r="E107" s="41"/>
      <c r="F107" s="138"/>
      <c r="G107" s="41"/>
      <c r="H107" s="139"/>
      <c r="I107" s="41"/>
      <c r="J107" s="140"/>
      <c r="K107" s="41"/>
      <c r="L107" s="32"/>
      <c r="N107" s="30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N107" s="26"/>
      <c r="AP107" s="26"/>
      <c r="AR107" s="26"/>
      <c r="AT107" s="26"/>
      <c r="AV107" s="26"/>
      <c r="BZ107" s="41"/>
    </row>
    <row r="108" spans="1:78" x14ac:dyDescent="0.25">
      <c r="B108" s="79" t="s">
        <v>88</v>
      </c>
      <c r="C108" s="41"/>
      <c r="D108" s="130"/>
      <c r="E108" s="41"/>
      <c r="F108" s="138"/>
      <c r="G108" s="41"/>
      <c r="H108" s="139"/>
      <c r="I108" s="41"/>
      <c r="J108" s="140"/>
      <c r="K108" s="41"/>
      <c r="L108" s="32"/>
      <c r="N108" s="30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N108" s="26"/>
      <c r="AP108" s="26"/>
      <c r="AR108" s="26"/>
      <c r="AT108" s="26"/>
      <c r="AV108" s="26"/>
      <c r="BZ108" s="41"/>
    </row>
    <row r="109" spans="1:78" ht="15.75" thickBot="1" x14ac:dyDescent="0.3">
      <c r="B109" s="41"/>
      <c r="C109" s="41"/>
      <c r="D109" s="130"/>
      <c r="E109" s="41"/>
      <c r="F109" s="130"/>
      <c r="G109" s="141"/>
      <c r="H109" s="141"/>
      <c r="I109" s="142"/>
      <c r="J109" s="41"/>
      <c r="K109" s="141"/>
      <c r="L109" s="32"/>
      <c r="N109" s="30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N109" s="26"/>
      <c r="AP109" s="26"/>
      <c r="AR109" s="26"/>
      <c r="AT109" s="26"/>
      <c r="AV109" s="26"/>
      <c r="BZ109" s="41"/>
    </row>
    <row r="110" spans="1:78" ht="15.75" thickBot="1" x14ac:dyDescent="0.3">
      <c r="B110" s="289" t="s">
        <v>125</v>
      </c>
      <c r="C110" s="289"/>
      <c r="D110" s="289"/>
      <c r="E110" s="289"/>
      <c r="F110" s="290"/>
      <c r="G110" s="143">
        <v>136</v>
      </c>
      <c r="H110" s="139"/>
      <c r="I110" s="142"/>
      <c r="J110" s="41"/>
      <c r="K110" s="141"/>
      <c r="L110" s="32"/>
      <c r="N110" s="30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J110" s="33"/>
      <c r="AK110" s="33"/>
      <c r="AL110" s="33"/>
      <c r="AT110" s="153"/>
      <c r="AU110" s="155"/>
      <c r="AV110" s="33"/>
      <c r="BZ110" s="41"/>
    </row>
    <row r="111" spans="1:78" x14ac:dyDescent="0.25">
      <c r="B111" s="41"/>
      <c r="C111" s="144" t="s">
        <v>63</v>
      </c>
      <c r="D111" s="41"/>
      <c r="E111" s="41"/>
      <c r="F111" s="41"/>
      <c r="G111" s="130"/>
      <c r="H111" s="139"/>
      <c r="I111" s="142"/>
      <c r="J111" s="41"/>
      <c r="K111" s="141"/>
      <c r="L111" s="32"/>
      <c r="N111" s="30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J111" s="33"/>
      <c r="AK111" s="33"/>
      <c r="AL111" s="33"/>
      <c r="AT111" s="153"/>
      <c r="AU111" s="155"/>
      <c r="AV111" s="33"/>
      <c r="BZ111" s="41"/>
    </row>
    <row r="112" spans="1:78" ht="15.75" thickBot="1" x14ac:dyDescent="0.3">
      <c r="B112" s="41"/>
      <c r="C112" s="144" t="s">
        <v>64</v>
      </c>
      <c r="D112" s="41"/>
      <c r="E112" s="41"/>
      <c r="F112" s="41"/>
      <c r="G112" s="130"/>
      <c r="H112" s="139"/>
      <c r="I112" s="142"/>
      <c r="J112" s="41"/>
      <c r="K112" s="141"/>
      <c r="L112" s="32"/>
      <c r="N112" s="30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J112" s="33"/>
      <c r="AK112" s="33"/>
      <c r="AL112" s="33"/>
      <c r="AT112" s="26"/>
      <c r="BZ112" s="41"/>
    </row>
    <row r="113" spans="1:78" ht="15.75" thickBot="1" x14ac:dyDescent="0.3">
      <c r="B113" s="41"/>
      <c r="C113" s="289" t="s">
        <v>86</v>
      </c>
      <c r="D113" s="289"/>
      <c r="E113" s="289"/>
      <c r="F113" s="290"/>
      <c r="G113" s="145">
        <f>AVERAGE(G97:G98)</f>
        <v>5.1205673758865249</v>
      </c>
      <c r="H113" s="139"/>
      <c r="I113" s="142"/>
      <c r="J113" s="41"/>
      <c r="K113" s="141"/>
      <c r="L113" s="32"/>
      <c r="N113" s="30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J113" s="33"/>
      <c r="AK113" s="33"/>
      <c r="AL113" s="33"/>
      <c r="AT113" s="26"/>
      <c r="BZ113" s="41"/>
    </row>
    <row r="114" spans="1:78" ht="15.75" thickBot="1" x14ac:dyDescent="0.3">
      <c r="B114" s="41"/>
      <c r="C114" s="41"/>
      <c r="D114" s="41"/>
      <c r="E114" s="41"/>
      <c r="F114" s="41"/>
      <c r="G114" s="146"/>
      <c r="H114" s="139"/>
      <c r="I114" s="142"/>
      <c r="J114" s="41"/>
      <c r="K114" s="141"/>
      <c r="L114" s="32"/>
      <c r="N114" s="30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J114" s="33"/>
      <c r="AK114" s="33"/>
      <c r="AL114" s="33"/>
      <c r="AM114" s="33"/>
      <c r="AN114" s="108"/>
      <c r="AO114" s="33"/>
      <c r="AP114" s="151"/>
      <c r="AQ114" s="153"/>
      <c r="AR114" s="155"/>
      <c r="AT114" s="26"/>
      <c r="BZ114" s="41"/>
    </row>
    <row r="115" spans="1:78" ht="15.75" thickBot="1" x14ac:dyDescent="0.3">
      <c r="B115" s="41"/>
      <c r="C115" s="289" t="s">
        <v>28</v>
      </c>
      <c r="D115" s="289"/>
      <c r="E115" s="289"/>
      <c r="F115" s="290"/>
      <c r="G115" s="145">
        <f>G110/G113</f>
        <v>26.559556786703602</v>
      </c>
      <c r="H115" s="139"/>
      <c r="I115" s="142"/>
      <c r="J115" s="41"/>
      <c r="K115" s="141"/>
      <c r="L115" s="32"/>
      <c r="N115" s="30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Q115" s="153"/>
      <c r="AR115" s="155"/>
      <c r="AT115" s="26"/>
      <c r="BZ115" s="41"/>
    </row>
    <row r="116" spans="1:78" x14ac:dyDescent="0.25">
      <c r="F116" s="27"/>
      <c r="H116" s="28"/>
      <c r="J116" s="29"/>
      <c r="L116" s="32"/>
      <c r="N116" s="30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Q116" s="153"/>
      <c r="AR116" s="155"/>
      <c r="AT116" s="26"/>
      <c r="BZ116" s="41"/>
    </row>
    <row r="117" spans="1:78" x14ac:dyDescent="0.25">
      <c r="F117" s="27"/>
      <c r="H117" s="28"/>
      <c r="J117" s="29"/>
      <c r="L117" s="32"/>
      <c r="N117" s="30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Q117" s="153"/>
      <c r="AR117" s="155"/>
      <c r="AT117" s="26"/>
      <c r="BZ117" s="41"/>
    </row>
    <row r="118" spans="1:78" x14ac:dyDescent="0.25">
      <c r="A118" s="25" t="s">
        <v>24</v>
      </c>
      <c r="B118" s="42" t="s">
        <v>90</v>
      </c>
      <c r="C118" s="67"/>
      <c r="D118" s="130"/>
      <c r="E118" s="131"/>
      <c r="F118" s="130"/>
      <c r="G118" s="131"/>
      <c r="H118" s="131"/>
      <c r="I118" s="130"/>
      <c r="J118" s="67"/>
      <c r="K118" s="131"/>
      <c r="L118" s="81"/>
      <c r="M118" s="41"/>
      <c r="N118" s="82"/>
      <c r="AQ118" s="153"/>
      <c r="AR118" s="155"/>
      <c r="AT118" s="26"/>
    </row>
    <row r="119" spans="1:78" x14ac:dyDescent="0.25">
      <c r="B119" s="283" t="s">
        <v>91</v>
      </c>
      <c r="C119" s="283"/>
      <c r="D119" s="283"/>
      <c r="E119" s="283"/>
      <c r="F119" s="283"/>
      <c r="G119" s="283"/>
      <c r="H119" s="283"/>
      <c r="I119" s="283"/>
      <c r="J119" s="283"/>
      <c r="K119" s="283"/>
      <c r="L119" s="81"/>
      <c r="M119" s="41"/>
      <c r="N119" s="82"/>
      <c r="AQ119" s="153"/>
      <c r="AR119" s="155"/>
      <c r="AT119" s="26"/>
    </row>
    <row r="120" spans="1:78" ht="15.75" thickBot="1" x14ac:dyDescent="0.3">
      <c r="B120" s="47"/>
      <c r="C120" s="47"/>
      <c r="D120" s="35"/>
      <c r="E120" s="47"/>
      <c r="F120" s="47"/>
      <c r="G120" s="35"/>
      <c r="H120" s="35"/>
      <c r="I120" s="35"/>
      <c r="J120" s="35"/>
      <c r="K120" s="34"/>
      <c r="L120" s="142"/>
      <c r="M120" s="141"/>
      <c r="N120" s="142"/>
      <c r="AQ120" s="153"/>
      <c r="AR120" s="155"/>
      <c r="AT120" s="26"/>
    </row>
    <row r="121" spans="1:78" ht="15.75" thickBot="1" x14ac:dyDescent="0.3">
      <c r="B121" s="47" t="s">
        <v>8</v>
      </c>
      <c r="C121" s="47" t="s">
        <v>34</v>
      </c>
      <c r="D121" s="67"/>
      <c r="E121" s="47" t="s">
        <v>124</v>
      </c>
      <c r="F121" s="47" t="s">
        <v>12</v>
      </c>
      <c r="G121" s="66"/>
      <c r="H121" s="35"/>
      <c r="I121" s="35"/>
      <c r="J121" s="35"/>
      <c r="K121" s="35"/>
      <c r="L121" s="130"/>
      <c r="M121" s="141"/>
      <c r="N121" s="142"/>
      <c r="AQ121" s="153"/>
      <c r="AR121" s="155"/>
      <c r="AT121" s="26"/>
    </row>
    <row r="122" spans="1:78" x14ac:dyDescent="0.25">
      <c r="B122" s="119">
        <v>0</v>
      </c>
      <c r="C122" s="148">
        <f t="shared" ref="C122:C129" si="25">D97*$G$115</f>
        <v>5.0002518257366102</v>
      </c>
      <c r="D122" s="67"/>
      <c r="E122" s="35">
        <v>1</v>
      </c>
      <c r="F122" s="148">
        <f t="shared" ref="F122:F129" si="26">G97*$G$115</f>
        <v>134.69856459330143</v>
      </c>
      <c r="G122" s="131"/>
      <c r="H122" s="197"/>
      <c r="I122" s="198"/>
      <c r="J122" s="149"/>
      <c r="K122" s="150"/>
      <c r="L122" s="130"/>
      <c r="M122" s="141"/>
      <c r="N122" s="142"/>
      <c r="AQ122" s="153"/>
      <c r="AR122" s="155"/>
      <c r="AT122" s="26"/>
      <c r="AU122" s="147"/>
      <c r="AV122" s="26"/>
    </row>
    <row r="123" spans="1:78" x14ac:dyDescent="0.25">
      <c r="B123" s="119">
        <v>0.25</v>
      </c>
      <c r="C123" s="148">
        <f t="shared" si="25"/>
        <v>7.0380256862251551</v>
      </c>
      <c r="D123" s="67"/>
      <c r="E123" s="35">
        <v>2</v>
      </c>
      <c r="F123" s="148">
        <f t="shared" si="26"/>
        <v>137.30143540669857</v>
      </c>
      <c r="G123" s="131"/>
      <c r="H123" s="151"/>
      <c r="I123" s="149"/>
      <c r="J123" s="149"/>
      <c r="K123" s="150"/>
      <c r="L123" s="130"/>
      <c r="M123" s="141"/>
      <c r="N123" s="142"/>
      <c r="AQ123" s="153"/>
      <c r="AR123" s="155"/>
      <c r="AT123" s="26"/>
    </row>
    <row r="124" spans="1:78" x14ac:dyDescent="0.25">
      <c r="B124" s="119">
        <v>0.5</v>
      </c>
      <c r="C124" s="148">
        <f t="shared" si="25"/>
        <v>20.805842357088885</v>
      </c>
      <c r="D124" s="67"/>
      <c r="E124" s="35">
        <v>3</v>
      </c>
      <c r="F124" s="148">
        <f t="shared" si="26"/>
        <v>85.620750440695019</v>
      </c>
      <c r="G124" s="131"/>
      <c r="H124" s="151"/>
      <c r="I124" s="149"/>
      <c r="J124" s="149"/>
      <c r="K124" s="150"/>
      <c r="L124" s="130"/>
      <c r="M124" s="141"/>
      <c r="N124" s="142"/>
      <c r="AT124" s="26"/>
      <c r="AV124" s="26"/>
    </row>
    <row r="125" spans="1:78" x14ac:dyDescent="0.25">
      <c r="B125" s="119">
        <v>1</v>
      </c>
      <c r="C125" s="148">
        <f t="shared" si="25"/>
        <v>22.278519264668848</v>
      </c>
      <c r="D125" s="67"/>
      <c r="E125" s="35">
        <v>4</v>
      </c>
      <c r="F125" s="148">
        <f t="shared" si="26"/>
        <v>176.39587005791989</v>
      </c>
      <c r="G125" s="131"/>
      <c r="H125" s="151"/>
      <c r="I125" s="149"/>
      <c r="J125" s="149"/>
      <c r="K125" s="150"/>
      <c r="L125" s="130"/>
      <c r="M125" s="141"/>
      <c r="N125" s="142"/>
      <c r="AT125" s="26"/>
      <c r="AV125" s="26"/>
    </row>
    <row r="126" spans="1:78" x14ac:dyDescent="0.25">
      <c r="B126" s="119">
        <v>1.5</v>
      </c>
      <c r="C126" s="148">
        <f t="shared" si="25"/>
        <v>35.90934273482754</v>
      </c>
      <c r="D126" s="67"/>
      <c r="E126" s="35">
        <v>5</v>
      </c>
      <c r="F126" s="148">
        <f t="shared" si="26"/>
        <v>104.49156383782427</v>
      </c>
      <c r="G126" s="131"/>
      <c r="H126" s="151"/>
      <c r="I126" s="149"/>
      <c r="J126" s="149"/>
      <c r="K126" s="150"/>
      <c r="L126" s="130"/>
      <c r="M126" s="141"/>
      <c r="N126" s="142"/>
      <c r="AT126" s="26"/>
      <c r="AV126" s="26"/>
    </row>
    <row r="127" spans="1:78" x14ac:dyDescent="0.25">
      <c r="B127" s="119">
        <v>3</v>
      </c>
      <c r="C127" s="148">
        <f t="shared" si="25"/>
        <v>71.73306471921434</v>
      </c>
      <c r="D127" s="67"/>
      <c r="E127" s="35">
        <v>6</v>
      </c>
      <c r="F127" s="148">
        <f t="shared" si="26"/>
        <v>103.48123898262403</v>
      </c>
      <c r="G127" s="131"/>
      <c r="H127" s="151"/>
      <c r="I127" s="149"/>
      <c r="J127" s="149"/>
      <c r="K127" s="150"/>
      <c r="L127" s="130"/>
      <c r="M127" s="141"/>
      <c r="N127" s="142"/>
      <c r="AT127" s="26"/>
      <c r="AV127" s="26"/>
    </row>
    <row r="128" spans="1:78" x14ac:dyDescent="0.25">
      <c r="B128" s="119">
        <v>5</v>
      </c>
      <c r="C128" s="148">
        <f t="shared" si="25"/>
        <v>128.97909846386304</v>
      </c>
      <c r="D128" s="67"/>
      <c r="E128" s="35">
        <v>7</v>
      </c>
      <c r="F128" s="148">
        <f t="shared" si="26"/>
        <v>124.09871568874341</v>
      </c>
      <c r="G128" s="131"/>
      <c r="H128" s="151"/>
      <c r="I128" s="149"/>
      <c r="J128" s="149"/>
      <c r="K128" s="150"/>
      <c r="L128" s="130"/>
      <c r="M128" s="141"/>
      <c r="N128" s="142"/>
      <c r="AT128" s="26"/>
      <c r="AV128" s="26"/>
    </row>
    <row r="129" spans="1:48" x14ac:dyDescent="0.25">
      <c r="A129" s="25"/>
      <c r="B129" s="119">
        <v>7</v>
      </c>
      <c r="C129" s="148">
        <f t="shared" si="25"/>
        <v>193.00629564341477</v>
      </c>
      <c r="D129" s="67"/>
      <c r="E129" s="35">
        <v>8</v>
      </c>
      <c r="F129" s="148">
        <f t="shared" si="26"/>
        <v>114.27801561319569</v>
      </c>
      <c r="G129" s="131"/>
      <c r="H129" s="151"/>
      <c r="I129" s="149"/>
      <c r="J129" s="149"/>
      <c r="K129" s="150"/>
      <c r="L129" s="130"/>
      <c r="M129" s="131"/>
      <c r="N129" s="130"/>
      <c r="AT129" s="26"/>
      <c r="AV129" s="26"/>
    </row>
    <row r="130" spans="1:48" x14ac:dyDescent="0.25">
      <c r="E130" s="35">
        <v>9</v>
      </c>
      <c r="F130" s="148">
        <f t="shared" ref="F130:F137" si="27">J97*$G$115</f>
        <v>119.54369176529846</v>
      </c>
      <c r="G130" s="151"/>
      <c r="H130" s="151"/>
      <c r="I130" s="149"/>
      <c r="J130" s="149"/>
      <c r="K130" s="150"/>
      <c r="L130" s="34"/>
      <c r="M130" s="34"/>
      <c r="N130" s="34"/>
      <c r="AT130" s="26"/>
      <c r="AV130" s="26"/>
    </row>
    <row r="131" spans="1:48" x14ac:dyDescent="0.25">
      <c r="E131" s="35">
        <v>10</v>
      </c>
      <c r="F131" s="148">
        <f t="shared" si="27"/>
        <v>128.44824981113072</v>
      </c>
      <c r="G131" s="151"/>
      <c r="H131" s="151"/>
      <c r="I131" s="149"/>
      <c r="J131" s="149"/>
      <c r="K131" s="150"/>
      <c r="L131" s="34"/>
      <c r="M131" s="34"/>
      <c r="N131" s="34"/>
      <c r="AT131" s="26"/>
      <c r="AV131" s="26"/>
    </row>
    <row r="132" spans="1:48" x14ac:dyDescent="0.25">
      <c r="E132" s="35">
        <v>11</v>
      </c>
      <c r="F132" s="148">
        <f t="shared" si="27"/>
        <v>91.494333920926707</v>
      </c>
      <c r="G132" s="151"/>
      <c r="H132" s="151"/>
      <c r="I132" s="149"/>
      <c r="J132" s="149"/>
      <c r="K132" s="150"/>
      <c r="L132" s="66"/>
      <c r="M132" s="66"/>
      <c r="N132" s="66"/>
      <c r="AT132" s="26"/>
      <c r="AV132" s="26"/>
    </row>
    <row r="133" spans="1:48" x14ac:dyDescent="0.25">
      <c r="E133" s="35">
        <v>12</v>
      </c>
      <c r="F133" s="148">
        <f t="shared" si="27"/>
        <v>93.497859481238976</v>
      </c>
      <c r="G133" s="151"/>
      <c r="H133" s="151"/>
      <c r="I133" s="149"/>
      <c r="J133" s="149"/>
      <c r="K133" s="150"/>
      <c r="L133" s="152"/>
      <c r="M133" s="33"/>
      <c r="N133" s="67"/>
      <c r="AT133" s="26"/>
      <c r="AV133" s="26"/>
    </row>
    <row r="134" spans="1:48" x14ac:dyDescent="0.25">
      <c r="E134" s="35">
        <v>13</v>
      </c>
      <c r="F134" s="148">
        <f t="shared" si="27"/>
        <v>142.45580458322843</v>
      </c>
      <c r="G134" s="151"/>
      <c r="H134" s="153"/>
      <c r="I134" s="160"/>
      <c r="J134" s="33"/>
      <c r="K134" s="33"/>
      <c r="L134" s="152"/>
      <c r="M134" s="33"/>
      <c r="N134" s="67"/>
    </row>
    <row r="135" spans="1:48" x14ac:dyDescent="0.25">
      <c r="E135" s="35">
        <v>14</v>
      </c>
      <c r="F135" s="148">
        <f t="shared" si="27"/>
        <v>150.12742382271469</v>
      </c>
      <c r="G135" s="151"/>
      <c r="H135" s="151"/>
      <c r="I135" s="160"/>
      <c r="J135" s="33"/>
      <c r="K135" s="33"/>
      <c r="L135" s="152"/>
      <c r="M135" s="33"/>
      <c r="N135" s="67"/>
    </row>
    <row r="136" spans="1:48" x14ac:dyDescent="0.25">
      <c r="E136" s="35">
        <v>15</v>
      </c>
      <c r="F136" s="148">
        <f t="shared" si="27"/>
        <v>105.21077814152608</v>
      </c>
      <c r="G136" s="151"/>
      <c r="H136" s="28"/>
      <c r="I136" s="29"/>
      <c r="L136" s="152"/>
      <c r="M136" s="33"/>
      <c r="N136" s="67"/>
    </row>
    <row r="137" spans="1:48" x14ac:dyDescent="0.25">
      <c r="E137" s="35">
        <v>16</v>
      </c>
      <c r="F137" s="148">
        <f t="shared" si="27"/>
        <v>99.850919163938599</v>
      </c>
      <c r="G137" s="151"/>
      <c r="H137" s="153"/>
      <c r="I137" s="29"/>
      <c r="L137" s="152"/>
      <c r="M137" s="33"/>
      <c r="N137" s="67"/>
    </row>
    <row r="138" spans="1:48" x14ac:dyDescent="0.25">
      <c r="E138" s="35">
        <v>17</v>
      </c>
      <c r="F138" s="148">
        <f t="shared" ref="F138:F145" si="28">M97*$G$115</f>
        <v>122.04381767816673</v>
      </c>
      <c r="G138" s="154"/>
      <c r="H138" s="153"/>
      <c r="I138" s="25"/>
      <c r="J138" s="25"/>
      <c r="K138" s="25"/>
      <c r="L138" s="152"/>
      <c r="M138" s="33"/>
      <c r="N138" s="67"/>
    </row>
    <row r="139" spans="1:48" x14ac:dyDescent="0.25">
      <c r="E139" s="35">
        <v>18</v>
      </c>
      <c r="F139" s="148">
        <f t="shared" si="28"/>
        <v>121.87257617728537</v>
      </c>
      <c r="G139" s="151"/>
      <c r="H139" s="153"/>
      <c r="I139" s="29"/>
      <c r="L139" s="152"/>
      <c r="M139" s="33"/>
      <c r="N139" s="67"/>
    </row>
    <row r="140" spans="1:48" x14ac:dyDescent="0.25">
      <c r="E140" s="35">
        <v>19</v>
      </c>
      <c r="F140" s="148">
        <f t="shared" si="28"/>
        <v>121.11911357340723</v>
      </c>
      <c r="G140" s="151"/>
      <c r="H140" s="153"/>
      <c r="I140" s="29"/>
      <c r="L140" s="152"/>
      <c r="M140" s="33"/>
      <c r="N140" s="67"/>
    </row>
    <row r="141" spans="1:48" x14ac:dyDescent="0.25">
      <c r="B141" s="33"/>
      <c r="C141" s="33"/>
      <c r="D141" s="33"/>
      <c r="E141" s="35">
        <v>20</v>
      </c>
      <c r="F141" s="148">
        <f t="shared" si="28"/>
        <v>177.02946361118106</v>
      </c>
      <c r="G141" s="151"/>
      <c r="H141" s="153"/>
      <c r="I141" s="29"/>
      <c r="L141" s="33"/>
      <c r="M141" s="33"/>
      <c r="N141" s="33"/>
    </row>
    <row r="142" spans="1:48" x14ac:dyDescent="0.25">
      <c r="B142" s="33"/>
      <c r="C142" s="33"/>
      <c r="D142" s="33"/>
      <c r="E142" s="35">
        <v>21</v>
      </c>
      <c r="F142" s="148">
        <f t="shared" si="28"/>
        <v>113.00226643162929</v>
      </c>
      <c r="G142" s="151"/>
      <c r="H142" s="153"/>
      <c r="I142" s="29"/>
      <c r="L142" s="33"/>
      <c r="M142" s="33"/>
      <c r="N142" s="33"/>
    </row>
    <row r="143" spans="1:48" x14ac:dyDescent="0.25">
      <c r="B143" s="33"/>
      <c r="C143" s="33"/>
      <c r="D143" s="33"/>
      <c r="E143" s="35">
        <v>22</v>
      </c>
      <c r="F143" s="148">
        <f t="shared" si="28"/>
        <v>124.66381264165202</v>
      </c>
      <c r="G143" s="151"/>
      <c r="H143" s="153"/>
      <c r="I143" s="29"/>
      <c r="L143" s="153"/>
      <c r="M143" s="155"/>
      <c r="N143" s="33"/>
    </row>
    <row r="144" spans="1:48" x14ac:dyDescent="0.25">
      <c r="B144" s="33"/>
      <c r="C144" s="33"/>
      <c r="D144" s="33"/>
      <c r="E144" s="35">
        <v>23</v>
      </c>
      <c r="F144" s="148">
        <f t="shared" si="28"/>
        <v>100.97255099471165</v>
      </c>
      <c r="G144" s="151"/>
      <c r="H144" s="153"/>
      <c r="I144" s="29"/>
      <c r="L144" s="153"/>
      <c r="M144" s="155"/>
      <c r="N144" s="33"/>
    </row>
    <row r="145" spans="1:14" x14ac:dyDescent="0.25">
      <c r="B145" s="33"/>
      <c r="C145" s="33"/>
      <c r="D145" s="33"/>
      <c r="E145" s="35">
        <v>24</v>
      </c>
      <c r="F145" s="148">
        <f t="shared" si="28"/>
        <v>116.29010324855199</v>
      </c>
      <c r="G145" s="151"/>
      <c r="H145" s="153"/>
      <c r="I145" s="33"/>
      <c r="J145" s="67"/>
      <c r="L145" s="153"/>
      <c r="M145" s="155"/>
      <c r="N145" s="33"/>
    </row>
    <row r="146" spans="1:14" x14ac:dyDescent="0.25">
      <c r="B146" s="33"/>
      <c r="C146" s="33"/>
      <c r="D146" s="33"/>
      <c r="F146" s="27"/>
      <c r="H146" s="28"/>
      <c r="J146" s="29"/>
      <c r="L146" s="153"/>
      <c r="M146" s="155"/>
      <c r="N146" s="33"/>
    </row>
    <row r="147" spans="1:14" x14ac:dyDescent="0.25">
      <c r="A147" s="25" t="s">
        <v>25</v>
      </c>
      <c r="B147" s="25" t="s">
        <v>73</v>
      </c>
      <c r="D147" s="33"/>
      <c r="F147" s="27"/>
      <c r="H147" s="28"/>
      <c r="J147" s="29"/>
      <c r="L147" s="153"/>
      <c r="M147" s="155"/>
      <c r="N147" s="33"/>
    </row>
    <row r="148" spans="1:14" x14ac:dyDescent="0.25">
      <c r="A148" s="25"/>
      <c r="C148" s="26" t="s">
        <v>71</v>
      </c>
      <c r="D148" s="33"/>
      <c r="F148" s="27"/>
      <c r="H148" s="28"/>
      <c r="J148" s="29"/>
      <c r="L148" s="153"/>
      <c r="M148" s="155"/>
      <c r="N148" s="33"/>
    </row>
    <row r="149" spans="1:14" x14ac:dyDescent="0.25">
      <c r="A149" s="25"/>
      <c r="C149" s="26" t="s">
        <v>107</v>
      </c>
      <c r="D149" s="156"/>
      <c r="E149" s="25"/>
      <c r="F149" s="25"/>
      <c r="G149" s="25"/>
      <c r="H149" s="25"/>
      <c r="I149" s="25"/>
      <c r="J149" s="25"/>
      <c r="K149" s="25"/>
      <c r="L149" s="153"/>
      <c r="M149" s="155"/>
      <c r="N149" s="33"/>
    </row>
    <row r="150" spans="1:14" x14ac:dyDescent="0.25">
      <c r="A150" s="25"/>
      <c r="C150" s="26" t="s">
        <v>75</v>
      </c>
      <c r="D150" s="33"/>
      <c r="F150" s="27"/>
      <c r="H150" s="28"/>
      <c r="J150" s="29"/>
      <c r="L150" s="153"/>
      <c r="M150" s="155"/>
      <c r="N150" s="33"/>
    </row>
    <row r="151" spans="1:14" x14ac:dyDescent="0.25">
      <c r="A151" s="25"/>
      <c r="C151" s="26" t="s">
        <v>108</v>
      </c>
      <c r="D151" s="33"/>
      <c r="F151" s="27"/>
      <c r="H151" s="28"/>
      <c r="J151" s="29"/>
      <c r="L151" s="153"/>
      <c r="M151" s="155"/>
      <c r="N151" s="33"/>
    </row>
    <row r="152" spans="1:14" x14ac:dyDescent="0.25">
      <c r="B152" s="33"/>
      <c r="C152" s="33"/>
      <c r="D152" s="33"/>
      <c r="F152" s="27"/>
      <c r="H152" s="28"/>
      <c r="J152" s="29"/>
      <c r="L152" s="153"/>
      <c r="M152" s="155"/>
      <c r="N152" s="33"/>
    </row>
  </sheetData>
  <mergeCells count="19">
    <mergeCell ref="B14:O14"/>
    <mergeCell ref="D31:O31"/>
    <mergeCell ref="B28:AB28"/>
    <mergeCell ref="Q31:AB31"/>
    <mergeCell ref="B119:K119"/>
    <mergeCell ref="C45:N45"/>
    <mergeCell ref="D17:F17"/>
    <mergeCell ref="G17:I17"/>
    <mergeCell ref="C113:F113"/>
    <mergeCell ref="C115:F115"/>
    <mergeCell ref="J17:L17"/>
    <mergeCell ref="M17:O17"/>
    <mergeCell ref="F60:H60"/>
    <mergeCell ref="C60:E60"/>
    <mergeCell ref="I60:K60"/>
    <mergeCell ref="B57:N57"/>
    <mergeCell ref="B71:N71"/>
    <mergeCell ref="L60:N60"/>
    <mergeCell ref="B110:F110"/>
  </mergeCells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52"/>
  <sheetViews>
    <sheetView topLeftCell="A49" workbookViewId="0">
      <selection activeCell="M78" sqref="M78"/>
    </sheetView>
  </sheetViews>
  <sheetFormatPr defaultRowHeight="15" x14ac:dyDescent="0.25"/>
  <cols>
    <col min="1" max="1" width="11.28515625" style="26" customWidth="1"/>
    <col min="2" max="3" width="10.7109375" style="26" customWidth="1"/>
    <col min="4" max="4" width="9.42578125" style="26" customWidth="1"/>
    <col min="5" max="5" width="8.7109375" style="26" customWidth="1"/>
    <col min="6" max="11" width="9.140625" style="26"/>
    <col min="12" max="12" width="10.85546875" style="26" customWidth="1"/>
    <col min="13" max="34" width="9.140625" style="26"/>
    <col min="35" max="35" width="11.85546875" style="26" customWidth="1"/>
    <col min="36" max="36" width="10.140625" style="26" bestFit="1" customWidth="1"/>
    <col min="37" max="37" width="11.140625" style="26" customWidth="1"/>
    <col min="38" max="38" width="10.85546875" style="26" bestFit="1" customWidth="1"/>
    <col min="39" max="39" width="10.7109375" style="26" bestFit="1" customWidth="1"/>
    <col min="40" max="40" width="11.140625" style="27" customWidth="1"/>
    <col min="41" max="41" width="11.140625" style="26" customWidth="1"/>
    <col min="42" max="42" width="12.28515625" style="28" customWidth="1"/>
    <col min="43" max="43" width="12.28515625" style="26" bestFit="1" customWidth="1"/>
    <col min="44" max="44" width="11.140625" style="29" customWidth="1"/>
    <col min="45" max="45" width="11.140625" style="26" customWidth="1"/>
    <col min="46" max="46" width="11.140625" style="32" customWidth="1"/>
    <col min="47" max="47" width="11.140625" style="26" customWidth="1"/>
    <col min="48" max="48" width="11.140625" style="30" customWidth="1"/>
    <col min="49" max="49" width="10.140625" style="26" customWidth="1"/>
    <col min="78" max="16384" width="9.140625" style="26"/>
  </cols>
  <sheetData>
    <row r="1" spans="1:78" x14ac:dyDescent="0.25">
      <c r="A1" s="25" t="s">
        <v>84</v>
      </c>
      <c r="F1" s="27"/>
      <c r="H1" s="28"/>
      <c r="J1" s="29"/>
      <c r="L1" s="25" t="s">
        <v>46</v>
      </c>
      <c r="N1" s="30"/>
      <c r="P1"/>
      <c r="Q1"/>
      <c r="R1"/>
      <c r="S1"/>
      <c r="T1"/>
      <c r="U1"/>
      <c r="V1"/>
      <c r="W1"/>
      <c r="X1"/>
      <c r="Y1"/>
      <c r="Z1"/>
      <c r="AA1"/>
      <c r="AB1"/>
    </row>
    <row r="2" spans="1:78" x14ac:dyDescent="0.25">
      <c r="A2" s="25" t="s">
        <v>47</v>
      </c>
      <c r="F2" s="27"/>
      <c r="H2" s="28"/>
      <c r="J2" s="29"/>
      <c r="L2" s="25" t="s">
        <v>99</v>
      </c>
      <c r="N2" s="30"/>
      <c r="P2"/>
      <c r="Q2"/>
      <c r="R2"/>
      <c r="S2"/>
      <c r="T2"/>
      <c r="U2"/>
      <c r="V2"/>
      <c r="W2"/>
      <c r="X2"/>
      <c r="Y2"/>
      <c r="Z2"/>
      <c r="AA2"/>
      <c r="AB2"/>
    </row>
    <row r="3" spans="1:78" x14ac:dyDescent="0.25">
      <c r="A3" s="25"/>
      <c r="F3" s="27"/>
      <c r="H3" s="28"/>
      <c r="J3" s="29"/>
      <c r="L3" s="25" t="s">
        <v>100</v>
      </c>
      <c r="N3" s="30"/>
      <c r="P3"/>
      <c r="Q3"/>
      <c r="R3"/>
      <c r="S3"/>
      <c r="T3"/>
      <c r="U3"/>
      <c r="V3"/>
      <c r="W3"/>
      <c r="X3"/>
      <c r="Y3"/>
      <c r="Z3"/>
      <c r="AA3"/>
      <c r="AB3"/>
    </row>
    <row r="4" spans="1:78" x14ac:dyDescent="0.25">
      <c r="A4" s="25" t="s">
        <v>44</v>
      </c>
      <c r="B4" s="233">
        <v>2</v>
      </c>
      <c r="D4" s="25"/>
      <c r="F4" s="27"/>
      <c r="H4" s="28"/>
      <c r="J4" s="29"/>
      <c r="L4" s="25" t="s">
        <v>93</v>
      </c>
      <c r="N4" s="30"/>
      <c r="P4"/>
      <c r="Q4"/>
      <c r="R4"/>
      <c r="S4"/>
      <c r="T4"/>
      <c r="U4"/>
      <c r="V4"/>
      <c r="W4"/>
      <c r="X4"/>
      <c r="Y4"/>
      <c r="Z4"/>
      <c r="AA4"/>
      <c r="AB4"/>
    </row>
    <row r="5" spans="1:78" x14ac:dyDescent="0.25">
      <c r="A5" s="25" t="s">
        <v>15</v>
      </c>
      <c r="B5" s="31"/>
      <c r="F5" s="27"/>
      <c r="H5" s="28"/>
      <c r="J5" s="29"/>
      <c r="L5" s="25" t="s">
        <v>67</v>
      </c>
      <c r="N5" s="30"/>
      <c r="P5"/>
      <c r="Q5"/>
      <c r="R5"/>
      <c r="S5"/>
      <c r="T5"/>
      <c r="U5"/>
      <c r="V5"/>
      <c r="W5"/>
      <c r="X5"/>
      <c r="Y5"/>
      <c r="Z5"/>
      <c r="AA5"/>
      <c r="AB5"/>
    </row>
    <row r="6" spans="1:78" x14ac:dyDescent="0.25">
      <c r="A6" s="25" t="s">
        <v>13</v>
      </c>
      <c r="F6" s="27"/>
      <c r="H6" s="28"/>
      <c r="J6" s="29"/>
      <c r="L6" s="25" t="s">
        <v>101</v>
      </c>
      <c r="N6" s="30"/>
      <c r="P6"/>
      <c r="Q6"/>
      <c r="R6"/>
      <c r="S6"/>
      <c r="T6"/>
      <c r="U6"/>
      <c r="V6"/>
      <c r="W6"/>
      <c r="X6"/>
      <c r="Y6"/>
      <c r="Z6"/>
      <c r="AA6"/>
      <c r="AB6"/>
    </row>
    <row r="7" spans="1:78" ht="17.25" x14ac:dyDescent="0.25">
      <c r="A7" s="25" t="s">
        <v>45</v>
      </c>
      <c r="B7" s="25" t="s">
        <v>102</v>
      </c>
      <c r="F7" s="27"/>
      <c r="H7" s="28"/>
      <c r="J7" s="29"/>
      <c r="L7" s="25" t="s">
        <v>103</v>
      </c>
      <c r="N7" s="30"/>
      <c r="P7"/>
      <c r="Q7"/>
      <c r="R7"/>
      <c r="S7"/>
      <c r="T7"/>
      <c r="U7"/>
      <c r="V7"/>
      <c r="W7"/>
      <c r="X7"/>
      <c r="Y7"/>
      <c r="Z7"/>
      <c r="AA7"/>
      <c r="AB7"/>
    </row>
    <row r="8" spans="1:78" ht="13.5" customHeight="1" x14ac:dyDescent="0.25">
      <c r="B8" s="25" t="s">
        <v>41</v>
      </c>
      <c r="F8" s="27"/>
      <c r="H8" s="28"/>
      <c r="J8" s="29"/>
      <c r="L8" s="25" t="s">
        <v>65</v>
      </c>
      <c r="N8" s="30"/>
      <c r="P8"/>
      <c r="Q8"/>
      <c r="R8"/>
      <c r="S8"/>
      <c r="T8"/>
      <c r="U8"/>
      <c r="V8"/>
      <c r="W8"/>
      <c r="X8"/>
      <c r="Y8"/>
      <c r="Z8"/>
      <c r="AA8"/>
      <c r="AB8"/>
    </row>
    <row r="9" spans="1:78" x14ac:dyDescent="0.25">
      <c r="A9" s="25"/>
      <c r="B9" s="25"/>
      <c r="F9" s="27"/>
      <c r="H9" s="28"/>
      <c r="J9" s="29"/>
      <c r="N9" s="30"/>
      <c r="P9"/>
      <c r="Q9"/>
      <c r="R9"/>
      <c r="S9"/>
      <c r="T9"/>
      <c r="U9"/>
      <c r="V9"/>
      <c r="W9"/>
      <c r="X9"/>
      <c r="Y9"/>
      <c r="Z9"/>
      <c r="AA9"/>
      <c r="AB9"/>
    </row>
    <row r="10" spans="1:78" x14ac:dyDescent="0.25">
      <c r="AI10" s="25"/>
      <c r="AR10" s="26"/>
    </row>
    <row r="11" spans="1:78" x14ac:dyDescent="0.25">
      <c r="AI11" s="25"/>
      <c r="AJ11" s="33"/>
    </row>
    <row r="12" spans="1:78" x14ac:dyDescent="0.25">
      <c r="AI12" s="25"/>
      <c r="AJ12" s="33"/>
    </row>
    <row r="13" spans="1:78" x14ac:dyDescent="0.25">
      <c r="AI13" s="25"/>
      <c r="AJ13" s="33"/>
    </row>
    <row r="14" spans="1:78" x14ac:dyDescent="0.25">
      <c r="A14" s="25" t="s">
        <v>21</v>
      </c>
      <c r="B14" s="295" t="s">
        <v>40</v>
      </c>
      <c r="C14" s="295"/>
      <c r="D14" s="295"/>
      <c r="E14" s="295"/>
      <c r="F14" s="295"/>
      <c r="G14" s="295"/>
      <c r="H14" s="295"/>
      <c r="I14" s="295"/>
      <c r="J14" s="295"/>
      <c r="K14" s="295"/>
      <c r="L14" s="295"/>
      <c r="M14" s="295"/>
      <c r="N14" s="295"/>
      <c r="O14" s="295"/>
      <c r="AN14" s="26"/>
      <c r="AP14" s="26"/>
      <c r="AR14" s="26"/>
      <c r="AT14" s="26"/>
      <c r="AV14" s="26"/>
    </row>
    <row r="15" spans="1:78" x14ac:dyDescent="0.25">
      <c r="A15" s="25"/>
      <c r="B15" s="200"/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AN15" s="26"/>
      <c r="AP15" s="26"/>
      <c r="AR15" s="26"/>
      <c r="AT15" s="26"/>
      <c r="AV15" s="26"/>
    </row>
    <row r="16" spans="1:78" ht="15.75" thickBot="1" x14ac:dyDescent="0.3">
      <c r="B16" s="35"/>
      <c r="C16" s="35"/>
      <c r="D16" s="234">
        <v>1</v>
      </c>
      <c r="E16" s="39">
        <v>2</v>
      </c>
      <c r="F16" s="40">
        <v>3</v>
      </c>
      <c r="G16" s="39">
        <v>4</v>
      </c>
      <c r="H16" s="39">
        <v>5</v>
      </c>
      <c r="I16" s="39">
        <v>6</v>
      </c>
      <c r="J16" s="234">
        <v>7</v>
      </c>
      <c r="K16" s="39">
        <v>8</v>
      </c>
      <c r="L16" s="40">
        <v>9</v>
      </c>
      <c r="M16" s="39">
        <v>10</v>
      </c>
      <c r="N16" s="39">
        <v>11</v>
      </c>
      <c r="O16" s="40">
        <v>12</v>
      </c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N16" s="26"/>
      <c r="AP16" s="26"/>
      <c r="AR16" s="26"/>
      <c r="AT16" s="26"/>
      <c r="AV16" s="26"/>
      <c r="BZ16" s="41"/>
    </row>
    <row r="17" spans="1:78" ht="15.75" customHeight="1" thickBot="1" x14ac:dyDescent="0.3">
      <c r="B17" s="35"/>
      <c r="C17" s="239"/>
      <c r="D17" s="303" t="s">
        <v>36</v>
      </c>
      <c r="E17" s="301"/>
      <c r="F17" s="302"/>
      <c r="G17" s="303" t="s">
        <v>119</v>
      </c>
      <c r="H17" s="301"/>
      <c r="I17" s="301"/>
      <c r="J17" s="301" t="s">
        <v>119</v>
      </c>
      <c r="K17" s="301"/>
      <c r="L17" s="301"/>
      <c r="M17" s="301" t="s">
        <v>119</v>
      </c>
      <c r="N17" s="301"/>
      <c r="O17" s="302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N17" s="26"/>
      <c r="AP17" s="26"/>
      <c r="AR17" s="26"/>
      <c r="AT17" s="26"/>
      <c r="AV17" s="26"/>
      <c r="BZ17" s="41"/>
    </row>
    <row r="18" spans="1:78" x14ac:dyDescent="0.25">
      <c r="B18" s="41"/>
      <c r="C18" s="190" t="s">
        <v>0</v>
      </c>
      <c r="D18" s="240">
        <v>0</v>
      </c>
      <c r="E18" s="49">
        <v>0</v>
      </c>
      <c r="F18" s="241">
        <v>0</v>
      </c>
      <c r="G18" s="235">
        <v>25</v>
      </c>
      <c r="H18" s="212">
        <f t="shared" ref="H18:H25" si="0">G18</f>
        <v>25</v>
      </c>
      <c r="I18" s="212">
        <f t="shared" ref="I18:I25" si="1">G18</f>
        <v>25</v>
      </c>
      <c r="J18" s="211">
        <v>33</v>
      </c>
      <c r="K18" s="212">
        <f t="shared" ref="K18:K25" si="2">J18</f>
        <v>33</v>
      </c>
      <c r="L18" s="213">
        <f t="shared" ref="L18:L25" si="3">J18</f>
        <v>33</v>
      </c>
      <c r="M18" s="211">
        <v>41</v>
      </c>
      <c r="N18" s="51">
        <f t="shared" ref="N18:N25" si="4">M18</f>
        <v>41</v>
      </c>
      <c r="O18" s="118">
        <f t="shared" ref="O18:O25" si="5">M18</f>
        <v>41</v>
      </c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N18" s="26"/>
      <c r="AP18" s="26"/>
      <c r="AR18" s="26"/>
      <c r="AT18" s="26"/>
      <c r="AV18" s="26"/>
      <c r="BZ18" s="41"/>
    </row>
    <row r="19" spans="1:78" x14ac:dyDescent="0.25">
      <c r="B19" s="41"/>
      <c r="C19" s="36" t="s">
        <v>1</v>
      </c>
      <c r="D19" s="242">
        <v>0.25</v>
      </c>
      <c r="E19" s="60">
        <v>0.25</v>
      </c>
      <c r="F19" s="243">
        <v>0.25</v>
      </c>
      <c r="G19" s="236">
        <v>26</v>
      </c>
      <c r="H19" s="215">
        <f t="shared" si="0"/>
        <v>26</v>
      </c>
      <c r="I19" s="215">
        <f t="shared" si="1"/>
        <v>26</v>
      </c>
      <c r="J19" s="214">
        <v>34</v>
      </c>
      <c r="K19" s="215">
        <f t="shared" si="2"/>
        <v>34</v>
      </c>
      <c r="L19" s="216">
        <f t="shared" si="3"/>
        <v>34</v>
      </c>
      <c r="M19" s="214">
        <v>42</v>
      </c>
      <c r="N19" s="62">
        <f t="shared" si="4"/>
        <v>42</v>
      </c>
      <c r="O19" s="171">
        <f t="shared" si="5"/>
        <v>42</v>
      </c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N19" s="26"/>
      <c r="AP19" s="26"/>
      <c r="AR19" s="26"/>
      <c r="AT19" s="26"/>
      <c r="AV19" s="26"/>
      <c r="BZ19" s="41"/>
    </row>
    <row r="20" spans="1:78" x14ac:dyDescent="0.25">
      <c r="B20" s="41"/>
      <c r="C20" s="58" t="s">
        <v>2</v>
      </c>
      <c r="D20" s="244">
        <v>0.5</v>
      </c>
      <c r="E20" s="64">
        <v>0.5</v>
      </c>
      <c r="F20" s="245">
        <v>0.5</v>
      </c>
      <c r="G20" s="237">
        <v>27</v>
      </c>
      <c r="H20" s="148">
        <f t="shared" si="0"/>
        <v>27</v>
      </c>
      <c r="I20" s="148">
        <f t="shared" si="1"/>
        <v>27</v>
      </c>
      <c r="J20" s="217">
        <v>35</v>
      </c>
      <c r="K20" s="148">
        <f t="shared" si="2"/>
        <v>35</v>
      </c>
      <c r="L20" s="218">
        <f t="shared" si="3"/>
        <v>35</v>
      </c>
      <c r="M20" s="217">
        <v>43</v>
      </c>
      <c r="N20" s="66">
        <f t="shared" si="4"/>
        <v>43</v>
      </c>
      <c r="O20" s="129">
        <f t="shared" si="5"/>
        <v>43</v>
      </c>
      <c r="P20" s="67"/>
      <c r="Q20" s="66"/>
      <c r="R20" s="68"/>
      <c r="S20" s="66"/>
      <c r="T20" s="66"/>
      <c r="U20" s="66"/>
      <c r="V20" s="66"/>
      <c r="W20" s="66"/>
      <c r="X20" s="66"/>
      <c r="Y20" s="66"/>
      <c r="Z20" s="66"/>
      <c r="AA20" s="66"/>
      <c r="AB20" s="66"/>
      <c r="AN20" s="26"/>
      <c r="AP20" s="26"/>
      <c r="AR20" s="26"/>
      <c r="AT20" s="26"/>
      <c r="AV20" s="26"/>
      <c r="BZ20" s="41"/>
    </row>
    <row r="21" spans="1:78" x14ac:dyDescent="0.25">
      <c r="B21" s="41"/>
      <c r="C21" s="36" t="s">
        <v>3</v>
      </c>
      <c r="D21" s="246">
        <v>1</v>
      </c>
      <c r="E21" s="60">
        <v>1</v>
      </c>
      <c r="F21" s="243">
        <v>1</v>
      </c>
      <c r="G21" s="236">
        <v>28</v>
      </c>
      <c r="H21" s="215">
        <f t="shared" si="0"/>
        <v>28</v>
      </c>
      <c r="I21" s="215">
        <f t="shared" si="1"/>
        <v>28</v>
      </c>
      <c r="J21" s="214">
        <v>36</v>
      </c>
      <c r="K21" s="215">
        <f t="shared" si="2"/>
        <v>36</v>
      </c>
      <c r="L21" s="216">
        <f t="shared" si="3"/>
        <v>36</v>
      </c>
      <c r="M21" s="214">
        <v>44</v>
      </c>
      <c r="N21" s="62">
        <f t="shared" si="4"/>
        <v>44</v>
      </c>
      <c r="O21" s="171">
        <f t="shared" si="5"/>
        <v>44</v>
      </c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N21" s="26"/>
      <c r="AP21" s="26"/>
      <c r="AR21" s="26"/>
      <c r="AT21" s="26"/>
      <c r="AV21" s="26"/>
      <c r="BZ21" s="41"/>
    </row>
    <row r="22" spans="1:78" x14ac:dyDescent="0.25">
      <c r="B22" s="41"/>
      <c r="C22" s="58" t="s">
        <v>4</v>
      </c>
      <c r="D22" s="244">
        <v>1.5</v>
      </c>
      <c r="E22" s="64">
        <v>1.5</v>
      </c>
      <c r="F22" s="245">
        <v>1.5</v>
      </c>
      <c r="G22" s="237">
        <v>29</v>
      </c>
      <c r="H22" s="148">
        <f t="shared" si="0"/>
        <v>29</v>
      </c>
      <c r="I22" s="148">
        <f t="shared" si="1"/>
        <v>29</v>
      </c>
      <c r="J22" s="217">
        <v>37</v>
      </c>
      <c r="K22" s="148">
        <f t="shared" si="2"/>
        <v>37</v>
      </c>
      <c r="L22" s="218">
        <f t="shared" si="3"/>
        <v>37</v>
      </c>
      <c r="M22" s="217">
        <v>45</v>
      </c>
      <c r="N22" s="66">
        <f t="shared" si="4"/>
        <v>45</v>
      </c>
      <c r="O22" s="129">
        <f t="shared" si="5"/>
        <v>45</v>
      </c>
      <c r="P22" s="66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N22" s="26"/>
      <c r="AP22" s="26"/>
      <c r="AR22" s="26"/>
      <c r="AT22" s="26"/>
      <c r="AV22" s="26"/>
      <c r="BZ22" s="41"/>
    </row>
    <row r="23" spans="1:78" x14ac:dyDescent="0.25">
      <c r="B23" s="41"/>
      <c r="C23" s="36" t="s">
        <v>5</v>
      </c>
      <c r="D23" s="246">
        <v>3</v>
      </c>
      <c r="E23" s="60">
        <v>3</v>
      </c>
      <c r="F23" s="243">
        <v>3</v>
      </c>
      <c r="G23" s="236">
        <v>30</v>
      </c>
      <c r="H23" s="215">
        <f t="shared" si="0"/>
        <v>30</v>
      </c>
      <c r="I23" s="215">
        <f t="shared" si="1"/>
        <v>30</v>
      </c>
      <c r="J23" s="214">
        <v>38</v>
      </c>
      <c r="K23" s="215">
        <f t="shared" si="2"/>
        <v>38</v>
      </c>
      <c r="L23" s="216">
        <f t="shared" si="3"/>
        <v>38</v>
      </c>
      <c r="M23" s="214">
        <v>46</v>
      </c>
      <c r="N23" s="62">
        <f t="shared" si="4"/>
        <v>46</v>
      </c>
      <c r="O23" s="171">
        <f t="shared" si="5"/>
        <v>46</v>
      </c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N23" s="26"/>
      <c r="AP23" s="26"/>
      <c r="AR23" s="26"/>
      <c r="AT23" s="26"/>
      <c r="AV23" s="26"/>
      <c r="BZ23" s="41"/>
    </row>
    <row r="24" spans="1:78" x14ac:dyDescent="0.25">
      <c r="B24" s="41"/>
      <c r="C24" s="58" t="s">
        <v>6</v>
      </c>
      <c r="D24" s="244">
        <v>5</v>
      </c>
      <c r="E24" s="64">
        <v>5</v>
      </c>
      <c r="F24" s="245">
        <v>5</v>
      </c>
      <c r="G24" s="237">
        <v>31</v>
      </c>
      <c r="H24" s="148">
        <f t="shared" si="0"/>
        <v>31</v>
      </c>
      <c r="I24" s="148">
        <f t="shared" si="1"/>
        <v>31</v>
      </c>
      <c r="J24" s="217">
        <v>39</v>
      </c>
      <c r="K24" s="148">
        <f t="shared" si="2"/>
        <v>39</v>
      </c>
      <c r="L24" s="218">
        <f t="shared" si="3"/>
        <v>39</v>
      </c>
      <c r="M24" s="217">
        <v>47</v>
      </c>
      <c r="N24" s="66">
        <f t="shared" si="4"/>
        <v>47</v>
      </c>
      <c r="O24" s="129">
        <f t="shared" si="5"/>
        <v>47</v>
      </c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N24" s="26"/>
      <c r="AP24" s="26"/>
      <c r="AR24" s="26"/>
      <c r="AT24" s="26"/>
      <c r="AV24" s="26"/>
      <c r="BZ24" s="41"/>
    </row>
    <row r="25" spans="1:78" ht="15.75" thickBot="1" x14ac:dyDescent="0.3">
      <c r="B25" s="41"/>
      <c r="C25" s="36" t="s">
        <v>7</v>
      </c>
      <c r="D25" s="247">
        <v>7</v>
      </c>
      <c r="E25" s="176">
        <v>7</v>
      </c>
      <c r="F25" s="248">
        <v>7</v>
      </c>
      <c r="G25" s="238">
        <v>32</v>
      </c>
      <c r="H25" s="220">
        <f t="shared" si="0"/>
        <v>32</v>
      </c>
      <c r="I25" s="220">
        <f t="shared" si="1"/>
        <v>32</v>
      </c>
      <c r="J25" s="219">
        <v>40</v>
      </c>
      <c r="K25" s="220">
        <f t="shared" si="2"/>
        <v>40</v>
      </c>
      <c r="L25" s="221">
        <f t="shared" si="3"/>
        <v>40</v>
      </c>
      <c r="M25" s="219">
        <v>48</v>
      </c>
      <c r="N25" s="225">
        <f t="shared" si="4"/>
        <v>48</v>
      </c>
      <c r="O25" s="178">
        <f t="shared" si="5"/>
        <v>48</v>
      </c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N25" s="26"/>
      <c r="AP25" s="26"/>
      <c r="AR25" s="26"/>
      <c r="AT25" s="26"/>
      <c r="AV25" s="26"/>
      <c r="BZ25" s="41"/>
    </row>
    <row r="26" spans="1:78" x14ac:dyDescent="0.25"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N26" s="26"/>
      <c r="AP26" s="26"/>
      <c r="AR26" s="26"/>
      <c r="AT26" s="26"/>
      <c r="AV26" s="26"/>
      <c r="BZ26" s="41"/>
    </row>
    <row r="27" spans="1:78" x14ac:dyDescent="0.25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N27" s="26"/>
      <c r="AP27" s="26"/>
      <c r="AR27" s="26"/>
      <c r="AT27" s="26"/>
      <c r="AV27" s="26"/>
      <c r="BZ27" s="41"/>
    </row>
    <row r="28" spans="1:78" x14ac:dyDescent="0.25">
      <c r="A28" s="25" t="s">
        <v>19</v>
      </c>
      <c r="B28" s="300" t="s">
        <v>42</v>
      </c>
      <c r="C28" s="300"/>
      <c r="D28" s="300"/>
      <c r="E28" s="300"/>
      <c r="F28" s="300"/>
      <c r="G28" s="300"/>
      <c r="H28" s="300"/>
      <c r="I28" s="300"/>
      <c r="J28" s="300"/>
      <c r="K28" s="300"/>
      <c r="L28" s="300"/>
      <c r="M28" s="300"/>
      <c r="N28" s="300"/>
      <c r="O28" s="300"/>
      <c r="P28" s="300"/>
      <c r="Q28" s="300"/>
      <c r="R28" s="300"/>
      <c r="S28" s="300"/>
      <c r="T28" s="300"/>
      <c r="U28" s="300"/>
      <c r="V28" s="300"/>
      <c r="W28" s="300"/>
      <c r="X28" s="300"/>
      <c r="Y28" s="300"/>
      <c r="Z28" s="300"/>
      <c r="AA28" s="300"/>
      <c r="AB28" s="300"/>
      <c r="AN28" s="26"/>
      <c r="AP28" s="26"/>
      <c r="AR28" s="26"/>
      <c r="AT28" s="26"/>
      <c r="AV28" s="26"/>
      <c r="BZ28" s="41"/>
    </row>
    <row r="29" spans="1:78" x14ac:dyDescent="0.25">
      <c r="A29" s="25"/>
      <c r="B29" s="83" t="s">
        <v>14</v>
      </c>
      <c r="C29" s="203"/>
      <c r="D29" s="203"/>
      <c r="E29" s="203"/>
      <c r="F29" s="203"/>
      <c r="G29" s="203"/>
      <c r="H29" s="203"/>
      <c r="I29" s="203"/>
      <c r="J29" s="203"/>
      <c r="K29" s="203"/>
      <c r="L29" s="203"/>
      <c r="M29" s="203"/>
      <c r="N29" s="203"/>
      <c r="O29" s="203"/>
      <c r="P29" s="203"/>
      <c r="Q29" s="203"/>
      <c r="R29" s="203"/>
      <c r="S29" s="203"/>
      <c r="T29" s="203"/>
      <c r="U29" s="203"/>
      <c r="V29" s="203"/>
      <c r="W29" s="203"/>
      <c r="X29" s="203"/>
      <c r="Y29" s="203"/>
      <c r="Z29" s="203"/>
      <c r="AA29" s="203"/>
      <c r="AB29" s="203"/>
      <c r="AN29" s="26"/>
      <c r="AP29" s="26"/>
      <c r="AR29" s="26"/>
      <c r="AT29" s="26"/>
      <c r="AV29" s="26"/>
      <c r="BZ29" s="41"/>
    </row>
    <row r="30" spans="1:78" ht="15.75" thickBot="1" x14ac:dyDescent="0.3"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N30" s="26"/>
      <c r="AP30" s="26"/>
      <c r="AR30" s="26"/>
      <c r="AT30" s="26"/>
      <c r="AV30" s="26"/>
      <c r="BZ30" s="41"/>
    </row>
    <row r="31" spans="1:78" ht="15.75" thickBot="1" x14ac:dyDescent="0.3">
      <c r="B31" s="41"/>
      <c r="C31" s="41"/>
      <c r="D31" s="297" t="s">
        <v>79</v>
      </c>
      <c r="E31" s="298"/>
      <c r="F31" s="298"/>
      <c r="G31" s="298"/>
      <c r="H31" s="298"/>
      <c r="I31" s="298"/>
      <c r="J31" s="298"/>
      <c r="K31" s="298"/>
      <c r="L31" s="298"/>
      <c r="M31" s="298"/>
      <c r="N31" s="298"/>
      <c r="O31" s="299"/>
      <c r="P31" s="41"/>
      <c r="Q31" s="297" t="s">
        <v>80</v>
      </c>
      <c r="R31" s="298"/>
      <c r="S31" s="298"/>
      <c r="T31" s="298"/>
      <c r="U31" s="298"/>
      <c r="V31" s="298"/>
      <c r="W31" s="298"/>
      <c r="X31" s="298"/>
      <c r="Y31" s="298"/>
      <c r="Z31" s="298"/>
      <c r="AA31" s="298"/>
      <c r="AB31" s="299"/>
      <c r="AN31" s="26"/>
      <c r="AP31" s="26"/>
      <c r="AR31" s="26"/>
      <c r="AT31" s="26"/>
      <c r="AV31" s="26"/>
      <c r="BZ31" s="41"/>
    </row>
    <row r="32" spans="1:78" ht="15.75" thickBot="1" x14ac:dyDescent="0.3">
      <c r="B32" s="87"/>
      <c r="C32" s="79" t="s">
        <v>131</v>
      </c>
      <c r="D32" s="259">
        <v>1</v>
      </c>
      <c r="E32" s="88">
        <v>2</v>
      </c>
      <c r="F32" s="88">
        <v>3</v>
      </c>
      <c r="G32" s="89">
        <v>4</v>
      </c>
      <c r="H32" s="260">
        <v>5</v>
      </c>
      <c r="I32" s="90">
        <v>6</v>
      </c>
      <c r="J32" s="88">
        <v>7</v>
      </c>
      <c r="K32" s="88">
        <v>8</v>
      </c>
      <c r="L32" s="88">
        <v>9</v>
      </c>
      <c r="M32" s="89">
        <v>10</v>
      </c>
      <c r="N32" s="260">
        <v>11</v>
      </c>
      <c r="O32" s="261">
        <v>12</v>
      </c>
      <c r="P32" s="41"/>
      <c r="Q32" s="259">
        <v>1</v>
      </c>
      <c r="R32" s="260">
        <v>2</v>
      </c>
      <c r="S32" s="260">
        <v>3</v>
      </c>
      <c r="T32" s="89">
        <v>4</v>
      </c>
      <c r="U32" s="260">
        <v>5</v>
      </c>
      <c r="V32" s="90">
        <v>6</v>
      </c>
      <c r="W32" s="260">
        <v>7</v>
      </c>
      <c r="X32" s="260">
        <v>8</v>
      </c>
      <c r="Y32" s="260">
        <v>9</v>
      </c>
      <c r="Z32" s="89">
        <v>10</v>
      </c>
      <c r="AA32" s="260">
        <v>11</v>
      </c>
      <c r="AB32" s="261">
        <v>12</v>
      </c>
      <c r="AN32" s="26"/>
      <c r="AP32" s="26"/>
      <c r="AR32" s="26"/>
      <c r="AT32" s="26"/>
      <c r="AV32" s="26"/>
      <c r="BZ32" s="41"/>
    </row>
    <row r="33" spans="1:78" x14ac:dyDescent="0.25">
      <c r="B33" s="41"/>
      <c r="C33" s="41">
        <v>24.5</v>
      </c>
      <c r="D33" s="92">
        <v>0.74429999999999996</v>
      </c>
      <c r="E33" s="93">
        <v>0.73309999999999997</v>
      </c>
      <c r="F33" s="93">
        <v>0.73399999999999999</v>
      </c>
      <c r="G33" s="94">
        <v>0.44319999999999998</v>
      </c>
      <c r="H33" s="93">
        <v>0.47349999999999998</v>
      </c>
      <c r="I33" s="95">
        <v>0.4506</v>
      </c>
      <c r="J33" s="93">
        <v>0.47539999999999999</v>
      </c>
      <c r="K33" s="93">
        <v>0.45679999999999998</v>
      </c>
      <c r="L33" s="93">
        <v>0.4577</v>
      </c>
      <c r="M33" s="94">
        <v>0.54</v>
      </c>
      <c r="N33" s="93">
        <v>0.51549999999999996</v>
      </c>
      <c r="O33" s="96">
        <v>0.51519999999999999</v>
      </c>
      <c r="P33" s="41"/>
      <c r="Q33" s="92">
        <v>4.2500000000000003E-2</v>
      </c>
      <c r="R33" s="93">
        <v>4.2099999999999999E-2</v>
      </c>
      <c r="S33" s="93">
        <v>4.2099999999999999E-2</v>
      </c>
      <c r="T33" s="94">
        <v>4.2200000000000001E-2</v>
      </c>
      <c r="U33" s="93">
        <v>4.2500000000000003E-2</v>
      </c>
      <c r="V33" s="95">
        <v>4.2900000000000001E-2</v>
      </c>
      <c r="W33" s="93">
        <v>4.24E-2</v>
      </c>
      <c r="X33" s="93">
        <v>4.24E-2</v>
      </c>
      <c r="Y33" s="93">
        <v>4.2799999999999998E-2</v>
      </c>
      <c r="Z33" s="94">
        <v>4.2799999999999998E-2</v>
      </c>
      <c r="AA33" s="93">
        <v>4.53E-2</v>
      </c>
      <c r="AB33" s="96">
        <v>4.6100000000000002E-2</v>
      </c>
      <c r="AN33" s="26"/>
      <c r="AP33" s="26"/>
      <c r="AR33" s="26"/>
      <c r="AT33" s="26"/>
      <c r="AV33" s="26"/>
      <c r="BZ33" s="41"/>
    </row>
    <row r="34" spans="1:78" x14ac:dyDescent="0.25">
      <c r="B34" s="41"/>
      <c r="C34" s="41"/>
      <c r="D34" s="98">
        <v>0.71</v>
      </c>
      <c r="E34" s="68">
        <v>0.6925</v>
      </c>
      <c r="F34" s="68">
        <v>0.72819999999999996</v>
      </c>
      <c r="G34" s="99">
        <v>0.43759999999999999</v>
      </c>
      <c r="H34" s="68">
        <v>0.47510000000000002</v>
      </c>
      <c r="I34" s="100">
        <v>0.4294</v>
      </c>
      <c r="J34" s="68">
        <v>0.50739999999999996</v>
      </c>
      <c r="K34" s="68">
        <v>0.48509999999999998</v>
      </c>
      <c r="L34" s="68">
        <v>0.50870000000000004</v>
      </c>
      <c r="M34" s="99">
        <v>0.48859999999999998</v>
      </c>
      <c r="N34" s="68">
        <v>0.50719999999999998</v>
      </c>
      <c r="O34" s="101">
        <v>0.51839999999999997</v>
      </c>
      <c r="P34" s="80"/>
      <c r="Q34" s="98">
        <v>4.0800000000000003E-2</v>
      </c>
      <c r="R34" s="68">
        <v>4.1200000000000001E-2</v>
      </c>
      <c r="S34" s="68">
        <v>4.1700000000000001E-2</v>
      </c>
      <c r="T34" s="99">
        <v>4.2799999999999998E-2</v>
      </c>
      <c r="U34" s="68">
        <v>4.2599999999999999E-2</v>
      </c>
      <c r="V34" s="100">
        <v>4.2099999999999999E-2</v>
      </c>
      <c r="W34" s="68">
        <v>4.1700000000000001E-2</v>
      </c>
      <c r="X34" s="68">
        <v>4.24E-2</v>
      </c>
      <c r="Y34" s="68">
        <v>4.2200000000000001E-2</v>
      </c>
      <c r="Z34" s="99">
        <v>4.24E-2</v>
      </c>
      <c r="AA34" s="68">
        <v>4.3900000000000002E-2</v>
      </c>
      <c r="AB34" s="101">
        <v>4.3099999999999999E-2</v>
      </c>
      <c r="AN34" s="26"/>
      <c r="AP34" s="26"/>
      <c r="AR34" s="26"/>
      <c r="AT34" s="26"/>
      <c r="AV34" s="26"/>
      <c r="BZ34" s="41"/>
    </row>
    <row r="35" spans="1:78" x14ac:dyDescent="0.25">
      <c r="B35" s="41"/>
      <c r="C35" s="41"/>
      <c r="D35" s="102">
        <v>0.67230000000000001</v>
      </c>
      <c r="E35" s="103">
        <v>0.66080000000000005</v>
      </c>
      <c r="F35" s="103">
        <v>0.66369999999999996</v>
      </c>
      <c r="G35" s="104">
        <v>0.43540000000000001</v>
      </c>
      <c r="H35" s="103">
        <v>0.50790000000000002</v>
      </c>
      <c r="I35" s="105">
        <v>0.4788</v>
      </c>
      <c r="J35" s="103">
        <v>0.45519999999999999</v>
      </c>
      <c r="K35" s="103">
        <v>0.45650000000000002</v>
      </c>
      <c r="L35" s="103">
        <v>0.4662</v>
      </c>
      <c r="M35" s="104">
        <v>0.59489999999999998</v>
      </c>
      <c r="N35" s="103">
        <v>0.56620000000000004</v>
      </c>
      <c r="O35" s="106">
        <v>0.59819999999999995</v>
      </c>
      <c r="P35" s="80"/>
      <c r="Q35" s="102">
        <v>4.0599999999999997E-2</v>
      </c>
      <c r="R35" s="103">
        <v>4.1099999999999998E-2</v>
      </c>
      <c r="S35" s="103">
        <v>4.1099999999999998E-2</v>
      </c>
      <c r="T35" s="104">
        <v>4.1500000000000002E-2</v>
      </c>
      <c r="U35" s="103">
        <v>4.1799999999999997E-2</v>
      </c>
      <c r="V35" s="105">
        <v>4.2200000000000001E-2</v>
      </c>
      <c r="W35" s="103">
        <v>4.1700000000000001E-2</v>
      </c>
      <c r="X35" s="103">
        <v>4.2599999999999999E-2</v>
      </c>
      <c r="Y35" s="103">
        <v>4.2200000000000001E-2</v>
      </c>
      <c r="Z35" s="104">
        <v>4.1799999999999997E-2</v>
      </c>
      <c r="AA35" s="103">
        <v>4.1700000000000001E-2</v>
      </c>
      <c r="AB35" s="106">
        <v>4.24E-2</v>
      </c>
      <c r="AN35" s="26"/>
      <c r="AP35" s="26"/>
      <c r="AR35" s="26"/>
      <c r="AT35" s="26"/>
      <c r="AV35" s="26"/>
      <c r="BZ35" s="41"/>
    </row>
    <row r="36" spans="1:78" x14ac:dyDescent="0.25">
      <c r="B36" s="41"/>
      <c r="C36" s="41"/>
      <c r="D36" s="98">
        <v>0.67330000000000001</v>
      </c>
      <c r="E36" s="68">
        <v>0.66900000000000004</v>
      </c>
      <c r="F36" s="68">
        <v>0.58879999999999999</v>
      </c>
      <c r="G36" s="99">
        <v>0.45379999999999998</v>
      </c>
      <c r="H36" s="68">
        <v>0.53</v>
      </c>
      <c r="I36" s="100">
        <v>0.48320000000000002</v>
      </c>
      <c r="J36" s="68">
        <v>0.45179999999999998</v>
      </c>
      <c r="K36" s="68">
        <v>0.53600000000000003</v>
      </c>
      <c r="L36" s="68">
        <v>0.5171</v>
      </c>
      <c r="M36" s="99">
        <v>0.4582</v>
      </c>
      <c r="N36" s="68">
        <v>0.45629999999999998</v>
      </c>
      <c r="O36" s="101">
        <v>0.46079999999999999</v>
      </c>
      <c r="P36" s="80"/>
      <c r="Q36" s="98">
        <v>4.1300000000000003E-2</v>
      </c>
      <c r="R36" s="68">
        <v>4.1099999999999998E-2</v>
      </c>
      <c r="S36" s="68">
        <v>4.0599999999999997E-2</v>
      </c>
      <c r="T36" s="99">
        <v>4.1599999999999998E-2</v>
      </c>
      <c r="U36" s="68">
        <v>4.2099999999999999E-2</v>
      </c>
      <c r="V36" s="100">
        <v>4.2299999999999997E-2</v>
      </c>
      <c r="W36" s="68">
        <v>4.1200000000000001E-2</v>
      </c>
      <c r="X36" s="68">
        <v>4.24E-2</v>
      </c>
      <c r="Y36" s="68">
        <v>4.2099999999999999E-2</v>
      </c>
      <c r="Z36" s="99">
        <v>4.2000000000000003E-2</v>
      </c>
      <c r="AA36" s="68">
        <v>4.1399999999999999E-2</v>
      </c>
      <c r="AB36" s="101">
        <v>4.24E-2</v>
      </c>
      <c r="AN36" s="26"/>
      <c r="AP36" s="26"/>
      <c r="AR36" s="26"/>
      <c r="AT36" s="26"/>
      <c r="AV36" s="26"/>
      <c r="BZ36" s="41"/>
    </row>
    <row r="37" spans="1:78" x14ac:dyDescent="0.25">
      <c r="B37" s="41"/>
      <c r="C37" s="41"/>
      <c r="D37" s="102">
        <v>0.62509999999999999</v>
      </c>
      <c r="E37" s="103">
        <v>0.62670000000000003</v>
      </c>
      <c r="F37" s="103">
        <v>0.66749999999999998</v>
      </c>
      <c r="G37" s="104">
        <v>0.52580000000000005</v>
      </c>
      <c r="H37" s="103">
        <v>0.54749999999999999</v>
      </c>
      <c r="I37" s="105">
        <v>0.53700000000000003</v>
      </c>
      <c r="J37" s="103">
        <v>0.50270000000000004</v>
      </c>
      <c r="K37" s="103">
        <v>0.48520000000000002</v>
      </c>
      <c r="L37" s="103">
        <v>0.50139999999999996</v>
      </c>
      <c r="M37" s="104">
        <v>0.51329999999999998</v>
      </c>
      <c r="N37" s="103">
        <v>0.54259999999999997</v>
      </c>
      <c r="O37" s="106">
        <v>0.54249999999999998</v>
      </c>
      <c r="P37" s="80"/>
      <c r="Q37" s="102">
        <v>4.07E-2</v>
      </c>
      <c r="R37" s="103">
        <v>4.0800000000000003E-2</v>
      </c>
      <c r="S37" s="103">
        <v>4.1099999999999998E-2</v>
      </c>
      <c r="T37" s="104">
        <v>4.1799999999999997E-2</v>
      </c>
      <c r="U37" s="103">
        <v>4.24E-2</v>
      </c>
      <c r="V37" s="105">
        <v>4.2700000000000002E-2</v>
      </c>
      <c r="W37" s="103">
        <v>4.2099999999999999E-2</v>
      </c>
      <c r="X37" s="103">
        <v>4.2000000000000003E-2</v>
      </c>
      <c r="Y37" s="103">
        <v>4.2500000000000003E-2</v>
      </c>
      <c r="Z37" s="104">
        <v>4.1599999999999998E-2</v>
      </c>
      <c r="AA37" s="103">
        <v>4.1700000000000001E-2</v>
      </c>
      <c r="AB37" s="106">
        <v>4.2299999999999997E-2</v>
      </c>
      <c r="AN37" s="26"/>
      <c r="AP37" s="26"/>
      <c r="AR37" s="26"/>
      <c r="AT37" s="26"/>
      <c r="AV37" s="26"/>
      <c r="BZ37" s="41"/>
    </row>
    <row r="38" spans="1:78" x14ac:dyDescent="0.25">
      <c r="B38" s="41"/>
      <c r="C38" s="41"/>
      <c r="D38" s="98">
        <v>0.55659999999999998</v>
      </c>
      <c r="E38" s="68">
        <v>0.55779999999999996</v>
      </c>
      <c r="F38" s="68">
        <v>0.50549999999999995</v>
      </c>
      <c r="G38" s="99">
        <v>0.52400000000000002</v>
      </c>
      <c r="H38" s="68">
        <v>0.52549999999999997</v>
      </c>
      <c r="I38" s="100">
        <v>0.49380000000000002</v>
      </c>
      <c r="J38" s="68">
        <v>0.3085</v>
      </c>
      <c r="K38" s="68">
        <v>0.33210000000000001</v>
      </c>
      <c r="L38" s="68">
        <v>0.29780000000000001</v>
      </c>
      <c r="M38" s="99">
        <v>0.52139999999999997</v>
      </c>
      <c r="N38" s="68">
        <v>0.55889999999999995</v>
      </c>
      <c r="O38" s="101">
        <v>0.54959999999999998</v>
      </c>
      <c r="P38" s="80"/>
      <c r="Q38" s="98">
        <v>4.1500000000000002E-2</v>
      </c>
      <c r="R38" s="68">
        <v>4.0899999999999999E-2</v>
      </c>
      <c r="S38" s="68">
        <v>4.0800000000000003E-2</v>
      </c>
      <c r="T38" s="99">
        <v>4.2000000000000003E-2</v>
      </c>
      <c r="U38" s="68">
        <v>4.24E-2</v>
      </c>
      <c r="V38" s="100">
        <v>4.2500000000000003E-2</v>
      </c>
      <c r="W38" s="68">
        <v>4.1300000000000003E-2</v>
      </c>
      <c r="X38" s="68">
        <v>4.2200000000000001E-2</v>
      </c>
      <c r="Y38" s="68">
        <v>4.2099999999999999E-2</v>
      </c>
      <c r="Z38" s="99">
        <v>4.24E-2</v>
      </c>
      <c r="AA38" s="68">
        <v>4.19E-2</v>
      </c>
      <c r="AB38" s="101">
        <v>4.19E-2</v>
      </c>
      <c r="AN38" s="26"/>
      <c r="AP38" s="26"/>
      <c r="AR38" s="26"/>
      <c r="AT38" s="26"/>
      <c r="AV38" s="26"/>
      <c r="BZ38" s="41"/>
    </row>
    <row r="39" spans="1:78" x14ac:dyDescent="0.25">
      <c r="B39" s="41"/>
      <c r="C39" s="41"/>
      <c r="D39" s="102">
        <v>0.48080000000000001</v>
      </c>
      <c r="E39" s="103">
        <v>0.44500000000000001</v>
      </c>
      <c r="F39" s="103">
        <v>0.4869</v>
      </c>
      <c r="G39" s="104">
        <v>0.49669999999999997</v>
      </c>
      <c r="H39" s="103">
        <v>0.50129999999999997</v>
      </c>
      <c r="I39" s="105">
        <v>0.46579999999999999</v>
      </c>
      <c r="J39" s="103">
        <v>0.49719999999999998</v>
      </c>
      <c r="K39" s="103">
        <v>0.496</v>
      </c>
      <c r="L39" s="103">
        <v>0.52029999999999998</v>
      </c>
      <c r="M39" s="104">
        <v>0.4889</v>
      </c>
      <c r="N39" s="103">
        <v>0.49209999999999998</v>
      </c>
      <c r="O39" s="106">
        <v>0.49359999999999998</v>
      </c>
      <c r="P39" s="80"/>
      <c r="Q39" s="102">
        <v>4.1500000000000002E-2</v>
      </c>
      <c r="R39" s="103">
        <v>4.19E-2</v>
      </c>
      <c r="S39" s="103">
        <v>4.1599999999999998E-2</v>
      </c>
      <c r="T39" s="104">
        <v>4.2900000000000001E-2</v>
      </c>
      <c r="U39" s="103">
        <v>4.24E-2</v>
      </c>
      <c r="V39" s="105">
        <v>4.2299999999999997E-2</v>
      </c>
      <c r="W39" s="103">
        <v>4.2000000000000003E-2</v>
      </c>
      <c r="X39" s="103">
        <v>4.2200000000000001E-2</v>
      </c>
      <c r="Y39" s="103">
        <v>4.2099999999999999E-2</v>
      </c>
      <c r="Z39" s="104">
        <v>4.1599999999999998E-2</v>
      </c>
      <c r="AA39" s="103">
        <v>4.1799999999999997E-2</v>
      </c>
      <c r="AB39" s="106">
        <v>4.1599999999999998E-2</v>
      </c>
      <c r="AN39" s="26"/>
      <c r="AP39" s="26"/>
      <c r="AR39" s="26"/>
      <c r="AT39" s="26"/>
      <c r="AV39" s="26"/>
      <c r="BZ39" s="41"/>
    </row>
    <row r="40" spans="1:78" ht="15.75" thickBot="1" x14ac:dyDescent="0.3">
      <c r="B40" s="41"/>
      <c r="C40" s="41"/>
      <c r="D40" s="109">
        <v>0.34689999999999999</v>
      </c>
      <c r="E40" s="110">
        <v>0.31769999999999998</v>
      </c>
      <c r="F40" s="110">
        <v>0.33350000000000002</v>
      </c>
      <c r="G40" s="111">
        <v>0.5232</v>
      </c>
      <c r="H40" s="110">
        <v>0.54530000000000001</v>
      </c>
      <c r="I40" s="112">
        <v>0.5514</v>
      </c>
      <c r="J40" s="110">
        <v>0.51239999999999997</v>
      </c>
      <c r="K40" s="110">
        <v>0.51749999999999996</v>
      </c>
      <c r="L40" s="110">
        <v>0.52180000000000004</v>
      </c>
      <c r="M40" s="111">
        <v>0.53420000000000001</v>
      </c>
      <c r="N40" s="110">
        <v>0.53139999999999998</v>
      </c>
      <c r="O40" s="113">
        <v>0.55149999999999999</v>
      </c>
      <c r="P40" s="80"/>
      <c r="Q40" s="109">
        <v>4.1599999999999998E-2</v>
      </c>
      <c r="R40" s="110">
        <v>4.1700000000000001E-2</v>
      </c>
      <c r="S40" s="110">
        <v>4.2099999999999999E-2</v>
      </c>
      <c r="T40" s="111">
        <v>4.19E-2</v>
      </c>
      <c r="U40" s="110">
        <v>4.19E-2</v>
      </c>
      <c r="V40" s="112">
        <v>4.2599999999999999E-2</v>
      </c>
      <c r="W40" s="110">
        <v>4.2500000000000003E-2</v>
      </c>
      <c r="X40" s="110">
        <v>4.3099999999999999E-2</v>
      </c>
      <c r="Y40" s="110">
        <v>4.2200000000000001E-2</v>
      </c>
      <c r="Z40" s="111">
        <v>4.2099999999999999E-2</v>
      </c>
      <c r="AA40" s="110">
        <v>4.2099999999999999E-2</v>
      </c>
      <c r="AB40" s="113">
        <v>4.0500000000000001E-2</v>
      </c>
      <c r="AN40" s="26"/>
      <c r="AP40" s="26"/>
      <c r="AR40" s="26"/>
      <c r="AT40" s="26"/>
      <c r="AV40" s="26"/>
      <c r="BZ40" s="41"/>
    </row>
    <row r="41" spans="1:78" x14ac:dyDescent="0.25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N41" s="26"/>
      <c r="AP41" s="26"/>
      <c r="AR41" s="26"/>
      <c r="AT41" s="26"/>
      <c r="AV41" s="26"/>
      <c r="BZ41" s="41"/>
    </row>
    <row r="42" spans="1:78" ht="18" x14ac:dyDescent="0.35">
      <c r="A42" s="25" t="s">
        <v>18</v>
      </c>
      <c r="B42" s="203" t="s">
        <v>105</v>
      </c>
      <c r="C42" s="203"/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N42" s="26"/>
      <c r="AP42" s="26"/>
      <c r="AR42" s="26"/>
      <c r="AT42" s="26"/>
      <c r="AV42" s="26"/>
      <c r="BZ42" s="41"/>
    </row>
    <row r="43" spans="1:78" x14ac:dyDescent="0.25">
      <c r="B43" s="79" t="s">
        <v>109</v>
      </c>
      <c r="C43" s="79"/>
      <c r="D43" s="79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N43" s="26"/>
      <c r="AP43" s="26"/>
      <c r="AR43" s="26"/>
      <c r="AT43" s="26"/>
      <c r="AV43" s="26"/>
      <c r="BZ43" s="41"/>
    </row>
    <row r="44" spans="1:78" ht="15.75" thickBot="1" x14ac:dyDescent="0.3">
      <c r="B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N44" s="26"/>
      <c r="AP44" s="26"/>
      <c r="AR44" s="26"/>
      <c r="AT44" s="26"/>
      <c r="AV44" s="26"/>
      <c r="BZ44" s="41"/>
    </row>
    <row r="45" spans="1:78" ht="18.75" thickBot="1" x14ac:dyDescent="0.4">
      <c r="B45" s="115"/>
      <c r="C45" s="284" t="s">
        <v>106</v>
      </c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6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N45" s="26"/>
      <c r="AP45" s="26"/>
      <c r="AR45" s="26"/>
      <c r="AT45" s="26"/>
      <c r="AV45" s="26"/>
      <c r="BZ45" s="41"/>
    </row>
    <row r="46" spans="1:78" ht="15.75" thickBot="1" x14ac:dyDescent="0.3">
      <c r="A46" s="33"/>
      <c r="B46" s="116"/>
      <c r="C46" s="117">
        <v>1</v>
      </c>
      <c r="D46" s="66">
        <v>2</v>
      </c>
      <c r="E46" s="66">
        <v>3</v>
      </c>
      <c r="F46" s="89">
        <v>4</v>
      </c>
      <c r="G46" s="51">
        <v>5</v>
      </c>
      <c r="H46" s="53">
        <v>6</v>
      </c>
      <c r="I46" s="66">
        <v>7</v>
      </c>
      <c r="J46" s="66">
        <v>8</v>
      </c>
      <c r="K46" s="66">
        <v>9</v>
      </c>
      <c r="L46" s="52">
        <v>10</v>
      </c>
      <c r="M46" s="51">
        <v>11</v>
      </c>
      <c r="N46" s="118">
        <v>12</v>
      </c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N46" s="26"/>
      <c r="AP46" s="26"/>
      <c r="AR46" s="26"/>
      <c r="AT46" s="26"/>
      <c r="AV46" s="26"/>
      <c r="BZ46" s="41"/>
    </row>
    <row r="47" spans="1:78" x14ac:dyDescent="0.25">
      <c r="A47" s="33"/>
      <c r="B47" s="120" t="s">
        <v>0</v>
      </c>
      <c r="C47" s="121">
        <f t="shared" ref="C47:N54" si="6">D33-Q33</f>
        <v>0.70179999999999998</v>
      </c>
      <c r="D47" s="122">
        <f t="shared" si="6"/>
        <v>0.69099999999999995</v>
      </c>
      <c r="E47" s="123">
        <f t="shared" si="6"/>
        <v>0.69189999999999996</v>
      </c>
      <c r="F47" s="98">
        <f t="shared" si="6"/>
        <v>0.40099999999999997</v>
      </c>
      <c r="G47" s="122">
        <f t="shared" si="6"/>
        <v>0.43099999999999999</v>
      </c>
      <c r="H47" s="123">
        <f t="shared" si="6"/>
        <v>0.40770000000000001</v>
      </c>
      <c r="I47" s="121">
        <f t="shared" si="6"/>
        <v>0.433</v>
      </c>
      <c r="J47" s="122">
        <f t="shared" si="6"/>
        <v>0.41439999999999999</v>
      </c>
      <c r="K47" s="123">
        <f t="shared" si="6"/>
        <v>0.41489999999999999</v>
      </c>
      <c r="L47" s="121">
        <f t="shared" si="6"/>
        <v>0.49720000000000003</v>
      </c>
      <c r="M47" s="122">
        <f t="shared" si="6"/>
        <v>0.47019999999999995</v>
      </c>
      <c r="N47" s="123">
        <f t="shared" si="6"/>
        <v>0.46909999999999996</v>
      </c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N47" s="26"/>
      <c r="AP47" s="26"/>
      <c r="AR47" s="26"/>
      <c r="AT47" s="26"/>
      <c r="AV47" s="26"/>
      <c r="BZ47" s="41"/>
    </row>
    <row r="48" spans="1:78" x14ac:dyDescent="0.25">
      <c r="A48" s="33"/>
      <c r="B48" s="120" t="s">
        <v>1</v>
      </c>
      <c r="C48" s="98">
        <f t="shared" si="6"/>
        <v>0.66920000000000002</v>
      </c>
      <c r="D48" s="68">
        <f t="shared" si="6"/>
        <v>0.65129999999999999</v>
      </c>
      <c r="E48" s="68">
        <f t="shared" si="6"/>
        <v>0.6865</v>
      </c>
      <c r="F48" s="98">
        <f t="shared" si="6"/>
        <v>0.39479999999999998</v>
      </c>
      <c r="G48" s="68">
        <f t="shared" si="6"/>
        <v>0.4325</v>
      </c>
      <c r="H48" s="101">
        <f t="shared" si="6"/>
        <v>0.38729999999999998</v>
      </c>
      <c r="I48" s="98">
        <f t="shared" si="6"/>
        <v>0.46569999999999995</v>
      </c>
      <c r="J48" s="68">
        <f t="shared" si="6"/>
        <v>0.44269999999999998</v>
      </c>
      <c r="K48" s="101">
        <f t="shared" si="6"/>
        <v>0.46650000000000003</v>
      </c>
      <c r="L48" s="98">
        <f t="shared" si="6"/>
        <v>0.44619999999999999</v>
      </c>
      <c r="M48" s="68">
        <f t="shared" si="6"/>
        <v>0.46329999999999999</v>
      </c>
      <c r="N48" s="101">
        <f t="shared" si="6"/>
        <v>0.47529999999999994</v>
      </c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N48" s="26"/>
      <c r="AP48" s="26"/>
      <c r="AR48" s="26"/>
      <c r="AT48" s="26"/>
      <c r="AV48" s="26"/>
      <c r="BZ48" s="41"/>
    </row>
    <row r="49" spans="1:78" x14ac:dyDescent="0.25">
      <c r="A49" s="33"/>
      <c r="B49" s="120" t="s">
        <v>2</v>
      </c>
      <c r="C49" s="98">
        <f t="shared" si="6"/>
        <v>0.63170000000000004</v>
      </c>
      <c r="D49" s="68">
        <f t="shared" si="6"/>
        <v>0.61970000000000003</v>
      </c>
      <c r="E49" s="101">
        <f t="shared" si="6"/>
        <v>0.62259999999999993</v>
      </c>
      <c r="F49" s="272"/>
      <c r="G49" s="68">
        <f t="shared" si="6"/>
        <v>0.46610000000000001</v>
      </c>
      <c r="H49" s="101">
        <f t="shared" si="6"/>
        <v>0.43659999999999999</v>
      </c>
      <c r="I49" s="98">
        <f t="shared" si="6"/>
        <v>0.41349999999999998</v>
      </c>
      <c r="J49" s="68">
        <f t="shared" si="6"/>
        <v>0.41390000000000005</v>
      </c>
      <c r="K49" s="101">
        <f t="shared" si="6"/>
        <v>0.42399999999999999</v>
      </c>
      <c r="L49" s="98">
        <f t="shared" si="6"/>
        <v>0.55310000000000004</v>
      </c>
      <c r="M49" s="68">
        <f t="shared" si="6"/>
        <v>0.52450000000000008</v>
      </c>
      <c r="N49" s="101">
        <f t="shared" si="6"/>
        <v>0.55579999999999996</v>
      </c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N49" s="26"/>
      <c r="AP49" s="26"/>
      <c r="AR49" s="26"/>
      <c r="AT49" s="26"/>
      <c r="AV49" s="26"/>
      <c r="BZ49" s="41"/>
    </row>
    <row r="50" spans="1:78" x14ac:dyDescent="0.25">
      <c r="A50" s="33"/>
      <c r="B50" s="120" t="s">
        <v>3</v>
      </c>
      <c r="C50" s="98">
        <f t="shared" si="6"/>
        <v>0.63200000000000001</v>
      </c>
      <c r="D50" s="68">
        <f t="shared" si="6"/>
        <v>0.62790000000000001</v>
      </c>
      <c r="E50" s="273"/>
      <c r="F50" s="98">
        <f t="shared" si="6"/>
        <v>0.41220000000000001</v>
      </c>
      <c r="G50" s="68">
        <f t="shared" si="6"/>
        <v>0.4879</v>
      </c>
      <c r="H50" s="101">
        <f t="shared" si="6"/>
        <v>0.44090000000000001</v>
      </c>
      <c r="I50" s="272"/>
      <c r="J50" s="68">
        <f t="shared" si="6"/>
        <v>0.49360000000000004</v>
      </c>
      <c r="K50" s="101">
        <f t="shared" si="6"/>
        <v>0.47499999999999998</v>
      </c>
      <c r="L50" s="98">
        <f t="shared" si="6"/>
        <v>0.41620000000000001</v>
      </c>
      <c r="M50" s="68">
        <f t="shared" si="6"/>
        <v>0.41489999999999999</v>
      </c>
      <c r="N50" s="101">
        <f t="shared" si="6"/>
        <v>0.41839999999999999</v>
      </c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N50" s="26"/>
      <c r="AP50" s="26"/>
      <c r="AR50" s="26"/>
      <c r="AT50" s="26"/>
      <c r="AV50" s="26"/>
      <c r="BZ50" s="41"/>
    </row>
    <row r="51" spans="1:78" x14ac:dyDescent="0.25">
      <c r="A51" s="33"/>
      <c r="B51" s="120" t="s">
        <v>4</v>
      </c>
      <c r="C51" s="98">
        <f t="shared" si="6"/>
        <v>0.58440000000000003</v>
      </c>
      <c r="D51" s="68">
        <f t="shared" si="6"/>
        <v>0.58590000000000009</v>
      </c>
      <c r="E51" s="101">
        <f t="shared" si="6"/>
        <v>0.62639999999999996</v>
      </c>
      <c r="F51" s="98">
        <f t="shared" si="6"/>
        <v>0.48400000000000004</v>
      </c>
      <c r="G51" s="68">
        <f t="shared" si="6"/>
        <v>0.50509999999999999</v>
      </c>
      <c r="H51" s="101">
        <f t="shared" si="6"/>
        <v>0.49430000000000002</v>
      </c>
      <c r="I51" s="98">
        <f t="shared" si="6"/>
        <v>0.46060000000000001</v>
      </c>
      <c r="J51" s="68">
        <f t="shared" si="6"/>
        <v>0.44320000000000004</v>
      </c>
      <c r="K51" s="101">
        <f t="shared" si="6"/>
        <v>0.45889999999999997</v>
      </c>
      <c r="L51" s="98">
        <f t="shared" si="6"/>
        <v>0.47170000000000001</v>
      </c>
      <c r="M51" s="68">
        <f t="shared" si="6"/>
        <v>0.50090000000000001</v>
      </c>
      <c r="N51" s="101">
        <f t="shared" si="6"/>
        <v>0.50019999999999998</v>
      </c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N51" s="26"/>
      <c r="AP51" s="26"/>
      <c r="AR51" s="26"/>
      <c r="AT51" s="26"/>
      <c r="AV51" s="26"/>
      <c r="BZ51" s="41"/>
    </row>
    <row r="52" spans="1:78" x14ac:dyDescent="0.25">
      <c r="A52" s="33"/>
      <c r="B52" s="120" t="s">
        <v>5</v>
      </c>
      <c r="C52" s="98">
        <f t="shared" si="6"/>
        <v>0.5151</v>
      </c>
      <c r="D52" s="68">
        <f t="shared" si="6"/>
        <v>0.51689999999999992</v>
      </c>
      <c r="E52" s="273"/>
      <c r="F52" s="98">
        <f t="shared" si="6"/>
        <v>0.48200000000000004</v>
      </c>
      <c r="G52" s="68">
        <f t="shared" si="6"/>
        <v>0.48309999999999997</v>
      </c>
      <c r="H52" s="101">
        <f t="shared" si="6"/>
        <v>0.45130000000000003</v>
      </c>
      <c r="I52" s="98">
        <f t="shared" si="6"/>
        <v>0.26719999999999999</v>
      </c>
      <c r="J52" s="68">
        <f t="shared" si="6"/>
        <v>0.28989999999999999</v>
      </c>
      <c r="K52" s="101">
        <f t="shared" si="6"/>
        <v>0.25570000000000004</v>
      </c>
      <c r="L52" s="98">
        <f t="shared" si="6"/>
        <v>0.47899999999999998</v>
      </c>
      <c r="M52" s="68">
        <f t="shared" si="6"/>
        <v>0.5169999999999999</v>
      </c>
      <c r="N52" s="101">
        <f t="shared" si="6"/>
        <v>0.50769999999999993</v>
      </c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N52" s="26"/>
      <c r="AP52" s="26"/>
      <c r="AR52" s="26"/>
      <c r="AT52" s="26"/>
      <c r="AV52" s="26"/>
      <c r="AW52" s="33"/>
      <c r="BZ52" s="41"/>
    </row>
    <row r="53" spans="1:78" x14ac:dyDescent="0.25">
      <c r="A53" s="33"/>
      <c r="B53" s="120" t="s">
        <v>6</v>
      </c>
      <c r="C53" s="98">
        <f t="shared" si="6"/>
        <v>0.43930000000000002</v>
      </c>
      <c r="D53" s="68">
        <f t="shared" si="6"/>
        <v>0.40310000000000001</v>
      </c>
      <c r="E53" s="101">
        <f t="shared" si="6"/>
        <v>0.44530000000000003</v>
      </c>
      <c r="F53" s="98">
        <f t="shared" si="6"/>
        <v>0.45379999999999998</v>
      </c>
      <c r="G53" s="68">
        <f t="shared" si="6"/>
        <v>0.45889999999999997</v>
      </c>
      <c r="H53" s="101">
        <f t="shared" si="6"/>
        <v>0.42349999999999999</v>
      </c>
      <c r="I53" s="98">
        <f t="shared" si="6"/>
        <v>0.45519999999999999</v>
      </c>
      <c r="J53" s="68">
        <f t="shared" si="6"/>
        <v>0.45379999999999998</v>
      </c>
      <c r="K53" s="101">
        <f t="shared" si="6"/>
        <v>0.47819999999999996</v>
      </c>
      <c r="L53" s="98">
        <f t="shared" si="6"/>
        <v>0.44730000000000003</v>
      </c>
      <c r="M53" s="68">
        <f t="shared" si="6"/>
        <v>0.45029999999999998</v>
      </c>
      <c r="N53" s="101">
        <f t="shared" si="6"/>
        <v>0.45199999999999996</v>
      </c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N53" s="26"/>
      <c r="AP53" s="26"/>
      <c r="AR53" s="26"/>
      <c r="AT53" s="26"/>
      <c r="AV53" s="26"/>
      <c r="AW53" s="33"/>
      <c r="BZ53" s="41"/>
    </row>
    <row r="54" spans="1:78" ht="15.75" thickBot="1" x14ac:dyDescent="0.3">
      <c r="A54" s="33"/>
      <c r="B54" s="133" t="s">
        <v>7</v>
      </c>
      <c r="C54" s="134">
        <f t="shared" si="6"/>
        <v>0.30530000000000002</v>
      </c>
      <c r="D54" s="135">
        <f t="shared" si="6"/>
        <v>0.27599999999999997</v>
      </c>
      <c r="E54" s="136">
        <f t="shared" si="6"/>
        <v>0.29139999999999999</v>
      </c>
      <c r="F54" s="134">
        <f t="shared" si="6"/>
        <v>0.48130000000000001</v>
      </c>
      <c r="G54" s="135">
        <f t="shared" si="6"/>
        <v>0.50339999999999996</v>
      </c>
      <c r="H54" s="136">
        <f t="shared" si="6"/>
        <v>0.50880000000000003</v>
      </c>
      <c r="I54" s="134">
        <f t="shared" si="6"/>
        <v>0.46989999999999998</v>
      </c>
      <c r="J54" s="135">
        <f t="shared" si="6"/>
        <v>0.47439999999999993</v>
      </c>
      <c r="K54" s="136">
        <f t="shared" si="6"/>
        <v>0.47960000000000003</v>
      </c>
      <c r="L54" s="134">
        <f t="shared" si="6"/>
        <v>0.49209999999999998</v>
      </c>
      <c r="M54" s="135">
        <f t="shared" si="6"/>
        <v>0.48929999999999996</v>
      </c>
      <c r="N54" s="136">
        <f t="shared" si="6"/>
        <v>0.51100000000000001</v>
      </c>
      <c r="P54" s="67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N54" s="26"/>
      <c r="AP54" s="26"/>
      <c r="AR54" s="26"/>
      <c r="AT54" s="26"/>
      <c r="AV54" s="26"/>
      <c r="AW54" s="33"/>
      <c r="BZ54" s="41"/>
    </row>
    <row r="55" spans="1:78" x14ac:dyDescent="0.25">
      <c r="A55" s="33"/>
      <c r="C55" s="137"/>
      <c r="D55" s="26" t="s">
        <v>54</v>
      </c>
      <c r="P55" s="67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N55" s="26"/>
      <c r="AP55" s="26"/>
      <c r="AR55" s="26"/>
      <c r="AT55" s="26"/>
      <c r="AV55" s="26"/>
      <c r="AW55" s="33"/>
      <c r="BZ55" s="41"/>
    </row>
    <row r="56" spans="1:78" x14ac:dyDescent="0.25">
      <c r="P56" s="67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N56" s="26"/>
      <c r="AP56" s="26"/>
      <c r="AR56" s="26"/>
      <c r="AT56" s="26"/>
      <c r="AV56" s="26"/>
      <c r="AW56" s="33"/>
      <c r="BZ56" s="41"/>
    </row>
    <row r="57" spans="1:78" x14ac:dyDescent="0.25">
      <c r="A57" s="25" t="s">
        <v>17</v>
      </c>
      <c r="B57" s="295" t="s">
        <v>48</v>
      </c>
      <c r="C57" s="295"/>
      <c r="D57" s="295"/>
      <c r="E57" s="295"/>
      <c r="F57" s="295"/>
      <c r="G57" s="295"/>
      <c r="H57" s="295"/>
      <c r="I57" s="295"/>
      <c r="J57" s="295"/>
      <c r="K57" s="295"/>
      <c r="L57" s="295"/>
      <c r="M57" s="295"/>
      <c r="N57" s="295"/>
      <c r="P57" s="67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N57" s="26"/>
      <c r="AP57" s="26"/>
      <c r="AR57" s="26"/>
      <c r="AT57" s="26"/>
      <c r="AV57" s="26"/>
      <c r="AW57" s="33"/>
      <c r="BZ57" s="41"/>
    </row>
    <row r="58" spans="1:78" x14ac:dyDescent="0.25">
      <c r="A58" s="25"/>
      <c r="B58" s="34" t="s">
        <v>98</v>
      </c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P58" s="67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N58" s="26"/>
      <c r="AP58" s="26"/>
      <c r="AR58" s="26"/>
      <c r="AT58" s="26"/>
      <c r="AV58" s="26"/>
      <c r="AW58" s="33"/>
      <c r="BZ58" s="41"/>
    </row>
    <row r="59" spans="1:78" x14ac:dyDescent="0.25">
      <c r="B59" s="33"/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P59" s="67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N59" s="26"/>
      <c r="AP59" s="26"/>
      <c r="AR59" s="26"/>
      <c r="AT59" s="26"/>
      <c r="AV59" s="26"/>
      <c r="AW59" s="33"/>
      <c r="BZ59" s="41"/>
    </row>
    <row r="60" spans="1:78" ht="15.75" thickBot="1" x14ac:dyDescent="0.3">
      <c r="B60" s="42"/>
      <c r="C60" s="292" t="s">
        <v>29</v>
      </c>
      <c r="D60" s="293"/>
      <c r="E60" s="294"/>
      <c r="F60" s="292" t="s">
        <v>30</v>
      </c>
      <c r="G60" s="293"/>
      <c r="H60" s="294"/>
      <c r="I60" s="292" t="s">
        <v>32</v>
      </c>
      <c r="J60" s="293"/>
      <c r="K60" s="294"/>
      <c r="L60" s="292" t="s">
        <v>31</v>
      </c>
      <c r="M60" s="293"/>
      <c r="N60" s="294"/>
      <c r="P60" s="67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N60" s="26"/>
      <c r="AP60" s="26"/>
      <c r="AR60" s="26"/>
      <c r="AT60" s="26"/>
      <c r="AV60" s="26"/>
      <c r="AW60" s="33"/>
      <c r="BZ60" s="41"/>
    </row>
    <row r="61" spans="1:78" ht="15.75" thickBot="1" x14ac:dyDescent="0.3">
      <c r="B61" s="42"/>
      <c r="C61" s="43" t="s">
        <v>39</v>
      </c>
      <c r="D61" s="44" t="s">
        <v>10</v>
      </c>
      <c r="E61" s="202" t="s">
        <v>11</v>
      </c>
      <c r="F61" s="46" t="s">
        <v>124</v>
      </c>
      <c r="G61" s="47" t="s">
        <v>10</v>
      </c>
      <c r="H61" s="48" t="s">
        <v>11</v>
      </c>
      <c r="I61" s="46" t="s">
        <v>124</v>
      </c>
      <c r="J61" s="47" t="s">
        <v>10</v>
      </c>
      <c r="K61" s="47" t="s">
        <v>11</v>
      </c>
      <c r="L61" s="46" t="s">
        <v>124</v>
      </c>
      <c r="M61" s="47" t="s">
        <v>10</v>
      </c>
      <c r="N61" s="48" t="s">
        <v>11</v>
      </c>
      <c r="P61" s="67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N61" s="26"/>
      <c r="AP61" s="26"/>
      <c r="AR61" s="26"/>
      <c r="AT61" s="26"/>
      <c r="AV61" s="26"/>
      <c r="AW61" s="33"/>
      <c r="BZ61" s="41"/>
    </row>
    <row r="62" spans="1:78" x14ac:dyDescent="0.25">
      <c r="B62" s="54"/>
      <c r="C62" s="55">
        <v>0</v>
      </c>
      <c r="D62" s="56">
        <f t="shared" ref="D62:D69" si="7">AVERAGE(C47:E47)</f>
        <v>0.69489999999999996</v>
      </c>
      <c r="E62" s="56">
        <f t="shared" ref="E62:E69" si="8">STDEV(C47:E47)</f>
        <v>5.9924953066314689E-3</v>
      </c>
      <c r="F62" s="58">
        <f t="shared" ref="F62:F69" si="9">G18</f>
        <v>25</v>
      </c>
      <c r="G62" s="56">
        <f t="shared" ref="G62:G69" si="10">AVERAGE(F47:H47)</f>
        <v>0.41323333333333334</v>
      </c>
      <c r="H62" s="57">
        <f t="shared" ref="H62:H69" si="11">STDEV(F47:H47)</f>
        <v>1.5746851537159216E-2</v>
      </c>
      <c r="I62" s="58">
        <f t="shared" ref="I62:I69" si="12">J18</f>
        <v>33</v>
      </c>
      <c r="J62" s="56">
        <f t="shared" ref="J62:J69" si="13">AVERAGE(I47:K47)</f>
        <v>0.42076666666666668</v>
      </c>
      <c r="K62" s="56">
        <f t="shared" ref="K62:K69" si="14">STDEV(I47:K47)</f>
        <v>1.0597326706926299E-2</v>
      </c>
      <c r="L62" s="58">
        <f t="shared" ref="L62:L69" si="15">M18</f>
        <v>41</v>
      </c>
      <c r="M62" s="56">
        <f t="shared" ref="M62:M69" si="16">AVERAGE(L47:N47)</f>
        <v>0.47883333333333339</v>
      </c>
      <c r="N62" s="57">
        <f t="shared" ref="N62:N69" si="17">STDEV(L47:N47)</f>
        <v>1.5915506065888534E-2</v>
      </c>
      <c r="P62" s="67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N62" s="26"/>
      <c r="AP62" s="26"/>
      <c r="AR62" s="26"/>
      <c r="AT62" s="26"/>
      <c r="AV62" s="26"/>
      <c r="AW62" s="33"/>
      <c r="BZ62" s="41"/>
    </row>
    <row r="63" spans="1:78" x14ac:dyDescent="0.25">
      <c r="B63" s="54"/>
      <c r="C63" s="63">
        <v>0.25</v>
      </c>
      <c r="D63" s="56">
        <f t="shared" si="7"/>
        <v>0.66900000000000004</v>
      </c>
      <c r="E63" s="56">
        <f t="shared" si="8"/>
        <v>1.7600852252092798E-2</v>
      </c>
      <c r="F63" s="58">
        <f t="shared" si="9"/>
        <v>26</v>
      </c>
      <c r="G63" s="56">
        <f t="shared" si="10"/>
        <v>0.40486666666666665</v>
      </c>
      <c r="H63" s="57">
        <f t="shared" si="11"/>
        <v>2.4223198247410142E-2</v>
      </c>
      <c r="I63" s="58">
        <f t="shared" si="12"/>
        <v>34</v>
      </c>
      <c r="J63" s="56">
        <f t="shared" si="13"/>
        <v>0.45829999999999993</v>
      </c>
      <c r="K63" s="56">
        <f t="shared" si="14"/>
        <v>1.3515916543098366E-2</v>
      </c>
      <c r="L63" s="58">
        <f t="shared" si="15"/>
        <v>42</v>
      </c>
      <c r="M63" s="56">
        <f t="shared" si="16"/>
        <v>0.46159999999999995</v>
      </c>
      <c r="N63" s="57">
        <f t="shared" si="17"/>
        <v>1.4624294854795546E-2</v>
      </c>
      <c r="P63" s="67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N63" s="26"/>
      <c r="AP63" s="26"/>
      <c r="AR63" s="26"/>
      <c r="AT63" s="26"/>
      <c r="AV63" s="26"/>
      <c r="BZ63" s="41"/>
    </row>
    <row r="64" spans="1:78" x14ac:dyDescent="0.25">
      <c r="B64" s="54"/>
      <c r="C64" s="69">
        <v>0.5</v>
      </c>
      <c r="D64" s="274"/>
      <c r="E64" s="56">
        <f t="shared" si="8"/>
        <v>6.2612565299094407E-3</v>
      </c>
      <c r="F64" s="58">
        <f t="shared" si="9"/>
        <v>27</v>
      </c>
      <c r="G64" s="56">
        <f t="shared" si="10"/>
        <v>0.45135000000000003</v>
      </c>
      <c r="H64" s="57">
        <f t="shared" si="11"/>
        <v>2.0859650045003172E-2</v>
      </c>
      <c r="I64" s="58">
        <f t="shared" si="12"/>
        <v>35</v>
      </c>
      <c r="J64" s="56">
        <f t="shared" si="13"/>
        <v>0.41713333333333336</v>
      </c>
      <c r="K64" s="56">
        <f t="shared" si="14"/>
        <v>5.9500700275991027E-3</v>
      </c>
      <c r="L64" s="58">
        <f t="shared" si="15"/>
        <v>43</v>
      </c>
      <c r="M64" s="56">
        <f t="shared" si="16"/>
        <v>0.54446666666666665</v>
      </c>
      <c r="N64" s="57">
        <f t="shared" si="17"/>
        <v>1.7344259376904269E-2</v>
      </c>
      <c r="P64" s="67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N64" s="26"/>
      <c r="AP64" s="26"/>
      <c r="AR64" s="26"/>
      <c r="AT64" s="26"/>
      <c r="AV64" s="26"/>
      <c r="BZ64" s="41"/>
    </row>
    <row r="65" spans="1:78" x14ac:dyDescent="0.25">
      <c r="B65" s="54"/>
      <c r="C65" s="55">
        <v>1</v>
      </c>
      <c r="D65" s="56">
        <f t="shared" si="7"/>
        <v>0.62995000000000001</v>
      </c>
      <c r="E65" s="56">
        <f t="shared" si="8"/>
        <v>2.8991378028648397E-3</v>
      </c>
      <c r="F65" s="58">
        <f t="shared" si="9"/>
        <v>28</v>
      </c>
      <c r="G65" s="56">
        <f t="shared" si="10"/>
        <v>0.44700000000000001</v>
      </c>
      <c r="H65" s="57">
        <f t="shared" si="11"/>
        <v>3.8216881086765825E-2</v>
      </c>
      <c r="I65" s="58">
        <f t="shared" si="12"/>
        <v>36</v>
      </c>
      <c r="J65" s="56">
        <f t="shared" si="13"/>
        <v>0.48430000000000001</v>
      </c>
      <c r="K65" s="56">
        <f t="shared" si="14"/>
        <v>1.3152186130069826E-2</v>
      </c>
      <c r="L65" s="58">
        <f t="shared" si="15"/>
        <v>44</v>
      </c>
      <c r="M65" s="56">
        <f t="shared" si="16"/>
        <v>0.41649999999999993</v>
      </c>
      <c r="N65" s="57">
        <f t="shared" si="17"/>
        <v>1.769180601295413E-3</v>
      </c>
      <c r="P65" s="67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N65" s="26"/>
      <c r="AP65" s="26"/>
      <c r="AR65" s="26"/>
      <c r="AT65" s="26"/>
      <c r="AV65" s="26"/>
      <c r="BZ65" s="41"/>
    </row>
    <row r="66" spans="1:78" x14ac:dyDescent="0.25">
      <c r="B66" s="54"/>
      <c r="C66" s="69">
        <v>1.5</v>
      </c>
      <c r="D66" s="56">
        <f t="shared" si="7"/>
        <v>0.59889999999999999</v>
      </c>
      <c r="E66" s="56">
        <f t="shared" si="8"/>
        <v>2.382750511488765E-2</v>
      </c>
      <c r="F66" s="58">
        <f t="shared" si="9"/>
        <v>29</v>
      </c>
      <c r="G66" s="56">
        <f t="shared" si="10"/>
        <v>0.49446666666666667</v>
      </c>
      <c r="H66" s="57">
        <f t="shared" si="11"/>
        <v>1.0550987315570654E-2</v>
      </c>
      <c r="I66" s="58">
        <f t="shared" si="12"/>
        <v>37</v>
      </c>
      <c r="J66" s="56">
        <f t="shared" si="13"/>
        <v>0.45423333333333332</v>
      </c>
      <c r="K66" s="56">
        <f t="shared" si="14"/>
        <v>9.5928793035945596E-3</v>
      </c>
      <c r="L66" s="58">
        <f t="shared" si="15"/>
        <v>45</v>
      </c>
      <c r="M66" s="56">
        <f t="shared" si="16"/>
        <v>0.49093333333333328</v>
      </c>
      <c r="N66" s="57">
        <f t="shared" si="17"/>
        <v>1.666023209122049E-2</v>
      </c>
      <c r="P66" s="67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N66" s="26"/>
      <c r="AP66" s="26"/>
      <c r="AR66" s="26"/>
      <c r="AT66" s="26"/>
      <c r="AV66" s="26"/>
      <c r="BZ66" s="41"/>
    </row>
    <row r="67" spans="1:78" x14ac:dyDescent="0.25">
      <c r="B67" s="54"/>
      <c r="C67" s="55">
        <v>3</v>
      </c>
      <c r="D67" s="56">
        <f t="shared" si="7"/>
        <v>0.51600000000000001</v>
      </c>
      <c r="E67" s="56">
        <f t="shared" si="8"/>
        <v>1.272792206135724E-3</v>
      </c>
      <c r="F67" s="58">
        <f t="shared" si="9"/>
        <v>30</v>
      </c>
      <c r="G67" s="56">
        <f t="shared" si="10"/>
        <v>0.47213333333333335</v>
      </c>
      <c r="H67" s="57">
        <f t="shared" si="11"/>
        <v>1.8050577091421004E-2</v>
      </c>
      <c r="I67" s="58">
        <f t="shared" si="12"/>
        <v>38</v>
      </c>
      <c r="J67" s="56">
        <f t="shared" si="13"/>
        <v>0.2709333333333333</v>
      </c>
      <c r="K67" s="56">
        <f t="shared" si="14"/>
        <v>1.7402969095339237E-2</v>
      </c>
      <c r="L67" s="58">
        <f t="shared" si="15"/>
        <v>46</v>
      </c>
      <c r="M67" s="56">
        <f t="shared" si="16"/>
        <v>0.50123333333333331</v>
      </c>
      <c r="N67" s="57">
        <f t="shared" si="17"/>
        <v>1.9808163300349978E-2</v>
      </c>
      <c r="P67" s="67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N67" s="26"/>
      <c r="AP67" s="26"/>
      <c r="AR67" s="26"/>
      <c r="AT67" s="26"/>
      <c r="AV67" s="26"/>
      <c r="BZ67" s="41"/>
    </row>
    <row r="68" spans="1:78" x14ac:dyDescent="0.25">
      <c r="B68" s="54"/>
      <c r="C68" s="55">
        <v>5</v>
      </c>
      <c r="D68" s="56">
        <f t="shared" si="7"/>
        <v>0.42923333333333336</v>
      </c>
      <c r="E68" s="56">
        <f t="shared" si="8"/>
        <v>2.2830097094259885E-2</v>
      </c>
      <c r="F68" s="58">
        <f t="shared" si="9"/>
        <v>31</v>
      </c>
      <c r="G68" s="56">
        <f t="shared" si="10"/>
        <v>0.44539999999999996</v>
      </c>
      <c r="H68" s="57">
        <f t="shared" si="11"/>
        <v>1.9136614120580469E-2</v>
      </c>
      <c r="I68" s="58">
        <f t="shared" si="12"/>
        <v>39</v>
      </c>
      <c r="J68" s="56">
        <f t="shared" si="13"/>
        <v>0.46239999999999998</v>
      </c>
      <c r="K68" s="56">
        <f t="shared" si="14"/>
        <v>1.3701094846763143E-2</v>
      </c>
      <c r="L68" s="58">
        <f t="shared" si="15"/>
        <v>47</v>
      </c>
      <c r="M68" s="56">
        <f t="shared" si="16"/>
        <v>0.44986666666666664</v>
      </c>
      <c r="N68" s="57">
        <f t="shared" si="17"/>
        <v>2.3797758998135E-3</v>
      </c>
      <c r="P68" s="67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N68" s="26"/>
      <c r="AP68" s="26"/>
      <c r="AR68" s="26"/>
      <c r="AT68" s="26"/>
      <c r="AV68" s="26"/>
      <c r="BZ68" s="41"/>
    </row>
    <row r="69" spans="1:78" x14ac:dyDescent="0.25">
      <c r="B69" s="54"/>
      <c r="C69" s="70">
        <v>7</v>
      </c>
      <c r="D69" s="71">
        <f t="shared" si="7"/>
        <v>0.29089999999999999</v>
      </c>
      <c r="E69" s="71">
        <f t="shared" si="8"/>
        <v>1.4656397920362312E-2</v>
      </c>
      <c r="F69" s="73">
        <f t="shared" si="9"/>
        <v>32</v>
      </c>
      <c r="G69" s="71">
        <f t="shared" si="10"/>
        <v>0.49783333333333335</v>
      </c>
      <c r="H69" s="72">
        <f t="shared" si="11"/>
        <v>1.4570632564625784E-2</v>
      </c>
      <c r="I69" s="73">
        <f t="shared" si="12"/>
        <v>40</v>
      </c>
      <c r="J69" s="71">
        <f t="shared" si="13"/>
        <v>0.4746333333333333</v>
      </c>
      <c r="K69" s="71">
        <f t="shared" si="14"/>
        <v>4.8542077966784196E-3</v>
      </c>
      <c r="L69" s="73">
        <f t="shared" si="15"/>
        <v>48</v>
      </c>
      <c r="M69" s="71">
        <f t="shared" si="16"/>
        <v>0.49746666666666667</v>
      </c>
      <c r="N69" s="72">
        <f t="shared" si="17"/>
        <v>1.180353054527898E-2</v>
      </c>
      <c r="P69" s="67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N69" s="26"/>
      <c r="AP69" s="26"/>
      <c r="AR69" s="26"/>
      <c r="AT69" s="26"/>
      <c r="AV69" s="26"/>
      <c r="BZ69" s="41"/>
    </row>
    <row r="70" spans="1:78" x14ac:dyDescent="0.25">
      <c r="B70" s="67"/>
      <c r="C70" s="67"/>
      <c r="D70" s="67"/>
      <c r="E70" s="67"/>
      <c r="F70" s="74"/>
      <c r="G70" s="67"/>
      <c r="H70" s="75"/>
      <c r="I70" s="67"/>
      <c r="J70" s="76"/>
      <c r="K70" s="67"/>
      <c r="L70" s="77"/>
      <c r="M70" s="67"/>
      <c r="N70" s="78"/>
      <c r="P70" s="67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N70" s="26"/>
      <c r="AP70" s="26"/>
      <c r="AR70" s="26"/>
      <c r="AT70" s="26"/>
      <c r="AV70" s="26"/>
      <c r="BZ70" s="41"/>
    </row>
    <row r="71" spans="1:78" x14ac:dyDescent="0.25">
      <c r="A71" s="79" t="s">
        <v>49</v>
      </c>
      <c r="B71" s="296" t="s">
        <v>81</v>
      </c>
      <c r="C71" s="296"/>
      <c r="D71" s="296"/>
      <c r="E71" s="296"/>
      <c r="F71" s="296"/>
      <c r="G71" s="296"/>
      <c r="H71" s="296"/>
      <c r="I71" s="296"/>
      <c r="J71" s="296"/>
      <c r="K71" s="296"/>
      <c r="L71" s="296"/>
      <c r="M71" s="296"/>
      <c r="N71" s="296"/>
      <c r="P71" s="67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N71" s="26"/>
      <c r="AP71" s="26"/>
      <c r="AR71" s="26"/>
      <c r="AT71" s="26"/>
      <c r="AV71" s="26"/>
      <c r="BZ71" s="41"/>
    </row>
    <row r="72" spans="1:78" x14ac:dyDescent="0.25">
      <c r="A72" s="42"/>
      <c r="B72" s="189"/>
      <c r="C72" s="187"/>
      <c r="D72" s="187"/>
      <c r="E72" s="187"/>
      <c r="F72" s="187"/>
      <c r="G72" s="187"/>
      <c r="H72" s="187"/>
      <c r="I72" s="187"/>
      <c r="J72" s="188"/>
      <c r="K72" s="204"/>
      <c r="L72" s="204"/>
      <c r="M72" s="204"/>
      <c r="N72" s="204"/>
      <c r="P72" s="67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N72" s="26"/>
      <c r="AP72" s="26"/>
      <c r="AR72" s="26"/>
      <c r="AT72" s="26"/>
      <c r="AV72" s="26"/>
      <c r="BZ72" s="41"/>
    </row>
    <row r="73" spans="1:78" x14ac:dyDescent="0.25">
      <c r="A73" s="33"/>
      <c r="B73" s="182"/>
      <c r="C73" s="67"/>
      <c r="D73" s="67"/>
      <c r="E73" s="67"/>
      <c r="F73" s="67"/>
      <c r="G73" s="162"/>
      <c r="H73" s="67"/>
      <c r="I73" s="67"/>
      <c r="J73" s="205"/>
      <c r="K73" s="41"/>
      <c r="L73" s="81"/>
      <c r="M73" s="41"/>
      <c r="N73" s="82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N73" s="26"/>
      <c r="AP73" s="26"/>
      <c r="AR73" s="26"/>
      <c r="AT73" s="26"/>
      <c r="AV73" s="26"/>
      <c r="BZ73" s="41"/>
    </row>
    <row r="74" spans="1:78" x14ac:dyDescent="0.25">
      <c r="B74" s="84"/>
      <c r="C74" s="67"/>
      <c r="D74" s="67"/>
      <c r="E74" s="67"/>
      <c r="F74" s="74"/>
      <c r="G74" s="67"/>
      <c r="H74" s="75"/>
      <c r="I74" s="33"/>
      <c r="J74" s="206"/>
      <c r="K74" s="79" t="s">
        <v>43</v>
      </c>
      <c r="L74" s="79" t="s">
        <v>59</v>
      </c>
      <c r="M74" s="32"/>
      <c r="N74" s="32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N74" s="26"/>
      <c r="AP74" s="26"/>
      <c r="AR74" s="26"/>
      <c r="AT74" s="26"/>
      <c r="AV74" s="26"/>
      <c r="BZ74" s="41"/>
    </row>
    <row r="75" spans="1:78" ht="15.75" thickBot="1" x14ac:dyDescent="0.3">
      <c r="B75" s="84"/>
      <c r="C75" s="67"/>
      <c r="D75" s="67"/>
      <c r="E75" s="67"/>
      <c r="F75" s="74"/>
      <c r="G75" s="67"/>
      <c r="H75" s="75"/>
      <c r="I75" s="33"/>
      <c r="J75" s="206"/>
      <c r="K75" s="76"/>
      <c r="L75" s="86"/>
      <c r="M75" s="79"/>
      <c r="N75" s="32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N75" s="26"/>
      <c r="AP75" s="26"/>
      <c r="AR75" s="26"/>
      <c r="AT75" s="26"/>
      <c r="AV75" s="26"/>
      <c r="BZ75" s="41"/>
    </row>
    <row r="76" spans="1:78" ht="15.75" thickBot="1" x14ac:dyDescent="0.3">
      <c r="B76" s="84"/>
      <c r="C76" s="67"/>
      <c r="D76" s="67"/>
      <c r="E76" s="67"/>
      <c r="F76" s="74"/>
      <c r="G76" s="67"/>
      <c r="H76" s="75"/>
      <c r="I76" s="33"/>
      <c r="J76" s="206"/>
      <c r="K76" s="76"/>
      <c r="L76" s="79" t="s">
        <v>56</v>
      </c>
      <c r="M76" s="91">
        <v>-5.5300000000000002E-2</v>
      </c>
      <c r="N76" s="32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N76" s="26"/>
      <c r="AP76" s="26"/>
      <c r="AR76" s="26"/>
      <c r="AT76" s="26"/>
      <c r="AV76" s="26"/>
      <c r="BZ76" s="41"/>
    </row>
    <row r="77" spans="1:78" ht="15.75" thickBot="1" x14ac:dyDescent="0.3">
      <c r="B77" s="84"/>
      <c r="C77" s="67"/>
      <c r="D77" s="67"/>
      <c r="E77" s="67"/>
      <c r="F77" s="74"/>
      <c r="G77" s="67"/>
      <c r="H77" s="75"/>
      <c r="I77" s="33"/>
      <c r="J77" s="206"/>
      <c r="K77" s="76"/>
      <c r="L77" s="79" t="s">
        <v>57</v>
      </c>
      <c r="M77" s="97">
        <v>0.68710000000000004</v>
      </c>
      <c r="N77" s="32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N77" s="26"/>
      <c r="AP77" s="26"/>
      <c r="AR77" s="26"/>
      <c r="AT77" s="26"/>
      <c r="AV77" s="26"/>
      <c r="BZ77" s="41"/>
    </row>
    <row r="78" spans="1:78" x14ac:dyDescent="0.25">
      <c r="B78" s="84"/>
      <c r="C78" s="67"/>
      <c r="D78" s="74"/>
      <c r="E78" s="67" t="s">
        <v>35</v>
      </c>
      <c r="F78" s="75"/>
      <c r="G78" s="67"/>
      <c r="H78" s="75"/>
      <c r="I78" s="33"/>
      <c r="J78" s="206"/>
      <c r="K78" s="67"/>
      <c r="L78" s="76"/>
      <c r="M78" s="26" t="s">
        <v>181</v>
      </c>
      <c r="N78" s="32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N78" s="26"/>
      <c r="AP78" s="26"/>
      <c r="AR78" s="26"/>
      <c r="AT78" s="26"/>
      <c r="AV78" s="26"/>
      <c r="BZ78" s="41"/>
    </row>
    <row r="79" spans="1:78" x14ac:dyDescent="0.25">
      <c r="B79" s="84"/>
      <c r="C79" s="67"/>
      <c r="D79" s="74"/>
      <c r="E79" s="67"/>
      <c r="F79" s="75"/>
      <c r="G79" s="33"/>
      <c r="H79" s="151"/>
      <c r="I79" s="33"/>
      <c r="J79" s="206"/>
      <c r="L79" s="42" t="s">
        <v>104</v>
      </c>
      <c r="M79" s="8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N79" s="26"/>
      <c r="AP79" s="26"/>
      <c r="AR79" s="26"/>
      <c r="AT79" s="26"/>
      <c r="AV79" s="26"/>
      <c r="BZ79" s="41"/>
    </row>
    <row r="80" spans="1:78" x14ac:dyDescent="0.25">
      <c r="B80" s="84"/>
      <c r="C80" s="67"/>
      <c r="D80" s="67" t="s">
        <v>33</v>
      </c>
      <c r="E80" s="67"/>
      <c r="F80" s="75"/>
      <c r="G80" s="33"/>
      <c r="H80" s="151"/>
      <c r="I80" s="33"/>
      <c r="J80" s="206"/>
      <c r="L80" s="42" t="s">
        <v>97</v>
      </c>
      <c r="M80" s="67"/>
      <c r="N80" s="8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N80" s="26"/>
      <c r="AP80" s="26"/>
      <c r="AR80" s="26"/>
      <c r="AT80" s="26"/>
      <c r="AV80" s="26"/>
      <c r="BZ80" s="41"/>
    </row>
    <row r="81" spans="1:78" x14ac:dyDescent="0.25">
      <c r="B81" s="84"/>
      <c r="C81" s="67"/>
      <c r="D81" s="67"/>
      <c r="E81" s="67"/>
      <c r="F81" s="108"/>
      <c r="G81" s="33"/>
      <c r="H81" s="151"/>
      <c r="I81" s="33"/>
      <c r="J81" s="206"/>
      <c r="K81" s="67"/>
      <c r="L81" s="42" t="s">
        <v>96</v>
      </c>
      <c r="M81" s="67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N81" s="26"/>
      <c r="AP81" s="26"/>
      <c r="AR81" s="26"/>
      <c r="AT81" s="26"/>
      <c r="AV81" s="26"/>
      <c r="BZ81" s="41"/>
    </row>
    <row r="82" spans="1:78" x14ac:dyDescent="0.25">
      <c r="B82" s="84"/>
      <c r="C82" s="67"/>
      <c r="D82" s="67"/>
      <c r="E82" s="67"/>
      <c r="F82" s="74"/>
      <c r="G82" s="67"/>
      <c r="H82" s="75"/>
      <c r="I82" s="67"/>
      <c r="J82" s="183"/>
      <c r="K82" s="67"/>
      <c r="L82" s="41"/>
      <c r="M82" s="41"/>
      <c r="N82" s="82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N82" s="26"/>
      <c r="AP82" s="26"/>
      <c r="AR82" s="26"/>
      <c r="AT82" s="26"/>
      <c r="AV82" s="26"/>
      <c r="BZ82" s="41"/>
    </row>
    <row r="83" spans="1:78" x14ac:dyDescent="0.25">
      <c r="B83" s="84"/>
      <c r="C83" s="67"/>
      <c r="D83" s="67"/>
      <c r="E83" s="67"/>
      <c r="F83" s="74"/>
      <c r="G83" s="67"/>
      <c r="H83" s="75"/>
      <c r="I83" s="67"/>
      <c r="J83" s="183"/>
      <c r="K83" s="67"/>
      <c r="L83" s="41"/>
      <c r="M83" s="41"/>
      <c r="N83" s="82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N83" s="26"/>
      <c r="AP83" s="26"/>
      <c r="AR83" s="26"/>
      <c r="AT83" s="26"/>
      <c r="AV83" s="26"/>
      <c r="BZ83" s="41"/>
    </row>
    <row r="84" spans="1:78" x14ac:dyDescent="0.25">
      <c r="B84" s="84"/>
      <c r="C84" s="67"/>
      <c r="D84" s="67"/>
      <c r="E84" s="67"/>
      <c r="F84" s="74"/>
      <c r="G84" s="67"/>
      <c r="H84" s="75"/>
      <c r="I84" s="67"/>
      <c r="J84" s="183"/>
      <c r="K84" s="67"/>
      <c r="L84" s="41"/>
      <c r="M84" s="41"/>
      <c r="N84" s="82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N84" s="26"/>
      <c r="AP84" s="26"/>
      <c r="AR84" s="26"/>
      <c r="AT84" s="26"/>
      <c r="AV84" s="26"/>
      <c r="BZ84" s="41"/>
    </row>
    <row r="85" spans="1:78" x14ac:dyDescent="0.25">
      <c r="B85" s="84"/>
      <c r="C85" s="67"/>
      <c r="D85" s="67"/>
      <c r="E85" s="67"/>
      <c r="F85" s="74"/>
      <c r="G85" s="67"/>
      <c r="H85" s="75"/>
      <c r="I85" s="67"/>
      <c r="J85" s="183"/>
      <c r="K85" s="67"/>
      <c r="L85" s="41"/>
      <c r="M85" s="41"/>
      <c r="N85" s="82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N85" s="26"/>
      <c r="AP85" s="26"/>
      <c r="AR85" s="26"/>
      <c r="AT85" s="26"/>
      <c r="AV85" s="26"/>
      <c r="BZ85" s="41"/>
    </row>
    <row r="86" spans="1:78" x14ac:dyDescent="0.25">
      <c r="B86" s="84"/>
      <c r="C86" s="67"/>
      <c r="D86" s="67"/>
      <c r="E86" s="67"/>
      <c r="F86" s="74"/>
      <c r="G86" s="67"/>
      <c r="H86" s="75"/>
      <c r="I86" s="67"/>
      <c r="J86" s="183"/>
      <c r="K86" s="67"/>
      <c r="L86" s="41"/>
      <c r="M86" s="41"/>
      <c r="N86" s="82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N86" s="26"/>
      <c r="AP86" s="26"/>
      <c r="AR86" s="26"/>
      <c r="AT86" s="26"/>
      <c r="AV86" s="26"/>
      <c r="BZ86" s="41"/>
    </row>
    <row r="87" spans="1:78" x14ac:dyDescent="0.25">
      <c r="B87" s="84"/>
      <c r="C87" s="67"/>
      <c r="D87" s="67"/>
      <c r="E87" s="67"/>
      <c r="F87" s="74"/>
      <c r="G87" s="67"/>
      <c r="H87" s="75"/>
      <c r="I87" s="67"/>
      <c r="J87" s="183"/>
      <c r="K87" s="67"/>
      <c r="L87" s="41"/>
      <c r="M87" s="41"/>
      <c r="N87" s="82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N87" s="26"/>
      <c r="AP87" s="26"/>
      <c r="AR87" s="26"/>
      <c r="AT87" s="26"/>
      <c r="AV87" s="26"/>
      <c r="BZ87" s="41"/>
    </row>
    <row r="88" spans="1:78" x14ac:dyDescent="0.25">
      <c r="B88" s="84"/>
      <c r="C88" s="67"/>
      <c r="D88" s="67"/>
      <c r="E88" s="67"/>
      <c r="F88" s="74"/>
      <c r="G88" s="67"/>
      <c r="H88" s="75"/>
      <c r="I88" s="67"/>
      <c r="J88" s="183"/>
      <c r="K88" s="67"/>
      <c r="L88" s="41"/>
      <c r="M88" s="41"/>
      <c r="N88" s="82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N88" s="26"/>
      <c r="AP88" s="26"/>
      <c r="AR88" s="26"/>
      <c r="AT88" s="26"/>
      <c r="AV88" s="26"/>
      <c r="BZ88" s="41"/>
    </row>
    <row r="89" spans="1:78" x14ac:dyDescent="0.25">
      <c r="B89" s="84"/>
      <c r="C89" s="67"/>
      <c r="D89" s="67"/>
      <c r="E89" s="67"/>
      <c r="F89" s="74"/>
      <c r="G89" s="67"/>
      <c r="H89" s="75"/>
      <c r="I89" s="67"/>
      <c r="J89" s="183"/>
      <c r="K89" s="67"/>
      <c r="L89" s="41"/>
      <c r="M89" s="41"/>
      <c r="N89" s="82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N89" s="26"/>
      <c r="AP89" s="26"/>
      <c r="AR89" s="26"/>
      <c r="AT89" s="26"/>
      <c r="AV89" s="26"/>
      <c r="AW89" s="33"/>
      <c r="BZ89" s="41"/>
    </row>
    <row r="90" spans="1:78" x14ac:dyDescent="0.25">
      <c r="B90" s="124"/>
      <c r="C90" s="125"/>
      <c r="D90" s="125"/>
      <c r="E90" s="125"/>
      <c r="F90" s="126"/>
      <c r="G90" s="125"/>
      <c r="H90" s="207"/>
      <c r="I90" s="125"/>
      <c r="J90" s="208"/>
      <c r="K90" s="67"/>
      <c r="L90" s="41"/>
      <c r="M90" s="41"/>
      <c r="N90" s="82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N90" s="26"/>
      <c r="AP90" s="26"/>
      <c r="AR90" s="26"/>
      <c r="AT90" s="26"/>
      <c r="AV90" s="26"/>
      <c r="BZ90" s="41"/>
    </row>
    <row r="91" spans="1:78" x14ac:dyDescent="0.25">
      <c r="B91" s="41"/>
      <c r="C91" s="41"/>
      <c r="D91" s="41"/>
      <c r="E91" s="67"/>
      <c r="F91" s="74"/>
      <c r="G91" s="67"/>
      <c r="H91" s="75"/>
      <c r="I91" s="67"/>
      <c r="J91" s="67"/>
      <c r="K91" s="67"/>
      <c r="L91" s="41"/>
      <c r="M91" s="41"/>
      <c r="N91" s="82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N91" s="26"/>
      <c r="AP91" s="26"/>
      <c r="AR91" s="26"/>
      <c r="AT91" s="26"/>
      <c r="AV91" s="26"/>
      <c r="BZ91" s="41"/>
    </row>
    <row r="92" spans="1:78" x14ac:dyDescent="0.25">
      <c r="A92" s="25" t="s">
        <v>20</v>
      </c>
      <c r="B92" s="204" t="s">
        <v>78</v>
      </c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N92" s="26"/>
      <c r="AP92" s="26"/>
      <c r="AR92" s="26"/>
      <c r="AT92" s="26"/>
      <c r="AV92" s="26"/>
      <c r="BZ92" s="41"/>
    </row>
    <row r="93" spans="1:78" x14ac:dyDescent="0.25">
      <c r="A93" s="25"/>
      <c r="B93" s="164" t="s">
        <v>83</v>
      </c>
      <c r="C93" s="33"/>
      <c r="D93" s="33"/>
      <c r="E93" s="33"/>
      <c r="F93" s="108"/>
      <c r="G93" s="33"/>
      <c r="H93" s="151"/>
      <c r="I93" s="33"/>
      <c r="J93" s="160"/>
      <c r="K93" s="33"/>
      <c r="L93" s="152"/>
      <c r="M93" s="33"/>
      <c r="N93" s="16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N93" s="26"/>
      <c r="AP93" s="26"/>
      <c r="AR93" s="26"/>
      <c r="AT93" s="26"/>
      <c r="AV93" s="26"/>
      <c r="BZ93" s="41"/>
    </row>
    <row r="94" spans="1:78" x14ac:dyDescent="0.25">
      <c r="A94" s="25"/>
      <c r="C94" s="33"/>
      <c r="D94" s="33"/>
      <c r="E94" s="33"/>
      <c r="F94" s="108"/>
      <c r="G94" s="33"/>
      <c r="H94" s="151"/>
      <c r="I94" s="33"/>
      <c r="J94" s="160"/>
      <c r="K94" s="33"/>
      <c r="L94" s="152"/>
      <c r="M94" s="33"/>
      <c r="N94" s="16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N94" s="26"/>
      <c r="AP94" s="26"/>
      <c r="AR94" s="26"/>
      <c r="AT94" s="26"/>
      <c r="AV94" s="26"/>
      <c r="BZ94" s="41"/>
    </row>
    <row r="95" spans="1:78" ht="15.75" thickBot="1" x14ac:dyDescent="0.3">
      <c r="B95" s="165" t="s">
        <v>110</v>
      </c>
      <c r="C95" s="249"/>
      <c r="D95" s="249"/>
      <c r="E95" s="226"/>
      <c r="F95" s="249"/>
      <c r="G95" s="249"/>
      <c r="H95" s="226"/>
      <c r="I95" s="249"/>
      <c r="J95" s="249"/>
      <c r="K95" s="226"/>
      <c r="L95" s="249"/>
      <c r="M95" s="249"/>
      <c r="N95" s="34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N95" s="26"/>
      <c r="AP95" s="26"/>
      <c r="AR95" s="26"/>
      <c r="AT95" s="26"/>
      <c r="AV95" s="26"/>
      <c r="BZ95" s="41"/>
    </row>
    <row r="96" spans="1:78" ht="15.75" thickBot="1" x14ac:dyDescent="0.3">
      <c r="B96" s="67"/>
      <c r="C96" s="47" t="s">
        <v>8</v>
      </c>
      <c r="D96" s="47" t="s">
        <v>39</v>
      </c>
      <c r="E96" s="66"/>
      <c r="F96" s="47" t="s">
        <v>124</v>
      </c>
      <c r="G96" s="47" t="s">
        <v>39</v>
      </c>
      <c r="H96" s="66"/>
      <c r="I96" s="47" t="s">
        <v>124</v>
      </c>
      <c r="J96" s="47" t="s">
        <v>39</v>
      </c>
      <c r="K96" s="67"/>
      <c r="L96" s="47" t="s">
        <v>124</v>
      </c>
      <c r="M96" s="47" t="s">
        <v>39</v>
      </c>
      <c r="N96" s="66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N96" s="26"/>
      <c r="AP96" s="26"/>
      <c r="AR96" s="26"/>
      <c r="AT96" s="26"/>
      <c r="AV96" s="26"/>
      <c r="BZ96" s="41"/>
    </row>
    <row r="97" spans="1:78" x14ac:dyDescent="0.25">
      <c r="B97" s="67"/>
      <c r="C97" s="119">
        <v>0</v>
      </c>
      <c r="D97" s="64">
        <f t="shared" ref="D97:D104" si="18">(D62-$M$77)/$M$76</f>
        <v>-0.1410488245931269</v>
      </c>
      <c r="E97" s="130"/>
      <c r="F97" s="35">
        <f>F62</f>
        <v>25</v>
      </c>
      <c r="G97" s="64">
        <f t="shared" ref="G97:G104" si="19">(G62-$M$77)/$M$76</f>
        <v>4.9523809523809526</v>
      </c>
      <c r="H97" s="131"/>
      <c r="I97" s="35">
        <f>I62</f>
        <v>33</v>
      </c>
      <c r="J97" s="64">
        <f t="shared" ref="J97:J104" si="20">(J62-$M$77)/$M$76</f>
        <v>4.8161543098251967</v>
      </c>
      <c r="K97" s="67"/>
      <c r="L97" s="35">
        <f>L62</f>
        <v>41</v>
      </c>
      <c r="M97" s="64">
        <f t="shared" ref="M97:M104" si="21">(M62-$M$77)/$M$76</f>
        <v>3.766124171187462</v>
      </c>
      <c r="N97" s="130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N97" s="26"/>
      <c r="AP97" s="26"/>
      <c r="AR97" s="26"/>
      <c r="AT97" s="26"/>
      <c r="AV97" s="26"/>
      <c r="BZ97" s="41"/>
    </row>
    <row r="98" spans="1:78" x14ac:dyDescent="0.25">
      <c r="B98" s="67"/>
      <c r="C98" s="119">
        <v>0.25</v>
      </c>
      <c r="D98" s="64">
        <f t="shared" si="18"/>
        <v>0.32730560578661855</v>
      </c>
      <c r="E98" s="130"/>
      <c r="F98" s="35">
        <f t="shared" ref="F98:F104" si="22">F63</f>
        <v>26</v>
      </c>
      <c r="G98" s="64">
        <f t="shared" si="19"/>
        <v>5.103676913803497</v>
      </c>
      <c r="H98" s="131"/>
      <c r="I98" s="35">
        <f t="shared" ref="I98:I104" si="23">I63</f>
        <v>34</v>
      </c>
      <c r="J98" s="64">
        <f t="shared" si="20"/>
        <v>4.1374321880651017</v>
      </c>
      <c r="K98" s="67"/>
      <c r="L98" s="35">
        <f t="shared" ref="L98:L104" si="24">L63</f>
        <v>42</v>
      </c>
      <c r="M98" s="64">
        <f t="shared" si="21"/>
        <v>4.0777576853526236</v>
      </c>
      <c r="N98" s="130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N98" s="26"/>
      <c r="AP98" s="26"/>
      <c r="AR98" s="26"/>
      <c r="AT98" s="26"/>
      <c r="AV98" s="26"/>
      <c r="BZ98" s="41"/>
    </row>
    <row r="99" spans="1:78" x14ac:dyDescent="0.25">
      <c r="B99" s="67"/>
      <c r="C99" s="119">
        <v>0.5</v>
      </c>
      <c r="D99" s="64">
        <f t="shared" si="18"/>
        <v>12.424954792043399</v>
      </c>
      <c r="E99" s="130"/>
      <c r="F99" s="35">
        <f t="shared" si="22"/>
        <v>27</v>
      </c>
      <c r="G99" s="64">
        <f t="shared" si="19"/>
        <v>4.263110307414105</v>
      </c>
      <c r="H99" s="131"/>
      <c r="I99" s="35">
        <f t="shared" si="23"/>
        <v>35</v>
      </c>
      <c r="J99" s="64">
        <f t="shared" si="20"/>
        <v>4.8818565400843887</v>
      </c>
      <c r="K99" s="67"/>
      <c r="L99" s="35">
        <f t="shared" si="24"/>
        <v>43</v>
      </c>
      <c r="M99" s="64">
        <f t="shared" si="21"/>
        <v>2.5792646172393017</v>
      </c>
      <c r="N99" s="130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N99" s="26"/>
      <c r="AP99" s="26"/>
      <c r="AR99" s="26"/>
      <c r="AT99" s="26"/>
      <c r="AV99" s="26"/>
      <c r="BZ99" s="41"/>
    </row>
    <row r="100" spans="1:78" x14ac:dyDescent="0.25">
      <c r="B100" s="67"/>
      <c r="C100" s="119">
        <v>1</v>
      </c>
      <c r="D100" s="64">
        <f t="shared" si="18"/>
        <v>1.0334538878842683</v>
      </c>
      <c r="E100" s="130"/>
      <c r="F100" s="35">
        <f t="shared" si="22"/>
        <v>28</v>
      </c>
      <c r="G100" s="64">
        <f t="shared" si="19"/>
        <v>4.3417721518987351</v>
      </c>
      <c r="H100" s="131"/>
      <c r="I100" s="35">
        <f t="shared" si="23"/>
        <v>36</v>
      </c>
      <c r="J100" s="64">
        <f t="shared" si="20"/>
        <v>3.6672694394213385</v>
      </c>
      <c r="K100" s="67"/>
      <c r="L100" s="35">
        <f t="shared" si="24"/>
        <v>44</v>
      </c>
      <c r="M100" s="64">
        <f t="shared" si="21"/>
        <v>4.8933092224231487</v>
      </c>
      <c r="N100" s="130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N100" s="26"/>
      <c r="AP100" s="26"/>
      <c r="AR100" s="26"/>
      <c r="AT100" s="26"/>
      <c r="AV100" s="26"/>
      <c r="BZ100" s="41"/>
    </row>
    <row r="101" spans="1:78" x14ac:dyDescent="0.25">
      <c r="B101" s="67"/>
      <c r="C101" s="119">
        <v>1.5</v>
      </c>
      <c r="D101" s="64">
        <f t="shared" si="18"/>
        <v>1.5949367088607604</v>
      </c>
      <c r="E101" s="130"/>
      <c r="F101" s="35">
        <f t="shared" si="22"/>
        <v>29</v>
      </c>
      <c r="G101" s="64">
        <f t="shared" si="19"/>
        <v>3.4834237492465348</v>
      </c>
      <c r="H101" s="131"/>
      <c r="I101" s="35">
        <f t="shared" si="23"/>
        <v>37</v>
      </c>
      <c r="J101" s="64">
        <f t="shared" si="20"/>
        <v>4.2109704641350216</v>
      </c>
      <c r="K101" s="67"/>
      <c r="L101" s="35">
        <f t="shared" si="24"/>
        <v>45</v>
      </c>
      <c r="M101" s="64">
        <f t="shared" si="21"/>
        <v>3.5473176612417134</v>
      </c>
      <c r="N101" s="130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N101" s="26"/>
      <c r="AP101" s="26"/>
      <c r="AR101" s="26"/>
      <c r="AT101" s="26"/>
      <c r="AV101" s="26"/>
      <c r="BZ101" s="41"/>
    </row>
    <row r="102" spans="1:78" x14ac:dyDescent="0.25">
      <c r="B102" s="67"/>
      <c r="C102" s="119">
        <v>3</v>
      </c>
      <c r="D102" s="64">
        <f t="shared" si="18"/>
        <v>3.0940325497287526</v>
      </c>
      <c r="E102" s="130"/>
      <c r="F102" s="35">
        <f t="shared" si="22"/>
        <v>30</v>
      </c>
      <c r="G102" s="64">
        <f t="shared" si="19"/>
        <v>3.887281494876432</v>
      </c>
      <c r="H102" s="131"/>
      <c r="I102" s="35">
        <f t="shared" si="23"/>
        <v>38</v>
      </c>
      <c r="J102" s="64">
        <f t="shared" si="20"/>
        <v>7.5256178420735393</v>
      </c>
      <c r="K102" s="67"/>
      <c r="L102" s="35">
        <f t="shared" si="24"/>
        <v>46</v>
      </c>
      <c r="M102" s="64">
        <f t="shared" si="21"/>
        <v>3.3610608800482229</v>
      </c>
      <c r="N102" s="130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N102" s="26"/>
      <c r="AP102" s="26"/>
      <c r="AR102" s="26"/>
      <c r="AT102" s="26"/>
      <c r="AV102" s="26"/>
      <c r="BZ102" s="41"/>
    </row>
    <row r="103" spans="1:78" x14ac:dyDescent="0.25">
      <c r="B103" s="67"/>
      <c r="C103" s="119">
        <v>5</v>
      </c>
      <c r="D103" s="64">
        <f t="shared" si="18"/>
        <v>4.6630500301386384</v>
      </c>
      <c r="E103" s="130"/>
      <c r="F103" s="35">
        <f t="shared" si="22"/>
        <v>31</v>
      </c>
      <c r="G103" s="64">
        <f t="shared" si="19"/>
        <v>4.3707052441229672</v>
      </c>
      <c r="H103" s="131"/>
      <c r="I103" s="35">
        <f t="shared" si="23"/>
        <v>39</v>
      </c>
      <c r="J103" s="64">
        <f t="shared" si="20"/>
        <v>4.0632911392405076</v>
      </c>
      <c r="K103" s="67"/>
      <c r="L103" s="35">
        <f t="shared" si="24"/>
        <v>47</v>
      </c>
      <c r="M103" s="64">
        <f t="shared" si="21"/>
        <v>4.2899336949969875</v>
      </c>
      <c r="N103" s="130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N103" s="26"/>
      <c r="AP103" s="26"/>
      <c r="AR103" s="26"/>
      <c r="AT103" s="26"/>
      <c r="AV103" s="26"/>
      <c r="BZ103" s="41"/>
    </row>
    <row r="104" spans="1:78" x14ac:dyDescent="0.25">
      <c r="B104" s="67"/>
      <c r="C104" s="119">
        <v>7</v>
      </c>
      <c r="D104" s="64">
        <f t="shared" si="18"/>
        <v>7.1645569620253173</v>
      </c>
      <c r="E104" s="130"/>
      <c r="F104" s="35">
        <f t="shared" si="22"/>
        <v>32</v>
      </c>
      <c r="G104" s="64">
        <f t="shared" si="19"/>
        <v>3.4225437010247139</v>
      </c>
      <c r="H104" s="131"/>
      <c r="I104" s="35">
        <f t="shared" si="23"/>
        <v>40</v>
      </c>
      <c r="J104" s="64">
        <f t="shared" si="20"/>
        <v>3.8420735382760713</v>
      </c>
      <c r="K104" s="67"/>
      <c r="L104" s="35">
        <f t="shared" si="24"/>
        <v>48</v>
      </c>
      <c r="M104" s="64">
        <f t="shared" si="21"/>
        <v>3.4291742013261008</v>
      </c>
      <c r="N104" s="130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N104" s="26"/>
      <c r="AP104" s="26"/>
      <c r="AR104" s="26"/>
      <c r="AT104" s="26"/>
      <c r="AV104" s="26"/>
      <c r="BZ104" s="41"/>
    </row>
    <row r="105" spans="1:78" x14ac:dyDescent="0.25">
      <c r="B105" s="67"/>
      <c r="C105" s="67"/>
      <c r="D105" s="67"/>
      <c r="E105" s="67"/>
      <c r="F105" s="74"/>
      <c r="G105" s="67"/>
      <c r="H105" s="75"/>
      <c r="I105" s="67"/>
      <c r="J105" s="76"/>
      <c r="K105" s="67"/>
      <c r="L105" s="77"/>
      <c r="M105" s="67"/>
      <c r="N105" s="78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N105" s="26"/>
      <c r="AP105" s="26"/>
      <c r="AR105" s="26"/>
      <c r="AT105" s="26"/>
      <c r="AV105" s="26"/>
      <c r="BZ105" s="41"/>
    </row>
    <row r="106" spans="1:78" s="25" customFormat="1" x14ac:dyDescent="0.25">
      <c r="A106" s="26"/>
      <c r="B106" s="26"/>
      <c r="C106" s="33"/>
      <c r="D106" s="33"/>
      <c r="E106" s="33"/>
      <c r="F106" s="108"/>
      <c r="G106" s="33"/>
      <c r="H106" s="151"/>
      <c r="I106" s="33"/>
      <c r="J106" s="160"/>
      <c r="K106" s="33"/>
      <c r="L106" s="152"/>
      <c r="M106" s="33"/>
      <c r="N106" s="161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BZ106" s="79"/>
    </row>
    <row r="107" spans="1:78" x14ac:dyDescent="0.25">
      <c r="A107" s="25" t="s">
        <v>22</v>
      </c>
      <c r="B107" s="79" t="s">
        <v>26</v>
      </c>
      <c r="C107" s="41"/>
      <c r="D107" s="130"/>
      <c r="E107" s="41"/>
      <c r="F107" s="138"/>
      <c r="G107" s="41"/>
      <c r="H107" s="139"/>
      <c r="I107" s="41"/>
      <c r="J107" s="140"/>
      <c r="K107" s="41"/>
      <c r="L107" s="32"/>
      <c r="N107" s="30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N107" s="26"/>
      <c r="AP107" s="26"/>
      <c r="AR107" s="26"/>
      <c r="AT107" s="26"/>
      <c r="AV107" s="26"/>
      <c r="BZ107" s="41"/>
    </row>
    <row r="108" spans="1:78" x14ac:dyDescent="0.25">
      <c r="B108" s="79" t="s">
        <v>88</v>
      </c>
      <c r="C108" s="41"/>
      <c r="D108" s="130"/>
      <c r="E108" s="41"/>
      <c r="F108" s="138"/>
      <c r="G108" s="41"/>
      <c r="H108" s="139"/>
      <c r="I108" s="41"/>
      <c r="J108" s="140"/>
      <c r="K108" s="41"/>
      <c r="L108" s="32"/>
      <c r="N108" s="30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N108" s="26"/>
      <c r="AP108" s="26"/>
      <c r="AR108" s="26"/>
      <c r="AT108" s="26"/>
      <c r="AV108" s="26"/>
      <c r="BZ108" s="41"/>
    </row>
    <row r="109" spans="1:78" ht="15.75" thickBot="1" x14ac:dyDescent="0.3">
      <c r="B109" s="41"/>
      <c r="C109" s="41"/>
      <c r="D109" s="130"/>
      <c r="E109" s="41"/>
      <c r="F109" s="130"/>
      <c r="G109" s="141"/>
      <c r="H109" s="141"/>
      <c r="I109" s="142"/>
      <c r="J109" s="41"/>
      <c r="K109" s="141"/>
      <c r="L109" s="32"/>
      <c r="N109" s="30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N109" s="26"/>
      <c r="AP109" s="26"/>
      <c r="AR109" s="26"/>
      <c r="AT109" s="26"/>
      <c r="AV109" s="26"/>
      <c r="BZ109" s="41"/>
    </row>
    <row r="110" spans="1:78" ht="15.75" thickBot="1" x14ac:dyDescent="0.3">
      <c r="B110" s="289" t="s">
        <v>125</v>
      </c>
      <c r="C110" s="289"/>
      <c r="D110" s="289"/>
      <c r="E110" s="289"/>
      <c r="F110" s="290"/>
      <c r="G110" s="143">
        <v>136</v>
      </c>
      <c r="H110" s="139"/>
      <c r="I110" s="142"/>
      <c r="J110" s="41"/>
      <c r="K110" s="141"/>
      <c r="L110" s="32"/>
      <c r="N110" s="30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J110" s="33"/>
      <c r="AK110" s="33"/>
      <c r="AL110" s="33"/>
      <c r="AT110" s="153"/>
      <c r="AU110" s="155"/>
      <c r="AV110" s="33"/>
      <c r="BZ110" s="41"/>
    </row>
    <row r="111" spans="1:78" x14ac:dyDescent="0.25">
      <c r="B111" s="41"/>
      <c r="C111" s="144" t="s">
        <v>63</v>
      </c>
      <c r="D111" s="41"/>
      <c r="E111" s="41"/>
      <c r="F111" s="41"/>
      <c r="G111" s="130"/>
      <c r="H111" s="139"/>
      <c r="I111" s="142"/>
      <c r="J111" s="41"/>
      <c r="K111" s="141"/>
      <c r="L111" s="32"/>
      <c r="N111" s="30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J111" s="33"/>
      <c r="AK111" s="33"/>
      <c r="AL111" s="33"/>
      <c r="AT111" s="153"/>
      <c r="AU111" s="155"/>
      <c r="AV111" s="33"/>
      <c r="BZ111" s="41"/>
    </row>
    <row r="112" spans="1:78" ht="15.75" thickBot="1" x14ac:dyDescent="0.3">
      <c r="B112" s="41"/>
      <c r="C112" s="144" t="s">
        <v>64</v>
      </c>
      <c r="D112" s="41"/>
      <c r="E112" s="41"/>
      <c r="F112" s="41"/>
      <c r="G112" s="130"/>
      <c r="H112" s="139"/>
      <c r="I112" s="142"/>
      <c r="J112" s="41"/>
      <c r="K112" s="141"/>
      <c r="L112" s="32"/>
      <c r="N112" s="30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J112" s="33"/>
      <c r="AK112" s="33"/>
      <c r="AL112" s="33"/>
      <c r="AT112" s="26"/>
      <c r="BZ112" s="41"/>
    </row>
    <row r="113" spans="1:78" ht="15.75" thickBot="1" x14ac:dyDescent="0.3">
      <c r="B113" s="41"/>
      <c r="C113" s="289" t="s">
        <v>86</v>
      </c>
      <c r="D113" s="289"/>
      <c r="E113" s="289"/>
      <c r="F113" s="290"/>
      <c r="G113" s="145">
        <f>AVERAGE(G97:G98)</f>
        <v>5.0280289330922248</v>
      </c>
      <c r="H113" s="139"/>
      <c r="I113" s="142"/>
      <c r="J113" s="41"/>
      <c r="K113" s="141"/>
      <c r="L113" s="32"/>
      <c r="N113" s="30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J113" s="33"/>
      <c r="AK113" s="33"/>
      <c r="AL113" s="33"/>
      <c r="AT113" s="26"/>
      <c r="BZ113" s="41"/>
    </row>
    <row r="114" spans="1:78" ht="15.75" thickBot="1" x14ac:dyDescent="0.3">
      <c r="B114" s="41"/>
      <c r="C114" s="41"/>
      <c r="D114" s="41"/>
      <c r="E114" s="41"/>
      <c r="F114" s="41"/>
      <c r="G114" s="146"/>
      <c r="H114" s="139"/>
      <c r="I114" s="142"/>
      <c r="J114" s="41"/>
      <c r="K114" s="141"/>
      <c r="L114" s="32"/>
      <c r="N114" s="30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J114" s="33"/>
      <c r="AK114" s="33"/>
      <c r="AL114" s="33"/>
      <c r="AM114" s="33"/>
      <c r="AN114" s="108"/>
      <c r="AO114" s="33"/>
      <c r="AP114" s="151"/>
      <c r="AQ114" s="153"/>
      <c r="AR114" s="155"/>
      <c r="AT114" s="26"/>
      <c r="BZ114" s="41"/>
    </row>
    <row r="115" spans="1:78" ht="15.75" thickBot="1" x14ac:dyDescent="0.3">
      <c r="B115" s="41"/>
      <c r="C115" s="289" t="s">
        <v>28</v>
      </c>
      <c r="D115" s="289"/>
      <c r="E115" s="289"/>
      <c r="F115" s="290"/>
      <c r="G115" s="145">
        <f>G110/G113</f>
        <v>27.048372594857039</v>
      </c>
      <c r="H115" s="139"/>
      <c r="I115" s="142"/>
      <c r="J115" s="41"/>
      <c r="K115" s="141"/>
      <c r="L115" s="32"/>
      <c r="N115" s="30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Q115" s="153"/>
      <c r="AR115" s="155"/>
      <c r="AT115" s="26"/>
      <c r="BZ115" s="41"/>
    </row>
    <row r="116" spans="1:78" x14ac:dyDescent="0.25">
      <c r="F116" s="27"/>
      <c r="H116" s="28"/>
      <c r="J116" s="29"/>
      <c r="L116" s="32"/>
      <c r="N116" s="30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Q116" s="153"/>
      <c r="AR116" s="155"/>
      <c r="AT116" s="26"/>
      <c r="BZ116" s="41"/>
    </row>
    <row r="117" spans="1:78" x14ac:dyDescent="0.25">
      <c r="F117" s="27"/>
      <c r="H117" s="28"/>
      <c r="J117" s="29"/>
      <c r="L117" s="32"/>
      <c r="N117" s="30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Q117" s="153"/>
      <c r="AR117" s="155"/>
      <c r="AT117" s="26"/>
      <c r="BZ117" s="41"/>
    </row>
    <row r="118" spans="1:78" x14ac:dyDescent="0.25">
      <c r="A118" s="25" t="s">
        <v>24</v>
      </c>
      <c r="B118" s="42" t="s">
        <v>90</v>
      </c>
      <c r="C118" s="67"/>
      <c r="D118" s="130"/>
      <c r="E118" s="131"/>
      <c r="F118" s="130"/>
      <c r="G118" s="131"/>
      <c r="H118" s="131"/>
      <c r="I118" s="130"/>
      <c r="J118" s="67"/>
      <c r="K118" s="131"/>
      <c r="L118" s="81"/>
      <c r="M118" s="41"/>
      <c r="N118" s="82"/>
      <c r="AQ118" s="153"/>
      <c r="AR118" s="155"/>
      <c r="AT118" s="26"/>
    </row>
    <row r="119" spans="1:78" x14ac:dyDescent="0.25">
      <c r="B119" s="283" t="s">
        <v>91</v>
      </c>
      <c r="C119" s="283"/>
      <c r="D119" s="283"/>
      <c r="E119" s="283"/>
      <c r="F119" s="283"/>
      <c r="G119" s="283"/>
      <c r="H119" s="283"/>
      <c r="I119" s="283"/>
      <c r="J119" s="283"/>
      <c r="K119" s="283"/>
      <c r="L119" s="81"/>
      <c r="M119" s="41"/>
      <c r="N119" s="82"/>
      <c r="AQ119" s="153"/>
      <c r="AR119" s="155"/>
      <c r="AT119" s="26"/>
    </row>
    <row r="120" spans="1:78" ht="15.75" thickBot="1" x14ac:dyDescent="0.3">
      <c r="B120" s="47"/>
      <c r="C120" s="47"/>
      <c r="D120" s="35"/>
      <c r="E120" s="47"/>
      <c r="F120" s="47"/>
      <c r="G120" s="35"/>
      <c r="H120" s="35"/>
      <c r="I120" s="35"/>
      <c r="J120" s="35"/>
      <c r="K120" s="34"/>
      <c r="L120" s="142"/>
      <c r="M120" s="141"/>
      <c r="N120" s="142"/>
      <c r="AQ120" s="153"/>
      <c r="AR120" s="155"/>
      <c r="AT120" s="26"/>
    </row>
    <row r="121" spans="1:78" ht="15.75" thickBot="1" x14ac:dyDescent="0.3">
      <c r="B121" s="47" t="s">
        <v>8</v>
      </c>
      <c r="C121" s="47" t="s">
        <v>34</v>
      </c>
      <c r="D121" s="67"/>
      <c r="E121" s="46" t="s">
        <v>124</v>
      </c>
      <c r="F121" s="47" t="s">
        <v>12</v>
      </c>
      <c r="G121" s="66"/>
      <c r="H121" s="35"/>
      <c r="I121" s="35"/>
      <c r="J121" s="35"/>
      <c r="K121" s="35"/>
      <c r="L121" s="130"/>
      <c r="M121" s="141"/>
      <c r="N121" s="142"/>
      <c r="AQ121" s="153"/>
      <c r="AR121" s="155"/>
      <c r="AT121" s="26"/>
    </row>
    <row r="122" spans="1:78" x14ac:dyDescent="0.25">
      <c r="B122" s="119">
        <v>0</v>
      </c>
      <c r="C122" s="148">
        <f t="shared" ref="C122:C129" si="25">D97*$G$115</f>
        <v>-3.8151411616615309</v>
      </c>
      <c r="D122" s="67"/>
      <c r="E122" s="35">
        <f>F97</f>
        <v>25</v>
      </c>
      <c r="F122" s="148">
        <f t="shared" ref="F122:F129" si="26">G97*$G$115</f>
        <v>133.95384523167297</v>
      </c>
      <c r="G122" s="131"/>
      <c r="H122" s="197"/>
      <c r="I122" s="198"/>
      <c r="J122" s="149"/>
      <c r="K122" s="150"/>
      <c r="L122" s="130"/>
      <c r="M122" s="141"/>
      <c r="N122" s="142"/>
      <c r="AQ122" s="153"/>
      <c r="AR122" s="155"/>
      <c r="AT122" s="26"/>
      <c r="AU122" s="147"/>
      <c r="AV122" s="26"/>
    </row>
    <row r="123" spans="1:78" x14ac:dyDescent="0.25">
      <c r="B123" s="119">
        <v>0.25</v>
      </c>
      <c r="C123" s="148">
        <f t="shared" si="25"/>
        <v>8.8530839777018553</v>
      </c>
      <c r="D123" s="67"/>
      <c r="E123" s="35">
        <f t="shared" ref="E123:E127" si="27">F98</f>
        <v>26</v>
      </c>
      <c r="F123" s="148">
        <f t="shared" si="26"/>
        <v>138.04615476832706</v>
      </c>
      <c r="G123" s="131"/>
      <c r="H123" s="151"/>
      <c r="I123" s="149"/>
      <c r="J123" s="149"/>
      <c r="K123" s="150"/>
      <c r="L123" s="130"/>
      <c r="M123" s="141"/>
      <c r="N123" s="142"/>
      <c r="AQ123" s="153"/>
      <c r="AR123" s="155"/>
      <c r="AT123" s="26"/>
    </row>
    <row r="124" spans="1:78" x14ac:dyDescent="0.25">
      <c r="B124" s="119">
        <v>0.5</v>
      </c>
      <c r="C124" s="148">
        <f t="shared" si="25"/>
        <v>336.0748066894443</v>
      </c>
      <c r="D124" s="67"/>
      <c r="E124" s="35">
        <f t="shared" si="27"/>
        <v>27</v>
      </c>
      <c r="F124" s="148">
        <f t="shared" si="26"/>
        <v>115.31019600791224</v>
      </c>
      <c r="G124" s="131"/>
      <c r="H124" s="151"/>
      <c r="I124" s="149"/>
      <c r="J124" s="149"/>
      <c r="K124" s="150"/>
      <c r="L124" s="130"/>
      <c r="M124" s="141"/>
      <c r="N124" s="142"/>
      <c r="AT124" s="26"/>
      <c r="AV124" s="26"/>
    </row>
    <row r="125" spans="1:78" x14ac:dyDescent="0.25">
      <c r="B125" s="119">
        <v>1</v>
      </c>
      <c r="C125" s="148">
        <f t="shared" si="25"/>
        <v>27.953245819097301</v>
      </c>
      <c r="D125" s="67"/>
      <c r="E125" s="35">
        <f t="shared" si="27"/>
        <v>28</v>
      </c>
      <c r="F125" s="148">
        <f t="shared" si="26"/>
        <v>117.43787088653121</v>
      </c>
      <c r="G125" s="131"/>
      <c r="H125" s="151"/>
      <c r="I125" s="149"/>
      <c r="J125" s="149"/>
      <c r="K125" s="150"/>
      <c r="L125" s="130"/>
      <c r="M125" s="141"/>
      <c r="N125" s="142"/>
      <c r="AT125" s="26"/>
      <c r="AV125" s="26"/>
    </row>
    <row r="126" spans="1:78" x14ac:dyDescent="0.25">
      <c r="B126" s="119">
        <v>1.5</v>
      </c>
      <c r="C126" s="148">
        <f t="shared" si="25"/>
        <v>43.140442366480869</v>
      </c>
      <c r="D126" s="67"/>
      <c r="E126" s="35">
        <f t="shared" si="27"/>
        <v>29</v>
      </c>
      <c r="F126" s="148">
        <f t="shared" si="26"/>
        <v>94.220943475394122</v>
      </c>
      <c r="G126" s="131"/>
      <c r="H126" s="151"/>
      <c r="I126" s="149"/>
      <c r="J126" s="149"/>
      <c r="K126" s="150"/>
      <c r="L126" s="130"/>
      <c r="M126" s="141"/>
      <c r="N126" s="142"/>
      <c r="AT126" s="26"/>
      <c r="AV126" s="26"/>
    </row>
    <row r="127" spans="1:78" x14ac:dyDescent="0.25">
      <c r="B127" s="119">
        <v>3</v>
      </c>
      <c r="C127" s="148">
        <f t="shared" si="25"/>
        <v>83.688545225678837</v>
      </c>
      <c r="D127" s="67"/>
      <c r="E127" s="35">
        <f t="shared" si="27"/>
        <v>30</v>
      </c>
      <c r="F127" s="148">
        <f t="shared" si="26"/>
        <v>105.14463825451058</v>
      </c>
      <c r="G127" s="131"/>
      <c r="H127" s="151"/>
      <c r="I127" s="149"/>
      <c r="J127" s="149"/>
      <c r="K127" s="150"/>
      <c r="L127" s="130"/>
      <c r="M127" s="141"/>
      <c r="N127" s="142"/>
      <c r="AT127" s="26"/>
      <c r="AV127" s="26"/>
    </row>
    <row r="128" spans="1:78" x14ac:dyDescent="0.25">
      <c r="B128" s="119">
        <v>5</v>
      </c>
      <c r="C128" s="148">
        <f t="shared" si="25"/>
        <v>126.12791464364923</v>
      </c>
      <c r="D128" s="67"/>
      <c r="E128" s="35">
        <f>F103</f>
        <v>31</v>
      </c>
      <c r="F128" s="148">
        <f t="shared" si="26"/>
        <v>118.22046394533361</v>
      </c>
      <c r="G128" s="131"/>
      <c r="H128" s="151"/>
      <c r="I128" s="149"/>
      <c r="J128" s="149"/>
      <c r="K128" s="150"/>
      <c r="L128" s="130"/>
      <c r="M128" s="141"/>
      <c r="N128" s="142"/>
      <c r="AT128" s="26"/>
      <c r="AV128" s="26"/>
    </row>
    <row r="129" spans="1:48" x14ac:dyDescent="0.25">
      <c r="A129" s="25"/>
      <c r="B129" s="119">
        <v>7</v>
      </c>
      <c r="C129" s="148">
        <f t="shared" si="25"/>
        <v>193.7896061859378</v>
      </c>
      <c r="D129" s="67"/>
      <c r="E129" s="35">
        <f>F104</f>
        <v>32</v>
      </c>
      <c r="F129" s="148">
        <f t="shared" si="26"/>
        <v>92.57423724749745</v>
      </c>
      <c r="G129" s="131"/>
      <c r="H129" s="151"/>
      <c r="I129" s="149"/>
      <c r="J129" s="149"/>
      <c r="K129" s="150"/>
      <c r="L129" s="130"/>
      <c r="M129" s="131"/>
      <c r="N129" s="130"/>
      <c r="AT129" s="26"/>
      <c r="AV129" s="26"/>
    </row>
    <row r="130" spans="1:48" x14ac:dyDescent="0.25">
      <c r="E130" s="132">
        <f>I97</f>
        <v>33</v>
      </c>
      <c r="F130" s="148">
        <f t="shared" ref="F130:F137" si="28">J97*$G$115</f>
        <v>130.26913624647847</v>
      </c>
      <c r="G130" s="151"/>
      <c r="H130" s="151"/>
      <c r="I130" s="149"/>
      <c r="J130" s="149"/>
      <c r="K130" s="150"/>
      <c r="L130" s="34"/>
      <c r="M130" s="34"/>
      <c r="N130" s="34"/>
      <c r="AT130" s="26"/>
      <c r="AV130" s="26"/>
    </row>
    <row r="131" spans="1:48" x14ac:dyDescent="0.25">
      <c r="E131" s="132">
        <f t="shared" ref="E131:E137" si="29">I98</f>
        <v>34</v>
      </c>
      <c r="F131" s="148">
        <f t="shared" si="28"/>
        <v>111.91080740873949</v>
      </c>
      <c r="G131" s="151"/>
      <c r="H131" s="151"/>
      <c r="I131" s="149"/>
      <c r="J131" s="149"/>
      <c r="K131" s="150"/>
      <c r="L131" s="34"/>
      <c r="M131" s="34"/>
      <c r="N131" s="34"/>
      <c r="AT131" s="26"/>
      <c r="AV131" s="26"/>
    </row>
    <row r="132" spans="1:48" x14ac:dyDescent="0.25">
      <c r="E132" s="132">
        <f t="shared" si="29"/>
        <v>35</v>
      </c>
      <c r="F132" s="148">
        <f t="shared" si="28"/>
        <v>132.04627465084218</v>
      </c>
      <c r="G132" s="151"/>
      <c r="H132" s="151"/>
      <c r="I132" s="149"/>
      <c r="J132" s="149"/>
      <c r="K132" s="150"/>
      <c r="L132" s="66"/>
      <c r="M132" s="66"/>
      <c r="N132" s="66"/>
      <c r="AT132" s="26"/>
      <c r="AV132" s="26"/>
    </row>
    <row r="133" spans="1:48" x14ac:dyDescent="0.25">
      <c r="E133" s="132">
        <f t="shared" si="29"/>
        <v>36</v>
      </c>
      <c r="F133" s="148">
        <f t="shared" si="28"/>
        <v>99.193670203200867</v>
      </c>
      <c r="G133" s="151"/>
      <c r="H133" s="151"/>
      <c r="I133" s="149"/>
      <c r="J133" s="149"/>
      <c r="K133" s="150"/>
      <c r="L133" s="152"/>
      <c r="M133" s="33"/>
      <c r="N133" s="67"/>
      <c r="AT133" s="26"/>
      <c r="AV133" s="26"/>
    </row>
    <row r="134" spans="1:48" x14ac:dyDescent="0.25">
      <c r="E134" s="132">
        <f t="shared" si="29"/>
        <v>37</v>
      </c>
      <c r="F134" s="148">
        <f t="shared" si="28"/>
        <v>113.89989809986214</v>
      </c>
      <c r="G134" s="151"/>
      <c r="H134" s="153"/>
      <c r="I134" s="160"/>
      <c r="J134" s="33"/>
      <c r="K134" s="33"/>
      <c r="L134" s="152"/>
      <c r="M134" s="33"/>
      <c r="N134" s="67"/>
    </row>
    <row r="135" spans="1:48" x14ac:dyDescent="0.25">
      <c r="E135" s="132">
        <f t="shared" si="29"/>
        <v>38</v>
      </c>
      <c r="F135" s="148">
        <f t="shared" si="28"/>
        <v>203.55571539890909</v>
      </c>
      <c r="G135" s="151"/>
      <c r="H135" s="151"/>
      <c r="I135" s="160"/>
      <c r="J135" s="33"/>
      <c r="K135" s="33"/>
      <c r="L135" s="152"/>
      <c r="M135" s="33"/>
      <c r="N135" s="67"/>
    </row>
    <row r="136" spans="1:48" x14ac:dyDescent="0.25">
      <c r="E136" s="132">
        <f t="shared" si="29"/>
        <v>39</v>
      </c>
      <c r="F136" s="148">
        <f t="shared" si="28"/>
        <v>109.90541269555838</v>
      </c>
      <c r="G136" s="151"/>
      <c r="H136" s="28"/>
      <c r="I136" s="29"/>
      <c r="L136" s="152"/>
      <c r="M136" s="33"/>
      <c r="N136" s="67"/>
    </row>
    <row r="137" spans="1:48" x14ac:dyDescent="0.25">
      <c r="E137" s="132">
        <f t="shared" si="29"/>
        <v>40</v>
      </c>
      <c r="F137" s="148">
        <f t="shared" si="28"/>
        <v>103.92183660013191</v>
      </c>
      <c r="G137" s="151"/>
      <c r="H137" s="153"/>
      <c r="I137" s="29"/>
      <c r="L137" s="152"/>
      <c r="M137" s="33"/>
      <c r="N137" s="67"/>
    </row>
    <row r="138" spans="1:48" x14ac:dyDescent="0.25">
      <c r="E138" s="132">
        <f>L97</f>
        <v>41</v>
      </c>
      <c r="F138" s="148">
        <f t="shared" ref="F138:F145" si="30">M97*$G$115</f>
        <v>101.86752982077563</v>
      </c>
      <c r="G138" s="154"/>
      <c r="H138" s="153"/>
      <c r="I138" s="25"/>
      <c r="J138" s="25"/>
      <c r="K138" s="25"/>
      <c r="L138" s="152"/>
      <c r="M138" s="33"/>
      <c r="N138" s="67"/>
    </row>
    <row r="139" spans="1:48" x14ac:dyDescent="0.25">
      <c r="E139" s="132">
        <f t="shared" ref="E139:E145" si="31">L98</f>
        <v>42</v>
      </c>
      <c r="F139" s="148">
        <f t="shared" si="30"/>
        <v>110.29670922495957</v>
      </c>
      <c r="G139" s="151"/>
      <c r="H139" s="153"/>
      <c r="I139" s="29"/>
      <c r="L139" s="152"/>
      <c r="M139" s="33"/>
      <c r="N139" s="67"/>
    </row>
    <row r="140" spans="1:48" x14ac:dyDescent="0.25">
      <c r="E140" s="132">
        <f t="shared" si="31"/>
        <v>43</v>
      </c>
      <c r="F140" s="148">
        <f t="shared" si="30"/>
        <v>69.764910387819953</v>
      </c>
      <c r="G140" s="151"/>
      <c r="H140" s="153"/>
      <c r="I140" s="29"/>
      <c r="L140" s="152"/>
      <c r="M140" s="33"/>
      <c r="N140" s="67"/>
    </row>
    <row r="141" spans="1:48" x14ac:dyDescent="0.25">
      <c r="B141" s="33"/>
      <c r="C141" s="33"/>
      <c r="D141" s="33"/>
      <c r="E141" s="132">
        <f t="shared" si="31"/>
        <v>44</v>
      </c>
      <c r="F141" s="148">
        <f t="shared" si="30"/>
        <v>132.35605106995149</v>
      </c>
      <c r="G141" s="151"/>
      <c r="H141" s="153"/>
      <c r="I141" s="29"/>
      <c r="L141" s="33"/>
      <c r="M141" s="33"/>
      <c r="N141" s="33"/>
    </row>
    <row r="142" spans="1:48" x14ac:dyDescent="0.25">
      <c r="B142" s="33"/>
      <c r="C142" s="33"/>
      <c r="D142" s="33"/>
      <c r="E142" s="132">
        <f t="shared" si="31"/>
        <v>45</v>
      </c>
      <c r="F142" s="148">
        <f t="shared" si="30"/>
        <v>95.949169813582728</v>
      </c>
      <c r="G142" s="151"/>
      <c r="H142" s="153"/>
      <c r="I142" s="29"/>
      <c r="L142" s="33"/>
      <c r="M142" s="33"/>
      <c r="N142" s="33"/>
    </row>
    <row r="143" spans="1:48" x14ac:dyDescent="0.25">
      <c r="B143" s="33"/>
      <c r="C143" s="33"/>
      <c r="D143" s="33"/>
      <c r="E143" s="132">
        <f t="shared" si="31"/>
        <v>46</v>
      </c>
      <c r="F143" s="148">
        <f t="shared" si="30"/>
        <v>90.911226997542428</v>
      </c>
      <c r="G143" s="151"/>
      <c r="H143" s="153"/>
      <c r="I143" s="29"/>
      <c r="L143" s="153"/>
      <c r="M143" s="155"/>
      <c r="N143" s="33"/>
    </row>
    <row r="144" spans="1:48" x14ac:dyDescent="0.25">
      <c r="B144" s="33"/>
      <c r="C144" s="33"/>
      <c r="D144" s="33"/>
      <c r="E144" s="132">
        <f t="shared" si="31"/>
        <v>47</v>
      </c>
      <c r="F144" s="148">
        <f t="shared" si="30"/>
        <v>116.03572498951031</v>
      </c>
      <c r="G144" s="151"/>
      <c r="H144" s="153"/>
      <c r="I144" s="29"/>
      <c r="L144" s="153"/>
      <c r="M144" s="155"/>
      <c r="N144" s="33"/>
    </row>
    <row r="145" spans="1:14" x14ac:dyDescent="0.25">
      <c r="B145" s="33"/>
      <c r="C145" s="33"/>
      <c r="D145" s="33"/>
      <c r="E145" s="132">
        <f t="shared" si="31"/>
        <v>48</v>
      </c>
      <c r="F145" s="148">
        <f t="shared" si="30"/>
        <v>92.75358149013968</v>
      </c>
      <c r="G145" s="151"/>
      <c r="H145" s="153"/>
      <c r="I145" s="33"/>
      <c r="J145" s="67"/>
      <c r="L145" s="153"/>
      <c r="M145" s="155"/>
      <c r="N145" s="33"/>
    </row>
    <row r="146" spans="1:14" x14ac:dyDescent="0.25">
      <c r="B146" s="33"/>
      <c r="C146" s="33"/>
      <c r="D146" s="33"/>
      <c r="F146" s="27"/>
      <c r="H146" s="28"/>
      <c r="J146" s="29"/>
      <c r="L146" s="153"/>
      <c r="M146" s="155"/>
      <c r="N146" s="33"/>
    </row>
    <row r="147" spans="1:14" x14ac:dyDescent="0.25">
      <c r="A147" s="25" t="s">
        <v>25</v>
      </c>
      <c r="B147" s="25" t="s">
        <v>73</v>
      </c>
      <c r="D147" s="33"/>
      <c r="F147" s="27"/>
      <c r="H147" s="28"/>
      <c r="J147" s="29"/>
      <c r="L147" s="153"/>
      <c r="M147" s="155"/>
      <c r="N147" s="33"/>
    </row>
    <row r="148" spans="1:14" x14ac:dyDescent="0.25">
      <c r="A148" s="25"/>
      <c r="C148" s="26" t="s">
        <v>71</v>
      </c>
      <c r="D148" s="33"/>
      <c r="F148" s="27"/>
      <c r="H148" s="28"/>
      <c r="J148" s="29"/>
      <c r="L148" s="153"/>
      <c r="M148" s="155"/>
      <c r="N148" s="33"/>
    </row>
    <row r="149" spans="1:14" x14ac:dyDescent="0.25">
      <c r="A149" s="25"/>
      <c r="C149" s="26" t="s">
        <v>107</v>
      </c>
      <c r="D149" s="156"/>
      <c r="E149" s="25"/>
      <c r="F149" s="25"/>
      <c r="G149" s="25"/>
      <c r="H149" s="25"/>
      <c r="I149" s="25"/>
      <c r="J149" s="25"/>
      <c r="K149" s="25"/>
      <c r="L149" s="153"/>
      <c r="M149" s="155"/>
      <c r="N149" s="33"/>
    </row>
    <row r="150" spans="1:14" x14ac:dyDescent="0.25">
      <c r="A150" s="25"/>
      <c r="C150" s="26" t="s">
        <v>75</v>
      </c>
      <c r="D150" s="33"/>
      <c r="F150" s="27"/>
      <c r="H150" s="28"/>
      <c r="J150" s="29"/>
      <c r="L150" s="153"/>
      <c r="M150" s="155"/>
      <c r="N150" s="33"/>
    </row>
    <row r="151" spans="1:14" x14ac:dyDescent="0.25">
      <c r="A151" s="25"/>
      <c r="C151" s="26" t="s">
        <v>108</v>
      </c>
      <c r="D151" s="33"/>
      <c r="F151" s="27"/>
      <c r="H151" s="28"/>
      <c r="J151" s="29"/>
      <c r="L151" s="153"/>
      <c r="M151" s="155"/>
      <c r="N151" s="33"/>
    </row>
    <row r="152" spans="1:14" x14ac:dyDescent="0.25">
      <c r="B152" s="33"/>
      <c r="C152" s="33"/>
      <c r="D152" s="33"/>
      <c r="F152" s="27"/>
      <c r="H152" s="28"/>
      <c r="J152" s="29"/>
      <c r="L152" s="153"/>
      <c r="M152" s="155"/>
      <c r="N152" s="33"/>
    </row>
  </sheetData>
  <mergeCells count="19">
    <mergeCell ref="Q31:AB31"/>
    <mergeCell ref="C45:N45"/>
    <mergeCell ref="B57:N57"/>
    <mergeCell ref="M17:O17"/>
    <mergeCell ref="D17:F17"/>
    <mergeCell ref="G17:I17"/>
    <mergeCell ref="J17:L17"/>
    <mergeCell ref="B28:AB28"/>
    <mergeCell ref="B14:O14"/>
    <mergeCell ref="B119:K119"/>
    <mergeCell ref="L60:N60"/>
    <mergeCell ref="B71:N71"/>
    <mergeCell ref="C113:F113"/>
    <mergeCell ref="C115:F115"/>
    <mergeCell ref="C60:E60"/>
    <mergeCell ref="F60:H60"/>
    <mergeCell ref="I60:K60"/>
    <mergeCell ref="D31:O31"/>
    <mergeCell ref="B110:F1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52"/>
  <sheetViews>
    <sheetView topLeftCell="A64" workbookViewId="0">
      <selection activeCell="M78" sqref="M78"/>
    </sheetView>
  </sheetViews>
  <sheetFormatPr defaultRowHeight="15" x14ac:dyDescent="0.25"/>
  <cols>
    <col min="1" max="1" width="11" style="26" customWidth="1"/>
    <col min="2" max="3" width="10.7109375" style="26" customWidth="1"/>
    <col min="4" max="4" width="9.42578125" style="26" customWidth="1"/>
    <col min="5" max="5" width="8.7109375" style="26" customWidth="1"/>
    <col min="6" max="11" width="9.140625" style="26"/>
    <col min="12" max="12" width="11.5703125" style="26" customWidth="1"/>
    <col min="13" max="34" width="9.140625" style="26"/>
    <col min="35" max="35" width="11.85546875" style="26" customWidth="1"/>
    <col min="36" max="36" width="10.140625" style="26" bestFit="1" customWidth="1"/>
    <col min="37" max="37" width="11.140625" style="26" customWidth="1"/>
    <col min="38" max="38" width="10.85546875" style="26" bestFit="1" customWidth="1"/>
    <col min="39" max="39" width="10.7109375" style="26" bestFit="1" customWidth="1"/>
    <col min="40" max="40" width="11.140625" style="27" customWidth="1"/>
    <col min="41" max="41" width="11.140625" style="26" customWidth="1"/>
    <col min="42" max="42" width="12.28515625" style="28" customWidth="1"/>
    <col min="43" max="43" width="12.28515625" style="26" bestFit="1" customWidth="1"/>
    <col min="44" max="44" width="11.140625" style="29" customWidth="1"/>
    <col min="45" max="45" width="11.140625" style="26" customWidth="1"/>
    <col min="46" max="46" width="11.140625" style="32" customWidth="1"/>
    <col min="47" max="47" width="11.140625" style="26" customWidth="1"/>
    <col min="48" max="48" width="11.140625" style="30" customWidth="1"/>
    <col min="49" max="49" width="10.140625" style="26" customWidth="1"/>
    <col min="78" max="16384" width="9.140625" style="26"/>
  </cols>
  <sheetData>
    <row r="1" spans="1:78" x14ac:dyDescent="0.25">
      <c r="A1" s="25" t="s">
        <v>84</v>
      </c>
      <c r="F1" s="27"/>
      <c r="H1" s="28"/>
      <c r="J1" s="29"/>
      <c r="L1" s="25" t="s">
        <v>46</v>
      </c>
      <c r="N1" s="30"/>
      <c r="P1"/>
      <c r="Q1"/>
      <c r="R1"/>
      <c r="S1"/>
      <c r="T1"/>
      <c r="U1"/>
      <c r="V1"/>
      <c r="W1"/>
      <c r="X1"/>
      <c r="Y1"/>
      <c r="Z1"/>
      <c r="AA1"/>
      <c r="AB1"/>
    </row>
    <row r="2" spans="1:78" x14ac:dyDescent="0.25">
      <c r="A2" s="25" t="s">
        <v>47</v>
      </c>
      <c r="F2" s="27"/>
      <c r="H2" s="28"/>
      <c r="J2" s="29"/>
      <c r="L2" s="25" t="s">
        <v>99</v>
      </c>
      <c r="N2" s="30"/>
      <c r="P2"/>
      <c r="Q2"/>
      <c r="R2"/>
      <c r="S2"/>
      <c r="T2"/>
      <c r="U2"/>
      <c r="V2"/>
      <c r="W2"/>
      <c r="X2"/>
      <c r="Y2"/>
      <c r="Z2"/>
      <c r="AA2"/>
      <c r="AB2"/>
    </row>
    <row r="3" spans="1:78" x14ac:dyDescent="0.25">
      <c r="A3" s="25"/>
      <c r="F3" s="27"/>
      <c r="H3" s="28"/>
      <c r="J3" s="29"/>
      <c r="L3" s="25" t="s">
        <v>100</v>
      </c>
      <c r="N3" s="30"/>
      <c r="P3"/>
      <c r="Q3"/>
      <c r="R3"/>
      <c r="S3"/>
      <c r="T3"/>
      <c r="U3"/>
      <c r="V3"/>
      <c r="W3"/>
      <c r="X3"/>
      <c r="Y3"/>
      <c r="Z3"/>
      <c r="AA3"/>
      <c r="AB3"/>
    </row>
    <row r="4" spans="1:78" x14ac:dyDescent="0.25">
      <c r="A4" s="25" t="s">
        <v>44</v>
      </c>
      <c r="B4" s="233">
        <v>3</v>
      </c>
      <c r="D4" s="25"/>
      <c r="F4" s="27"/>
      <c r="H4" s="28"/>
      <c r="J4" s="29"/>
      <c r="L4" s="25" t="s">
        <v>93</v>
      </c>
      <c r="N4" s="30"/>
      <c r="P4"/>
      <c r="Q4"/>
      <c r="R4"/>
      <c r="S4"/>
      <c r="T4"/>
      <c r="U4"/>
      <c r="V4"/>
      <c r="W4"/>
      <c r="X4"/>
      <c r="Y4"/>
      <c r="Z4"/>
      <c r="AA4"/>
      <c r="AB4"/>
    </row>
    <row r="5" spans="1:78" x14ac:dyDescent="0.25">
      <c r="A5" s="25" t="s">
        <v>15</v>
      </c>
      <c r="B5" s="31"/>
      <c r="F5" s="27"/>
      <c r="H5" s="28"/>
      <c r="J5" s="29"/>
      <c r="L5" s="25" t="s">
        <v>67</v>
      </c>
      <c r="N5" s="30"/>
      <c r="P5"/>
      <c r="Q5"/>
      <c r="R5"/>
      <c r="S5"/>
      <c r="T5"/>
      <c r="U5"/>
      <c r="V5"/>
      <c r="W5"/>
      <c r="X5"/>
      <c r="Y5"/>
      <c r="Z5"/>
      <c r="AA5"/>
      <c r="AB5"/>
    </row>
    <row r="6" spans="1:78" x14ac:dyDescent="0.25">
      <c r="A6" s="25" t="s">
        <v>13</v>
      </c>
      <c r="F6" s="27"/>
      <c r="H6" s="28"/>
      <c r="J6" s="29"/>
      <c r="L6" s="25" t="s">
        <v>101</v>
      </c>
      <c r="N6" s="30"/>
      <c r="P6"/>
      <c r="Q6"/>
      <c r="R6"/>
      <c r="S6"/>
      <c r="T6"/>
      <c r="U6"/>
      <c r="V6"/>
      <c r="W6"/>
      <c r="X6"/>
      <c r="Y6"/>
      <c r="Z6"/>
      <c r="AA6"/>
      <c r="AB6"/>
    </row>
    <row r="7" spans="1:78" ht="17.25" x14ac:dyDescent="0.25">
      <c r="A7" s="25" t="s">
        <v>45</v>
      </c>
      <c r="B7" s="25" t="s">
        <v>102</v>
      </c>
      <c r="F7" s="27"/>
      <c r="H7" s="28"/>
      <c r="J7" s="29"/>
      <c r="L7" s="25" t="s">
        <v>103</v>
      </c>
      <c r="N7" s="30"/>
      <c r="P7"/>
      <c r="Q7"/>
      <c r="R7"/>
      <c r="S7"/>
      <c r="T7"/>
      <c r="U7"/>
      <c r="V7"/>
      <c r="W7"/>
      <c r="X7"/>
      <c r="Y7"/>
      <c r="Z7"/>
      <c r="AA7"/>
      <c r="AB7"/>
    </row>
    <row r="8" spans="1:78" ht="13.5" customHeight="1" x14ac:dyDescent="0.25">
      <c r="B8" s="25" t="s">
        <v>41</v>
      </c>
      <c r="F8" s="27"/>
      <c r="H8" s="28"/>
      <c r="J8" s="29"/>
      <c r="L8" s="25" t="s">
        <v>65</v>
      </c>
      <c r="N8" s="30"/>
      <c r="P8"/>
      <c r="Q8"/>
      <c r="R8"/>
      <c r="S8"/>
      <c r="T8"/>
      <c r="U8"/>
      <c r="V8"/>
      <c r="W8"/>
      <c r="X8"/>
      <c r="Y8"/>
      <c r="Z8"/>
      <c r="AA8"/>
      <c r="AB8"/>
    </row>
    <row r="9" spans="1:78" x14ac:dyDescent="0.25">
      <c r="A9" s="25"/>
      <c r="B9" s="25"/>
      <c r="F9" s="27"/>
      <c r="H9" s="28"/>
      <c r="J9" s="29"/>
      <c r="N9" s="30"/>
      <c r="P9"/>
      <c r="Q9"/>
      <c r="R9"/>
      <c r="S9"/>
      <c r="T9"/>
      <c r="U9"/>
      <c r="V9"/>
      <c r="W9"/>
      <c r="X9"/>
      <c r="Y9"/>
      <c r="Z9"/>
      <c r="AA9"/>
      <c r="AB9"/>
    </row>
    <row r="10" spans="1:78" x14ac:dyDescent="0.25">
      <c r="AI10" s="25"/>
      <c r="AR10" s="26"/>
    </row>
    <row r="11" spans="1:78" x14ac:dyDescent="0.25">
      <c r="AI11" s="25"/>
      <c r="AJ11" s="33"/>
    </row>
    <row r="12" spans="1:78" x14ac:dyDescent="0.25">
      <c r="AI12" s="25"/>
      <c r="AJ12" s="33"/>
    </row>
    <row r="13" spans="1:78" x14ac:dyDescent="0.25">
      <c r="AI13" s="25"/>
      <c r="AJ13" s="33"/>
    </row>
    <row r="14" spans="1:78" x14ac:dyDescent="0.25">
      <c r="A14" s="25" t="s">
        <v>21</v>
      </c>
      <c r="B14" s="295" t="s">
        <v>40</v>
      </c>
      <c r="C14" s="295"/>
      <c r="D14" s="295"/>
      <c r="E14" s="295"/>
      <c r="F14" s="295"/>
      <c r="G14" s="295"/>
      <c r="H14" s="295"/>
      <c r="I14" s="295"/>
      <c r="J14" s="295"/>
      <c r="K14" s="295"/>
      <c r="L14" s="295"/>
      <c r="M14" s="295"/>
      <c r="N14" s="295"/>
      <c r="O14" s="295"/>
      <c r="AN14" s="26"/>
      <c r="AP14" s="26"/>
      <c r="AR14" s="26"/>
      <c r="AT14" s="26"/>
      <c r="AV14" s="26"/>
    </row>
    <row r="15" spans="1:78" x14ac:dyDescent="0.25">
      <c r="A15" s="25"/>
      <c r="B15" s="227"/>
      <c r="C15" s="227"/>
      <c r="D15" s="227"/>
      <c r="E15" s="227"/>
      <c r="F15" s="227"/>
      <c r="G15" s="227"/>
      <c r="H15" s="227"/>
      <c r="I15" s="227"/>
      <c r="J15" s="227"/>
      <c r="K15" s="227"/>
      <c r="L15" s="227"/>
      <c r="M15" s="227"/>
      <c r="N15" s="227"/>
      <c r="O15" s="227"/>
      <c r="AN15" s="26"/>
      <c r="AP15" s="26"/>
      <c r="AR15" s="26"/>
      <c r="AT15" s="26"/>
      <c r="AV15" s="26"/>
    </row>
    <row r="16" spans="1:78" ht="15.75" thickBot="1" x14ac:dyDescent="0.3">
      <c r="B16" s="35"/>
      <c r="C16" s="35"/>
      <c r="D16" s="234">
        <v>1</v>
      </c>
      <c r="E16" s="39">
        <v>2</v>
      </c>
      <c r="F16" s="40">
        <v>3</v>
      </c>
      <c r="G16" s="39">
        <v>4</v>
      </c>
      <c r="H16" s="39">
        <v>5</v>
      </c>
      <c r="I16" s="39">
        <v>6</v>
      </c>
      <c r="J16" s="234">
        <v>7</v>
      </c>
      <c r="K16" s="39">
        <v>8</v>
      </c>
      <c r="L16" s="40">
        <v>9</v>
      </c>
      <c r="M16" s="39">
        <v>10</v>
      </c>
      <c r="N16" s="39">
        <v>11</v>
      </c>
      <c r="O16" s="40">
        <v>12</v>
      </c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N16" s="26"/>
      <c r="AP16" s="26"/>
      <c r="AR16" s="26"/>
      <c r="AT16" s="26"/>
      <c r="AV16" s="26"/>
      <c r="BZ16" s="41"/>
    </row>
    <row r="17" spans="1:78" ht="15.75" customHeight="1" thickBot="1" x14ac:dyDescent="0.3">
      <c r="B17" s="35"/>
      <c r="C17" s="239"/>
      <c r="D17" s="287" t="s">
        <v>36</v>
      </c>
      <c r="E17" s="288"/>
      <c r="F17" s="288"/>
      <c r="G17" s="288" t="s">
        <v>119</v>
      </c>
      <c r="H17" s="288"/>
      <c r="I17" s="288"/>
      <c r="J17" s="288" t="s">
        <v>119</v>
      </c>
      <c r="K17" s="288"/>
      <c r="L17" s="288"/>
      <c r="M17" s="288" t="s">
        <v>119</v>
      </c>
      <c r="N17" s="288"/>
      <c r="O17" s="29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N17" s="26"/>
      <c r="AP17" s="26"/>
      <c r="AR17" s="26"/>
      <c r="AT17" s="26"/>
      <c r="AV17" s="26"/>
      <c r="BZ17" s="41"/>
    </row>
    <row r="18" spans="1:78" x14ac:dyDescent="0.25">
      <c r="B18" s="41"/>
      <c r="C18" s="190" t="s">
        <v>0</v>
      </c>
      <c r="D18" s="240">
        <v>0</v>
      </c>
      <c r="E18" s="49">
        <v>0</v>
      </c>
      <c r="F18" s="50">
        <v>0</v>
      </c>
      <c r="G18" s="211">
        <v>49</v>
      </c>
      <c r="H18" s="212">
        <f t="shared" ref="H18:H25" si="0">G18</f>
        <v>49</v>
      </c>
      <c r="I18" s="212">
        <f t="shared" ref="I18:I25" si="1">G18</f>
        <v>49</v>
      </c>
      <c r="J18" s="211">
        <v>57</v>
      </c>
      <c r="K18" s="212">
        <f t="shared" ref="K18:K25" si="2">J18</f>
        <v>57</v>
      </c>
      <c r="L18" s="213">
        <f t="shared" ref="L18:L25" si="3">J18</f>
        <v>57</v>
      </c>
      <c r="M18" s="211">
        <v>65</v>
      </c>
      <c r="N18" s="51">
        <f t="shared" ref="N18:N25" si="4">M18</f>
        <v>65</v>
      </c>
      <c r="O18" s="118">
        <f t="shared" ref="O18:O25" si="5">M18</f>
        <v>65</v>
      </c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N18" s="26"/>
      <c r="AP18" s="26"/>
      <c r="AR18" s="26"/>
      <c r="AT18" s="26"/>
      <c r="AV18" s="26"/>
      <c r="BZ18" s="41"/>
    </row>
    <row r="19" spans="1:78" x14ac:dyDescent="0.25">
      <c r="B19" s="41"/>
      <c r="C19" s="36" t="s">
        <v>1</v>
      </c>
      <c r="D19" s="242">
        <v>0.25</v>
      </c>
      <c r="E19" s="60">
        <v>0.25</v>
      </c>
      <c r="F19" s="61">
        <v>0.25</v>
      </c>
      <c r="G19" s="214">
        <v>50</v>
      </c>
      <c r="H19" s="215">
        <f t="shared" si="0"/>
        <v>50</v>
      </c>
      <c r="I19" s="215">
        <f t="shared" si="1"/>
        <v>50</v>
      </c>
      <c r="J19" s="214">
        <v>58</v>
      </c>
      <c r="K19" s="215">
        <f t="shared" si="2"/>
        <v>58</v>
      </c>
      <c r="L19" s="216">
        <f t="shared" si="3"/>
        <v>58</v>
      </c>
      <c r="M19" s="214">
        <v>66</v>
      </c>
      <c r="N19" s="62">
        <f t="shared" si="4"/>
        <v>66</v>
      </c>
      <c r="O19" s="171">
        <f t="shared" si="5"/>
        <v>66</v>
      </c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N19" s="26"/>
      <c r="AP19" s="26"/>
      <c r="AR19" s="26"/>
      <c r="AT19" s="26"/>
      <c r="AV19" s="26"/>
      <c r="BZ19" s="41"/>
    </row>
    <row r="20" spans="1:78" x14ac:dyDescent="0.25">
      <c r="B20" s="41"/>
      <c r="C20" s="58" t="s">
        <v>2</v>
      </c>
      <c r="D20" s="254">
        <v>0.5</v>
      </c>
      <c r="E20" s="64">
        <v>0.5</v>
      </c>
      <c r="F20" s="65">
        <v>0.5</v>
      </c>
      <c r="G20" s="217">
        <v>51</v>
      </c>
      <c r="H20" s="148">
        <f t="shared" si="0"/>
        <v>51</v>
      </c>
      <c r="I20" s="148">
        <f t="shared" si="1"/>
        <v>51</v>
      </c>
      <c r="J20" s="217">
        <v>59</v>
      </c>
      <c r="K20" s="148">
        <f t="shared" si="2"/>
        <v>59</v>
      </c>
      <c r="L20" s="218">
        <f t="shared" si="3"/>
        <v>59</v>
      </c>
      <c r="M20" s="217">
        <v>67</v>
      </c>
      <c r="N20" s="66">
        <f t="shared" si="4"/>
        <v>67</v>
      </c>
      <c r="O20" s="129">
        <f t="shared" si="5"/>
        <v>67</v>
      </c>
      <c r="P20" s="67"/>
      <c r="Q20" s="66"/>
      <c r="R20" s="68"/>
      <c r="S20" s="66"/>
      <c r="T20" s="66"/>
      <c r="U20" s="66"/>
      <c r="V20" s="66"/>
      <c r="W20" s="66"/>
      <c r="X20" s="66"/>
      <c r="Y20" s="66"/>
      <c r="Z20" s="66"/>
      <c r="AA20" s="66"/>
      <c r="AB20" s="66"/>
      <c r="AN20" s="26"/>
      <c r="AP20" s="26"/>
      <c r="AR20" s="26"/>
      <c r="AT20" s="26"/>
      <c r="AV20" s="26"/>
      <c r="BZ20" s="41"/>
    </row>
    <row r="21" spans="1:78" x14ac:dyDescent="0.25">
      <c r="B21" s="41"/>
      <c r="C21" s="36" t="s">
        <v>3</v>
      </c>
      <c r="D21" s="246">
        <v>1</v>
      </c>
      <c r="E21" s="60">
        <v>1</v>
      </c>
      <c r="F21" s="61">
        <v>1</v>
      </c>
      <c r="G21" s="214">
        <v>52</v>
      </c>
      <c r="H21" s="215">
        <f t="shared" si="0"/>
        <v>52</v>
      </c>
      <c r="I21" s="215">
        <f t="shared" si="1"/>
        <v>52</v>
      </c>
      <c r="J21" s="214">
        <v>60</v>
      </c>
      <c r="K21" s="215">
        <f t="shared" si="2"/>
        <v>60</v>
      </c>
      <c r="L21" s="216">
        <f t="shared" si="3"/>
        <v>60</v>
      </c>
      <c r="M21" s="214">
        <v>68</v>
      </c>
      <c r="N21" s="62">
        <f t="shared" si="4"/>
        <v>68</v>
      </c>
      <c r="O21" s="171">
        <f t="shared" si="5"/>
        <v>68</v>
      </c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N21" s="26"/>
      <c r="AP21" s="26"/>
      <c r="AR21" s="26"/>
      <c r="AT21" s="26"/>
      <c r="AV21" s="26"/>
      <c r="BZ21" s="41"/>
    </row>
    <row r="22" spans="1:78" x14ac:dyDescent="0.25">
      <c r="B22" s="41"/>
      <c r="C22" s="58" t="s">
        <v>4</v>
      </c>
      <c r="D22" s="244">
        <v>1.5</v>
      </c>
      <c r="E22" s="64">
        <v>1.5</v>
      </c>
      <c r="F22" s="65">
        <v>1.5</v>
      </c>
      <c r="G22" s="217">
        <v>53</v>
      </c>
      <c r="H22" s="148">
        <f t="shared" si="0"/>
        <v>53</v>
      </c>
      <c r="I22" s="148">
        <f t="shared" si="1"/>
        <v>53</v>
      </c>
      <c r="J22" s="217">
        <v>61</v>
      </c>
      <c r="K22" s="148">
        <f t="shared" si="2"/>
        <v>61</v>
      </c>
      <c r="L22" s="218">
        <f t="shared" si="3"/>
        <v>61</v>
      </c>
      <c r="M22" s="217">
        <v>69</v>
      </c>
      <c r="N22" s="66">
        <f t="shared" si="4"/>
        <v>69</v>
      </c>
      <c r="O22" s="129">
        <f t="shared" si="5"/>
        <v>69</v>
      </c>
      <c r="P22" s="66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N22" s="26"/>
      <c r="AP22" s="26"/>
      <c r="AR22" s="26"/>
      <c r="AT22" s="26"/>
      <c r="AV22" s="26"/>
      <c r="BZ22" s="41"/>
    </row>
    <row r="23" spans="1:78" x14ac:dyDescent="0.25">
      <c r="B23" s="41"/>
      <c r="C23" s="36" t="s">
        <v>5</v>
      </c>
      <c r="D23" s="246">
        <v>3</v>
      </c>
      <c r="E23" s="60">
        <v>3</v>
      </c>
      <c r="F23" s="61">
        <v>3</v>
      </c>
      <c r="G23" s="214">
        <v>54</v>
      </c>
      <c r="H23" s="215">
        <f t="shared" si="0"/>
        <v>54</v>
      </c>
      <c r="I23" s="215">
        <f t="shared" si="1"/>
        <v>54</v>
      </c>
      <c r="J23" s="214">
        <v>62</v>
      </c>
      <c r="K23" s="215">
        <f t="shared" si="2"/>
        <v>62</v>
      </c>
      <c r="L23" s="216">
        <f t="shared" si="3"/>
        <v>62</v>
      </c>
      <c r="M23" s="214">
        <v>70</v>
      </c>
      <c r="N23" s="62">
        <f t="shared" si="4"/>
        <v>70</v>
      </c>
      <c r="O23" s="171">
        <f t="shared" si="5"/>
        <v>70</v>
      </c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N23" s="26"/>
      <c r="AP23" s="26"/>
      <c r="AR23" s="26"/>
      <c r="AT23" s="26"/>
      <c r="AV23" s="26"/>
      <c r="BZ23" s="41"/>
    </row>
    <row r="24" spans="1:78" x14ac:dyDescent="0.25">
      <c r="B24" s="41"/>
      <c r="C24" s="58" t="s">
        <v>6</v>
      </c>
      <c r="D24" s="244">
        <v>5</v>
      </c>
      <c r="E24" s="64">
        <v>5</v>
      </c>
      <c r="F24" s="65">
        <v>5</v>
      </c>
      <c r="G24" s="217">
        <v>55</v>
      </c>
      <c r="H24" s="148">
        <f t="shared" si="0"/>
        <v>55</v>
      </c>
      <c r="I24" s="148">
        <f t="shared" si="1"/>
        <v>55</v>
      </c>
      <c r="J24" s="217">
        <v>63</v>
      </c>
      <c r="K24" s="148">
        <f t="shared" si="2"/>
        <v>63</v>
      </c>
      <c r="L24" s="218">
        <f t="shared" si="3"/>
        <v>63</v>
      </c>
      <c r="M24" s="217">
        <v>71</v>
      </c>
      <c r="N24" s="66">
        <f t="shared" si="4"/>
        <v>71</v>
      </c>
      <c r="O24" s="129">
        <f t="shared" si="5"/>
        <v>71</v>
      </c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N24" s="26"/>
      <c r="AP24" s="26"/>
      <c r="AR24" s="26"/>
      <c r="AT24" s="26"/>
      <c r="AV24" s="26"/>
      <c r="BZ24" s="41"/>
    </row>
    <row r="25" spans="1:78" ht="15.75" thickBot="1" x14ac:dyDescent="0.3">
      <c r="B25" s="41"/>
      <c r="C25" s="36" t="s">
        <v>7</v>
      </c>
      <c r="D25" s="247">
        <v>7</v>
      </c>
      <c r="E25" s="176">
        <v>7</v>
      </c>
      <c r="F25" s="177">
        <v>7</v>
      </c>
      <c r="G25" s="219">
        <v>56</v>
      </c>
      <c r="H25" s="220">
        <f t="shared" si="0"/>
        <v>56</v>
      </c>
      <c r="I25" s="220">
        <f t="shared" si="1"/>
        <v>56</v>
      </c>
      <c r="J25" s="219">
        <v>64</v>
      </c>
      <c r="K25" s="220">
        <f t="shared" si="2"/>
        <v>64</v>
      </c>
      <c r="L25" s="221">
        <f t="shared" si="3"/>
        <v>64</v>
      </c>
      <c r="M25" s="219">
        <v>72</v>
      </c>
      <c r="N25" s="231">
        <f t="shared" si="4"/>
        <v>72</v>
      </c>
      <c r="O25" s="178">
        <f t="shared" si="5"/>
        <v>72</v>
      </c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N25" s="26"/>
      <c r="AP25" s="26"/>
      <c r="AR25" s="26"/>
      <c r="AT25" s="26"/>
      <c r="AV25" s="26"/>
      <c r="BZ25" s="41"/>
    </row>
    <row r="26" spans="1:78" x14ac:dyDescent="0.25"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N26" s="26"/>
      <c r="AP26" s="26"/>
      <c r="AR26" s="26"/>
      <c r="AT26" s="26"/>
      <c r="AV26" s="26"/>
      <c r="BZ26" s="41"/>
    </row>
    <row r="27" spans="1:78" x14ac:dyDescent="0.25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N27" s="26"/>
      <c r="AP27" s="26"/>
      <c r="AR27" s="26"/>
      <c r="AT27" s="26"/>
      <c r="AV27" s="26"/>
      <c r="BZ27" s="41"/>
    </row>
    <row r="28" spans="1:78" x14ac:dyDescent="0.25">
      <c r="A28" s="25" t="s">
        <v>19</v>
      </c>
      <c r="B28" s="300" t="s">
        <v>42</v>
      </c>
      <c r="C28" s="300"/>
      <c r="D28" s="300"/>
      <c r="E28" s="300"/>
      <c r="F28" s="300"/>
      <c r="G28" s="300"/>
      <c r="H28" s="300"/>
      <c r="I28" s="300"/>
      <c r="J28" s="300"/>
      <c r="K28" s="300"/>
      <c r="L28" s="300"/>
      <c r="M28" s="300"/>
      <c r="N28" s="300"/>
      <c r="O28" s="300"/>
      <c r="P28" s="300"/>
      <c r="Q28" s="300"/>
      <c r="R28" s="300"/>
      <c r="S28" s="300"/>
      <c r="T28" s="300"/>
      <c r="U28" s="300"/>
      <c r="V28" s="300"/>
      <c r="W28" s="300"/>
      <c r="X28" s="300"/>
      <c r="Y28" s="300"/>
      <c r="Z28" s="300"/>
      <c r="AA28" s="300"/>
      <c r="AB28" s="300"/>
      <c r="AN28" s="26"/>
      <c r="AP28" s="26"/>
      <c r="AR28" s="26"/>
      <c r="AT28" s="26"/>
      <c r="AV28" s="26"/>
      <c r="BZ28" s="41"/>
    </row>
    <row r="29" spans="1:78" x14ac:dyDescent="0.25">
      <c r="A29" s="25"/>
      <c r="B29" s="83" t="s">
        <v>14</v>
      </c>
      <c r="C29" s="230"/>
      <c r="D29" s="230"/>
      <c r="E29" s="230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  <c r="AB29" s="230"/>
      <c r="AN29" s="26"/>
      <c r="AP29" s="26"/>
      <c r="AR29" s="26"/>
      <c r="AT29" s="26"/>
      <c r="AV29" s="26"/>
      <c r="BZ29" s="41"/>
    </row>
    <row r="30" spans="1:78" ht="15.75" thickBot="1" x14ac:dyDescent="0.3"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N30" s="26"/>
      <c r="AP30" s="26"/>
      <c r="AR30" s="26"/>
      <c r="AT30" s="26"/>
      <c r="AV30" s="26"/>
      <c r="BZ30" s="41"/>
    </row>
    <row r="31" spans="1:78" ht="15.75" thickBot="1" x14ac:dyDescent="0.3">
      <c r="B31" s="41"/>
      <c r="C31" s="41"/>
      <c r="D31" s="297" t="s">
        <v>79</v>
      </c>
      <c r="E31" s="298"/>
      <c r="F31" s="298"/>
      <c r="G31" s="298"/>
      <c r="H31" s="298"/>
      <c r="I31" s="298"/>
      <c r="J31" s="298"/>
      <c r="K31" s="298"/>
      <c r="L31" s="298"/>
      <c r="M31" s="298"/>
      <c r="N31" s="298"/>
      <c r="O31" s="299"/>
      <c r="P31" s="41"/>
      <c r="Q31" s="297" t="s">
        <v>80</v>
      </c>
      <c r="R31" s="298"/>
      <c r="S31" s="298"/>
      <c r="T31" s="298"/>
      <c r="U31" s="298"/>
      <c r="V31" s="298"/>
      <c r="W31" s="298"/>
      <c r="X31" s="298"/>
      <c r="Y31" s="298"/>
      <c r="Z31" s="298"/>
      <c r="AA31" s="298"/>
      <c r="AB31" s="299"/>
      <c r="AN31" s="26"/>
      <c r="AP31" s="26"/>
      <c r="AR31" s="26"/>
      <c r="AT31" s="26"/>
      <c r="AV31" s="26"/>
      <c r="BZ31" s="41"/>
    </row>
    <row r="32" spans="1:78" ht="15.75" thickBot="1" x14ac:dyDescent="0.3">
      <c r="B32" s="87"/>
      <c r="C32" s="79" t="s">
        <v>131</v>
      </c>
      <c r="D32" s="259">
        <v>1</v>
      </c>
      <c r="E32" s="88">
        <v>2</v>
      </c>
      <c r="F32" s="88">
        <v>3</v>
      </c>
      <c r="G32" s="89">
        <v>4</v>
      </c>
      <c r="H32" s="260">
        <v>5</v>
      </c>
      <c r="I32" s="90">
        <v>6</v>
      </c>
      <c r="J32" s="88">
        <v>7</v>
      </c>
      <c r="K32" s="88">
        <v>8</v>
      </c>
      <c r="L32" s="88">
        <v>9</v>
      </c>
      <c r="M32" s="89">
        <v>10</v>
      </c>
      <c r="N32" s="260">
        <v>11</v>
      </c>
      <c r="O32" s="261">
        <v>12</v>
      </c>
      <c r="P32" s="41"/>
      <c r="Q32" s="259">
        <v>1</v>
      </c>
      <c r="R32" s="260">
        <v>2</v>
      </c>
      <c r="S32" s="260">
        <v>3</v>
      </c>
      <c r="T32" s="89">
        <v>4</v>
      </c>
      <c r="U32" s="260">
        <v>5</v>
      </c>
      <c r="V32" s="90">
        <v>6</v>
      </c>
      <c r="W32" s="260">
        <v>7</v>
      </c>
      <c r="X32" s="260">
        <v>8</v>
      </c>
      <c r="Y32" s="260">
        <v>9</v>
      </c>
      <c r="Z32" s="89">
        <v>10</v>
      </c>
      <c r="AA32" s="260">
        <v>11</v>
      </c>
      <c r="AB32" s="261">
        <v>12</v>
      </c>
      <c r="AN32" s="26"/>
      <c r="AP32" s="26"/>
      <c r="AR32" s="26"/>
      <c r="AT32" s="26"/>
      <c r="AV32" s="26"/>
      <c r="BZ32" s="41"/>
    </row>
    <row r="33" spans="1:78" x14ac:dyDescent="0.25">
      <c r="B33" s="41"/>
      <c r="C33" s="41">
        <v>24.4</v>
      </c>
      <c r="D33" s="92">
        <v>0.73129999999999995</v>
      </c>
      <c r="E33" s="93">
        <v>0.71499999999999997</v>
      </c>
      <c r="F33" s="93">
        <v>0.72350000000000003</v>
      </c>
      <c r="G33" s="94">
        <v>0.45100000000000001</v>
      </c>
      <c r="H33" s="93">
        <v>0.46600000000000003</v>
      </c>
      <c r="I33" s="95">
        <v>0.47399999999999998</v>
      </c>
      <c r="J33" s="93">
        <v>0.60740000000000005</v>
      </c>
      <c r="K33" s="93">
        <v>0.61870000000000003</v>
      </c>
      <c r="L33" s="93">
        <v>0.62019999999999997</v>
      </c>
      <c r="M33" s="94">
        <v>0.56559999999999999</v>
      </c>
      <c r="N33" s="93">
        <v>0.55469999999999997</v>
      </c>
      <c r="O33" s="96">
        <v>0.49170000000000003</v>
      </c>
      <c r="P33" s="41"/>
      <c r="Q33" s="92">
        <v>4.2000000000000003E-2</v>
      </c>
      <c r="R33" s="93">
        <v>4.2000000000000003E-2</v>
      </c>
      <c r="S33" s="93">
        <v>4.2200000000000001E-2</v>
      </c>
      <c r="T33" s="94">
        <v>4.1300000000000003E-2</v>
      </c>
      <c r="U33" s="93">
        <v>4.2099999999999999E-2</v>
      </c>
      <c r="V33" s="95">
        <v>4.1700000000000001E-2</v>
      </c>
      <c r="W33" s="93">
        <v>4.1200000000000001E-2</v>
      </c>
      <c r="X33" s="93">
        <v>4.1599999999999998E-2</v>
      </c>
      <c r="Y33" s="93">
        <v>4.1799999999999997E-2</v>
      </c>
      <c r="Z33" s="94">
        <v>4.1799999999999997E-2</v>
      </c>
      <c r="AA33" s="93">
        <v>4.1599999999999998E-2</v>
      </c>
      <c r="AB33" s="96">
        <v>4.2299999999999997E-2</v>
      </c>
      <c r="AN33" s="26"/>
      <c r="AP33" s="26"/>
      <c r="AR33" s="26"/>
      <c r="AT33" s="26"/>
      <c r="AV33" s="26"/>
      <c r="BZ33" s="41"/>
    </row>
    <row r="34" spans="1:78" x14ac:dyDescent="0.25">
      <c r="B34" s="41"/>
      <c r="C34" s="41"/>
      <c r="D34" s="98">
        <v>0.71940000000000004</v>
      </c>
      <c r="E34" s="68">
        <v>0.72950000000000004</v>
      </c>
      <c r="F34" s="68">
        <v>0.70279999999999998</v>
      </c>
      <c r="G34" s="99">
        <v>0.4355</v>
      </c>
      <c r="H34" s="68">
        <v>0.47270000000000001</v>
      </c>
      <c r="I34" s="100">
        <v>0.42909999999999998</v>
      </c>
      <c r="J34" s="68">
        <v>0.57520000000000004</v>
      </c>
      <c r="K34" s="68">
        <v>0.55330000000000001</v>
      </c>
      <c r="L34" s="68">
        <v>0.57489999999999997</v>
      </c>
      <c r="M34" s="99">
        <v>0.60109999999999997</v>
      </c>
      <c r="N34" s="68">
        <v>0.60260000000000002</v>
      </c>
      <c r="O34" s="101">
        <v>0.60629999999999995</v>
      </c>
      <c r="P34" s="80"/>
      <c r="Q34" s="98">
        <v>4.1399999999999999E-2</v>
      </c>
      <c r="R34" s="68">
        <v>4.1399999999999999E-2</v>
      </c>
      <c r="S34" s="68">
        <v>4.1399999999999999E-2</v>
      </c>
      <c r="T34" s="99">
        <v>4.1500000000000002E-2</v>
      </c>
      <c r="U34" s="68">
        <v>4.2099999999999999E-2</v>
      </c>
      <c r="V34" s="100">
        <v>4.2200000000000001E-2</v>
      </c>
      <c r="W34" s="68">
        <v>4.1399999999999999E-2</v>
      </c>
      <c r="X34" s="68">
        <v>4.1200000000000001E-2</v>
      </c>
      <c r="Y34" s="68">
        <v>4.1599999999999998E-2</v>
      </c>
      <c r="Z34" s="99">
        <v>4.1099999999999998E-2</v>
      </c>
      <c r="AA34" s="68">
        <v>4.2900000000000001E-2</v>
      </c>
      <c r="AB34" s="101">
        <v>4.1700000000000001E-2</v>
      </c>
      <c r="AN34" s="26"/>
      <c r="AP34" s="26"/>
      <c r="AR34" s="26"/>
      <c r="AT34" s="26"/>
      <c r="AV34" s="26"/>
      <c r="BZ34" s="41"/>
    </row>
    <row r="35" spans="1:78" x14ac:dyDescent="0.25">
      <c r="B35" s="41"/>
      <c r="C35" s="41"/>
      <c r="D35" s="102">
        <v>0.71319999999999995</v>
      </c>
      <c r="E35" s="103">
        <v>0.68740000000000001</v>
      </c>
      <c r="F35" s="103">
        <v>0.68079999999999996</v>
      </c>
      <c r="G35" s="104">
        <v>0.51939999999999997</v>
      </c>
      <c r="H35" s="103">
        <v>0.54110000000000003</v>
      </c>
      <c r="I35" s="105">
        <v>0.52900000000000003</v>
      </c>
      <c r="J35" s="103">
        <v>0.56379999999999997</v>
      </c>
      <c r="K35" s="103">
        <v>0.55459999999999998</v>
      </c>
      <c r="L35" s="103">
        <v>0.55610000000000004</v>
      </c>
      <c r="M35" s="104">
        <v>0.49719999999999998</v>
      </c>
      <c r="N35" s="103">
        <v>0.51139999999999997</v>
      </c>
      <c r="O35" s="106">
        <v>0.51380000000000003</v>
      </c>
      <c r="P35" s="80"/>
      <c r="Q35" s="102">
        <v>4.02E-2</v>
      </c>
      <c r="R35" s="103">
        <v>4.0800000000000003E-2</v>
      </c>
      <c r="S35" s="103">
        <v>4.1099999999999998E-2</v>
      </c>
      <c r="T35" s="104">
        <v>4.1200000000000001E-2</v>
      </c>
      <c r="U35" s="103">
        <v>4.1399999999999999E-2</v>
      </c>
      <c r="V35" s="105">
        <v>4.1399999999999999E-2</v>
      </c>
      <c r="W35" s="103">
        <v>4.1000000000000002E-2</v>
      </c>
      <c r="X35" s="103">
        <v>4.1599999999999998E-2</v>
      </c>
      <c r="Y35" s="103">
        <v>4.1599999999999998E-2</v>
      </c>
      <c r="Z35" s="104">
        <v>4.1599999999999998E-2</v>
      </c>
      <c r="AA35" s="103">
        <v>4.1399999999999999E-2</v>
      </c>
      <c r="AB35" s="106">
        <v>4.1799999999999997E-2</v>
      </c>
      <c r="AN35" s="26"/>
      <c r="AP35" s="26"/>
      <c r="AR35" s="26"/>
      <c r="AT35" s="26"/>
      <c r="AV35" s="26"/>
      <c r="BZ35" s="41"/>
    </row>
    <row r="36" spans="1:78" x14ac:dyDescent="0.25">
      <c r="B36" s="41"/>
      <c r="C36" s="41"/>
      <c r="D36" s="98">
        <v>0.71850000000000003</v>
      </c>
      <c r="E36" s="68">
        <v>0.66830000000000001</v>
      </c>
      <c r="F36" s="68">
        <v>0.69310000000000005</v>
      </c>
      <c r="G36" s="99">
        <v>0.57879999999999998</v>
      </c>
      <c r="H36" s="68">
        <v>0.60009999999999997</v>
      </c>
      <c r="I36" s="100">
        <v>0.59440000000000004</v>
      </c>
      <c r="J36" s="68">
        <v>0.44929999999999998</v>
      </c>
      <c r="K36" s="68">
        <v>0.43690000000000001</v>
      </c>
      <c r="L36" s="68">
        <v>0.44569999999999999</v>
      </c>
      <c r="M36" s="99">
        <v>0.41899999999999998</v>
      </c>
      <c r="N36" s="68">
        <v>0.43809999999999999</v>
      </c>
      <c r="O36" s="101">
        <v>0.41549999999999998</v>
      </c>
      <c r="P36" s="80"/>
      <c r="Q36" s="98">
        <v>4.1399999999999999E-2</v>
      </c>
      <c r="R36" s="68">
        <v>4.0800000000000003E-2</v>
      </c>
      <c r="S36" s="68">
        <v>4.1300000000000003E-2</v>
      </c>
      <c r="T36" s="99">
        <v>4.1500000000000002E-2</v>
      </c>
      <c r="U36" s="68">
        <v>4.1700000000000001E-2</v>
      </c>
      <c r="V36" s="100">
        <v>4.1300000000000003E-2</v>
      </c>
      <c r="W36" s="68">
        <v>4.1700000000000001E-2</v>
      </c>
      <c r="X36" s="68">
        <v>4.2000000000000003E-2</v>
      </c>
      <c r="Y36" s="68">
        <v>4.2099999999999999E-2</v>
      </c>
      <c r="Z36" s="99">
        <v>4.2000000000000003E-2</v>
      </c>
      <c r="AA36" s="68">
        <v>4.1399999999999999E-2</v>
      </c>
      <c r="AB36" s="101">
        <v>4.2000000000000003E-2</v>
      </c>
      <c r="AN36" s="26"/>
      <c r="AP36" s="26"/>
      <c r="AR36" s="26"/>
      <c r="AT36" s="26"/>
      <c r="AV36" s="26"/>
      <c r="BZ36" s="41"/>
    </row>
    <row r="37" spans="1:78" x14ac:dyDescent="0.25">
      <c r="B37" s="41"/>
      <c r="C37" s="41"/>
      <c r="D37" s="102">
        <v>0.67730000000000001</v>
      </c>
      <c r="E37" s="103">
        <v>0.64649999999999996</v>
      </c>
      <c r="F37" s="103">
        <v>0.64749999999999996</v>
      </c>
      <c r="G37" s="104">
        <v>0.48730000000000001</v>
      </c>
      <c r="H37" s="103">
        <v>0.48770000000000002</v>
      </c>
      <c r="I37" s="105">
        <v>0.4778</v>
      </c>
      <c r="J37" s="103">
        <v>0.51600000000000001</v>
      </c>
      <c r="K37" s="103">
        <v>0.46060000000000001</v>
      </c>
      <c r="L37" s="103">
        <v>0.45040000000000002</v>
      </c>
      <c r="M37" s="104">
        <v>0.56930000000000003</v>
      </c>
      <c r="N37" s="103">
        <v>0.5837</v>
      </c>
      <c r="O37" s="106">
        <v>0.60470000000000002</v>
      </c>
      <c r="P37" s="80"/>
      <c r="Q37" s="102">
        <v>4.1399999999999999E-2</v>
      </c>
      <c r="R37" s="103">
        <v>4.0899999999999999E-2</v>
      </c>
      <c r="S37" s="103">
        <v>4.1000000000000002E-2</v>
      </c>
      <c r="T37" s="104">
        <v>4.1500000000000002E-2</v>
      </c>
      <c r="U37" s="103">
        <v>4.1700000000000001E-2</v>
      </c>
      <c r="V37" s="105">
        <v>4.1799999999999997E-2</v>
      </c>
      <c r="W37" s="103">
        <v>4.1599999999999998E-2</v>
      </c>
      <c r="X37" s="103">
        <v>4.1399999999999999E-2</v>
      </c>
      <c r="Y37" s="103">
        <v>4.2200000000000001E-2</v>
      </c>
      <c r="Z37" s="104">
        <v>4.1599999999999998E-2</v>
      </c>
      <c r="AA37" s="103">
        <v>4.1399999999999999E-2</v>
      </c>
      <c r="AB37" s="106">
        <v>4.07E-2</v>
      </c>
      <c r="AN37" s="26"/>
      <c r="AP37" s="26"/>
      <c r="AR37" s="26"/>
      <c r="AT37" s="26"/>
      <c r="AV37" s="26"/>
      <c r="BZ37" s="41"/>
    </row>
    <row r="38" spans="1:78" x14ac:dyDescent="0.25">
      <c r="B38" s="41"/>
      <c r="C38" s="41"/>
      <c r="D38" s="98">
        <v>0.57940000000000003</v>
      </c>
      <c r="E38" s="68">
        <v>0.57130000000000003</v>
      </c>
      <c r="F38" s="68">
        <v>0.55120000000000002</v>
      </c>
      <c r="G38" s="99">
        <v>0.4168</v>
      </c>
      <c r="H38" s="68">
        <v>0.42870000000000003</v>
      </c>
      <c r="I38" s="100">
        <v>0.4249</v>
      </c>
      <c r="J38" s="68">
        <v>0.54869999999999997</v>
      </c>
      <c r="K38" s="68">
        <v>0.50880000000000003</v>
      </c>
      <c r="L38" s="68">
        <v>0.48330000000000001</v>
      </c>
      <c r="M38" s="99">
        <v>0.55569999999999997</v>
      </c>
      <c r="N38" s="68">
        <v>0.58560000000000001</v>
      </c>
      <c r="O38" s="101">
        <v>0.49309999999999998</v>
      </c>
      <c r="P38" s="80"/>
      <c r="Q38" s="98">
        <v>4.1000000000000002E-2</v>
      </c>
      <c r="R38" s="68">
        <v>4.07E-2</v>
      </c>
      <c r="S38" s="68">
        <v>4.0599999999999997E-2</v>
      </c>
      <c r="T38" s="99">
        <v>4.1799999999999997E-2</v>
      </c>
      <c r="U38" s="68">
        <v>4.2000000000000003E-2</v>
      </c>
      <c r="V38" s="100">
        <v>4.1300000000000003E-2</v>
      </c>
      <c r="W38" s="68">
        <v>4.0800000000000003E-2</v>
      </c>
      <c r="X38" s="68">
        <v>4.1000000000000002E-2</v>
      </c>
      <c r="Y38" s="68">
        <v>4.2200000000000001E-2</v>
      </c>
      <c r="Z38" s="99">
        <v>4.07E-2</v>
      </c>
      <c r="AA38" s="68">
        <v>4.0300000000000002E-2</v>
      </c>
      <c r="AB38" s="101">
        <v>4.1000000000000002E-2</v>
      </c>
      <c r="AN38" s="26"/>
      <c r="AP38" s="26"/>
      <c r="AR38" s="26"/>
      <c r="AT38" s="26"/>
      <c r="AV38" s="26"/>
      <c r="BZ38" s="41"/>
    </row>
    <row r="39" spans="1:78" x14ac:dyDescent="0.25">
      <c r="B39" s="41"/>
      <c r="C39" s="41"/>
      <c r="D39" s="102">
        <v>0.50839999999999996</v>
      </c>
      <c r="E39" s="103">
        <v>0.48959999999999998</v>
      </c>
      <c r="F39" s="103">
        <v>0.47549999999999998</v>
      </c>
      <c r="G39" s="104">
        <v>0.48699999999999999</v>
      </c>
      <c r="H39" s="103">
        <v>0.49819999999999998</v>
      </c>
      <c r="I39" s="105">
        <v>0.49209999999999998</v>
      </c>
      <c r="J39" s="103">
        <v>0.51449999999999996</v>
      </c>
      <c r="K39" s="103">
        <v>0.495</v>
      </c>
      <c r="L39" s="103">
        <v>0.5272</v>
      </c>
      <c r="M39" s="104">
        <v>0.5534</v>
      </c>
      <c r="N39" s="103">
        <v>0.49299999999999999</v>
      </c>
      <c r="O39" s="106">
        <v>0.49730000000000002</v>
      </c>
      <c r="P39" s="80"/>
      <c r="Q39" s="102">
        <v>4.0599999999999997E-2</v>
      </c>
      <c r="R39" s="103">
        <v>4.1700000000000001E-2</v>
      </c>
      <c r="S39" s="103">
        <v>4.1200000000000001E-2</v>
      </c>
      <c r="T39" s="104">
        <v>4.1300000000000003E-2</v>
      </c>
      <c r="U39" s="103">
        <v>4.1500000000000002E-2</v>
      </c>
      <c r="V39" s="105">
        <v>4.1700000000000001E-2</v>
      </c>
      <c r="W39" s="103">
        <v>4.1500000000000002E-2</v>
      </c>
      <c r="X39" s="103">
        <v>4.1700000000000001E-2</v>
      </c>
      <c r="Y39" s="103">
        <v>4.1599999999999998E-2</v>
      </c>
      <c r="Z39" s="104">
        <v>4.0300000000000002E-2</v>
      </c>
      <c r="AA39" s="103">
        <v>4.1399999999999999E-2</v>
      </c>
      <c r="AB39" s="106">
        <v>4.1300000000000003E-2</v>
      </c>
      <c r="AN39" s="26"/>
      <c r="AP39" s="26"/>
      <c r="AR39" s="26"/>
      <c r="AT39" s="26"/>
      <c r="AV39" s="26"/>
      <c r="BZ39" s="41"/>
    </row>
    <row r="40" spans="1:78" ht="15.75" thickBot="1" x14ac:dyDescent="0.3">
      <c r="B40" s="41"/>
      <c r="C40" s="41"/>
      <c r="D40" s="109">
        <v>0.37009999999999998</v>
      </c>
      <c r="E40" s="110">
        <v>0.3271</v>
      </c>
      <c r="F40" s="110">
        <v>0.30549999999999999</v>
      </c>
      <c r="G40" s="111">
        <v>0.30220000000000002</v>
      </c>
      <c r="H40" s="110">
        <v>0.32619999999999999</v>
      </c>
      <c r="I40" s="112">
        <v>0.30509999999999998</v>
      </c>
      <c r="J40" s="110">
        <v>0.49120000000000003</v>
      </c>
      <c r="K40" s="110">
        <v>0.49830000000000002</v>
      </c>
      <c r="L40" s="110">
        <v>0.52070000000000005</v>
      </c>
      <c r="M40" s="111">
        <v>0.49819999999999998</v>
      </c>
      <c r="N40" s="110">
        <v>0.33150000000000002</v>
      </c>
      <c r="O40" s="113">
        <v>0.33450000000000002</v>
      </c>
      <c r="P40" s="80"/>
      <c r="Q40" s="109">
        <v>4.1799999999999997E-2</v>
      </c>
      <c r="R40" s="110">
        <v>4.2000000000000003E-2</v>
      </c>
      <c r="S40" s="110">
        <v>4.19E-2</v>
      </c>
      <c r="T40" s="111">
        <v>4.1799999999999997E-2</v>
      </c>
      <c r="U40" s="110">
        <v>4.2000000000000003E-2</v>
      </c>
      <c r="V40" s="112">
        <v>4.2500000000000003E-2</v>
      </c>
      <c r="W40" s="110">
        <v>4.2000000000000003E-2</v>
      </c>
      <c r="X40" s="110">
        <v>4.1599999999999998E-2</v>
      </c>
      <c r="Y40" s="110">
        <v>4.1099999999999998E-2</v>
      </c>
      <c r="Z40" s="111">
        <v>4.0399999999999998E-2</v>
      </c>
      <c r="AA40" s="110">
        <v>4.2500000000000003E-2</v>
      </c>
      <c r="AB40" s="113">
        <v>4.2099999999999999E-2</v>
      </c>
      <c r="AN40" s="26"/>
      <c r="AP40" s="26"/>
      <c r="AR40" s="26"/>
      <c r="AT40" s="26"/>
      <c r="AV40" s="26"/>
      <c r="BZ40" s="41"/>
    </row>
    <row r="41" spans="1:78" x14ac:dyDescent="0.25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N41" s="26"/>
      <c r="AP41" s="26"/>
      <c r="AR41" s="26"/>
      <c r="AT41" s="26"/>
      <c r="AV41" s="26"/>
      <c r="BZ41" s="41"/>
    </row>
    <row r="42" spans="1:78" ht="18" x14ac:dyDescent="0.35">
      <c r="A42" s="25" t="s">
        <v>18</v>
      </c>
      <c r="B42" s="230" t="s">
        <v>105</v>
      </c>
      <c r="C42" s="230"/>
      <c r="D42" s="230"/>
      <c r="E42" s="230"/>
      <c r="F42" s="230"/>
      <c r="G42" s="230"/>
      <c r="H42" s="230"/>
      <c r="I42" s="230"/>
      <c r="J42" s="230"/>
      <c r="K42" s="230"/>
      <c r="L42" s="230"/>
      <c r="M42" s="230"/>
      <c r="N42" s="230"/>
      <c r="O42" s="230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N42" s="26"/>
      <c r="AP42" s="26"/>
      <c r="AR42" s="26"/>
      <c r="AT42" s="26"/>
      <c r="AV42" s="26"/>
      <c r="BZ42" s="41"/>
    </row>
    <row r="43" spans="1:78" x14ac:dyDescent="0.25">
      <c r="B43" s="79" t="s">
        <v>109</v>
      </c>
      <c r="C43" s="79"/>
      <c r="D43" s="79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N43" s="26"/>
      <c r="AP43" s="26"/>
      <c r="AR43" s="26"/>
      <c r="AT43" s="26"/>
      <c r="AV43" s="26"/>
      <c r="BZ43" s="41"/>
    </row>
    <row r="44" spans="1:78" ht="15.75" thickBot="1" x14ac:dyDescent="0.3">
      <c r="B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N44" s="26"/>
      <c r="AP44" s="26"/>
      <c r="AR44" s="26"/>
      <c r="AT44" s="26"/>
      <c r="AV44" s="26"/>
      <c r="BZ44" s="41"/>
    </row>
    <row r="45" spans="1:78" ht="18.75" thickBot="1" x14ac:dyDescent="0.4">
      <c r="B45" s="115"/>
      <c r="C45" s="284" t="s">
        <v>106</v>
      </c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6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N45" s="26"/>
      <c r="AP45" s="26"/>
      <c r="AR45" s="26"/>
      <c r="AT45" s="26"/>
      <c r="AV45" s="26"/>
      <c r="BZ45" s="41"/>
    </row>
    <row r="46" spans="1:78" ht="15.75" thickBot="1" x14ac:dyDescent="0.3">
      <c r="A46" s="33"/>
      <c r="B46" s="116"/>
      <c r="C46" s="117">
        <v>1</v>
      </c>
      <c r="D46" s="66">
        <v>2</v>
      </c>
      <c r="E46" s="66">
        <v>3</v>
      </c>
      <c r="F46" s="89">
        <v>4</v>
      </c>
      <c r="G46" s="51">
        <v>5</v>
      </c>
      <c r="H46" s="53">
        <v>6</v>
      </c>
      <c r="I46" s="66">
        <v>7</v>
      </c>
      <c r="J46" s="66">
        <v>8</v>
      </c>
      <c r="K46" s="66">
        <v>9</v>
      </c>
      <c r="L46" s="52">
        <v>10</v>
      </c>
      <c r="M46" s="51">
        <v>11</v>
      </c>
      <c r="N46" s="118">
        <v>12</v>
      </c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N46" s="26"/>
      <c r="AP46" s="26"/>
      <c r="AR46" s="26"/>
      <c r="AT46" s="26"/>
      <c r="AV46" s="26"/>
      <c r="BZ46" s="41"/>
    </row>
    <row r="47" spans="1:78" x14ac:dyDescent="0.25">
      <c r="A47" s="33"/>
      <c r="B47" s="120" t="s">
        <v>0</v>
      </c>
      <c r="C47" s="121">
        <f t="shared" ref="C47:N54" si="6">D33-Q33</f>
        <v>0.68929999999999991</v>
      </c>
      <c r="D47" s="122">
        <f t="shared" si="6"/>
        <v>0.67299999999999993</v>
      </c>
      <c r="E47" s="123">
        <f t="shared" si="6"/>
        <v>0.68130000000000002</v>
      </c>
      <c r="F47" s="98">
        <f t="shared" si="6"/>
        <v>0.40970000000000001</v>
      </c>
      <c r="G47" s="122">
        <f t="shared" si="6"/>
        <v>0.42390000000000005</v>
      </c>
      <c r="H47" s="123">
        <f t="shared" si="6"/>
        <v>0.43229999999999996</v>
      </c>
      <c r="I47" s="121">
        <f t="shared" si="6"/>
        <v>0.56620000000000004</v>
      </c>
      <c r="J47" s="122">
        <f t="shared" si="6"/>
        <v>0.57710000000000006</v>
      </c>
      <c r="K47" s="123">
        <f t="shared" si="6"/>
        <v>0.57840000000000003</v>
      </c>
      <c r="L47" s="121">
        <f t="shared" si="6"/>
        <v>0.52380000000000004</v>
      </c>
      <c r="M47" s="122">
        <f t="shared" si="6"/>
        <v>0.5131</v>
      </c>
      <c r="N47" s="123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N47" s="26"/>
      <c r="AP47" s="26"/>
      <c r="AR47" s="26"/>
      <c r="AT47" s="26"/>
      <c r="AV47" s="26"/>
      <c r="BZ47" s="41"/>
    </row>
    <row r="48" spans="1:78" x14ac:dyDescent="0.25">
      <c r="A48" s="33"/>
      <c r="B48" s="120" t="s">
        <v>1</v>
      </c>
      <c r="C48" s="98">
        <f t="shared" si="6"/>
        <v>0.67800000000000005</v>
      </c>
      <c r="D48" s="68">
        <f t="shared" si="6"/>
        <v>0.68810000000000004</v>
      </c>
      <c r="E48" s="68">
        <f t="shared" si="6"/>
        <v>0.66139999999999999</v>
      </c>
      <c r="F48" s="98">
        <f t="shared" si="6"/>
        <v>0.39400000000000002</v>
      </c>
      <c r="G48" s="68">
        <f t="shared" si="6"/>
        <v>0.43059999999999998</v>
      </c>
      <c r="H48" s="101"/>
      <c r="I48" s="98">
        <f t="shared" si="6"/>
        <v>0.53380000000000005</v>
      </c>
      <c r="J48" s="68">
        <f t="shared" si="6"/>
        <v>0.5121</v>
      </c>
      <c r="K48" s="101">
        <f t="shared" si="6"/>
        <v>0.5333</v>
      </c>
      <c r="L48" s="98">
        <f t="shared" si="6"/>
        <v>0.55999999999999994</v>
      </c>
      <c r="M48" s="68">
        <f t="shared" si="6"/>
        <v>0.55969999999999998</v>
      </c>
      <c r="N48" s="101">
        <f t="shared" si="6"/>
        <v>0.56459999999999999</v>
      </c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N48" s="26"/>
      <c r="AP48" s="26"/>
      <c r="AR48" s="26"/>
      <c r="AT48" s="26"/>
      <c r="AV48" s="26"/>
      <c r="BZ48" s="41"/>
    </row>
    <row r="49" spans="1:78" x14ac:dyDescent="0.25">
      <c r="A49" s="33"/>
      <c r="B49" s="120" t="s">
        <v>2</v>
      </c>
      <c r="C49" s="98">
        <f t="shared" si="6"/>
        <v>0.67299999999999993</v>
      </c>
      <c r="D49" s="68">
        <f t="shared" si="6"/>
        <v>0.64660000000000006</v>
      </c>
      <c r="E49" s="101">
        <f t="shared" si="6"/>
        <v>0.63969999999999994</v>
      </c>
      <c r="F49" s="98">
        <f t="shared" si="6"/>
        <v>0.47819999999999996</v>
      </c>
      <c r="G49" s="68">
        <f t="shared" si="6"/>
        <v>0.49970000000000003</v>
      </c>
      <c r="H49" s="101">
        <f t="shared" si="6"/>
        <v>0.48760000000000003</v>
      </c>
      <c r="I49" s="98">
        <f t="shared" si="6"/>
        <v>0.52279999999999993</v>
      </c>
      <c r="J49" s="68">
        <f t="shared" si="6"/>
        <v>0.51300000000000001</v>
      </c>
      <c r="K49" s="101">
        <f t="shared" si="6"/>
        <v>0.51450000000000007</v>
      </c>
      <c r="L49" s="98">
        <f t="shared" si="6"/>
        <v>0.4556</v>
      </c>
      <c r="M49" s="68">
        <f t="shared" si="6"/>
        <v>0.47</v>
      </c>
      <c r="N49" s="101">
        <f t="shared" si="6"/>
        <v>0.47200000000000003</v>
      </c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N49" s="26"/>
      <c r="AP49" s="26"/>
      <c r="AR49" s="26"/>
      <c r="AT49" s="26"/>
      <c r="AV49" s="26"/>
      <c r="BZ49" s="41"/>
    </row>
    <row r="50" spans="1:78" x14ac:dyDescent="0.25">
      <c r="A50" s="33"/>
      <c r="B50" s="120" t="s">
        <v>3</v>
      </c>
      <c r="C50" s="98">
        <f t="shared" si="6"/>
        <v>0.67710000000000004</v>
      </c>
      <c r="D50" s="68">
        <f t="shared" si="6"/>
        <v>0.62749999999999995</v>
      </c>
      <c r="E50" s="101">
        <f t="shared" si="6"/>
        <v>0.65180000000000005</v>
      </c>
      <c r="F50" s="98">
        <f t="shared" si="6"/>
        <v>0.5373</v>
      </c>
      <c r="G50" s="68">
        <f t="shared" si="6"/>
        <v>0.55840000000000001</v>
      </c>
      <c r="H50" s="101">
        <f t="shared" si="6"/>
        <v>0.55310000000000004</v>
      </c>
      <c r="I50" s="98">
        <f t="shared" si="6"/>
        <v>0.40759999999999996</v>
      </c>
      <c r="J50" s="68">
        <f t="shared" si="6"/>
        <v>0.39490000000000003</v>
      </c>
      <c r="K50" s="101">
        <f t="shared" si="6"/>
        <v>0.40359999999999996</v>
      </c>
      <c r="L50" s="98">
        <f t="shared" si="6"/>
        <v>0.377</v>
      </c>
      <c r="M50" s="68">
        <f t="shared" si="6"/>
        <v>0.3967</v>
      </c>
      <c r="N50" s="101">
        <f t="shared" si="6"/>
        <v>0.3735</v>
      </c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N50" s="26"/>
      <c r="AP50" s="26"/>
      <c r="AR50" s="26"/>
      <c r="AT50" s="26"/>
      <c r="AV50" s="26"/>
      <c r="BZ50" s="41"/>
    </row>
    <row r="51" spans="1:78" x14ac:dyDescent="0.25">
      <c r="A51" s="33"/>
      <c r="B51" s="120" t="s">
        <v>4</v>
      </c>
      <c r="C51" s="98">
        <f t="shared" si="6"/>
        <v>0.63590000000000002</v>
      </c>
      <c r="D51" s="68">
        <f t="shared" si="6"/>
        <v>0.60559999999999992</v>
      </c>
      <c r="E51" s="101">
        <f t="shared" si="6"/>
        <v>0.60649999999999993</v>
      </c>
      <c r="F51" s="98">
        <f t="shared" si="6"/>
        <v>0.44580000000000003</v>
      </c>
      <c r="G51" s="68">
        <f t="shared" si="6"/>
        <v>0.44600000000000001</v>
      </c>
      <c r="H51" s="101">
        <f t="shared" si="6"/>
        <v>0.436</v>
      </c>
      <c r="I51" s="272"/>
      <c r="J51" s="68">
        <f t="shared" si="6"/>
        <v>0.41920000000000002</v>
      </c>
      <c r="K51" s="101">
        <f t="shared" si="6"/>
        <v>0.40820000000000001</v>
      </c>
      <c r="L51" s="98">
        <f t="shared" si="6"/>
        <v>0.52770000000000006</v>
      </c>
      <c r="M51" s="68">
        <f t="shared" si="6"/>
        <v>0.5423</v>
      </c>
      <c r="N51" s="101">
        <f t="shared" si="6"/>
        <v>0.56400000000000006</v>
      </c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N51" s="26"/>
      <c r="AP51" s="26"/>
      <c r="AR51" s="26"/>
      <c r="AT51" s="26"/>
      <c r="AV51" s="26"/>
      <c r="BZ51" s="41"/>
    </row>
    <row r="52" spans="1:78" x14ac:dyDescent="0.25">
      <c r="A52" s="33"/>
      <c r="B52" s="120" t="s">
        <v>5</v>
      </c>
      <c r="C52" s="98">
        <f t="shared" si="6"/>
        <v>0.53839999999999999</v>
      </c>
      <c r="D52" s="68">
        <f t="shared" si="6"/>
        <v>0.53060000000000007</v>
      </c>
      <c r="E52" s="101">
        <f t="shared" si="6"/>
        <v>0.51060000000000005</v>
      </c>
      <c r="F52" s="98">
        <f t="shared" si="6"/>
        <v>0.375</v>
      </c>
      <c r="G52" s="68">
        <f t="shared" si="6"/>
        <v>0.38670000000000004</v>
      </c>
      <c r="H52" s="101">
        <f t="shared" si="6"/>
        <v>0.3836</v>
      </c>
      <c r="I52" s="272"/>
      <c r="J52" s="68">
        <f t="shared" si="6"/>
        <v>0.46780000000000005</v>
      </c>
      <c r="K52" s="101">
        <f t="shared" si="6"/>
        <v>0.44109999999999999</v>
      </c>
      <c r="L52" s="98">
        <f t="shared" si="6"/>
        <v>0.51500000000000001</v>
      </c>
      <c r="M52" s="68">
        <f t="shared" si="6"/>
        <v>0.54530000000000001</v>
      </c>
      <c r="N52" s="273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N52" s="26"/>
      <c r="AP52" s="26"/>
      <c r="AR52" s="26"/>
      <c r="AT52" s="26"/>
      <c r="AV52" s="26"/>
      <c r="AW52" s="33"/>
      <c r="BZ52" s="41"/>
    </row>
    <row r="53" spans="1:78" x14ac:dyDescent="0.25">
      <c r="A53" s="33"/>
      <c r="B53" s="120" t="s">
        <v>6</v>
      </c>
      <c r="C53" s="98"/>
      <c r="D53" s="68">
        <f t="shared" si="6"/>
        <v>0.44789999999999996</v>
      </c>
      <c r="E53" s="101">
        <f t="shared" si="6"/>
        <v>0.43429999999999996</v>
      </c>
      <c r="F53" s="98">
        <f t="shared" si="6"/>
        <v>0.44569999999999999</v>
      </c>
      <c r="G53" s="68">
        <f t="shared" si="6"/>
        <v>0.45669999999999999</v>
      </c>
      <c r="H53" s="101">
        <f t="shared" si="6"/>
        <v>0.45039999999999997</v>
      </c>
      <c r="I53" s="98">
        <f t="shared" si="6"/>
        <v>0.47299999999999998</v>
      </c>
      <c r="J53" s="68">
        <f t="shared" si="6"/>
        <v>0.45329999999999998</v>
      </c>
      <c r="K53" s="101">
        <f t="shared" si="6"/>
        <v>0.48560000000000003</v>
      </c>
      <c r="L53" s="98">
        <f t="shared" si="6"/>
        <v>0.5131</v>
      </c>
      <c r="M53" s="68">
        <f t="shared" si="6"/>
        <v>0.4516</v>
      </c>
      <c r="N53" s="101">
        <f t="shared" si="6"/>
        <v>0.45600000000000002</v>
      </c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N53" s="26"/>
      <c r="AP53" s="26"/>
      <c r="AR53" s="26"/>
      <c r="AT53" s="26"/>
      <c r="AV53" s="26"/>
      <c r="AW53" s="33"/>
      <c r="BZ53" s="41"/>
    </row>
    <row r="54" spans="1:78" ht="15.75" thickBot="1" x14ac:dyDescent="0.3">
      <c r="A54" s="33"/>
      <c r="B54" s="133" t="s">
        <v>7</v>
      </c>
      <c r="C54" s="134">
        <f t="shared" si="6"/>
        <v>0.32829999999999998</v>
      </c>
      <c r="D54" s="135">
        <f t="shared" si="6"/>
        <v>0.28510000000000002</v>
      </c>
      <c r="E54" s="136"/>
      <c r="F54" s="134">
        <f t="shared" si="6"/>
        <v>0.26040000000000002</v>
      </c>
      <c r="G54" s="135">
        <f t="shared" si="6"/>
        <v>0.28420000000000001</v>
      </c>
      <c r="H54" s="136">
        <f t="shared" si="6"/>
        <v>0.2626</v>
      </c>
      <c r="I54" s="134">
        <f t="shared" si="6"/>
        <v>0.44920000000000004</v>
      </c>
      <c r="J54" s="135">
        <f t="shared" si="6"/>
        <v>0.45669999999999999</v>
      </c>
      <c r="K54" s="136">
        <f t="shared" si="6"/>
        <v>0.47960000000000003</v>
      </c>
      <c r="L54" s="134"/>
      <c r="M54" s="135">
        <f t="shared" si="6"/>
        <v>0.28900000000000003</v>
      </c>
      <c r="N54" s="136">
        <f t="shared" si="6"/>
        <v>0.29239999999999999</v>
      </c>
      <c r="P54" s="67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N54" s="26"/>
      <c r="AP54" s="26"/>
      <c r="AR54" s="26"/>
      <c r="AT54" s="26"/>
      <c r="AV54" s="26"/>
      <c r="AW54" s="33"/>
      <c r="BZ54" s="41"/>
    </row>
    <row r="55" spans="1:78" x14ac:dyDescent="0.25">
      <c r="A55" s="33"/>
      <c r="C55" s="137"/>
      <c r="D55" s="26" t="s">
        <v>54</v>
      </c>
      <c r="P55" s="67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N55" s="26"/>
      <c r="AP55" s="26"/>
      <c r="AR55" s="26"/>
      <c r="AT55" s="26"/>
      <c r="AV55" s="26"/>
      <c r="AW55" s="33"/>
      <c r="BZ55" s="41"/>
    </row>
    <row r="56" spans="1:78" x14ac:dyDescent="0.25">
      <c r="P56" s="67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N56" s="26"/>
      <c r="AP56" s="26"/>
      <c r="AR56" s="26"/>
      <c r="AT56" s="26"/>
      <c r="AV56" s="26"/>
      <c r="AW56" s="33"/>
      <c r="BZ56" s="41"/>
    </row>
    <row r="57" spans="1:78" x14ac:dyDescent="0.25">
      <c r="A57" s="25" t="s">
        <v>17</v>
      </c>
      <c r="B57" s="295" t="s">
        <v>48</v>
      </c>
      <c r="C57" s="295"/>
      <c r="D57" s="295"/>
      <c r="E57" s="295"/>
      <c r="F57" s="295"/>
      <c r="G57" s="295"/>
      <c r="H57" s="295"/>
      <c r="I57" s="295"/>
      <c r="J57" s="295"/>
      <c r="K57" s="295"/>
      <c r="L57" s="295"/>
      <c r="M57" s="295"/>
      <c r="N57" s="295"/>
      <c r="P57" s="67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N57" s="26"/>
      <c r="AP57" s="26"/>
      <c r="AR57" s="26"/>
      <c r="AT57" s="26"/>
      <c r="AV57" s="26"/>
      <c r="AW57" s="33"/>
      <c r="BZ57" s="41"/>
    </row>
    <row r="58" spans="1:78" x14ac:dyDescent="0.25">
      <c r="A58" s="25"/>
      <c r="B58" s="34" t="s">
        <v>98</v>
      </c>
      <c r="C58" s="227"/>
      <c r="D58" s="227"/>
      <c r="E58" s="227"/>
      <c r="F58" s="227"/>
      <c r="G58" s="227"/>
      <c r="H58" s="227"/>
      <c r="I58" s="227"/>
      <c r="J58" s="227"/>
      <c r="K58" s="227"/>
      <c r="L58" s="227"/>
      <c r="M58" s="227"/>
      <c r="N58" s="227"/>
      <c r="P58" s="67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N58" s="26"/>
      <c r="AP58" s="26"/>
      <c r="AR58" s="26"/>
      <c r="AT58" s="26"/>
      <c r="AV58" s="26"/>
      <c r="AW58" s="33"/>
      <c r="BZ58" s="41"/>
    </row>
    <row r="59" spans="1:78" x14ac:dyDescent="0.25">
      <c r="B59" s="33"/>
      <c r="C59" s="33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P59" s="67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N59" s="26"/>
      <c r="AP59" s="26"/>
      <c r="AR59" s="26"/>
      <c r="AT59" s="26"/>
      <c r="AV59" s="26"/>
      <c r="AW59" s="33"/>
      <c r="BZ59" s="41"/>
    </row>
    <row r="60" spans="1:78" ht="15.75" thickBot="1" x14ac:dyDescent="0.3">
      <c r="B60" s="42"/>
      <c r="C60" s="292" t="s">
        <v>29</v>
      </c>
      <c r="D60" s="293"/>
      <c r="E60" s="294"/>
      <c r="F60" s="292" t="s">
        <v>30</v>
      </c>
      <c r="G60" s="293"/>
      <c r="H60" s="294"/>
      <c r="I60" s="292" t="s">
        <v>32</v>
      </c>
      <c r="J60" s="293"/>
      <c r="K60" s="294"/>
      <c r="L60" s="292" t="s">
        <v>31</v>
      </c>
      <c r="M60" s="293"/>
      <c r="N60" s="294"/>
      <c r="P60" s="67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N60" s="26"/>
      <c r="AP60" s="26"/>
      <c r="AR60" s="26"/>
      <c r="AT60" s="26"/>
      <c r="AV60" s="26"/>
      <c r="AW60" s="33"/>
      <c r="BZ60" s="41"/>
    </row>
    <row r="61" spans="1:78" ht="15.75" thickBot="1" x14ac:dyDescent="0.3">
      <c r="B61" s="42"/>
      <c r="C61" s="43" t="s">
        <v>39</v>
      </c>
      <c r="D61" s="44" t="s">
        <v>10</v>
      </c>
      <c r="E61" s="229" t="s">
        <v>11</v>
      </c>
      <c r="F61" s="46" t="s">
        <v>124</v>
      </c>
      <c r="G61" s="47" t="s">
        <v>10</v>
      </c>
      <c r="H61" s="48" t="s">
        <v>11</v>
      </c>
      <c r="I61" s="46" t="s">
        <v>124</v>
      </c>
      <c r="J61" s="47" t="s">
        <v>10</v>
      </c>
      <c r="K61" s="47" t="s">
        <v>11</v>
      </c>
      <c r="L61" s="46" t="s">
        <v>124</v>
      </c>
      <c r="M61" s="47" t="s">
        <v>10</v>
      </c>
      <c r="N61" s="48" t="s">
        <v>11</v>
      </c>
      <c r="P61" s="67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N61" s="26"/>
      <c r="AP61" s="26"/>
      <c r="AR61" s="26"/>
      <c r="AT61" s="26"/>
      <c r="AV61" s="26"/>
      <c r="AW61" s="33"/>
      <c r="BZ61" s="41"/>
    </row>
    <row r="62" spans="1:78" x14ac:dyDescent="0.25">
      <c r="B62" s="54"/>
      <c r="C62" s="55">
        <v>0</v>
      </c>
      <c r="D62" s="56">
        <f t="shared" ref="D62:D69" si="7">AVERAGE(C47:E47)</f>
        <v>0.68119999999999992</v>
      </c>
      <c r="E62" s="56">
        <f t="shared" ref="E62:E69" si="8">STDEV(C47:E47)</f>
        <v>8.1504601097115888E-3</v>
      </c>
      <c r="F62" s="58">
        <f t="shared" ref="F62:F69" si="9">G18</f>
        <v>49</v>
      </c>
      <c r="G62" s="56">
        <f t="shared" ref="G62:G69" si="10">AVERAGE(F47:H47)</f>
        <v>0.42196666666666666</v>
      </c>
      <c r="H62" s="57">
        <f t="shared" ref="H62:H69" si="11">STDEV(F47:H47)</f>
        <v>1.1423367862996137E-2</v>
      </c>
      <c r="I62" s="58">
        <f t="shared" ref="I62:I69" si="12">J18</f>
        <v>57</v>
      </c>
      <c r="J62" s="56">
        <f t="shared" ref="J62:J69" si="13">AVERAGE(I47:K47)</f>
        <v>0.57389999999999997</v>
      </c>
      <c r="K62" s="56">
        <f t="shared" ref="K62:K69" si="14">STDEV(I47:K47)</f>
        <v>6.7000000000000011E-3</v>
      </c>
      <c r="L62" s="58">
        <f t="shared" ref="L62:L69" si="15">M18</f>
        <v>65</v>
      </c>
      <c r="M62" s="56">
        <f t="shared" ref="M62:M69" si="16">AVERAGE(L47:N47)</f>
        <v>0.51845000000000008</v>
      </c>
      <c r="N62" s="57">
        <f t="shared" ref="N62:N69" si="17">STDEV(L47:N47)</f>
        <v>7.5660425586960888E-3</v>
      </c>
      <c r="P62" s="67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N62" s="26"/>
      <c r="AP62" s="26"/>
      <c r="AR62" s="26"/>
      <c r="AT62" s="26"/>
      <c r="AV62" s="26"/>
      <c r="AW62" s="33"/>
      <c r="BZ62" s="41"/>
    </row>
    <row r="63" spans="1:78" x14ac:dyDescent="0.25">
      <c r="B63" s="54"/>
      <c r="C63" s="63">
        <v>0.25</v>
      </c>
      <c r="D63" s="56">
        <f t="shared" si="7"/>
        <v>0.67583333333333329</v>
      </c>
      <c r="E63" s="56">
        <f t="shared" si="8"/>
        <v>1.3481221507464898E-2</v>
      </c>
      <c r="F63" s="58">
        <f t="shared" si="9"/>
        <v>50</v>
      </c>
      <c r="G63" s="56">
        <f t="shared" si="10"/>
        <v>0.4123</v>
      </c>
      <c r="H63" s="57">
        <f t="shared" si="11"/>
        <v>2.5880108191427616E-2</v>
      </c>
      <c r="I63" s="58">
        <f t="shared" si="12"/>
        <v>58</v>
      </c>
      <c r="J63" s="56">
        <f t="shared" si="13"/>
        <v>0.52640000000000009</v>
      </c>
      <c r="K63" s="56">
        <f t="shared" si="14"/>
        <v>1.2386686401132482E-2</v>
      </c>
      <c r="L63" s="58">
        <f t="shared" si="15"/>
        <v>66</v>
      </c>
      <c r="M63" s="56">
        <f t="shared" si="16"/>
        <v>0.56143333333333334</v>
      </c>
      <c r="N63" s="57">
        <f t="shared" si="17"/>
        <v>2.7465129406819529E-3</v>
      </c>
      <c r="P63" s="67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N63" s="26"/>
      <c r="AP63" s="26"/>
      <c r="AR63" s="26"/>
      <c r="AT63" s="26"/>
      <c r="AV63" s="26"/>
      <c r="BZ63" s="41"/>
    </row>
    <row r="64" spans="1:78" x14ac:dyDescent="0.25">
      <c r="B64" s="54"/>
      <c r="C64" s="69">
        <v>0.5</v>
      </c>
      <c r="D64" s="56">
        <f t="shared" si="7"/>
        <v>0.6530999999999999</v>
      </c>
      <c r="E64" s="56">
        <f t="shared" si="8"/>
        <v>1.7575835684256927E-2</v>
      </c>
      <c r="F64" s="58">
        <f t="shared" si="9"/>
        <v>51</v>
      </c>
      <c r="G64" s="56">
        <f t="shared" si="10"/>
        <v>0.48849999999999999</v>
      </c>
      <c r="H64" s="57">
        <f t="shared" si="11"/>
        <v>1.0778218776773868E-2</v>
      </c>
      <c r="I64" s="58">
        <f t="shared" si="12"/>
        <v>59</v>
      </c>
      <c r="J64" s="56">
        <f t="shared" si="13"/>
        <v>0.51676666666666671</v>
      </c>
      <c r="K64" s="56">
        <f t="shared" si="14"/>
        <v>5.2785730394996639E-3</v>
      </c>
      <c r="L64" s="58">
        <f t="shared" si="15"/>
        <v>67</v>
      </c>
      <c r="M64" s="56">
        <f t="shared" si="16"/>
        <v>0.46586666666666665</v>
      </c>
      <c r="N64" s="57">
        <f t="shared" si="17"/>
        <v>8.9472528372307302E-3</v>
      </c>
      <c r="P64" s="67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N64" s="26"/>
      <c r="AP64" s="26"/>
      <c r="AR64" s="26"/>
      <c r="AT64" s="26"/>
      <c r="AV64" s="26"/>
      <c r="BZ64" s="41"/>
    </row>
    <row r="65" spans="1:78" x14ac:dyDescent="0.25">
      <c r="B65" s="54"/>
      <c r="C65" s="55">
        <v>1</v>
      </c>
      <c r="D65" s="56">
        <f t="shared" si="7"/>
        <v>0.65213333333333334</v>
      </c>
      <c r="E65" s="56">
        <f t="shared" si="8"/>
        <v>2.4801680050620271E-2</v>
      </c>
      <c r="F65" s="58">
        <f t="shared" si="9"/>
        <v>52</v>
      </c>
      <c r="G65" s="56">
        <f t="shared" si="10"/>
        <v>0.54959999999999998</v>
      </c>
      <c r="H65" s="57">
        <f t="shared" si="11"/>
        <v>1.0976793703081068E-2</v>
      </c>
      <c r="I65" s="58">
        <f t="shared" si="12"/>
        <v>60</v>
      </c>
      <c r="J65" s="56">
        <f t="shared" si="13"/>
        <v>0.4020333333333333</v>
      </c>
      <c r="K65" s="56">
        <f t="shared" si="14"/>
        <v>6.4933299110189104E-3</v>
      </c>
      <c r="L65" s="58">
        <f t="shared" si="15"/>
        <v>68</v>
      </c>
      <c r="M65" s="56">
        <f t="shared" si="16"/>
        <v>0.38240000000000002</v>
      </c>
      <c r="N65" s="57">
        <f t="shared" si="17"/>
        <v>1.2507197927593533E-2</v>
      </c>
      <c r="P65" s="67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N65" s="26"/>
      <c r="AP65" s="26"/>
      <c r="AR65" s="26"/>
      <c r="AT65" s="26"/>
      <c r="AV65" s="26"/>
      <c r="BZ65" s="41"/>
    </row>
    <row r="66" spans="1:78" x14ac:dyDescent="0.25">
      <c r="B66" s="54"/>
      <c r="C66" s="69">
        <v>1.5</v>
      </c>
      <c r="D66" s="56">
        <f t="shared" si="7"/>
        <v>0.61599999999999999</v>
      </c>
      <c r="E66" s="56">
        <f t="shared" si="8"/>
        <v>1.7239779580957584E-2</v>
      </c>
      <c r="F66" s="58">
        <f t="shared" si="9"/>
        <v>53</v>
      </c>
      <c r="G66" s="56">
        <f t="shared" si="10"/>
        <v>0.44260000000000005</v>
      </c>
      <c r="H66" s="57">
        <f t="shared" si="11"/>
        <v>5.7166423711825917E-3</v>
      </c>
      <c r="I66" s="58">
        <f t="shared" si="12"/>
        <v>61</v>
      </c>
      <c r="J66" s="56">
        <f t="shared" si="13"/>
        <v>0.41370000000000001</v>
      </c>
      <c r="K66" s="56">
        <f t="shared" si="14"/>
        <v>7.7781745930520299E-3</v>
      </c>
      <c r="L66" s="58">
        <f t="shared" si="15"/>
        <v>69</v>
      </c>
      <c r="M66" s="56">
        <f t="shared" si="16"/>
        <v>0.54466666666666674</v>
      </c>
      <c r="N66" s="57">
        <f t="shared" si="17"/>
        <v>1.8265358833960351E-2</v>
      </c>
      <c r="P66" s="67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N66" s="26"/>
      <c r="AP66" s="26"/>
      <c r="AR66" s="26"/>
      <c r="AT66" s="26"/>
      <c r="AV66" s="26"/>
      <c r="BZ66" s="41"/>
    </row>
    <row r="67" spans="1:78" x14ac:dyDescent="0.25">
      <c r="B67" s="54"/>
      <c r="C67" s="55">
        <v>3</v>
      </c>
      <c r="D67" s="56">
        <f t="shared" si="7"/>
        <v>0.52653333333333341</v>
      </c>
      <c r="E67" s="56">
        <f t="shared" si="8"/>
        <v>1.4339223595904092E-2</v>
      </c>
      <c r="F67" s="58">
        <f t="shared" si="9"/>
        <v>54</v>
      </c>
      <c r="G67" s="56">
        <f t="shared" si="10"/>
        <v>0.38176666666666664</v>
      </c>
      <c r="H67" s="57">
        <f t="shared" si="11"/>
        <v>6.0616279441527542E-3</v>
      </c>
      <c r="I67" s="58">
        <f t="shared" si="12"/>
        <v>62</v>
      </c>
      <c r="J67" s="56">
        <f t="shared" si="13"/>
        <v>0.45445000000000002</v>
      </c>
      <c r="K67" s="56">
        <f t="shared" si="14"/>
        <v>1.887975105768086E-2</v>
      </c>
      <c r="L67" s="58">
        <f t="shared" si="15"/>
        <v>70</v>
      </c>
      <c r="M67" s="56">
        <f t="shared" si="16"/>
        <v>0.53015000000000001</v>
      </c>
      <c r="N67" s="57">
        <f t="shared" si="17"/>
        <v>2.1425335469952386E-2</v>
      </c>
      <c r="P67" s="67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N67" s="26"/>
      <c r="AP67" s="26"/>
      <c r="AR67" s="26"/>
      <c r="AT67" s="26"/>
      <c r="AV67" s="26"/>
      <c r="BZ67" s="41"/>
    </row>
    <row r="68" spans="1:78" x14ac:dyDescent="0.25">
      <c r="B68" s="54"/>
      <c r="C68" s="55">
        <v>5</v>
      </c>
      <c r="D68" s="56">
        <f t="shared" si="7"/>
        <v>0.44109999999999994</v>
      </c>
      <c r="E68" s="56">
        <f t="shared" si="8"/>
        <v>9.6166522241370473E-3</v>
      </c>
      <c r="F68" s="58">
        <f t="shared" si="9"/>
        <v>55</v>
      </c>
      <c r="G68" s="56">
        <f t="shared" si="10"/>
        <v>0.45093333333333335</v>
      </c>
      <c r="H68" s="57">
        <f t="shared" si="11"/>
        <v>5.5193598662646925E-3</v>
      </c>
      <c r="I68" s="58">
        <f t="shared" si="12"/>
        <v>63</v>
      </c>
      <c r="J68" s="56">
        <f t="shared" si="13"/>
        <v>0.47063333333333329</v>
      </c>
      <c r="K68" s="56">
        <f t="shared" si="14"/>
        <v>1.6279537257960806E-2</v>
      </c>
      <c r="L68" s="58">
        <f t="shared" si="15"/>
        <v>71</v>
      </c>
      <c r="M68" s="56">
        <f t="shared" si="16"/>
        <v>0.47356666666666669</v>
      </c>
      <c r="N68" s="57">
        <f t="shared" si="17"/>
        <v>3.4307482177118931E-2</v>
      </c>
      <c r="P68" s="67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N68" s="26"/>
      <c r="AP68" s="26"/>
      <c r="AR68" s="26"/>
      <c r="AT68" s="26"/>
      <c r="AV68" s="26"/>
      <c r="BZ68" s="41"/>
    </row>
    <row r="69" spans="1:78" x14ac:dyDescent="0.25">
      <c r="B69" s="54"/>
      <c r="C69" s="70">
        <v>7</v>
      </c>
      <c r="D69" s="71">
        <f t="shared" si="7"/>
        <v>0.30669999999999997</v>
      </c>
      <c r="E69" s="71">
        <f t="shared" si="8"/>
        <v>3.0547012947258825E-2</v>
      </c>
      <c r="F69" s="73">
        <f t="shared" si="9"/>
        <v>56</v>
      </c>
      <c r="G69" s="71">
        <f t="shared" si="10"/>
        <v>0.26906666666666662</v>
      </c>
      <c r="H69" s="72">
        <f t="shared" si="11"/>
        <v>1.3151932684337054E-2</v>
      </c>
      <c r="I69" s="73">
        <f t="shared" si="12"/>
        <v>64</v>
      </c>
      <c r="J69" s="71">
        <f t="shared" si="13"/>
        <v>0.46183333333333332</v>
      </c>
      <c r="K69" s="71">
        <f t="shared" si="14"/>
        <v>1.5836771556517866E-2</v>
      </c>
      <c r="L69" s="73">
        <f t="shared" si="15"/>
        <v>72</v>
      </c>
      <c r="M69" s="71">
        <f t="shared" si="16"/>
        <v>0.29070000000000001</v>
      </c>
      <c r="N69" s="72">
        <f t="shared" si="17"/>
        <v>2.4041630560342323E-3</v>
      </c>
      <c r="P69" s="67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N69" s="26"/>
      <c r="AP69" s="26"/>
      <c r="AR69" s="26"/>
      <c r="AT69" s="26"/>
      <c r="AV69" s="26"/>
      <c r="BZ69" s="41"/>
    </row>
    <row r="70" spans="1:78" x14ac:dyDescent="0.25">
      <c r="B70" s="67"/>
      <c r="C70" s="67"/>
      <c r="D70" s="67"/>
      <c r="E70" s="67"/>
      <c r="F70" s="74"/>
      <c r="G70" s="67"/>
      <c r="H70" s="75"/>
      <c r="I70" s="67"/>
      <c r="J70" s="76"/>
      <c r="K70" s="67"/>
      <c r="L70" s="77"/>
      <c r="M70" s="67"/>
      <c r="N70" s="78"/>
      <c r="P70" s="67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N70" s="26"/>
      <c r="AP70" s="26"/>
      <c r="AR70" s="26"/>
      <c r="AT70" s="26"/>
      <c r="AV70" s="26"/>
      <c r="BZ70" s="41"/>
    </row>
    <row r="71" spans="1:78" x14ac:dyDescent="0.25">
      <c r="A71" s="79" t="s">
        <v>49</v>
      </c>
      <c r="B71" s="296" t="s">
        <v>81</v>
      </c>
      <c r="C71" s="296"/>
      <c r="D71" s="296"/>
      <c r="E71" s="296"/>
      <c r="F71" s="296"/>
      <c r="G71" s="296"/>
      <c r="H71" s="296"/>
      <c r="I71" s="296"/>
      <c r="J71" s="296"/>
      <c r="K71" s="296"/>
      <c r="L71" s="296"/>
      <c r="M71" s="296"/>
      <c r="N71" s="296"/>
      <c r="P71" s="67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N71" s="26"/>
      <c r="AP71" s="26"/>
      <c r="AR71" s="26"/>
      <c r="AT71" s="26"/>
      <c r="AV71" s="26"/>
      <c r="BZ71" s="41"/>
    </row>
    <row r="72" spans="1:78" x14ac:dyDescent="0.25">
      <c r="A72" s="42"/>
      <c r="B72" s="189"/>
      <c r="C72" s="187"/>
      <c r="D72" s="187"/>
      <c r="E72" s="187"/>
      <c r="F72" s="187"/>
      <c r="G72" s="187"/>
      <c r="H72" s="187"/>
      <c r="I72" s="187"/>
      <c r="J72" s="188"/>
      <c r="K72" s="232"/>
      <c r="L72" s="232"/>
      <c r="M72" s="232"/>
      <c r="N72" s="232"/>
      <c r="P72" s="67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N72" s="26"/>
      <c r="AP72" s="26"/>
      <c r="AR72" s="26"/>
      <c r="AT72" s="26"/>
      <c r="AV72" s="26"/>
      <c r="BZ72" s="41"/>
    </row>
    <row r="73" spans="1:78" x14ac:dyDescent="0.25">
      <c r="A73" s="33"/>
      <c r="B73" s="182"/>
      <c r="C73" s="67"/>
      <c r="D73" s="67"/>
      <c r="E73" s="67"/>
      <c r="F73" s="67"/>
      <c r="G73" s="162"/>
      <c r="H73" s="67"/>
      <c r="I73" s="67"/>
      <c r="J73" s="205"/>
      <c r="K73" s="41"/>
      <c r="L73" s="81"/>
      <c r="M73" s="41"/>
      <c r="N73" s="82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N73" s="26"/>
      <c r="AP73" s="26"/>
      <c r="AR73" s="26"/>
      <c r="AT73" s="26"/>
      <c r="AV73" s="26"/>
      <c r="BZ73" s="41"/>
    </row>
    <row r="74" spans="1:78" x14ac:dyDescent="0.25">
      <c r="B74" s="84"/>
      <c r="C74" s="67"/>
      <c r="D74" s="67"/>
      <c r="E74" s="67"/>
      <c r="F74" s="74"/>
      <c r="G74" s="67"/>
      <c r="H74" s="75"/>
      <c r="I74" s="33"/>
      <c r="J74" s="206"/>
      <c r="K74" s="79" t="s">
        <v>43</v>
      </c>
      <c r="L74" s="79" t="s">
        <v>59</v>
      </c>
      <c r="M74" s="32"/>
      <c r="N74" s="32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N74" s="26"/>
      <c r="AP74" s="26"/>
      <c r="AR74" s="26"/>
      <c r="AT74" s="26"/>
      <c r="AV74" s="26"/>
      <c r="BZ74" s="41"/>
    </row>
    <row r="75" spans="1:78" ht="15.75" thickBot="1" x14ac:dyDescent="0.3">
      <c r="B75" s="84"/>
      <c r="C75" s="67"/>
      <c r="D75" s="67"/>
      <c r="E75" s="67"/>
      <c r="F75" s="74"/>
      <c r="G75" s="67"/>
      <c r="H75" s="75"/>
      <c r="I75" s="33"/>
      <c r="J75" s="206"/>
      <c r="K75" s="76"/>
      <c r="L75" s="86"/>
      <c r="M75" s="79"/>
      <c r="N75" s="32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N75" s="26"/>
      <c r="AP75" s="26"/>
      <c r="AR75" s="26"/>
      <c r="AT75" s="26"/>
      <c r="AV75" s="26"/>
      <c r="BZ75" s="41"/>
    </row>
    <row r="76" spans="1:78" ht="15.75" thickBot="1" x14ac:dyDescent="0.3">
      <c r="B76" s="84"/>
      <c r="C76" s="67"/>
      <c r="D76" s="67"/>
      <c r="E76" s="67"/>
      <c r="F76" s="74"/>
      <c r="G76" s="67"/>
      <c r="H76" s="75"/>
      <c r="I76" s="33"/>
      <c r="J76" s="206"/>
      <c r="K76" s="76"/>
      <c r="L76" s="79" t="s">
        <v>56</v>
      </c>
      <c r="M76" s="91">
        <v>-5.2999999999999999E-2</v>
      </c>
      <c r="N76" s="32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N76" s="26"/>
      <c r="AP76" s="26"/>
      <c r="AR76" s="26"/>
      <c r="AT76" s="26"/>
      <c r="AV76" s="26"/>
      <c r="BZ76" s="41"/>
    </row>
    <row r="77" spans="1:78" ht="15.75" thickBot="1" x14ac:dyDescent="0.3">
      <c r="B77" s="84"/>
      <c r="C77" s="67"/>
      <c r="D77" s="67"/>
      <c r="E77" s="67"/>
      <c r="F77" s="74"/>
      <c r="G77" s="67"/>
      <c r="H77" s="75"/>
      <c r="I77" s="33"/>
      <c r="J77" s="206"/>
      <c r="K77" s="76"/>
      <c r="L77" s="79" t="s">
        <v>57</v>
      </c>
      <c r="M77" s="97">
        <v>0.69</v>
      </c>
      <c r="N77" s="32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N77" s="26"/>
      <c r="AP77" s="26"/>
      <c r="AR77" s="26"/>
      <c r="AT77" s="26"/>
      <c r="AV77" s="26"/>
      <c r="BZ77" s="41"/>
    </row>
    <row r="78" spans="1:78" x14ac:dyDescent="0.25">
      <c r="B78" s="84"/>
      <c r="C78" s="67"/>
      <c r="D78" s="74"/>
      <c r="E78" s="67" t="s">
        <v>35</v>
      </c>
      <c r="F78" s="75"/>
      <c r="G78" s="67"/>
      <c r="H78" s="75"/>
      <c r="I78" s="33"/>
      <c r="J78" s="206"/>
      <c r="K78" s="67"/>
      <c r="L78" s="76"/>
      <c r="N78" s="32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N78" s="26"/>
      <c r="AP78" s="26"/>
      <c r="AR78" s="26"/>
      <c r="AT78" s="26"/>
      <c r="AV78" s="26"/>
      <c r="BZ78" s="41"/>
    </row>
    <row r="79" spans="1:78" x14ac:dyDescent="0.25">
      <c r="B79" s="84"/>
      <c r="C79" s="67"/>
      <c r="D79" s="74"/>
      <c r="E79" s="67"/>
      <c r="F79" s="75"/>
      <c r="G79" s="33"/>
      <c r="H79" s="151"/>
      <c r="I79" s="33"/>
      <c r="J79" s="206"/>
      <c r="L79" s="42" t="s">
        <v>104</v>
      </c>
      <c r="M79" s="8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N79" s="26"/>
      <c r="AP79" s="26"/>
      <c r="AR79" s="26"/>
      <c r="AT79" s="26"/>
      <c r="AV79" s="26"/>
      <c r="BZ79" s="41"/>
    </row>
    <row r="80" spans="1:78" x14ac:dyDescent="0.25">
      <c r="B80" s="84"/>
      <c r="C80" s="67"/>
      <c r="D80" s="67" t="s">
        <v>33</v>
      </c>
      <c r="E80" s="67"/>
      <c r="F80" s="75"/>
      <c r="G80" s="33"/>
      <c r="H80" s="151"/>
      <c r="I80" s="33"/>
      <c r="J80" s="206"/>
      <c r="L80" s="42" t="s">
        <v>97</v>
      </c>
      <c r="M80" s="67"/>
      <c r="N80" s="8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N80" s="26"/>
      <c r="AP80" s="26"/>
      <c r="AR80" s="26"/>
      <c r="AT80" s="26"/>
      <c r="AV80" s="26"/>
      <c r="BZ80" s="41"/>
    </row>
    <row r="81" spans="1:78" x14ac:dyDescent="0.25">
      <c r="B81" s="84"/>
      <c r="C81" s="67"/>
      <c r="D81" s="67"/>
      <c r="E81" s="67"/>
      <c r="F81" s="108"/>
      <c r="G81" s="33"/>
      <c r="H81" s="151"/>
      <c r="I81" s="33"/>
      <c r="J81" s="206"/>
      <c r="K81" s="67"/>
      <c r="L81" s="42" t="s">
        <v>96</v>
      </c>
      <c r="M81" s="67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N81" s="26"/>
      <c r="AP81" s="26"/>
      <c r="AR81" s="26"/>
      <c r="AT81" s="26"/>
      <c r="AV81" s="26"/>
      <c r="BZ81" s="41"/>
    </row>
    <row r="82" spans="1:78" x14ac:dyDescent="0.25">
      <c r="B82" s="84"/>
      <c r="C82" s="67"/>
      <c r="D82" s="67"/>
      <c r="E82" s="67"/>
      <c r="F82" s="74"/>
      <c r="G82" s="67"/>
      <c r="H82" s="75"/>
      <c r="I82" s="67"/>
      <c r="J82" s="183"/>
      <c r="K82" s="67"/>
      <c r="L82" s="41"/>
      <c r="M82" s="41"/>
      <c r="N82" s="82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N82" s="26"/>
      <c r="AP82" s="26"/>
      <c r="AR82" s="26"/>
      <c r="AT82" s="26"/>
      <c r="AV82" s="26"/>
      <c r="BZ82" s="41"/>
    </row>
    <row r="83" spans="1:78" x14ac:dyDescent="0.25">
      <c r="B83" s="84"/>
      <c r="C83" s="67"/>
      <c r="D83" s="67"/>
      <c r="E83" s="67"/>
      <c r="F83" s="74"/>
      <c r="G83" s="67"/>
      <c r="H83" s="75"/>
      <c r="I83" s="67"/>
      <c r="J83" s="183"/>
      <c r="K83" s="67"/>
      <c r="L83" s="41"/>
      <c r="M83" s="41"/>
      <c r="N83" s="82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N83" s="26"/>
      <c r="AP83" s="26"/>
      <c r="AR83" s="26"/>
      <c r="AT83" s="26"/>
      <c r="AV83" s="26"/>
      <c r="BZ83" s="41"/>
    </row>
    <row r="84" spans="1:78" x14ac:dyDescent="0.25">
      <c r="B84" s="84"/>
      <c r="C84" s="67"/>
      <c r="D84" s="67"/>
      <c r="E84" s="67"/>
      <c r="F84" s="74"/>
      <c r="G84" s="67"/>
      <c r="H84" s="75"/>
      <c r="I84" s="67"/>
      <c r="J84" s="183"/>
      <c r="K84" s="67"/>
      <c r="L84" s="41"/>
      <c r="M84" s="41"/>
      <c r="N84" s="82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N84" s="26"/>
      <c r="AP84" s="26"/>
      <c r="AR84" s="26"/>
      <c r="AT84" s="26"/>
      <c r="AV84" s="26"/>
      <c r="BZ84" s="41"/>
    </row>
    <row r="85" spans="1:78" x14ac:dyDescent="0.25">
      <c r="B85" s="84"/>
      <c r="C85" s="67"/>
      <c r="D85" s="67"/>
      <c r="E85" s="67"/>
      <c r="F85" s="74"/>
      <c r="G85" s="67"/>
      <c r="H85" s="75"/>
      <c r="I85" s="67"/>
      <c r="J85" s="183"/>
      <c r="K85" s="67"/>
      <c r="L85" s="41"/>
      <c r="M85" s="41"/>
      <c r="N85" s="82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N85" s="26"/>
      <c r="AP85" s="26"/>
      <c r="AR85" s="26"/>
      <c r="AT85" s="26"/>
      <c r="AV85" s="26"/>
      <c r="BZ85" s="41"/>
    </row>
    <row r="86" spans="1:78" x14ac:dyDescent="0.25">
      <c r="B86" s="84"/>
      <c r="C86" s="67"/>
      <c r="D86" s="67"/>
      <c r="E86" s="67"/>
      <c r="F86" s="74"/>
      <c r="G86" s="67"/>
      <c r="H86" s="75"/>
      <c r="I86" s="67"/>
      <c r="J86" s="183"/>
      <c r="K86" s="67"/>
      <c r="L86" s="41"/>
      <c r="M86" s="41"/>
      <c r="N86" s="82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N86" s="26"/>
      <c r="AP86" s="26"/>
      <c r="AR86" s="26"/>
      <c r="AT86" s="26"/>
      <c r="AV86" s="26"/>
      <c r="BZ86" s="41"/>
    </row>
    <row r="87" spans="1:78" x14ac:dyDescent="0.25">
      <c r="B87" s="84"/>
      <c r="C87" s="67"/>
      <c r="D87" s="67"/>
      <c r="E87" s="67"/>
      <c r="F87" s="74"/>
      <c r="G87" s="67"/>
      <c r="H87" s="75"/>
      <c r="I87" s="67"/>
      <c r="J87" s="183"/>
      <c r="K87" s="67"/>
      <c r="L87" s="41"/>
      <c r="M87" s="41"/>
      <c r="N87" s="82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N87" s="26"/>
      <c r="AP87" s="26"/>
      <c r="AR87" s="26"/>
      <c r="AT87" s="26"/>
      <c r="AV87" s="26"/>
      <c r="BZ87" s="41"/>
    </row>
    <row r="88" spans="1:78" x14ac:dyDescent="0.25">
      <c r="B88" s="84"/>
      <c r="C88" s="67"/>
      <c r="D88" s="67"/>
      <c r="E88" s="67"/>
      <c r="F88" s="74"/>
      <c r="G88" s="67"/>
      <c r="H88" s="75"/>
      <c r="I88" s="67"/>
      <c r="J88" s="183"/>
      <c r="K88" s="67"/>
      <c r="L88" s="41"/>
      <c r="M88" s="41"/>
      <c r="N88" s="82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N88" s="26"/>
      <c r="AP88" s="26"/>
      <c r="AR88" s="26"/>
      <c r="AT88" s="26"/>
      <c r="AV88" s="26"/>
      <c r="BZ88" s="41"/>
    </row>
    <row r="89" spans="1:78" x14ac:dyDescent="0.25">
      <c r="B89" s="84"/>
      <c r="C89" s="67"/>
      <c r="D89" s="67"/>
      <c r="E89" s="67"/>
      <c r="F89" s="74"/>
      <c r="G89" s="67"/>
      <c r="H89" s="75"/>
      <c r="I89" s="67"/>
      <c r="J89" s="183"/>
      <c r="K89" s="67"/>
      <c r="L89" s="41"/>
      <c r="M89" s="41"/>
      <c r="N89" s="82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N89" s="26"/>
      <c r="AP89" s="26"/>
      <c r="AR89" s="26"/>
      <c r="AT89" s="26"/>
      <c r="AV89" s="26"/>
      <c r="AW89" s="33"/>
      <c r="BZ89" s="41"/>
    </row>
    <row r="90" spans="1:78" x14ac:dyDescent="0.25">
      <c r="B90" s="124"/>
      <c r="C90" s="125"/>
      <c r="D90" s="125"/>
      <c r="E90" s="125"/>
      <c r="F90" s="126"/>
      <c r="G90" s="125"/>
      <c r="H90" s="207"/>
      <c r="I90" s="125"/>
      <c r="J90" s="208"/>
      <c r="K90" s="67"/>
      <c r="L90" s="41"/>
      <c r="M90" s="41"/>
      <c r="N90" s="82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N90" s="26"/>
      <c r="AP90" s="26"/>
      <c r="AR90" s="26"/>
      <c r="AT90" s="26"/>
      <c r="AV90" s="26"/>
      <c r="BZ90" s="41"/>
    </row>
    <row r="91" spans="1:78" x14ac:dyDescent="0.25">
      <c r="B91" s="41"/>
      <c r="C91" s="41"/>
      <c r="D91" s="41"/>
      <c r="E91" s="67"/>
      <c r="F91" s="74"/>
      <c r="G91" s="67"/>
      <c r="H91" s="75"/>
      <c r="I91" s="67"/>
      <c r="J91" s="67"/>
      <c r="K91" s="67"/>
      <c r="L91" s="41"/>
      <c r="M91" s="41"/>
      <c r="N91" s="82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N91" s="26"/>
      <c r="AP91" s="26"/>
      <c r="AR91" s="26"/>
      <c r="AT91" s="26"/>
      <c r="AV91" s="26"/>
      <c r="BZ91" s="41"/>
    </row>
    <row r="92" spans="1:78" x14ac:dyDescent="0.25">
      <c r="A92" s="25" t="s">
        <v>20</v>
      </c>
      <c r="B92" s="232" t="s">
        <v>78</v>
      </c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N92" s="26"/>
      <c r="AP92" s="26"/>
      <c r="AR92" s="26"/>
      <c r="AT92" s="26"/>
      <c r="AV92" s="26"/>
      <c r="BZ92" s="41"/>
    </row>
    <row r="93" spans="1:78" x14ac:dyDescent="0.25">
      <c r="A93" s="25"/>
      <c r="B93" s="164" t="s">
        <v>83</v>
      </c>
      <c r="C93" s="33"/>
      <c r="D93" s="33"/>
      <c r="E93" s="33"/>
      <c r="F93" s="108"/>
      <c r="G93" s="33"/>
      <c r="H93" s="151"/>
      <c r="I93" s="33"/>
      <c r="J93" s="160"/>
      <c r="K93" s="33"/>
      <c r="L93" s="152"/>
      <c r="M93" s="33"/>
      <c r="N93" s="16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N93" s="26"/>
      <c r="AP93" s="26"/>
      <c r="AR93" s="26"/>
      <c r="AT93" s="26"/>
      <c r="AV93" s="26"/>
      <c r="BZ93" s="41"/>
    </row>
    <row r="94" spans="1:78" x14ac:dyDescent="0.25">
      <c r="A94" s="25"/>
      <c r="C94" s="33"/>
      <c r="D94" s="33"/>
      <c r="E94" s="33"/>
      <c r="F94" s="108"/>
      <c r="G94" s="33"/>
      <c r="H94" s="151"/>
      <c r="I94" s="33"/>
      <c r="J94" s="160"/>
      <c r="K94" s="33"/>
      <c r="L94" s="152"/>
      <c r="M94" s="33"/>
      <c r="N94" s="16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N94" s="26"/>
      <c r="AP94" s="26"/>
      <c r="AR94" s="26"/>
      <c r="AT94" s="26"/>
      <c r="AV94" s="26"/>
      <c r="BZ94" s="41"/>
    </row>
    <row r="95" spans="1:78" ht="15.75" thickBot="1" x14ac:dyDescent="0.3">
      <c r="B95" s="165" t="s">
        <v>110</v>
      </c>
      <c r="C95" s="249"/>
      <c r="D95" s="249"/>
      <c r="E95" s="232"/>
      <c r="F95" s="249"/>
      <c r="G95" s="249"/>
      <c r="H95" s="232"/>
      <c r="I95" s="249"/>
      <c r="J95" s="249"/>
      <c r="K95" s="232"/>
      <c r="L95" s="249"/>
      <c r="M95" s="249"/>
      <c r="N95" s="34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N95" s="26"/>
      <c r="AP95" s="26"/>
      <c r="AR95" s="26"/>
      <c r="AT95" s="26"/>
      <c r="AV95" s="26"/>
      <c r="BZ95" s="41"/>
    </row>
    <row r="96" spans="1:78" ht="15.75" thickBot="1" x14ac:dyDescent="0.3">
      <c r="B96" s="67"/>
      <c r="C96" s="47" t="s">
        <v>8</v>
      </c>
      <c r="D96" s="47" t="s">
        <v>39</v>
      </c>
      <c r="E96" s="66"/>
      <c r="F96" s="47" t="s">
        <v>124</v>
      </c>
      <c r="G96" s="47" t="s">
        <v>39</v>
      </c>
      <c r="H96" s="66"/>
      <c r="I96" s="47" t="s">
        <v>124</v>
      </c>
      <c r="J96" s="47" t="s">
        <v>39</v>
      </c>
      <c r="K96" s="67"/>
      <c r="L96" s="47" t="s">
        <v>124</v>
      </c>
      <c r="M96" s="47" t="s">
        <v>39</v>
      </c>
      <c r="N96" s="66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N96" s="26"/>
      <c r="AP96" s="26"/>
      <c r="AR96" s="26"/>
      <c r="AT96" s="26"/>
      <c r="AV96" s="26"/>
      <c r="BZ96" s="41"/>
    </row>
    <row r="97" spans="1:78" x14ac:dyDescent="0.25">
      <c r="B97" s="67"/>
      <c r="C97" s="119">
        <v>0</v>
      </c>
      <c r="D97" s="64">
        <f>(D62-$M$77)/$M$76</f>
        <v>0.16603773584905718</v>
      </c>
      <c r="E97" s="130"/>
      <c r="F97" s="35">
        <f>F62</f>
        <v>49</v>
      </c>
      <c r="G97" s="64">
        <f t="shared" ref="G97:G104" si="18">(G62-$M$77)/$M$76</f>
        <v>5.0572327044025149</v>
      </c>
      <c r="H97" s="131"/>
      <c r="I97" s="35">
        <f>I62</f>
        <v>57</v>
      </c>
      <c r="J97" s="64">
        <f t="shared" ref="J97:J104" si="19">(J62-$M$77)/$M$76</f>
        <v>2.1905660377358487</v>
      </c>
      <c r="K97" s="67"/>
      <c r="L97" s="35">
        <f>L62</f>
        <v>65</v>
      </c>
      <c r="M97" s="64">
        <f t="shared" ref="M97:M104" si="20">(M62-$M$77)/$M$76</f>
        <v>3.2367924528301861</v>
      </c>
      <c r="N97" s="130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N97" s="26"/>
      <c r="AP97" s="26"/>
      <c r="AR97" s="26"/>
      <c r="AT97" s="26"/>
      <c r="AV97" s="26"/>
      <c r="BZ97" s="41"/>
    </row>
    <row r="98" spans="1:78" x14ac:dyDescent="0.25">
      <c r="B98" s="67"/>
      <c r="C98" s="119">
        <v>0.25</v>
      </c>
      <c r="D98" s="64">
        <f t="shared" ref="D98:D104" si="21">(D63-$M$77)/$M$76</f>
        <v>0.26729559748427661</v>
      </c>
      <c r="E98" s="130"/>
      <c r="F98" s="35">
        <f t="shared" ref="F98:F104" si="22">F63</f>
        <v>50</v>
      </c>
      <c r="G98" s="64">
        <f t="shared" si="18"/>
        <v>5.2396226415094329</v>
      </c>
      <c r="H98" s="131"/>
      <c r="I98" s="35">
        <f t="shared" ref="I98:I104" si="23">I63</f>
        <v>58</v>
      </c>
      <c r="J98" s="64">
        <f t="shared" si="19"/>
        <v>3.0867924528301862</v>
      </c>
      <c r="K98" s="67"/>
      <c r="L98" s="35">
        <f t="shared" ref="L98:L104" si="24">L63</f>
        <v>66</v>
      </c>
      <c r="M98" s="64">
        <f t="shared" si="20"/>
        <v>2.4257861635220115</v>
      </c>
      <c r="N98" s="130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N98" s="26"/>
      <c r="AP98" s="26"/>
      <c r="AR98" s="26"/>
      <c r="AT98" s="26"/>
      <c r="AV98" s="26"/>
      <c r="BZ98" s="41"/>
    </row>
    <row r="99" spans="1:78" x14ac:dyDescent="0.25">
      <c r="B99" s="67"/>
      <c r="C99" s="119">
        <v>0.5</v>
      </c>
      <c r="D99" s="64">
        <f t="shared" si="21"/>
        <v>0.69622641509434047</v>
      </c>
      <c r="E99" s="130"/>
      <c r="F99" s="35">
        <f t="shared" si="22"/>
        <v>51</v>
      </c>
      <c r="G99" s="64">
        <f t="shared" si="18"/>
        <v>3.8018867924528297</v>
      </c>
      <c r="H99" s="131"/>
      <c r="I99" s="35">
        <f t="shared" si="23"/>
        <v>59</v>
      </c>
      <c r="J99" s="64">
        <f t="shared" si="19"/>
        <v>3.2685534591194951</v>
      </c>
      <c r="K99" s="67"/>
      <c r="L99" s="35">
        <f t="shared" si="24"/>
        <v>67</v>
      </c>
      <c r="M99" s="64">
        <f t="shared" si="20"/>
        <v>4.2289308176100624</v>
      </c>
      <c r="N99" s="130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N99" s="26"/>
      <c r="AP99" s="26"/>
      <c r="AR99" s="26"/>
      <c r="AT99" s="26"/>
      <c r="AV99" s="26"/>
      <c r="BZ99" s="41"/>
    </row>
    <row r="100" spans="1:78" x14ac:dyDescent="0.25">
      <c r="B100" s="67"/>
      <c r="C100" s="119">
        <v>1</v>
      </c>
      <c r="D100" s="64">
        <f t="shared" si="21"/>
        <v>0.71446540880503029</v>
      </c>
      <c r="E100" s="130"/>
      <c r="F100" s="35">
        <f t="shared" si="22"/>
        <v>52</v>
      </c>
      <c r="G100" s="64">
        <f t="shared" si="18"/>
        <v>2.6490566037735843</v>
      </c>
      <c r="H100" s="131"/>
      <c r="I100" s="35">
        <f t="shared" si="23"/>
        <v>60</v>
      </c>
      <c r="J100" s="64">
        <f t="shared" si="19"/>
        <v>5.4333333333333336</v>
      </c>
      <c r="K100" s="67"/>
      <c r="L100" s="35">
        <f t="shared" si="24"/>
        <v>68</v>
      </c>
      <c r="M100" s="64">
        <f t="shared" si="20"/>
        <v>5.8037735849056595</v>
      </c>
      <c r="N100" s="130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N100" s="26"/>
      <c r="AP100" s="26"/>
      <c r="AR100" s="26"/>
      <c r="AT100" s="26"/>
      <c r="AV100" s="26"/>
      <c r="BZ100" s="41"/>
    </row>
    <row r="101" spans="1:78" x14ac:dyDescent="0.25">
      <c r="B101" s="67"/>
      <c r="C101" s="119">
        <v>1.5</v>
      </c>
      <c r="D101" s="64">
        <f t="shared" si="21"/>
        <v>1.3962264150943389</v>
      </c>
      <c r="E101" s="130"/>
      <c r="F101" s="35">
        <f t="shared" si="22"/>
        <v>53</v>
      </c>
      <c r="G101" s="64">
        <f t="shared" si="18"/>
        <v>4.6679245283018851</v>
      </c>
      <c r="H101" s="131"/>
      <c r="I101" s="35">
        <f t="shared" si="23"/>
        <v>61</v>
      </c>
      <c r="J101" s="64">
        <f t="shared" si="19"/>
        <v>5.2132075471698105</v>
      </c>
      <c r="K101" s="67"/>
      <c r="L101" s="35">
        <f t="shared" si="24"/>
        <v>69</v>
      </c>
      <c r="M101" s="64">
        <f t="shared" si="20"/>
        <v>2.7421383647798718</v>
      </c>
      <c r="N101" s="130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N101" s="26"/>
      <c r="AP101" s="26"/>
      <c r="AR101" s="26"/>
      <c r="AT101" s="26"/>
      <c r="AV101" s="26"/>
      <c r="BZ101" s="41"/>
    </row>
    <row r="102" spans="1:78" x14ac:dyDescent="0.25">
      <c r="B102" s="67"/>
      <c r="C102" s="119">
        <v>3</v>
      </c>
      <c r="D102" s="64">
        <f t="shared" si="21"/>
        <v>3.084276729559746</v>
      </c>
      <c r="E102" s="130"/>
      <c r="F102" s="35">
        <f t="shared" si="22"/>
        <v>54</v>
      </c>
      <c r="G102" s="64">
        <f t="shared" si="18"/>
        <v>5.8157232704402508</v>
      </c>
      <c r="H102" s="131"/>
      <c r="I102" s="35">
        <f t="shared" si="23"/>
        <v>62</v>
      </c>
      <c r="J102" s="64">
        <f t="shared" si="19"/>
        <v>4.4443396226415084</v>
      </c>
      <c r="K102" s="67"/>
      <c r="L102" s="35">
        <f t="shared" si="24"/>
        <v>70</v>
      </c>
      <c r="M102" s="64">
        <f t="shared" si="20"/>
        <v>3.0160377358490553</v>
      </c>
      <c r="N102" s="130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N102" s="26"/>
      <c r="AP102" s="26"/>
      <c r="AR102" s="26"/>
      <c r="AT102" s="26"/>
      <c r="AV102" s="26"/>
      <c r="BZ102" s="41"/>
    </row>
    <row r="103" spans="1:78" x14ac:dyDescent="0.25">
      <c r="B103" s="67"/>
      <c r="C103" s="119">
        <v>5</v>
      </c>
      <c r="D103" s="64">
        <f t="shared" si="21"/>
        <v>4.6962264150943396</v>
      </c>
      <c r="E103" s="130"/>
      <c r="F103" s="35">
        <f t="shared" si="22"/>
        <v>55</v>
      </c>
      <c r="G103" s="64">
        <f t="shared" si="18"/>
        <v>4.5106918238993696</v>
      </c>
      <c r="H103" s="131"/>
      <c r="I103" s="35">
        <f t="shared" si="23"/>
        <v>63</v>
      </c>
      <c r="J103" s="64">
        <f t="shared" si="19"/>
        <v>4.1389937106918238</v>
      </c>
      <c r="K103" s="67"/>
      <c r="L103" s="35">
        <f t="shared" si="24"/>
        <v>71</v>
      </c>
      <c r="M103" s="64">
        <f t="shared" si="20"/>
        <v>4.0836477987421373</v>
      </c>
      <c r="N103" s="130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N103" s="26"/>
      <c r="AP103" s="26"/>
      <c r="AR103" s="26"/>
      <c r="AT103" s="26"/>
      <c r="AV103" s="26"/>
      <c r="BZ103" s="41"/>
    </row>
    <row r="104" spans="1:78" x14ac:dyDescent="0.25">
      <c r="B104" s="67"/>
      <c r="C104" s="119">
        <v>7</v>
      </c>
      <c r="D104" s="64">
        <f t="shared" si="21"/>
        <v>7.2320754716981126</v>
      </c>
      <c r="E104" s="130"/>
      <c r="F104" s="35">
        <f t="shared" si="22"/>
        <v>56</v>
      </c>
      <c r="G104" s="64">
        <f t="shared" si="18"/>
        <v>7.9421383647798747</v>
      </c>
      <c r="H104" s="131"/>
      <c r="I104" s="35">
        <f t="shared" si="23"/>
        <v>64</v>
      </c>
      <c r="J104" s="64">
        <f t="shared" si="19"/>
        <v>4.3050314465408803</v>
      </c>
      <c r="K104" s="67"/>
      <c r="L104" s="35">
        <f t="shared" si="24"/>
        <v>72</v>
      </c>
      <c r="M104" s="64">
        <f t="shared" si="20"/>
        <v>7.5339622641509427</v>
      </c>
      <c r="N104" s="130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N104" s="26"/>
      <c r="AP104" s="26"/>
      <c r="AR104" s="26"/>
      <c r="AT104" s="26"/>
      <c r="AV104" s="26"/>
      <c r="BZ104" s="41"/>
    </row>
    <row r="105" spans="1:78" x14ac:dyDescent="0.25">
      <c r="B105" s="67"/>
      <c r="C105" s="67"/>
      <c r="D105" s="67"/>
      <c r="E105" s="67"/>
      <c r="F105" s="74"/>
      <c r="G105" s="67"/>
      <c r="H105" s="75"/>
      <c r="I105" s="67"/>
      <c r="J105" s="76"/>
      <c r="K105" s="67"/>
      <c r="L105" s="77"/>
      <c r="M105" s="67"/>
      <c r="N105" s="78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N105" s="26"/>
      <c r="AP105" s="26"/>
      <c r="AR105" s="26"/>
      <c r="AT105" s="26"/>
      <c r="AV105" s="26"/>
      <c r="BZ105" s="41"/>
    </row>
    <row r="106" spans="1:78" s="25" customFormat="1" x14ac:dyDescent="0.25">
      <c r="A106" s="26"/>
      <c r="B106" s="26"/>
      <c r="C106" s="33"/>
      <c r="D106" s="33"/>
      <c r="E106" s="33"/>
      <c r="F106" s="108"/>
      <c r="G106" s="33"/>
      <c r="H106" s="151"/>
      <c r="I106" s="33"/>
      <c r="J106" s="160"/>
      <c r="K106" s="33"/>
      <c r="L106" s="152"/>
      <c r="M106" s="33"/>
      <c r="N106" s="161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BZ106" s="79"/>
    </row>
    <row r="107" spans="1:78" x14ac:dyDescent="0.25">
      <c r="A107" s="25" t="s">
        <v>22</v>
      </c>
      <c r="B107" s="79" t="s">
        <v>26</v>
      </c>
      <c r="C107" s="41"/>
      <c r="D107" s="130"/>
      <c r="E107" s="41"/>
      <c r="F107" s="138"/>
      <c r="G107" s="41"/>
      <c r="H107" s="139"/>
      <c r="I107" s="41"/>
      <c r="J107" s="140"/>
      <c r="K107" s="41"/>
      <c r="L107" s="32"/>
      <c r="N107" s="30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N107" s="26"/>
      <c r="AP107" s="26"/>
      <c r="AR107" s="26"/>
      <c r="AT107" s="26"/>
      <c r="AV107" s="26"/>
      <c r="BZ107" s="41"/>
    </row>
    <row r="108" spans="1:78" x14ac:dyDescent="0.25">
      <c r="B108" s="79" t="s">
        <v>88</v>
      </c>
      <c r="C108" s="41"/>
      <c r="D108" s="130"/>
      <c r="E108" s="41"/>
      <c r="F108" s="138"/>
      <c r="G108" s="41"/>
      <c r="H108" s="139"/>
      <c r="I108" s="41"/>
      <c r="J108" s="140"/>
      <c r="K108" s="41"/>
      <c r="L108" s="32"/>
      <c r="N108" s="30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N108" s="26"/>
      <c r="AP108" s="26"/>
      <c r="AR108" s="26"/>
      <c r="AT108" s="26"/>
      <c r="AV108" s="26"/>
      <c r="BZ108" s="41"/>
    </row>
    <row r="109" spans="1:78" ht="15.75" thickBot="1" x14ac:dyDescent="0.3">
      <c r="B109" s="41"/>
      <c r="C109" s="41"/>
      <c r="D109" s="130"/>
      <c r="E109" s="41"/>
      <c r="F109" s="130"/>
      <c r="G109" s="141"/>
      <c r="H109" s="141"/>
      <c r="I109" s="142"/>
      <c r="J109" s="41"/>
      <c r="K109" s="141"/>
      <c r="L109" s="32"/>
      <c r="N109" s="30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N109" s="26"/>
      <c r="AP109" s="26"/>
      <c r="AR109" s="26"/>
      <c r="AT109" s="26"/>
      <c r="AV109" s="26"/>
      <c r="BZ109" s="41"/>
    </row>
    <row r="110" spans="1:78" ht="15.75" thickBot="1" x14ac:dyDescent="0.3">
      <c r="B110" s="289" t="s">
        <v>125</v>
      </c>
      <c r="C110" s="289"/>
      <c r="D110" s="289"/>
      <c r="E110" s="289"/>
      <c r="F110" s="290"/>
      <c r="G110" s="143">
        <v>136</v>
      </c>
      <c r="H110" s="139"/>
      <c r="I110" s="142"/>
      <c r="J110" s="41"/>
      <c r="K110" s="141"/>
      <c r="L110" s="32"/>
      <c r="N110" s="30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J110" s="33"/>
      <c r="AK110" s="33"/>
      <c r="AL110" s="33"/>
      <c r="AT110" s="153"/>
      <c r="AU110" s="155"/>
      <c r="AV110" s="33"/>
      <c r="BZ110" s="41"/>
    </row>
    <row r="111" spans="1:78" x14ac:dyDescent="0.25">
      <c r="B111" s="41"/>
      <c r="C111" s="144" t="s">
        <v>63</v>
      </c>
      <c r="D111" s="41"/>
      <c r="E111" s="41"/>
      <c r="F111" s="41"/>
      <c r="G111" s="130"/>
      <c r="H111" s="139"/>
      <c r="I111" s="142"/>
      <c r="J111" s="41"/>
      <c r="K111" s="141"/>
      <c r="L111" s="32"/>
      <c r="N111" s="30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J111" s="33"/>
      <c r="AK111" s="33"/>
      <c r="AL111" s="33"/>
      <c r="AT111" s="153"/>
      <c r="AU111" s="155"/>
      <c r="AV111" s="33"/>
      <c r="BZ111" s="41"/>
    </row>
    <row r="112" spans="1:78" ht="15.75" thickBot="1" x14ac:dyDescent="0.3">
      <c r="B112" s="41"/>
      <c r="C112" s="144" t="s">
        <v>64</v>
      </c>
      <c r="D112" s="41"/>
      <c r="E112" s="41"/>
      <c r="F112" s="41"/>
      <c r="G112" s="130"/>
      <c r="H112" s="139"/>
      <c r="I112" s="142"/>
      <c r="J112" s="41"/>
      <c r="K112" s="141"/>
      <c r="L112" s="32"/>
      <c r="N112" s="30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J112" s="33"/>
      <c r="AK112" s="33"/>
      <c r="AL112" s="33"/>
      <c r="AT112" s="26"/>
      <c r="BZ112" s="41"/>
    </row>
    <row r="113" spans="1:78" ht="15.75" thickBot="1" x14ac:dyDescent="0.3">
      <c r="B113" s="41"/>
      <c r="C113" s="289" t="s">
        <v>86</v>
      </c>
      <c r="D113" s="289"/>
      <c r="E113" s="289"/>
      <c r="F113" s="290"/>
      <c r="G113" s="145">
        <f>AVERAGE(G97:G98)</f>
        <v>5.1484276729559735</v>
      </c>
      <c r="H113" s="139"/>
      <c r="I113" s="142"/>
      <c r="J113" s="41"/>
      <c r="K113" s="141"/>
      <c r="L113" s="32"/>
      <c r="N113" s="30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J113" s="33"/>
      <c r="AK113" s="33"/>
      <c r="AL113" s="33"/>
      <c r="AT113" s="26"/>
      <c r="BZ113" s="41"/>
    </row>
    <row r="114" spans="1:78" ht="15.75" thickBot="1" x14ac:dyDescent="0.3">
      <c r="B114" s="41"/>
      <c r="C114" s="41"/>
      <c r="D114" s="41"/>
      <c r="E114" s="41"/>
      <c r="F114" s="41"/>
      <c r="G114" s="146"/>
      <c r="H114" s="139"/>
      <c r="I114" s="142"/>
      <c r="J114" s="41"/>
      <c r="K114" s="141"/>
      <c r="L114" s="32"/>
      <c r="N114" s="30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J114" s="33"/>
      <c r="AK114" s="33"/>
      <c r="AL114" s="33"/>
      <c r="AM114" s="33"/>
      <c r="AN114" s="108"/>
      <c r="AO114" s="33"/>
      <c r="AP114" s="151"/>
      <c r="AQ114" s="153"/>
      <c r="AR114" s="155"/>
      <c r="AT114" s="26"/>
      <c r="BZ114" s="41"/>
    </row>
    <row r="115" spans="1:78" ht="15.75" thickBot="1" x14ac:dyDescent="0.3">
      <c r="B115" s="41"/>
      <c r="C115" s="289" t="s">
        <v>28</v>
      </c>
      <c r="D115" s="289"/>
      <c r="E115" s="289"/>
      <c r="F115" s="290"/>
      <c r="G115" s="145">
        <f>G110/G113</f>
        <v>26.41583190813585</v>
      </c>
      <c r="H115" s="139"/>
      <c r="I115" s="142"/>
      <c r="J115" s="41"/>
      <c r="K115" s="141"/>
      <c r="L115" s="32"/>
      <c r="N115" s="30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Q115" s="153"/>
      <c r="AR115" s="155"/>
      <c r="AT115" s="26"/>
      <c r="BZ115" s="41"/>
    </row>
    <row r="116" spans="1:78" x14ac:dyDescent="0.25">
      <c r="F116" s="27"/>
      <c r="H116" s="28"/>
      <c r="J116" s="29"/>
      <c r="L116" s="32"/>
      <c r="N116" s="30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Q116" s="153"/>
      <c r="AR116" s="155"/>
      <c r="AT116" s="26"/>
      <c r="BZ116" s="41"/>
    </row>
    <row r="117" spans="1:78" x14ac:dyDescent="0.25">
      <c r="F117" s="27"/>
      <c r="H117" s="28"/>
      <c r="J117" s="29"/>
      <c r="L117" s="32"/>
      <c r="N117" s="30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Q117" s="153"/>
      <c r="AR117" s="155"/>
      <c r="AT117" s="26"/>
      <c r="BZ117" s="41"/>
    </row>
    <row r="118" spans="1:78" x14ac:dyDescent="0.25">
      <c r="A118" s="25" t="s">
        <v>24</v>
      </c>
      <c r="B118" s="42" t="s">
        <v>90</v>
      </c>
      <c r="C118" s="67"/>
      <c r="D118" s="130"/>
      <c r="E118" s="131"/>
      <c r="F118" s="130"/>
      <c r="G118" s="131"/>
      <c r="H118" s="131"/>
      <c r="I118" s="130"/>
      <c r="J118" s="67"/>
      <c r="K118" s="131"/>
      <c r="L118" s="81"/>
      <c r="M118" s="41"/>
      <c r="N118" s="82"/>
      <c r="AQ118" s="153"/>
      <c r="AR118" s="155"/>
      <c r="AT118" s="26"/>
    </row>
    <row r="119" spans="1:78" x14ac:dyDescent="0.25">
      <c r="B119" s="283" t="s">
        <v>91</v>
      </c>
      <c r="C119" s="283"/>
      <c r="D119" s="283"/>
      <c r="E119" s="283"/>
      <c r="F119" s="283"/>
      <c r="G119" s="283"/>
      <c r="H119" s="283"/>
      <c r="I119" s="283"/>
      <c r="J119" s="283"/>
      <c r="K119" s="283"/>
      <c r="L119" s="81"/>
      <c r="M119" s="41"/>
      <c r="N119" s="82"/>
      <c r="AQ119" s="153"/>
      <c r="AR119" s="155"/>
      <c r="AT119" s="26"/>
    </row>
    <row r="120" spans="1:78" ht="15.75" thickBot="1" x14ac:dyDescent="0.3">
      <c r="B120" s="47"/>
      <c r="C120" s="47"/>
      <c r="D120" s="35"/>
      <c r="E120" s="47"/>
      <c r="F120" s="47"/>
      <c r="G120" s="35"/>
      <c r="H120" s="35"/>
      <c r="I120" s="35"/>
      <c r="J120" s="35"/>
      <c r="K120" s="34"/>
      <c r="L120" s="142"/>
      <c r="M120" s="141"/>
      <c r="N120" s="142"/>
      <c r="AQ120" s="153"/>
      <c r="AR120" s="155"/>
      <c r="AT120" s="26"/>
    </row>
    <row r="121" spans="1:78" ht="15.75" thickBot="1" x14ac:dyDescent="0.3">
      <c r="B121" s="47" t="s">
        <v>8</v>
      </c>
      <c r="C121" s="47" t="s">
        <v>34</v>
      </c>
      <c r="D121" s="67"/>
      <c r="E121" s="47" t="s">
        <v>124</v>
      </c>
      <c r="F121" s="47" t="s">
        <v>12</v>
      </c>
      <c r="G121" s="66"/>
      <c r="H121" s="35"/>
      <c r="I121" s="35"/>
      <c r="J121" s="35"/>
      <c r="K121" s="35"/>
      <c r="L121" s="130"/>
      <c r="M121" s="141"/>
      <c r="N121" s="142"/>
      <c r="AQ121" s="153"/>
      <c r="AR121" s="155"/>
      <c r="AT121" s="26"/>
    </row>
    <row r="122" spans="1:78" x14ac:dyDescent="0.25">
      <c r="B122" s="119">
        <v>0</v>
      </c>
      <c r="C122" s="148">
        <f t="shared" ref="C122:C129" si="25">D97*$G$115</f>
        <v>4.3860249205961566</v>
      </c>
      <c r="D122" s="67"/>
      <c r="E122" s="35">
        <v>49</v>
      </c>
      <c r="F122" s="148">
        <f t="shared" ref="F122:F129" si="26">G97*$G$115</f>
        <v>133.59100903982412</v>
      </c>
      <c r="G122" s="131"/>
      <c r="H122" s="197"/>
      <c r="I122" s="198"/>
      <c r="J122" s="149"/>
      <c r="K122" s="150"/>
      <c r="L122" s="130"/>
      <c r="M122" s="141"/>
      <c r="N122" s="142"/>
      <c r="AQ122" s="153"/>
      <c r="AR122" s="155"/>
      <c r="AT122" s="26"/>
      <c r="AU122" s="147"/>
      <c r="AV122" s="26"/>
    </row>
    <row r="123" spans="1:78" x14ac:dyDescent="0.25">
      <c r="B123" s="119">
        <v>0.25</v>
      </c>
      <c r="C123" s="148">
        <f t="shared" si="25"/>
        <v>7.060835572929391</v>
      </c>
      <c r="D123" s="67"/>
      <c r="E123" s="35">
        <v>50</v>
      </c>
      <c r="F123" s="148">
        <f t="shared" si="26"/>
        <v>138.40899096017591</v>
      </c>
      <c r="G123" s="131"/>
      <c r="H123" s="151"/>
      <c r="I123" s="149"/>
      <c r="J123" s="149"/>
      <c r="K123" s="150"/>
      <c r="L123" s="130"/>
      <c r="M123" s="141"/>
      <c r="N123" s="142"/>
      <c r="AQ123" s="153"/>
      <c r="AR123" s="155"/>
      <c r="AT123" s="26"/>
    </row>
    <row r="124" spans="1:78" x14ac:dyDescent="0.25">
      <c r="B124" s="119">
        <v>0.5</v>
      </c>
      <c r="C124" s="148">
        <f t="shared" si="25"/>
        <v>18.391399951136115</v>
      </c>
      <c r="D124" s="67"/>
      <c r="E124" s="35">
        <v>51</v>
      </c>
      <c r="F124" s="148">
        <f t="shared" si="26"/>
        <v>100.43000244319572</v>
      </c>
      <c r="G124" s="131"/>
      <c r="H124" s="151"/>
      <c r="I124" s="149"/>
      <c r="J124" s="149"/>
      <c r="K124" s="150"/>
      <c r="L124" s="130"/>
      <c r="M124" s="141"/>
      <c r="N124" s="142"/>
      <c r="AT124" s="26"/>
      <c r="AV124" s="26"/>
    </row>
    <row r="125" spans="1:78" x14ac:dyDescent="0.25">
      <c r="B125" s="119">
        <v>1</v>
      </c>
      <c r="C125" s="148">
        <f t="shared" si="25"/>
        <v>18.873198143171244</v>
      </c>
      <c r="D125" s="67"/>
      <c r="E125" s="35">
        <v>52</v>
      </c>
      <c r="F125" s="148">
        <f t="shared" si="26"/>
        <v>69.977033960420229</v>
      </c>
      <c r="G125" s="131"/>
      <c r="H125" s="151"/>
      <c r="I125" s="149"/>
      <c r="J125" s="149"/>
      <c r="K125" s="150"/>
      <c r="L125" s="130"/>
      <c r="M125" s="141"/>
      <c r="N125" s="142"/>
      <c r="AT125" s="26"/>
      <c r="AV125" s="26"/>
    </row>
    <row r="126" spans="1:78" x14ac:dyDescent="0.25">
      <c r="B126" s="119">
        <v>1.5</v>
      </c>
      <c r="C126" s="148">
        <f t="shared" si="25"/>
        <v>36.88248228683117</v>
      </c>
      <c r="D126" s="67"/>
      <c r="E126" s="35">
        <v>53</v>
      </c>
      <c r="F126" s="148">
        <f t="shared" si="26"/>
        <v>123.30710969948693</v>
      </c>
      <c r="G126" s="131"/>
      <c r="H126" s="151"/>
      <c r="I126" s="149"/>
      <c r="J126" s="149"/>
      <c r="K126" s="150"/>
      <c r="L126" s="130"/>
      <c r="M126" s="141"/>
      <c r="N126" s="142"/>
      <c r="AT126" s="26"/>
      <c r="AV126" s="26"/>
    </row>
    <row r="127" spans="1:78" x14ac:dyDescent="0.25">
      <c r="B127" s="119">
        <v>3</v>
      </c>
      <c r="C127" s="148">
        <f t="shared" si="25"/>
        <v>81.473735646225222</v>
      </c>
      <c r="D127" s="67"/>
      <c r="E127" s="35">
        <v>54</v>
      </c>
      <c r="F127" s="148">
        <f t="shared" si="26"/>
        <v>153.62716833618376</v>
      </c>
      <c r="G127" s="131"/>
      <c r="H127" s="151"/>
      <c r="I127" s="149"/>
      <c r="J127" s="149"/>
      <c r="K127" s="150"/>
      <c r="L127" s="130"/>
      <c r="M127" s="141"/>
      <c r="N127" s="142"/>
      <c r="AT127" s="26"/>
      <c r="AV127" s="26"/>
    </row>
    <row r="128" spans="1:78" x14ac:dyDescent="0.25">
      <c r="B128" s="119">
        <v>5</v>
      </c>
      <c r="C128" s="148">
        <f t="shared" si="25"/>
        <v>124.05472758367949</v>
      </c>
      <c r="D128" s="67"/>
      <c r="E128" s="35">
        <v>55</v>
      </c>
      <c r="F128" s="148">
        <f t="shared" si="26"/>
        <v>119.15367700952847</v>
      </c>
      <c r="G128" s="131"/>
      <c r="H128" s="151"/>
      <c r="I128" s="149"/>
      <c r="J128" s="149"/>
      <c r="K128" s="150"/>
      <c r="L128" s="130"/>
      <c r="M128" s="141"/>
      <c r="N128" s="142"/>
      <c r="AT128" s="26"/>
      <c r="AV128" s="26"/>
    </row>
    <row r="129" spans="1:48" x14ac:dyDescent="0.25">
      <c r="A129" s="25"/>
      <c r="B129" s="119">
        <v>7</v>
      </c>
      <c r="C129" s="148">
        <f t="shared" si="25"/>
        <v>191.04129000732962</v>
      </c>
      <c r="D129" s="67"/>
      <c r="E129" s="35">
        <v>56</v>
      </c>
      <c r="F129" s="148">
        <f t="shared" si="26"/>
        <v>209.7981920351821</v>
      </c>
      <c r="G129" s="131"/>
      <c r="H129" s="151"/>
      <c r="I129" s="149"/>
      <c r="J129" s="149"/>
      <c r="K129" s="150"/>
      <c r="L129" s="130"/>
      <c r="M129" s="131"/>
      <c r="N129" s="130"/>
      <c r="AT129" s="26"/>
      <c r="AV129" s="26"/>
    </row>
    <row r="130" spans="1:48" x14ac:dyDescent="0.25">
      <c r="E130" s="35">
        <v>57</v>
      </c>
      <c r="F130" s="148">
        <f t="shared" ref="F130:F137" si="27">J97*$G$115</f>
        <v>57.865624236501354</v>
      </c>
      <c r="G130" s="151"/>
      <c r="H130" s="151"/>
      <c r="I130" s="149"/>
      <c r="J130" s="149"/>
      <c r="K130" s="150"/>
      <c r="L130" s="34"/>
      <c r="M130" s="34"/>
      <c r="N130" s="34"/>
      <c r="AT130" s="26"/>
      <c r="AV130" s="26"/>
    </row>
    <row r="131" spans="1:48" x14ac:dyDescent="0.25">
      <c r="E131" s="35">
        <v>58</v>
      </c>
      <c r="F131" s="148">
        <f t="shared" si="27"/>
        <v>81.540190569264553</v>
      </c>
      <c r="G131" s="151"/>
      <c r="H131" s="151"/>
      <c r="I131" s="149"/>
      <c r="J131" s="149"/>
      <c r="K131" s="150"/>
      <c r="L131" s="34"/>
      <c r="M131" s="34"/>
      <c r="N131" s="34"/>
      <c r="AT131" s="26"/>
      <c r="AV131" s="26"/>
    </row>
    <row r="132" spans="1:48" x14ac:dyDescent="0.25">
      <c r="E132" s="35">
        <v>59</v>
      </c>
      <c r="F132" s="148">
        <f t="shared" si="27"/>
        <v>86.341558758856564</v>
      </c>
      <c r="G132" s="151"/>
      <c r="H132" s="151"/>
      <c r="I132" s="149"/>
      <c r="J132" s="149"/>
      <c r="K132" s="150"/>
      <c r="L132" s="66"/>
      <c r="M132" s="66"/>
      <c r="N132" s="66"/>
      <c r="AT132" s="26"/>
      <c r="AV132" s="26"/>
    </row>
    <row r="133" spans="1:48" x14ac:dyDescent="0.25">
      <c r="E133" s="35">
        <v>60</v>
      </c>
      <c r="F133" s="148">
        <f t="shared" si="27"/>
        <v>143.52602003420478</v>
      </c>
      <c r="G133" s="151"/>
      <c r="H133" s="151"/>
      <c r="I133" s="149"/>
      <c r="J133" s="149"/>
      <c r="K133" s="150"/>
      <c r="L133" s="152"/>
      <c r="M133" s="33"/>
      <c r="N133" s="67"/>
      <c r="AT133" s="26"/>
      <c r="AV133" s="26"/>
    </row>
    <row r="134" spans="1:48" x14ac:dyDescent="0.25">
      <c r="E134" s="35">
        <v>61</v>
      </c>
      <c r="F134" s="148">
        <f t="shared" si="27"/>
        <v>137.71121426826292</v>
      </c>
      <c r="G134" s="151"/>
      <c r="H134" s="153"/>
      <c r="I134" s="160"/>
      <c r="J134" s="33"/>
      <c r="K134" s="33"/>
      <c r="L134" s="152"/>
      <c r="M134" s="33"/>
      <c r="N134" s="67"/>
    </row>
    <row r="135" spans="1:48" x14ac:dyDescent="0.25">
      <c r="E135" s="35">
        <v>62</v>
      </c>
      <c r="F135" s="148">
        <f t="shared" si="27"/>
        <v>117.40092841436601</v>
      </c>
      <c r="G135" s="151"/>
      <c r="H135" s="151"/>
      <c r="I135" s="160"/>
      <c r="J135" s="33"/>
      <c r="K135" s="33"/>
      <c r="L135" s="152"/>
      <c r="M135" s="33"/>
      <c r="N135" s="67"/>
    </row>
    <row r="136" spans="1:48" x14ac:dyDescent="0.25">
      <c r="E136" s="35">
        <v>63</v>
      </c>
      <c r="F136" s="148">
        <f t="shared" si="27"/>
        <v>109.33496213046668</v>
      </c>
      <c r="G136" s="151"/>
      <c r="H136" s="28"/>
      <c r="I136" s="29"/>
      <c r="L136" s="152"/>
      <c r="M136" s="33"/>
      <c r="N136" s="67"/>
    </row>
    <row r="137" spans="1:48" x14ac:dyDescent="0.25">
      <c r="E137" s="35">
        <v>64</v>
      </c>
      <c r="F137" s="148">
        <f t="shared" si="27"/>
        <v>113.72098705106282</v>
      </c>
      <c r="G137" s="151"/>
      <c r="H137" s="153"/>
      <c r="I137" s="29"/>
      <c r="L137" s="152"/>
      <c r="M137" s="33"/>
      <c r="N137" s="67"/>
    </row>
    <row r="138" spans="1:48" x14ac:dyDescent="0.25">
      <c r="E138" s="35">
        <v>65</v>
      </c>
      <c r="F138" s="148">
        <f t="shared" ref="F138:F145" si="28">M97*$G$115</f>
        <v>85.502565355484933</v>
      </c>
      <c r="G138" s="154"/>
      <c r="H138" s="153"/>
      <c r="I138" s="25"/>
      <c r="J138" s="25"/>
      <c r="K138" s="25"/>
      <c r="L138" s="152"/>
      <c r="M138" s="33"/>
      <c r="N138" s="67"/>
    </row>
    <row r="139" spans="1:48" x14ac:dyDescent="0.25">
      <c r="E139" s="35">
        <v>66</v>
      </c>
      <c r="F139" s="148">
        <f t="shared" si="28"/>
        <v>64.0791595406792</v>
      </c>
      <c r="G139" s="151"/>
      <c r="H139" s="153"/>
      <c r="I139" s="29"/>
      <c r="L139" s="152"/>
      <c r="M139" s="33"/>
      <c r="N139" s="67"/>
    </row>
    <row r="140" spans="1:48" x14ac:dyDescent="0.25">
      <c r="E140" s="35">
        <v>67</v>
      </c>
      <c r="F140" s="148">
        <f t="shared" si="28"/>
        <v>111.71072562912292</v>
      </c>
      <c r="G140" s="151"/>
      <c r="H140" s="153"/>
      <c r="I140" s="29"/>
      <c r="L140" s="152"/>
      <c r="M140" s="33"/>
      <c r="N140" s="67"/>
    </row>
    <row r="141" spans="1:48" x14ac:dyDescent="0.25">
      <c r="B141" s="33"/>
      <c r="C141" s="33"/>
      <c r="D141" s="33"/>
      <c r="E141" s="35">
        <v>68</v>
      </c>
      <c r="F141" s="148">
        <f t="shared" si="28"/>
        <v>153.31150745174691</v>
      </c>
      <c r="G141" s="151"/>
      <c r="H141" s="153"/>
      <c r="I141" s="29"/>
      <c r="L141" s="33"/>
      <c r="M141" s="33"/>
      <c r="N141" s="33"/>
    </row>
    <row r="142" spans="1:48" x14ac:dyDescent="0.25">
      <c r="B142" s="33"/>
      <c r="C142" s="33"/>
      <c r="D142" s="33"/>
      <c r="E142" s="35">
        <v>69</v>
      </c>
      <c r="F142" s="148">
        <f t="shared" si="28"/>
        <v>72.435866112875601</v>
      </c>
      <c r="G142" s="151"/>
      <c r="H142" s="153"/>
      <c r="I142" s="29"/>
      <c r="L142" s="33"/>
      <c r="M142" s="33"/>
      <c r="N142" s="33"/>
    </row>
    <row r="143" spans="1:48" x14ac:dyDescent="0.25">
      <c r="B143" s="33"/>
      <c r="C143" s="33"/>
      <c r="D143" s="33"/>
      <c r="E143" s="35">
        <v>70</v>
      </c>
      <c r="F143" s="148">
        <f t="shared" si="28"/>
        <v>79.671145858783277</v>
      </c>
      <c r="G143" s="151"/>
      <c r="H143" s="153"/>
      <c r="I143" s="29"/>
      <c r="L143" s="153"/>
      <c r="M143" s="155"/>
      <c r="N143" s="33"/>
    </row>
    <row r="144" spans="1:48" x14ac:dyDescent="0.25">
      <c r="B144" s="33"/>
      <c r="C144" s="33"/>
      <c r="D144" s="33"/>
      <c r="E144" s="35">
        <v>71</v>
      </c>
      <c r="F144" s="148">
        <f t="shared" si="28"/>
        <v>107.87295382360128</v>
      </c>
      <c r="G144" s="151"/>
      <c r="H144" s="153"/>
      <c r="I144" s="29"/>
      <c r="L144" s="153"/>
      <c r="M144" s="155"/>
      <c r="N144" s="33"/>
    </row>
    <row r="145" spans="1:14" x14ac:dyDescent="0.25">
      <c r="B145" s="33"/>
      <c r="C145" s="33"/>
      <c r="D145" s="33"/>
      <c r="E145" s="35">
        <v>72</v>
      </c>
      <c r="F145" s="148">
        <f t="shared" si="28"/>
        <v>199.01588077204988</v>
      </c>
      <c r="G145" s="151"/>
      <c r="H145" s="153"/>
      <c r="I145" s="33"/>
      <c r="J145" s="67"/>
      <c r="L145" s="153"/>
      <c r="M145" s="155"/>
      <c r="N145" s="33"/>
    </row>
    <row r="146" spans="1:14" x14ac:dyDescent="0.25">
      <c r="B146" s="33"/>
      <c r="C146" s="33"/>
      <c r="D146" s="33"/>
      <c r="F146" s="27"/>
      <c r="H146" s="28"/>
      <c r="J146" s="29"/>
      <c r="L146" s="153"/>
      <c r="M146" s="155"/>
      <c r="N146" s="33"/>
    </row>
    <row r="147" spans="1:14" x14ac:dyDescent="0.25">
      <c r="A147" s="25" t="s">
        <v>25</v>
      </c>
      <c r="B147" s="25" t="s">
        <v>73</v>
      </c>
      <c r="D147" s="33"/>
      <c r="F147" s="27"/>
      <c r="H147" s="28"/>
      <c r="J147" s="29"/>
      <c r="L147" s="153"/>
      <c r="M147" s="155"/>
      <c r="N147" s="33"/>
    </row>
    <row r="148" spans="1:14" x14ac:dyDescent="0.25">
      <c r="A148" s="25"/>
      <c r="C148" s="26" t="s">
        <v>71</v>
      </c>
      <c r="D148" s="33"/>
      <c r="F148" s="27"/>
      <c r="H148" s="28"/>
      <c r="J148" s="29"/>
      <c r="L148" s="153"/>
      <c r="M148" s="155"/>
      <c r="N148" s="33"/>
    </row>
    <row r="149" spans="1:14" x14ac:dyDescent="0.25">
      <c r="A149" s="25"/>
      <c r="C149" s="26" t="s">
        <v>107</v>
      </c>
      <c r="D149" s="156"/>
      <c r="E149" s="25"/>
      <c r="F149" s="25"/>
      <c r="G149" s="25"/>
      <c r="H149" s="25"/>
      <c r="I149" s="25"/>
      <c r="J149" s="25"/>
      <c r="K149" s="25"/>
      <c r="L149" s="153"/>
      <c r="M149" s="155"/>
      <c r="N149" s="33"/>
    </row>
    <row r="150" spans="1:14" x14ac:dyDescent="0.25">
      <c r="A150" s="25"/>
      <c r="C150" s="26" t="s">
        <v>75</v>
      </c>
      <c r="D150" s="33"/>
      <c r="F150" s="27"/>
      <c r="H150" s="28"/>
      <c r="J150" s="29"/>
      <c r="L150" s="153"/>
      <c r="M150" s="155"/>
      <c r="N150" s="33"/>
    </row>
    <row r="151" spans="1:14" x14ac:dyDescent="0.25">
      <c r="A151" s="25"/>
      <c r="C151" s="26" t="s">
        <v>108</v>
      </c>
      <c r="D151" s="33"/>
      <c r="F151" s="27"/>
      <c r="H151" s="28"/>
      <c r="J151" s="29"/>
      <c r="L151" s="153"/>
      <c r="M151" s="155"/>
      <c r="N151" s="33"/>
    </row>
    <row r="152" spans="1:14" x14ac:dyDescent="0.25">
      <c r="B152" s="33"/>
      <c r="C152" s="33"/>
      <c r="D152" s="33"/>
      <c r="F152" s="27"/>
      <c r="H152" s="28"/>
      <c r="J152" s="29"/>
      <c r="L152" s="153"/>
      <c r="M152" s="155"/>
      <c r="N152" s="33"/>
    </row>
  </sheetData>
  <mergeCells count="19">
    <mergeCell ref="B71:N71"/>
    <mergeCell ref="B110:F110"/>
    <mergeCell ref="C113:F113"/>
    <mergeCell ref="C115:F115"/>
    <mergeCell ref="B119:K119"/>
    <mergeCell ref="D31:O31"/>
    <mergeCell ref="Q31:AB31"/>
    <mergeCell ref="C45:N45"/>
    <mergeCell ref="B57:N57"/>
    <mergeCell ref="C60:E60"/>
    <mergeCell ref="F60:H60"/>
    <mergeCell ref="I60:K60"/>
    <mergeCell ref="L60:N60"/>
    <mergeCell ref="B28:AB28"/>
    <mergeCell ref="B14:O14"/>
    <mergeCell ref="D17:F17"/>
    <mergeCell ref="G17:I17"/>
    <mergeCell ref="J17:L17"/>
    <mergeCell ref="M17:O1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1"/>
  <sheetViews>
    <sheetView topLeftCell="A120" zoomScaleNormal="100" workbookViewId="0">
      <selection activeCell="K75" sqref="K75"/>
    </sheetView>
  </sheetViews>
  <sheetFormatPr defaultRowHeight="15" x14ac:dyDescent="0.25"/>
  <cols>
    <col min="1" max="1" width="12" style="26" customWidth="1"/>
    <col min="2" max="2" width="10.7109375" style="26" bestFit="1" customWidth="1"/>
    <col min="3" max="3" width="11.140625" style="26" customWidth="1"/>
    <col min="4" max="4" width="10.85546875" style="26" bestFit="1" customWidth="1"/>
    <col min="5" max="5" width="10.7109375" style="26" bestFit="1" customWidth="1"/>
    <col min="6" max="6" width="11.140625" style="27" customWidth="1"/>
    <col min="7" max="7" width="11.140625" style="26" customWidth="1"/>
    <col min="8" max="8" width="12.140625" style="28" customWidth="1"/>
    <col min="9" max="9" width="12.28515625" style="26" bestFit="1" customWidth="1"/>
    <col min="10" max="10" width="11.140625" style="29" customWidth="1"/>
    <col min="11" max="11" width="11.140625" style="26" customWidth="1"/>
    <col min="12" max="12" width="11.140625" style="32" customWidth="1"/>
    <col min="13" max="13" width="11.140625" style="26" customWidth="1"/>
    <col min="14" max="14" width="11.140625" style="30" customWidth="1"/>
    <col min="15" max="15" width="9.7109375" style="26" customWidth="1"/>
    <col min="16" max="16" width="9.85546875" style="26" customWidth="1"/>
    <col min="17" max="17" width="10.7109375" style="41" customWidth="1"/>
    <col min="18" max="18" width="9.42578125" style="41" customWidth="1"/>
    <col min="19" max="19" width="8.7109375" style="41" customWidth="1"/>
    <col min="20" max="42" width="9.140625" style="41"/>
    <col min="43" max="16384" width="9.140625" style="26"/>
  </cols>
  <sheetData>
    <row r="1" spans="1:28" x14ac:dyDescent="0.25">
      <c r="A1" s="25" t="s">
        <v>85</v>
      </c>
      <c r="K1" s="25" t="s">
        <v>46</v>
      </c>
      <c r="L1" s="26"/>
    </row>
    <row r="2" spans="1:28" x14ac:dyDescent="0.25">
      <c r="A2" s="25" t="s">
        <v>47</v>
      </c>
      <c r="K2" s="25" t="s">
        <v>111</v>
      </c>
      <c r="L2" s="26"/>
    </row>
    <row r="3" spans="1:28" x14ac:dyDescent="0.25">
      <c r="A3" s="25"/>
      <c r="K3" s="25" t="s">
        <v>112</v>
      </c>
      <c r="L3" s="26"/>
    </row>
    <row r="4" spans="1:28" x14ac:dyDescent="0.25">
      <c r="A4" s="25" t="s">
        <v>44</v>
      </c>
      <c r="B4" s="26">
        <v>1</v>
      </c>
      <c r="D4" s="25"/>
      <c r="K4" s="25" t="s">
        <v>113</v>
      </c>
      <c r="L4" s="26"/>
    </row>
    <row r="5" spans="1:28" ht="13.5" customHeight="1" x14ac:dyDescent="0.25">
      <c r="A5" s="25" t="s">
        <v>15</v>
      </c>
      <c r="B5" s="31"/>
      <c r="K5" s="25" t="s">
        <v>94</v>
      </c>
      <c r="L5" s="26"/>
    </row>
    <row r="6" spans="1:28" x14ac:dyDescent="0.25">
      <c r="A6" s="25" t="s">
        <v>13</v>
      </c>
      <c r="K6" s="25" t="s">
        <v>66</v>
      </c>
      <c r="L6" s="26"/>
    </row>
    <row r="7" spans="1:28" ht="17.25" x14ac:dyDescent="0.25">
      <c r="A7" s="25" t="s">
        <v>45</v>
      </c>
      <c r="B7" s="25" t="s">
        <v>102</v>
      </c>
      <c r="K7" s="25" t="s">
        <v>114</v>
      </c>
      <c r="L7" s="26"/>
    </row>
    <row r="8" spans="1:28" x14ac:dyDescent="0.25">
      <c r="B8" s="25" t="s">
        <v>41</v>
      </c>
      <c r="K8" s="25" t="s">
        <v>115</v>
      </c>
      <c r="L8" s="26"/>
    </row>
    <row r="9" spans="1:28" x14ac:dyDescent="0.25">
      <c r="A9" s="25"/>
      <c r="B9" s="25"/>
      <c r="K9" s="25" t="s">
        <v>68</v>
      </c>
    </row>
    <row r="10" spans="1:28" x14ac:dyDescent="0.25">
      <c r="A10" s="25"/>
      <c r="B10" s="33"/>
    </row>
    <row r="11" spans="1:28" x14ac:dyDescent="0.25">
      <c r="A11" s="25" t="s">
        <v>21</v>
      </c>
      <c r="B11" s="296" t="s">
        <v>40</v>
      </c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296"/>
      <c r="N11" s="296"/>
      <c r="O11" s="41"/>
      <c r="P11" s="41"/>
      <c r="AB11" s="26"/>
    </row>
    <row r="12" spans="1:28" x14ac:dyDescent="0.25">
      <c r="A12" s="25"/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41"/>
      <c r="P12" s="41"/>
      <c r="AB12" s="26"/>
    </row>
    <row r="13" spans="1:28" ht="15.75" thickBot="1" x14ac:dyDescent="0.3">
      <c r="B13" s="47"/>
      <c r="C13" s="36">
        <v>1</v>
      </c>
      <c r="D13" s="37">
        <v>2</v>
      </c>
      <c r="E13" s="38">
        <v>3</v>
      </c>
      <c r="F13" s="39">
        <v>4</v>
      </c>
      <c r="G13" s="39">
        <v>5</v>
      </c>
      <c r="H13" s="39">
        <v>6</v>
      </c>
      <c r="I13" s="234">
        <v>7</v>
      </c>
      <c r="J13" s="39">
        <v>8</v>
      </c>
      <c r="K13" s="40">
        <v>9</v>
      </c>
      <c r="L13" s="39">
        <v>10</v>
      </c>
      <c r="M13" s="39">
        <v>11</v>
      </c>
      <c r="N13" s="40">
        <v>12</v>
      </c>
      <c r="O13" s="41"/>
      <c r="P13" s="41"/>
      <c r="AB13" s="26"/>
    </row>
    <row r="14" spans="1:28" ht="15.75" thickBot="1" x14ac:dyDescent="0.3">
      <c r="B14" s="166"/>
      <c r="C14" s="304" t="s">
        <v>36</v>
      </c>
      <c r="D14" s="301"/>
      <c r="E14" s="305"/>
      <c r="F14" s="287" t="s">
        <v>119</v>
      </c>
      <c r="G14" s="288"/>
      <c r="H14" s="288"/>
      <c r="I14" s="288" t="s">
        <v>119</v>
      </c>
      <c r="J14" s="288"/>
      <c r="K14" s="288"/>
      <c r="L14" s="288" t="s">
        <v>119</v>
      </c>
      <c r="M14" s="288"/>
      <c r="N14" s="291"/>
      <c r="O14" s="41"/>
      <c r="P14" s="41"/>
      <c r="AB14" s="26"/>
    </row>
    <row r="15" spans="1:28" x14ac:dyDescent="0.25">
      <c r="B15" s="167" t="s">
        <v>0</v>
      </c>
      <c r="C15" s="168">
        <v>0</v>
      </c>
      <c r="D15" s="49">
        <v>0</v>
      </c>
      <c r="E15" s="49">
        <v>0</v>
      </c>
      <c r="F15" s="235">
        <v>1</v>
      </c>
      <c r="G15" s="212">
        <f t="shared" ref="G15:G22" si="0">F15</f>
        <v>1</v>
      </c>
      <c r="H15" s="212">
        <f t="shared" ref="H15:H22" si="1">F15</f>
        <v>1</v>
      </c>
      <c r="I15" s="211">
        <v>9</v>
      </c>
      <c r="J15" s="212">
        <f t="shared" ref="J15:J22" si="2">I15</f>
        <v>9</v>
      </c>
      <c r="K15" s="213">
        <f t="shared" ref="K15:K22" si="3">I15</f>
        <v>9</v>
      </c>
      <c r="L15" s="211">
        <v>17</v>
      </c>
      <c r="M15" s="51">
        <f t="shared" ref="M15:M22" si="4">L15</f>
        <v>17</v>
      </c>
      <c r="N15" s="118">
        <f t="shared" ref="N15:N22" si="5">L15</f>
        <v>17</v>
      </c>
      <c r="O15" s="41"/>
      <c r="P15" s="41"/>
      <c r="AB15" s="26"/>
    </row>
    <row r="16" spans="1:28" x14ac:dyDescent="0.25">
      <c r="B16" s="170" t="s">
        <v>1</v>
      </c>
      <c r="C16" s="59">
        <v>0.25</v>
      </c>
      <c r="D16" s="60">
        <v>0.25</v>
      </c>
      <c r="E16" s="60">
        <v>0.25</v>
      </c>
      <c r="F16" s="236">
        <v>2</v>
      </c>
      <c r="G16" s="215">
        <f t="shared" si="0"/>
        <v>2</v>
      </c>
      <c r="H16" s="215">
        <f t="shared" si="1"/>
        <v>2</v>
      </c>
      <c r="I16" s="214">
        <v>10</v>
      </c>
      <c r="J16" s="215">
        <f t="shared" si="2"/>
        <v>10</v>
      </c>
      <c r="K16" s="216">
        <f t="shared" si="3"/>
        <v>10</v>
      </c>
      <c r="L16" s="214">
        <v>18</v>
      </c>
      <c r="M16" s="62">
        <f t="shared" si="4"/>
        <v>18</v>
      </c>
      <c r="N16" s="171">
        <f t="shared" si="5"/>
        <v>18</v>
      </c>
      <c r="O16" s="41"/>
      <c r="P16" s="41"/>
      <c r="AB16" s="26"/>
    </row>
    <row r="17" spans="1:28" x14ac:dyDescent="0.25">
      <c r="B17" s="172" t="s">
        <v>2</v>
      </c>
      <c r="C17" s="173">
        <v>0.5</v>
      </c>
      <c r="D17" s="64">
        <v>0.5</v>
      </c>
      <c r="E17" s="64">
        <v>0.5</v>
      </c>
      <c r="F17" s="237">
        <v>3</v>
      </c>
      <c r="G17" s="148">
        <f t="shared" si="0"/>
        <v>3</v>
      </c>
      <c r="H17" s="148">
        <f t="shared" si="1"/>
        <v>3</v>
      </c>
      <c r="I17" s="217">
        <v>11</v>
      </c>
      <c r="J17" s="148">
        <f t="shared" si="2"/>
        <v>11</v>
      </c>
      <c r="K17" s="218">
        <f t="shared" si="3"/>
        <v>11</v>
      </c>
      <c r="L17" s="217">
        <v>19</v>
      </c>
      <c r="M17" s="66">
        <f t="shared" si="4"/>
        <v>19</v>
      </c>
      <c r="N17" s="129">
        <f t="shared" si="5"/>
        <v>19</v>
      </c>
      <c r="O17" s="67"/>
      <c r="P17" s="66"/>
      <c r="Q17" s="68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26"/>
    </row>
    <row r="18" spans="1:28" x14ac:dyDescent="0.25">
      <c r="B18" s="170" t="s">
        <v>3</v>
      </c>
      <c r="C18" s="59">
        <v>1</v>
      </c>
      <c r="D18" s="60">
        <v>1</v>
      </c>
      <c r="E18" s="60">
        <v>1</v>
      </c>
      <c r="F18" s="236">
        <v>4</v>
      </c>
      <c r="G18" s="215">
        <f t="shared" si="0"/>
        <v>4</v>
      </c>
      <c r="H18" s="215">
        <f t="shared" si="1"/>
        <v>4</v>
      </c>
      <c r="I18" s="214">
        <v>12</v>
      </c>
      <c r="J18" s="215">
        <f t="shared" si="2"/>
        <v>12</v>
      </c>
      <c r="K18" s="216">
        <f t="shared" si="3"/>
        <v>12</v>
      </c>
      <c r="L18" s="214">
        <v>20</v>
      </c>
      <c r="M18" s="62">
        <f t="shared" si="4"/>
        <v>20</v>
      </c>
      <c r="N18" s="171">
        <f t="shared" si="5"/>
        <v>20</v>
      </c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26"/>
    </row>
    <row r="19" spans="1:28" x14ac:dyDescent="0.25">
      <c r="B19" s="172" t="s">
        <v>4</v>
      </c>
      <c r="C19" s="173">
        <v>1.5</v>
      </c>
      <c r="D19" s="64">
        <v>1.5</v>
      </c>
      <c r="E19" s="64">
        <v>1.5</v>
      </c>
      <c r="F19" s="237">
        <v>5</v>
      </c>
      <c r="G19" s="148">
        <f t="shared" si="0"/>
        <v>5</v>
      </c>
      <c r="H19" s="148">
        <f t="shared" si="1"/>
        <v>5</v>
      </c>
      <c r="I19" s="217">
        <v>13</v>
      </c>
      <c r="J19" s="148">
        <f t="shared" si="2"/>
        <v>13</v>
      </c>
      <c r="K19" s="218">
        <f t="shared" si="3"/>
        <v>13</v>
      </c>
      <c r="L19" s="217">
        <v>21</v>
      </c>
      <c r="M19" s="66">
        <f t="shared" si="4"/>
        <v>21</v>
      </c>
      <c r="N19" s="129">
        <f t="shared" si="5"/>
        <v>21</v>
      </c>
      <c r="O19" s="66"/>
      <c r="P19" s="41"/>
      <c r="AB19" s="26"/>
    </row>
    <row r="20" spans="1:28" x14ac:dyDescent="0.25">
      <c r="B20" s="170" t="s">
        <v>5</v>
      </c>
      <c r="C20" s="59">
        <v>3</v>
      </c>
      <c r="D20" s="60">
        <v>3</v>
      </c>
      <c r="E20" s="60">
        <v>3</v>
      </c>
      <c r="F20" s="236">
        <v>6</v>
      </c>
      <c r="G20" s="215">
        <f t="shared" si="0"/>
        <v>6</v>
      </c>
      <c r="H20" s="215">
        <f t="shared" si="1"/>
        <v>6</v>
      </c>
      <c r="I20" s="214">
        <v>14</v>
      </c>
      <c r="J20" s="215">
        <f t="shared" si="2"/>
        <v>14</v>
      </c>
      <c r="K20" s="216">
        <f t="shared" si="3"/>
        <v>14</v>
      </c>
      <c r="L20" s="214">
        <v>22</v>
      </c>
      <c r="M20" s="62">
        <f t="shared" si="4"/>
        <v>22</v>
      </c>
      <c r="N20" s="171">
        <f t="shared" si="5"/>
        <v>22</v>
      </c>
      <c r="O20" s="41"/>
      <c r="P20" s="41"/>
      <c r="AB20" s="26"/>
    </row>
    <row r="21" spans="1:28" x14ac:dyDescent="0.25">
      <c r="B21" s="172" t="s">
        <v>6</v>
      </c>
      <c r="C21" s="173"/>
      <c r="D21" s="64"/>
      <c r="E21" s="64"/>
      <c r="F21" s="237">
        <v>7</v>
      </c>
      <c r="G21" s="148">
        <f t="shared" si="0"/>
        <v>7</v>
      </c>
      <c r="H21" s="148">
        <f t="shared" si="1"/>
        <v>7</v>
      </c>
      <c r="I21" s="217">
        <v>15</v>
      </c>
      <c r="J21" s="148">
        <f t="shared" si="2"/>
        <v>15</v>
      </c>
      <c r="K21" s="218">
        <f t="shared" si="3"/>
        <v>15</v>
      </c>
      <c r="L21" s="217">
        <v>23</v>
      </c>
      <c r="M21" s="66">
        <f t="shared" si="4"/>
        <v>23</v>
      </c>
      <c r="N21" s="129">
        <f t="shared" si="5"/>
        <v>23</v>
      </c>
      <c r="O21" s="41"/>
      <c r="P21" s="41"/>
      <c r="AB21" s="26"/>
    </row>
    <row r="22" spans="1:28" ht="15.75" thickBot="1" x14ac:dyDescent="0.3">
      <c r="B22" s="174" t="s">
        <v>7</v>
      </c>
      <c r="C22" s="175"/>
      <c r="D22" s="176"/>
      <c r="E22" s="176"/>
      <c r="F22" s="238">
        <v>8</v>
      </c>
      <c r="G22" s="220">
        <f t="shared" si="0"/>
        <v>8</v>
      </c>
      <c r="H22" s="220">
        <f t="shared" si="1"/>
        <v>8</v>
      </c>
      <c r="I22" s="219">
        <v>16</v>
      </c>
      <c r="J22" s="220">
        <f t="shared" si="2"/>
        <v>16</v>
      </c>
      <c r="K22" s="221">
        <f t="shared" si="3"/>
        <v>16</v>
      </c>
      <c r="L22" s="219">
        <v>24</v>
      </c>
      <c r="M22" s="225">
        <f t="shared" si="4"/>
        <v>24</v>
      </c>
      <c r="N22" s="178">
        <f t="shared" si="5"/>
        <v>24</v>
      </c>
      <c r="O22" s="41"/>
      <c r="P22" s="41"/>
      <c r="AB22" s="26"/>
    </row>
    <row r="23" spans="1:28" x14ac:dyDescent="0.25">
      <c r="B23" s="41"/>
      <c r="C23" s="41"/>
      <c r="D23" s="41"/>
      <c r="E23" s="41"/>
      <c r="F23" s="141"/>
      <c r="G23" s="141"/>
      <c r="H23" s="141"/>
      <c r="I23" s="141"/>
      <c r="J23" s="141"/>
      <c r="K23" s="141"/>
      <c r="L23" s="141"/>
      <c r="M23" s="41"/>
      <c r="N23" s="41"/>
      <c r="O23" s="41"/>
      <c r="P23" s="41"/>
      <c r="AB23" s="26"/>
    </row>
    <row r="24" spans="1:28" x14ac:dyDescent="0.25"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AB24" s="26"/>
    </row>
    <row r="25" spans="1:28" x14ac:dyDescent="0.25">
      <c r="A25" s="25" t="s">
        <v>19</v>
      </c>
      <c r="B25" s="300" t="s">
        <v>116</v>
      </c>
      <c r="C25" s="300"/>
      <c r="D25" s="300"/>
      <c r="E25" s="300"/>
      <c r="F25" s="300"/>
      <c r="G25" s="300"/>
      <c r="H25" s="300"/>
      <c r="I25" s="300"/>
      <c r="J25" s="300"/>
      <c r="K25" s="300"/>
      <c r="L25" s="300"/>
      <c r="M25" s="300"/>
      <c r="N25" s="300"/>
      <c r="O25" s="300"/>
      <c r="P25" s="300"/>
      <c r="Q25" s="300"/>
      <c r="R25" s="300"/>
      <c r="S25" s="300"/>
      <c r="T25" s="300"/>
      <c r="U25" s="300"/>
      <c r="V25" s="300"/>
      <c r="W25" s="300"/>
      <c r="X25" s="300"/>
      <c r="Y25" s="300"/>
      <c r="Z25" s="300"/>
      <c r="AA25" s="300"/>
      <c r="AB25" s="26"/>
    </row>
    <row r="26" spans="1:28" x14ac:dyDescent="0.25">
      <c r="B26" s="83" t="s">
        <v>14</v>
      </c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26"/>
    </row>
    <row r="27" spans="1:28" ht="15.75" thickBot="1" x14ac:dyDescent="0.3"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26"/>
    </row>
    <row r="28" spans="1:28" ht="15.75" thickBot="1" x14ac:dyDescent="0.3">
      <c r="B28" s="41"/>
      <c r="C28" s="41"/>
      <c r="D28" s="297" t="s">
        <v>79</v>
      </c>
      <c r="E28" s="298"/>
      <c r="F28" s="298"/>
      <c r="G28" s="298"/>
      <c r="H28" s="298"/>
      <c r="I28" s="298"/>
      <c r="J28" s="298"/>
      <c r="K28" s="298"/>
      <c r="L28" s="298"/>
      <c r="M28" s="298"/>
      <c r="N28" s="298"/>
      <c r="O28" s="299"/>
      <c r="P28" s="41"/>
      <c r="Q28" s="297" t="s">
        <v>80</v>
      </c>
      <c r="R28" s="298"/>
      <c r="S28" s="298"/>
      <c r="T28" s="298"/>
      <c r="U28" s="298"/>
      <c r="V28" s="298"/>
      <c r="W28" s="298"/>
      <c r="X28" s="298"/>
      <c r="Y28" s="298"/>
      <c r="Z28" s="298"/>
      <c r="AA28" s="298"/>
      <c r="AB28" s="299"/>
    </row>
    <row r="29" spans="1:28" ht="15.75" thickBot="1" x14ac:dyDescent="0.3">
      <c r="A29" s="87"/>
      <c r="B29" s="184"/>
      <c r="C29" s="41" t="s">
        <v>131</v>
      </c>
      <c r="D29" s="259">
        <v>1</v>
      </c>
      <c r="E29" s="88">
        <v>2</v>
      </c>
      <c r="F29" s="88">
        <v>3</v>
      </c>
      <c r="G29" s="89">
        <v>4</v>
      </c>
      <c r="H29" s="260">
        <v>5</v>
      </c>
      <c r="I29" s="90">
        <v>6</v>
      </c>
      <c r="J29" s="88">
        <v>7</v>
      </c>
      <c r="K29" s="88">
        <v>8</v>
      </c>
      <c r="L29" s="88">
        <v>9</v>
      </c>
      <c r="M29" s="89">
        <v>10</v>
      </c>
      <c r="N29" s="260">
        <v>11</v>
      </c>
      <c r="O29" s="261">
        <v>12</v>
      </c>
      <c r="P29" s="41"/>
      <c r="Q29" s="259">
        <v>1</v>
      </c>
      <c r="R29" s="260">
        <v>2</v>
      </c>
      <c r="S29" s="260">
        <v>3</v>
      </c>
      <c r="T29" s="89">
        <v>4</v>
      </c>
      <c r="U29" s="260">
        <v>5</v>
      </c>
      <c r="V29" s="90">
        <v>6</v>
      </c>
      <c r="W29" s="260">
        <v>7</v>
      </c>
      <c r="X29" s="260">
        <v>8</v>
      </c>
      <c r="Y29" s="260">
        <v>9</v>
      </c>
      <c r="Z29" s="89">
        <v>10</v>
      </c>
      <c r="AA29" s="260">
        <v>11</v>
      </c>
      <c r="AB29" s="261">
        <v>12</v>
      </c>
    </row>
    <row r="30" spans="1:28" x14ac:dyDescent="0.25">
      <c r="B30" s="41"/>
      <c r="C30" s="41">
        <v>24.6</v>
      </c>
      <c r="D30" s="92">
        <v>0.7278</v>
      </c>
      <c r="E30" s="93">
        <v>0.71599999999999997</v>
      </c>
      <c r="F30" s="93">
        <v>0.69730000000000003</v>
      </c>
      <c r="G30" s="94">
        <v>0.45679999999999998</v>
      </c>
      <c r="H30" s="93">
        <v>0.48559999999999998</v>
      </c>
      <c r="I30" s="95">
        <v>0.47070000000000001</v>
      </c>
      <c r="J30" s="93">
        <v>0.34749999999999998</v>
      </c>
      <c r="K30" s="93">
        <v>0.35510000000000003</v>
      </c>
      <c r="L30" s="93">
        <v>0.37159999999999999</v>
      </c>
      <c r="M30" s="94">
        <v>0.3276</v>
      </c>
      <c r="N30" s="93">
        <v>0.34960000000000002</v>
      </c>
      <c r="O30" s="96">
        <v>0.3014</v>
      </c>
      <c r="P30" s="41"/>
      <c r="Q30" s="92">
        <v>4.2900000000000001E-2</v>
      </c>
      <c r="R30" s="93">
        <v>4.2500000000000003E-2</v>
      </c>
      <c r="S30" s="93">
        <v>4.24E-2</v>
      </c>
      <c r="T30" s="94">
        <v>4.4200000000000003E-2</v>
      </c>
      <c r="U30" s="93">
        <v>4.4299999999999999E-2</v>
      </c>
      <c r="V30" s="95">
        <v>4.9000000000000002E-2</v>
      </c>
      <c r="W30" s="93">
        <v>4.6899999999999997E-2</v>
      </c>
      <c r="X30" s="93">
        <v>4.8300000000000003E-2</v>
      </c>
      <c r="Y30" s="93">
        <v>5.04E-2</v>
      </c>
      <c r="Z30" s="94">
        <v>5.11E-2</v>
      </c>
      <c r="AA30" s="93">
        <v>5.33E-2</v>
      </c>
      <c r="AB30" s="96">
        <v>5.11E-2</v>
      </c>
    </row>
    <row r="31" spans="1:28" x14ac:dyDescent="0.25">
      <c r="B31" s="41"/>
      <c r="C31" s="41"/>
      <c r="D31" s="98">
        <v>0.68400000000000005</v>
      </c>
      <c r="E31" s="68">
        <v>0.67530000000000001</v>
      </c>
      <c r="F31" s="68">
        <v>0.63929999999999998</v>
      </c>
      <c r="G31" s="99">
        <v>0.41830000000000001</v>
      </c>
      <c r="H31" s="68">
        <v>0.44819999999999999</v>
      </c>
      <c r="I31" s="100">
        <v>0.47110000000000002</v>
      </c>
      <c r="J31" s="68">
        <v>0.39240000000000003</v>
      </c>
      <c r="K31" s="68">
        <v>0.38769999999999999</v>
      </c>
      <c r="L31" s="68">
        <v>0.41410000000000002</v>
      </c>
      <c r="M31" s="99">
        <v>0.25380000000000003</v>
      </c>
      <c r="N31" s="68">
        <v>0.26740000000000003</v>
      </c>
      <c r="O31" s="101">
        <v>0.23780000000000001</v>
      </c>
      <c r="P31" s="80"/>
      <c r="Q31" s="98">
        <v>4.2099999999999999E-2</v>
      </c>
      <c r="R31" s="68">
        <v>4.1700000000000001E-2</v>
      </c>
      <c r="S31" s="68">
        <v>4.2000000000000003E-2</v>
      </c>
      <c r="T31" s="99">
        <v>4.6100000000000002E-2</v>
      </c>
      <c r="U31" s="68">
        <v>4.53E-2</v>
      </c>
      <c r="V31" s="100">
        <v>4.5199999999999997E-2</v>
      </c>
      <c r="W31" s="68">
        <v>4.6100000000000002E-2</v>
      </c>
      <c r="X31" s="68">
        <v>4.8099999999999997E-2</v>
      </c>
      <c r="Y31" s="68">
        <v>5.11E-2</v>
      </c>
      <c r="Z31" s="99">
        <v>5.2699999999999997E-2</v>
      </c>
      <c r="AA31" s="68">
        <v>5.4100000000000002E-2</v>
      </c>
      <c r="AB31" s="101">
        <v>5.3999999999999999E-2</v>
      </c>
    </row>
    <row r="32" spans="1:28" x14ac:dyDescent="0.25">
      <c r="B32" s="41"/>
      <c r="C32" s="41"/>
      <c r="D32" s="102">
        <v>0.62680000000000002</v>
      </c>
      <c r="E32" s="103">
        <v>0.59989999999999999</v>
      </c>
      <c r="F32" s="103">
        <v>0.65200000000000002</v>
      </c>
      <c r="G32" s="104">
        <v>0.373</v>
      </c>
      <c r="H32" s="103">
        <v>0.4047</v>
      </c>
      <c r="I32" s="105">
        <v>0.3735</v>
      </c>
      <c r="J32" s="103">
        <v>0.31780000000000003</v>
      </c>
      <c r="K32" s="103">
        <v>0.3226</v>
      </c>
      <c r="L32" s="103">
        <v>0.32450000000000001</v>
      </c>
      <c r="M32" s="104">
        <v>0.32219999999999999</v>
      </c>
      <c r="N32" s="103">
        <v>0.29899999999999999</v>
      </c>
      <c r="O32" s="106">
        <v>0.29459999999999997</v>
      </c>
      <c r="P32" s="80"/>
      <c r="Q32" s="102">
        <v>4.1000000000000002E-2</v>
      </c>
      <c r="R32" s="103">
        <v>4.1200000000000001E-2</v>
      </c>
      <c r="S32" s="103">
        <v>4.2299999999999997E-2</v>
      </c>
      <c r="T32" s="104">
        <v>4.7199999999999999E-2</v>
      </c>
      <c r="U32" s="103">
        <v>4.7100000000000003E-2</v>
      </c>
      <c r="V32" s="105">
        <v>4.4200000000000003E-2</v>
      </c>
      <c r="W32" s="103">
        <v>4.4900000000000002E-2</v>
      </c>
      <c r="X32" s="103">
        <v>4.9399999999999999E-2</v>
      </c>
      <c r="Y32" s="103">
        <v>5.21E-2</v>
      </c>
      <c r="Z32" s="104">
        <v>5.0599999999999999E-2</v>
      </c>
      <c r="AA32" s="103">
        <v>5.2900000000000003E-2</v>
      </c>
      <c r="AB32" s="106">
        <v>4.8599999999999997E-2</v>
      </c>
    </row>
    <row r="33" spans="1:28" x14ac:dyDescent="0.25">
      <c r="B33" s="41"/>
      <c r="C33" s="41"/>
      <c r="D33" s="98">
        <v>0.54159999999999997</v>
      </c>
      <c r="E33" s="68">
        <v>0.53939999999999999</v>
      </c>
      <c r="F33" s="68">
        <v>0.56789999999999996</v>
      </c>
      <c r="G33" s="99">
        <v>0.28810000000000002</v>
      </c>
      <c r="H33" s="68">
        <v>0.34310000000000002</v>
      </c>
      <c r="I33" s="100">
        <v>0.3266</v>
      </c>
      <c r="J33" s="68">
        <v>0.3407</v>
      </c>
      <c r="K33" s="68">
        <v>0.32150000000000001</v>
      </c>
      <c r="L33" s="68">
        <v>0.36599999999999999</v>
      </c>
      <c r="M33" s="99">
        <v>0.37630000000000002</v>
      </c>
      <c r="N33" s="68">
        <v>0.3407</v>
      </c>
      <c r="O33" s="101">
        <v>0.28849999999999998</v>
      </c>
      <c r="P33" s="80"/>
      <c r="Q33" s="98">
        <v>4.3999999999999997E-2</v>
      </c>
      <c r="R33" s="68">
        <v>4.1799999999999997E-2</v>
      </c>
      <c r="S33" s="68">
        <v>4.1799999999999997E-2</v>
      </c>
      <c r="T33" s="99">
        <v>4.8300000000000003E-2</v>
      </c>
      <c r="U33" s="68">
        <v>4.7600000000000003E-2</v>
      </c>
      <c r="V33" s="100">
        <v>4.8599999999999997E-2</v>
      </c>
      <c r="W33" s="68">
        <v>4.9399999999999999E-2</v>
      </c>
      <c r="X33" s="68">
        <v>4.9099999999999998E-2</v>
      </c>
      <c r="Y33" s="68">
        <v>5.0500000000000003E-2</v>
      </c>
      <c r="Z33" s="99">
        <v>5.04E-2</v>
      </c>
      <c r="AA33" s="68">
        <v>5.2200000000000003E-2</v>
      </c>
      <c r="AB33" s="101">
        <v>5.0700000000000002E-2</v>
      </c>
    </row>
    <row r="34" spans="1:28" x14ac:dyDescent="0.25">
      <c r="B34" s="41"/>
      <c r="C34" s="41"/>
      <c r="D34" s="102">
        <v>0.45229999999999998</v>
      </c>
      <c r="E34" s="103">
        <v>0.46050000000000002</v>
      </c>
      <c r="F34" s="103">
        <v>0.47360000000000002</v>
      </c>
      <c r="G34" s="104">
        <v>0.27539999999999998</v>
      </c>
      <c r="H34" s="103">
        <v>0.3115</v>
      </c>
      <c r="I34" s="105">
        <v>0.30330000000000001</v>
      </c>
      <c r="J34" s="103">
        <v>0.29170000000000001</v>
      </c>
      <c r="K34" s="103">
        <v>0.27279999999999999</v>
      </c>
      <c r="L34" s="103">
        <v>0.30580000000000002</v>
      </c>
      <c r="M34" s="104">
        <v>0.37040000000000001</v>
      </c>
      <c r="N34" s="103">
        <v>0.29909999999999998</v>
      </c>
      <c r="O34" s="106">
        <v>0.25190000000000001</v>
      </c>
      <c r="P34" s="80"/>
      <c r="Q34" s="102">
        <v>4.2599999999999999E-2</v>
      </c>
      <c r="R34" s="103">
        <v>4.2000000000000003E-2</v>
      </c>
      <c r="S34" s="103">
        <v>4.1799999999999997E-2</v>
      </c>
      <c r="T34" s="104">
        <v>4.9500000000000002E-2</v>
      </c>
      <c r="U34" s="103">
        <v>4.82E-2</v>
      </c>
      <c r="V34" s="105">
        <v>5.11E-2</v>
      </c>
      <c r="W34" s="103">
        <v>5.16E-2</v>
      </c>
      <c r="X34" s="103">
        <v>5.0099999999999999E-2</v>
      </c>
      <c r="Y34" s="103">
        <v>5.2299999999999999E-2</v>
      </c>
      <c r="Z34" s="104">
        <v>5.0099999999999999E-2</v>
      </c>
      <c r="AA34" s="103">
        <v>5.28E-2</v>
      </c>
      <c r="AB34" s="106">
        <v>5.0700000000000002E-2</v>
      </c>
    </row>
    <row r="35" spans="1:28" x14ac:dyDescent="0.25">
      <c r="B35" s="41"/>
      <c r="C35" s="41"/>
      <c r="D35" s="98">
        <v>0.18090000000000001</v>
      </c>
      <c r="E35" s="68">
        <v>0.1633</v>
      </c>
      <c r="F35" s="68">
        <v>0.1439</v>
      </c>
      <c r="G35" s="99">
        <v>0.37</v>
      </c>
      <c r="H35" s="68">
        <v>0.40060000000000001</v>
      </c>
      <c r="I35" s="100">
        <v>0.3805</v>
      </c>
      <c r="J35" s="68">
        <v>0.32929999999999998</v>
      </c>
      <c r="K35" s="68">
        <v>0.34110000000000001</v>
      </c>
      <c r="L35" s="68">
        <v>0.33179999999999998</v>
      </c>
      <c r="M35" s="99">
        <v>0.32100000000000001</v>
      </c>
      <c r="N35" s="68">
        <v>0.31280000000000002</v>
      </c>
      <c r="O35" s="101">
        <v>0.27189999999999998</v>
      </c>
      <c r="P35" s="80"/>
      <c r="Q35" s="98">
        <v>4.2000000000000003E-2</v>
      </c>
      <c r="R35" s="68">
        <v>4.1599999999999998E-2</v>
      </c>
      <c r="S35" s="68">
        <v>4.1799999999999997E-2</v>
      </c>
      <c r="T35" s="99">
        <v>4.8599999999999997E-2</v>
      </c>
      <c r="U35" s="68">
        <v>4.7500000000000001E-2</v>
      </c>
      <c r="V35" s="100">
        <v>4.58E-2</v>
      </c>
      <c r="W35" s="68">
        <v>4.9000000000000002E-2</v>
      </c>
      <c r="X35" s="68">
        <v>4.9000000000000002E-2</v>
      </c>
      <c r="Y35" s="68">
        <v>5.33E-2</v>
      </c>
      <c r="Z35" s="99">
        <v>5.11E-2</v>
      </c>
      <c r="AA35" s="68">
        <v>5.2600000000000001E-2</v>
      </c>
      <c r="AB35" s="101">
        <v>5.0700000000000002E-2</v>
      </c>
    </row>
    <row r="36" spans="1:28" x14ac:dyDescent="0.25">
      <c r="B36" s="41"/>
      <c r="C36" s="41"/>
      <c r="D36" s="102">
        <v>4.9000000000000002E-2</v>
      </c>
      <c r="E36" s="103">
        <v>5.04E-2</v>
      </c>
      <c r="F36" s="103">
        <v>4.9099999999999998E-2</v>
      </c>
      <c r="G36" s="104">
        <v>0.27100000000000002</v>
      </c>
      <c r="H36" s="103">
        <v>0.29070000000000001</v>
      </c>
      <c r="I36" s="105">
        <v>0.3044</v>
      </c>
      <c r="J36" s="103">
        <v>0.2999</v>
      </c>
      <c r="K36" s="103">
        <v>0.36499999999999999</v>
      </c>
      <c r="L36" s="103">
        <v>0.3644</v>
      </c>
      <c r="M36" s="104">
        <v>0.35539999999999999</v>
      </c>
      <c r="N36" s="103">
        <v>0.23200000000000001</v>
      </c>
      <c r="O36" s="106">
        <v>0.26269999999999999</v>
      </c>
      <c r="P36" s="80"/>
      <c r="Q36" s="102">
        <v>4.2599999999999999E-2</v>
      </c>
      <c r="R36" s="103">
        <v>4.3700000000000003E-2</v>
      </c>
      <c r="S36" s="103">
        <v>4.3099999999999999E-2</v>
      </c>
      <c r="T36" s="104">
        <v>4.9299999999999997E-2</v>
      </c>
      <c r="U36" s="103">
        <v>4.8300000000000003E-2</v>
      </c>
      <c r="V36" s="105">
        <v>4.8800000000000003E-2</v>
      </c>
      <c r="W36" s="103">
        <v>4.7800000000000002E-2</v>
      </c>
      <c r="X36" s="103">
        <v>4.8099999999999997E-2</v>
      </c>
      <c r="Y36" s="103">
        <v>5.1400000000000001E-2</v>
      </c>
      <c r="Z36" s="104">
        <v>5.0500000000000003E-2</v>
      </c>
      <c r="AA36" s="103">
        <v>5.6099999999999997E-2</v>
      </c>
      <c r="AB36" s="106">
        <v>4.9399999999999999E-2</v>
      </c>
    </row>
    <row r="37" spans="1:28" ht="15.75" thickBot="1" x14ac:dyDescent="0.3">
      <c r="B37" s="41"/>
      <c r="C37" s="41"/>
      <c r="D37" s="109">
        <v>5.1999999999999998E-2</v>
      </c>
      <c r="E37" s="110">
        <v>5.28E-2</v>
      </c>
      <c r="F37" s="110">
        <v>5.0999999999999997E-2</v>
      </c>
      <c r="G37" s="111">
        <v>0.37630000000000002</v>
      </c>
      <c r="H37" s="110">
        <v>0.3679</v>
      </c>
      <c r="I37" s="112">
        <v>0.38329999999999997</v>
      </c>
      <c r="J37" s="110">
        <v>0.29980000000000001</v>
      </c>
      <c r="K37" s="110">
        <v>0.32400000000000001</v>
      </c>
      <c r="L37" s="110">
        <v>0.29899999999999999</v>
      </c>
      <c r="M37" s="111">
        <v>0.33410000000000001</v>
      </c>
      <c r="N37" s="110">
        <v>0.28649999999999998</v>
      </c>
      <c r="O37" s="113">
        <v>0.26419999999999999</v>
      </c>
      <c r="P37" s="80"/>
      <c r="Q37" s="109">
        <v>4.4900000000000002E-2</v>
      </c>
      <c r="R37" s="110">
        <v>4.5699999999999998E-2</v>
      </c>
      <c r="S37" s="110">
        <v>4.4299999999999999E-2</v>
      </c>
      <c r="T37" s="111">
        <v>4.8300000000000003E-2</v>
      </c>
      <c r="U37" s="110">
        <v>4.6600000000000003E-2</v>
      </c>
      <c r="V37" s="112">
        <v>4.8500000000000001E-2</v>
      </c>
      <c r="W37" s="110">
        <v>4.7100000000000003E-2</v>
      </c>
      <c r="X37" s="110">
        <v>5.11E-2</v>
      </c>
      <c r="Y37" s="110">
        <v>5.11E-2</v>
      </c>
      <c r="Z37" s="111">
        <v>5.0200000000000002E-2</v>
      </c>
      <c r="AA37" s="110">
        <v>5.1700000000000003E-2</v>
      </c>
      <c r="AB37" s="113">
        <v>4.8899999999999999E-2</v>
      </c>
    </row>
    <row r="38" spans="1:28" x14ac:dyDescent="0.25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</row>
    <row r="39" spans="1:28" x14ac:dyDescent="0.25">
      <c r="A39" s="25" t="s">
        <v>18</v>
      </c>
      <c r="B39" s="114" t="s">
        <v>95</v>
      </c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41"/>
      <c r="O39" s="41"/>
      <c r="P39" s="41"/>
    </row>
    <row r="40" spans="1:28" x14ac:dyDescent="0.25">
      <c r="B40" s="79" t="s">
        <v>23</v>
      </c>
      <c r="C40" s="79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41"/>
      <c r="O40" s="41"/>
      <c r="P40" s="41"/>
    </row>
    <row r="41" spans="1:28" ht="15.75" thickBot="1" x14ac:dyDescent="0.3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</row>
    <row r="42" spans="1:28" ht="18.75" thickBot="1" x14ac:dyDescent="0.4">
      <c r="B42" s="115"/>
      <c r="C42" s="284" t="s">
        <v>106</v>
      </c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6"/>
      <c r="O42" s="41"/>
      <c r="P42" s="41"/>
    </row>
    <row r="43" spans="1:28" ht="15.75" thickBot="1" x14ac:dyDescent="0.3">
      <c r="B43" s="116"/>
      <c r="C43" s="117">
        <v>1</v>
      </c>
      <c r="D43" s="66">
        <v>2</v>
      </c>
      <c r="E43" s="66">
        <v>3</v>
      </c>
      <c r="F43" s="52">
        <v>4</v>
      </c>
      <c r="G43" s="51">
        <v>5</v>
      </c>
      <c r="H43" s="53">
        <v>6</v>
      </c>
      <c r="I43" s="66">
        <v>7</v>
      </c>
      <c r="J43" s="66">
        <v>8</v>
      </c>
      <c r="K43" s="66">
        <v>9</v>
      </c>
      <c r="L43" s="52">
        <v>10</v>
      </c>
      <c r="M43" s="51">
        <v>11</v>
      </c>
      <c r="N43" s="118">
        <v>12</v>
      </c>
      <c r="O43" s="41"/>
      <c r="P43" s="41"/>
    </row>
    <row r="44" spans="1:28" x14ac:dyDescent="0.25">
      <c r="B44" s="120" t="s">
        <v>0</v>
      </c>
      <c r="C44" s="121">
        <f t="shared" ref="C44:N51" si="6">D30-Q30</f>
        <v>0.68489999999999995</v>
      </c>
      <c r="D44" s="122">
        <f t="shared" si="6"/>
        <v>0.67349999999999999</v>
      </c>
      <c r="E44" s="123">
        <f t="shared" si="6"/>
        <v>0.65490000000000004</v>
      </c>
      <c r="F44" s="121">
        <f t="shared" si="6"/>
        <v>0.41259999999999997</v>
      </c>
      <c r="G44" s="122">
        <f t="shared" si="6"/>
        <v>0.44129999999999997</v>
      </c>
      <c r="H44" s="123">
        <f t="shared" si="6"/>
        <v>0.42170000000000002</v>
      </c>
      <c r="I44" s="121">
        <f t="shared" si="6"/>
        <v>0.30059999999999998</v>
      </c>
      <c r="J44" s="122">
        <f t="shared" si="6"/>
        <v>0.30680000000000002</v>
      </c>
      <c r="K44" s="123">
        <f t="shared" si="6"/>
        <v>0.32119999999999999</v>
      </c>
      <c r="L44" s="121">
        <f t="shared" si="6"/>
        <v>0.27650000000000002</v>
      </c>
      <c r="M44" s="122">
        <f t="shared" si="6"/>
        <v>0.29630000000000001</v>
      </c>
      <c r="N44" s="123">
        <f t="shared" si="6"/>
        <v>0.25030000000000002</v>
      </c>
      <c r="O44" s="41"/>
      <c r="P44" s="41"/>
    </row>
    <row r="45" spans="1:28" x14ac:dyDescent="0.25">
      <c r="B45" s="120" t="s">
        <v>1</v>
      </c>
      <c r="C45" s="98">
        <f t="shared" si="6"/>
        <v>0.64190000000000003</v>
      </c>
      <c r="D45" s="68">
        <f t="shared" si="6"/>
        <v>0.63360000000000005</v>
      </c>
      <c r="E45" s="101">
        <f t="shared" si="6"/>
        <v>0.59729999999999994</v>
      </c>
      <c r="F45" s="272"/>
      <c r="G45" s="68">
        <f t="shared" si="6"/>
        <v>0.40289999999999998</v>
      </c>
      <c r="H45" s="101">
        <f t="shared" si="6"/>
        <v>0.4259</v>
      </c>
      <c r="I45" s="98">
        <f t="shared" si="6"/>
        <v>0.34630000000000005</v>
      </c>
      <c r="J45" s="68">
        <f t="shared" si="6"/>
        <v>0.33960000000000001</v>
      </c>
      <c r="K45" s="101">
        <f t="shared" si="6"/>
        <v>0.36300000000000004</v>
      </c>
      <c r="L45" s="98">
        <f t="shared" si="6"/>
        <v>0.20110000000000003</v>
      </c>
      <c r="M45" s="68">
        <f t="shared" si="6"/>
        <v>0.21330000000000002</v>
      </c>
      <c r="N45" s="101">
        <f t="shared" si="6"/>
        <v>0.18380000000000002</v>
      </c>
      <c r="O45" s="41"/>
      <c r="P45" s="41"/>
    </row>
    <row r="46" spans="1:28" x14ac:dyDescent="0.25">
      <c r="B46" s="120" t="s">
        <v>2</v>
      </c>
      <c r="C46" s="98">
        <f t="shared" si="6"/>
        <v>0.58579999999999999</v>
      </c>
      <c r="D46" s="68">
        <f t="shared" si="6"/>
        <v>0.55869999999999997</v>
      </c>
      <c r="E46" s="101">
        <f t="shared" si="6"/>
        <v>0.60970000000000002</v>
      </c>
      <c r="F46" s="98">
        <f t="shared" si="6"/>
        <v>0.32579999999999998</v>
      </c>
      <c r="G46" s="68">
        <f t="shared" si="6"/>
        <v>0.35760000000000003</v>
      </c>
      <c r="H46" s="101">
        <f t="shared" si="6"/>
        <v>0.32929999999999998</v>
      </c>
      <c r="I46" s="98">
        <f t="shared" si="6"/>
        <v>0.27290000000000003</v>
      </c>
      <c r="J46" s="68">
        <f t="shared" si="6"/>
        <v>0.2732</v>
      </c>
      <c r="K46" s="101">
        <f t="shared" si="6"/>
        <v>0.27240000000000003</v>
      </c>
      <c r="L46" s="98">
        <f t="shared" si="6"/>
        <v>0.27160000000000001</v>
      </c>
      <c r="M46" s="68">
        <f t="shared" si="6"/>
        <v>0.24609999999999999</v>
      </c>
      <c r="N46" s="101">
        <f t="shared" si="6"/>
        <v>0.24599999999999997</v>
      </c>
      <c r="O46" s="41"/>
      <c r="P46" s="41"/>
    </row>
    <row r="47" spans="1:28" x14ac:dyDescent="0.25">
      <c r="B47" s="120" t="s">
        <v>3</v>
      </c>
      <c r="C47" s="98">
        <f t="shared" si="6"/>
        <v>0.49759999999999999</v>
      </c>
      <c r="D47" s="68">
        <f t="shared" si="6"/>
        <v>0.49759999999999999</v>
      </c>
      <c r="E47" s="101">
        <f t="shared" si="6"/>
        <v>0.52610000000000001</v>
      </c>
      <c r="F47" s="272"/>
      <c r="G47" s="68">
        <f t="shared" si="6"/>
        <v>0.29549999999999998</v>
      </c>
      <c r="H47" s="101">
        <f t="shared" si="6"/>
        <v>0.27800000000000002</v>
      </c>
      <c r="I47" s="98">
        <f t="shared" si="6"/>
        <v>0.2913</v>
      </c>
      <c r="J47" s="68">
        <f t="shared" si="6"/>
        <v>0.27240000000000003</v>
      </c>
      <c r="K47" s="101">
        <f t="shared" si="6"/>
        <v>0.3155</v>
      </c>
      <c r="L47" s="98">
        <f t="shared" si="6"/>
        <v>0.32590000000000002</v>
      </c>
      <c r="M47" s="68">
        <f t="shared" si="6"/>
        <v>0.28849999999999998</v>
      </c>
      <c r="N47" s="273"/>
      <c r="O47" s="41"/>
      <c r="P47" s="41"/>
    </row>
    <row r="48" spans="1:28" x14ac:dyDescent="0.25">
      <c r="B48" s="120" t="s">
        <v>4</v>
      </c>
      <c r="C48" s="98">
        <f t="shared" si="6"/>
        <v>0.40969999999999995</v>
      </c>
      <c r="D48" s="68">
        <f t="shared" si="6"/>
        <v>0.41850000000000004</v>
      </c>
      <c r="E48" s="101">
        <f t="shared" si="6"/>
        <v>0.43180000000000002</v>
      </c>
      <c r="F48" s="98">
        <f t="shared" si="6"/>
        <v>0.22589999999999999</v>
      </c>
      <c r="G48" s="68">
        <f t="shared" si="6"/>
        <v>0.26329999999999998</v>
      </c>
      <c r="H48" s="101">
        <f t="shared" si="6"/>
        <v>0.25220000000000004</v>
      </c>
      <c r="I48" s="98">
        <f t="shared" si="6"/>
        <v>0.24010000000000001</v>
      </c>
      <c r="J48" s="68">
        <f t="shared" si="6"/>
        <v>0.22269999999999998</v>
      </c>
      <c r="K48" s="101">
        <f t="shared" si="6"/>
        <v>0.2535</v>
      </c>
      <c r="L48" s="272"/>
      <c r="M48" s="68">
        <f t="shared" si="6"/>
        <v>0.24629999999999996</v>
      </c>
      <c r="N48" s="101">
        <f t="shared" si="6"/>
        <v>0.20120000000000002</v>
      </c>
      <c r="O48" s="41"/>
      <c r="P48" s="41"/>
    </row>
    <row r="49" spans="1:42" x14ac:dyDescent="0.25">
      <c r="B49" s="120" t="s">
        <v>5</v>
      </c>
      <c r="C49" s="98">
        <f t="shared" si="6"/>
        <v>0.1389</v>
      </c>
      <c r="D49" s="68">
        <f t="shared" si="6"/>
        <v>0.1217</v>
      </c>
      <c r="E49" s="101">
        <f t="shared" si="6"/>
        <v>0.1021</v>
      </c>
      <c r="F49" s="98">
        <f t="shared" si="6"/>
        <v>0.32140000000000002</v>
      </c>
      <c r="G49" s="68">
        <f t="shared" si="6"/>
        <v>0.35310000000000002</v>
      </c>
      <c r="H49" s="101">
        <f t="shared" si="6"/>
        <v>0.3347</v>
      </c>
      <c r="I49" s="98">
        <f t="shared" si="6"/>
        <v>0.28029999999999999</v>
      </c>
      <c r="J49" s="68">
        <f t="shared" si="6"/>
        <v>0.29210000000000003</v>
      </c>
      <c r="K49" s="101">
        <f t="shared" si="6"/>
        <v>0.27849999999999997</v>
      </c>
      <c r="L49" s="98">
        <f t="shared" si="6"/>
        <v>0.26990000000000003</v>
      </c>
      <c r="M49" s="68">
        <f t="shared" si="6"/>
        <v>0.26020000000000004</v>
      </c>
      <c r="N49" s="101">
        <f t="shared" si="6"/>
        <v>0.22119999999999998</v>
      </c>
      <c r="O49" s="41"/>
      <c r="P49" s="41"/>
    </row>
    <row r="50" spans="1:42" x14ac:dyDescent="0.25">
      <c r="B50" s="120" t="s">
        <v>6</v>
      </c>
      <c r="C50" s="98">
        <f t="shared" si="6"/>
        <v>6.4000000000000029E-3</v>
      </c>
      <c r="D50" s="68">
        <f t="shared" si="6"/>
        <v>6.6999999999999976E-3</v>
      </c>
      <c r="E50" s="101">
        <f t="shared" si="6"/>
        <v>5.9999999999999984E-3</v>
      </c>
      <c r="F50" s="98">
        <f t="shared" si="6"/>
        <v>0.22170000000000001</v>
      </c>
      <c r="G50" s="68">
        <f t="shared" si="6"/>
        <v>0.2424</v>
      </c>
      <c r="H50" s="101">
        <f t="shared" si="6"/>
        <v>0.25559999999999999</v>
      </c>
      <c r="I50" s="272"/>
      <c r="J50" s="68">
        <f t="shared" si="6"/>
        <v>0.31690000000000002</v>
      </c>
      <c r="K50" s="101">
        <f t="shared" si="6"/>
        <v>0.313</v>
      </c>
      <c r="L50" s="272"/>
      <c r="M50" s="68">
        <f t="shared" si="6"/>
        <v>0.1759</v>
      </c>
      <c r="N50" s="101">
        <f t="shared" si="6"/>
        <v>0.21329999999999999</v>
      </c>
      <c r="O50" s="41"/>
      <c r="P50" s="41"/>
    </row>
    <row r="51" spans="1:42" ht="15.75" thickBot="1" x14ac:dyDescent="0.3">
      <c r="B51" s="133" t="s">
        <v>7</v>
      </c>
      <c r="C51" s="134">
        <f t="shared" si="6"/>
        <v>7.0999999999999952E-3</v>
      </c>
      <c r="D51" s="135">
        <f t="shared" si="6"/>
        <v>7.1000000000000021E-3</v>
      </c>
      <c r="E51" s="136">
        <f t="shared" si="6"/>
        <v>6.6999999999999976E-3</v>
      </c>
      <c r="F51" s="134">
        <f t="shared" si="6"/>
        <v>0.32800000000000001</v>
      </c>
      <c r="G51" s="135">
        <f t="shared" si="6"/>
        <v>0.32130000000000003</v>
      </c>
      <c r="H51" s="136">
        <f t="shared" si="6"/>
        <v>0.33479999999999999</v>
      </c>
      <c r="I51" s="134">
        <f t="shared" si="6"/>
        <v>0.25270000000000004</v>
      </c>
      <c r="J51" s="135">
        <f t="shared" si="6"/>
        <v>0.27290000000000003</v>
      </c>
      <c r="K51" s="136">
        <f t="shared" si="6"/>
        <v>0.24789999999999998</v>
      </c>
      <c r="L51" s="271"/>
      <c r="M51" s="135">
        <f t="shared" si="6"/>
        <v>0.23479999999999998</v>
      </c>
      <c r="N51" s="136">
        <f t="shared" si="6"/>
        <v>0.21529999999999999</v>
      </c>
      <c r="O51" s="41"/>
      <c r="P51" s="41"/>
    </row>
    <row r="52" spans="1:42" x14ac:dyDescent="0.25">
      <c r="B52" s="137"/>
      <c r="C52" s="41" t="s">
        <v>55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</row>
    <row r="53" spans="1:42" x14ac:dyDescent="0.25">
      <c r="A53" s="25"/>
      <c r="B53" s="33"/>
    </row>
    <row r="54" spans="1:42" x14ac:dyDescent="0.25">
      <c r="A54" s="25" t="s">
        <v>17</v>
      </c>
      <c r="B54" s="295" t="s">
        <v>38</v>
      </c>
      <c r="C54" s="295"/>
      <c r="D54" s="295"/>
      <c r="E54" s="295"/>
      <c r="F54" s="295"/>
      <c r="G54" s="295"/>
      <c r="H54" s="295"/>
      <c r="I54" s="295"/>
      <c r="J54" s="295"/>
      <c r="K54" s="295"/>
      <c r="L54" s="295"/>
      <c r="M54" s="295"/>
      <c r="N54" s="295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</row>
    <row r="55" spans="1:42" x14ac:dyDescent="0.25">
      <c r="A55" s="25"/>
      <c r="B55" s="128" t="s">
        <v>16</v>
      </c>
      <c r="C55" s="128"/>
      <c r="D55" s="128"/>
      <c r="E55" s="128"/>
      <c r="F55" s="128"/>
      <c r="G55" s="128"/>
      <c r="H55" s="128"/>
      <c r="I55" s="128"/>
      <c r="J55" s="128"/>
      <c r="K55" s="128"/>
      <c r="L55" s="128"/>
      <c r="M55" s="128"/>
      <c r="N55" s="128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</row>
    <row r="56" spans="1:42" x14ac:dyDescent="0.25">
      <c r="B56" s="33"/>
      <c r="C56" s="33"/>
      <c r="D56" s="33"/>
      <c r="E56" s="33"/>
      <c r="F56" s="108"/>
      <c r="G56" s="33"/>
      <c r="H56" s="151"/>
      <c r="I56" s="33"/>
      <c r="J56" s="160"/>
      <c r="K56" s="33"/>
      <c r="L56" s="152"/>
      <c r="M56" s="33"/>
      <c r="N56" s="161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</row>
    <row r="57" spans="1:42" ht="15.75" customHeight="1" thickBot="1" x14ac:dyDescent="0.3">
      <c r="B57" s="42"/>
      <c r="C57" s="292" t="s">
        <v>29</v>
      </c>
      <c r="D57" s="293"/>
      <c r="E57" s="294"/>
      <c r="F57" s="292" t="s">
        <v>30</v>
      </c>
      <c r="G57" s="293"/>
      <c r="H57" s="294"/>
      <c r="I57" s="293" t="s">
        <v>32</v>
      </c>
      <c r="J57" s="293"/>
      <c r="K57" s="293"/>
      <c r="L57" s="292" t="s">
        <v>31</v>
      </c>
      <c r="M57" s="293"/>
      <c r="N57" s="294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</row>
    <row r="58" spans="1:42" ht="15.75" thickBot="1" x14ac:dyDescent="0.3">
      <c r="B58" s="42"/>
      <c r="C58" s="43" t="s">
        <v>39</v>
      </c>
      <c r="D58" s="44" t="s">
        <v>10</v>
      </c>
      <c r="E58" s="45" t="s">
        <v>11</v>
      </c>
      <c r="F58" s="46" t="s">
        <v>124</v>
      </c>
      <c r="G58" s="163" t="s">
        <v>10</v>
      </c>
      <c r="H58" s="45" t="s">
        <v>11</v>
      </c>
      <c r="I58" s="46" t="s">
        <v>124</v>
      </c>
      <c r="J58" s="163" t="s">
        <v>10</v>
      </c>
      <c r="K58" s="163" t="s">
        <v>11</v>
      </c>
      <c r="L58" s="46" t="s">
        <v>124</v>
      </c>
      <c r="M58" s="163" t="s">
        <v>10</v>
      </c>
      <c r="N58" s="45" t="s">
        <v>11</v>
      </c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</row>
    <row r="59" spans="1:42" x14ac:dyDescent="0.25">
      <c r="B59" s="67"/>
      <c r="C59" s="63">
        <v>0</v>
      </c>
      <c r="D59" s="56">
        <f t="shared" ref="D59:D64" si="7">AVERAGE(C44:E44)</f>
        <v>0.67110000000000003</v>
      </c>
      <c r="E59" s="57">
        <f t="shared" ref="E59:E64" si="8">STDEV(C44:E44)</f>
        <v>1.5143315356948713E-2</v>
      </c>
      <c r="F59" s="190">
        <f t="shared" ref="F59:F66" si="9">F15</f>
        <v>1</v>
      </c>
      <c r="G59" s="56">
        <f t="shared" ref="G59:G66" si="10">AVERAGE(F44:H44)</f>
        <v>0.42519999999999997</v>
      </c>
      <c r="H59" s="57">
        <f t="shared" ref="H59:H66" si="11">STDEV(F44:H44)</f>
        <v>1.466662878782987E-2</v>
      </c>
      <c r="I59" s="190">
        <f t="shared" ref="I59:I66" si="12">I15</f>
        <v>9</v>
      </c>
      <c r="J59" s="169">
        <f t="shared" ref="J59:J66" si="13">AVERAGE(I44:K44)</f>
        <v>0.30953333333333327</v>
      </c>
      <c r="K59" s="169">
        <f t="shared" ref="K59:K66" si="14">STDEV(I44:K44)</f>
        <v>1.0568506674707327E-2</v>
      </c>
      <c r="L59" s="190">
        <f t="shared" ref="L59:L66" si="15">L15</f>
        <v>17</v>
      </c>
      <c r="M59" s="56">
        <f t="shared" ref="M59:M66" si="16">AVERAGE(L44:N44)</f>
        <v>0.27436666666666665</v>
      </c>
      <c r="N59" s="57">
        <f t="shared" ref="N59:N66" si="17">STDEV(L44:N44)</f>
        <v>2.307408358599173E-2</v>
      </c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</row>
    <row r="60" spans="1:42" x14ac:dyDescent="0.25">
      <c r="B60" s="67"/>
      <c r="C60" s="63">
        <v>0.25</v>
      </c>
      <c r="D60" s="56">
        <f t="shared" si="7"/>
        <v>0.62426666666666664</v>
      </c>
      <c r="E60" s="57">
        <f t="shared" si="8"/>
        <v>2.3719682403719824E-2</v>
      </c>
      <c r="F60" s="58">
        <f t="shared" si="9"/>
        <v>2</v>
      </c>
      <c r="G60" s="56">
        <f t="shared" si="10"/>
        <v>0.41439999999999999</v>
      </c>
      <c r="H60" s="57">
        <f t="shared" si="11"/>
        <v>1.6263455967290608E-2</v>
      </c>
      <c r="I60" s="58">
        <f t="shared" si="12"/>
        <v>10</v>
      </c>
      <c r="J60" s="56">
        <f t="shared" si="13"/>
        <v>0.34963333333333341</v>
      </c>
      <c r="K60" s="56">
        <f t="shared" si="14"/>
        <v>1.2050864422660046E-2</v>
      </c>
      <c r="L60" s="58">
        <f t="shared" si="15"/>
        <v>18</v>
      </c>
      <c r="M60" s="56">
        <f t="shared" si="16"/>
        <v>0.19940000000000002</v>
      </c>
      <c r="N60" s="57">
        <f t="shared" si="17"/>
        <v>1.4823292481766661E-2</v>
      </c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</row>
    <row r="61" spans="1:42" x14ac:dyDescent="0.25">
      <c r="B61" s="67"/>
      <c r="C61" s="63">
        <v>0.5</v>
      </c>
      <c r="D61" s="56">
        <f t="shared" si="7"/>
        <v>0.58473333333333333</v>
      </c>
      <c r="E61" s="57">
        <f t="shared" si="8"/>
        <v>2.5516726540317326E-2</v>
      </c>
      <c r="F61" s="58">
        <f t="shared" si="9"/>
        <v>3</v>
      </c>
      <c r="G61" s="56">
        <f t="shared" si="10"/>
        <v>0.33756666666666663</v>
      </c>
      <c r="H61" s="57">
        <f t="shared" si="11"/>
        <v>1.7437411887471554E-2</v>
      </c>
      <c r="I61" s="58">
        <f t="shared" si="12"/>
        <v>11</v>
      </c>
      <c r="J61" s="56">
        <f t="shared" si="13"/>
        <v>0.27283333333333332</v>
      </c>
      <c r="K61" s="56">
        <f t="shared" si="14"/>
        <v>4.0414518843272332E-4</v>
      </c>
      <c r="L61" s="58">
        <f t="shared" si="15"/>
        <v>19</v>
      </c>
      <c r="M61" s="56">
        <f t="shared" si="16"/>
        <v>0.25456666666666666</v>
      </c>
      <c r="N61" s="57">
        <f t="shared" si="17"/>
        <v>1.4751384115849397E-2</v>
      </c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</row>
    <row r="62" spans="1:42" x14ac:dyDescent="0.25">
      <c r="B62" s="67"/>
      <c r="C62" s="63">
        <v>1</v>
      </c>
      <c r="D62" s="56">
        <f t="shared" si="7"/>
        <v>0.5071</v>
      </c>
      <c r="E62" s="57">
        <f t="shared" si="8"/>
        <v>1.6454482671904348E-2</v>
      </c>
      <c r="F62" s="58">
        <f t="shared" si="9"/>
        <v>4</v>
      </c>
      <c r="G62" s="56">
        <f t="shared" si="10"/>
        <v>0.28675</v>
      </c>
      <c r="H62" s="57">
        <f t="shared" si="11"/>
        <v>1.2374368670764553E-2</v>
      </c>
      <c r="I62" s="58">
        <f t="shared" si="12"/>
        <v>12</v>
      </c>
      <c r="J62" s="56">
        <f t="shared" si="13"/>
        <v>0.2930666666666667</v>
      </c>
      <c r="K62" s="56">
        <f t="shared" si="14"/>
        <v>2.1604243410342627E-2</v>
      </c>
      <c r="L62" s="58">
        <f t="shared" si="15"/>
        <v>20</v>
      </c>
      <c r="M62" s="56">
        <f t="shared" si="16"/>
        <v>0.30720000000000003</v>
      </c>
      <c r="N62" s="57">
        <f t="shared" si="17"/>
        <v>2.6445793616376907E-2</v>
      </c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</row>
    <row r="63" spans="1:42" x14ac:dyDescent="0.25">
      <c r="B63" s="67"/>
      <c r="C63" s="63">
        <v>1.5</v>
      </c>
      <c r="D63" s="56">
        <f t="shared" si="7"/>
        <v>0.42</v>
      </c>
      <c r="E63" s="57">
        <f t="shared" si="8"/>
        <v>1.1126095451684775E-2</v>
      </c>
      <c r="F63" s="58">
        <f t="shared" si="9"/>
        <v>5</v>
      </c>
      <c r="G63" s="56">
        <f t="shared" si="10"/>
        <v>0.24713333333333334</v>
      </c>
      <c r="H63" s="57">
        <f t="shared" si="11"/>
        <v>1.9207897681249069E-2</v>
      </c>
      <c r="I63" s="58">
        <f t="shared" si="12"/>
        <v>13</v>
      </c>
      <c r="J63" s="56">
        <f t="shared" si="13"/>
        <v>0.23876666666666665</v>
      </c>
      <c r="K63" s="56">
        <f t="shared" si="14"/>
        <v>1.5443229368669421E-2</v>
      </c>
      <c r="L63" s="58">
        <f t="shared" si="15"/>
        <v>21</v>
      </c>
      <c r="M63" s="56">
        <f t="shared" si="16"/>
        <v>0.22375</v>
      </c>
      <c r="N63" s="57">
        <f t="shared" si="17"/>
        <v>3.1890515831513318E-2</v>
      </c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</row>
    <row r="64" spans="1:42" x14ac:dyDescent="0.25">
      <c r="B64" s="67"/>
      <c r="C64" s="63">
        <v>3</v>
      </c>
      <c r="D64" s="56">
        <f t="shared" si="7"/>
        <v>0.12090000000000001</v>
      </c>
      <c r="E64" s="57">
        <f t="shared" si="8"/>
        <v>1.8413038858374121E-2</v>
      </c>
      <c r="F64" s="58">
        <f t="shared" si="9"/>
        <v>6</v>
      </c>
      <c r="G64" s="56">
        <f t="shared" si="10"/>
        <v>0.33640000000000003</v>
      </c>
      <c r="H64" s="57">
        <f t="shared" si="11"/>
        <v>1.5918228544659109E-2</v>
      </c>
      <c r="I64" s="58">
        <f t="shared" si="12"/>
        <v>14</v>
      </c>
      <c r="J64" s="56">
        <f t="shared" si="13"/>
        <v>0.28363333333333335</v>
      </c>
      <c r="K64" s="56">
        <f t="shared" si="14"/>
        <v>7.3873766205151429E-3</v>
      </c>
      <c r="L64" s="58">
        <f t="shared" si="15"/>
        <v>22</v>
      </c>
      <c r="M64" s="56">
        <f t="shared" si="16"/>
        <v>0.25043333333333334</v>
      </c>
      <c r="N64" s="57">
        <f t="shared" si="17"/>
        <v>2.5777186295896124E-2</v>
      </c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</row>
    <row r="65" spans="1:42" x14ac:dyDescent="0.25">
      <c r="B65" s="67"/>
      <c r="C65" s="63"/>
      <c r="D65" s="56"/>
      <c r="E65" s="57"/>
      <c r="F65" s="58">
        <f t="shared" si="9"/>
        <v>7</v>
      </c>
      <c r="G65" s="56">
        <f t="shared" si="10"/>
        <v>0.2399</v>
      </c>
      <c r="H65" s="57">
        <f t="shared" si="11"/>
        <v>1.7087714885261861E-2</v>
      </c>
      <c r="I65" s="58">
        <f t="shared" si="12"/>
        <v>15</v>
      </c>
      <c r="J65" s="56">
        <f t="shared" si="13"/>
        <v>0.31495000000000001</v>
      </c>
      <c r="K65" s="56">
        <f t="shared" si="14"/>
        <v>2.7577164466275456E-3</v>
      </c>
      <c r="L65" s="58">
        <f t="shared" si="15"/>
        <v>23</v>
      </c>
      <c r="M65" s="56">
        <f t="shared" si="16"/>
        <v>0.1946</v>
      </c>
      <c r="N65" s="57">
        <f t="shared" si="17"/>
        <v>2.6445793616376868E-2</v>
      </c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</row>
    <row r="66" spans="1:42" x14ac:dyDescent="0.25">
      <c r="B66" s="67"/>
      <c r="C66" s="179"/>
      <c r="D66" s="71"/>
      <c r="E66" s="72"/>
      <c r="F66" s="73">
        <f t="shared" si="9"/>
        <v>8</v>
      </c>
      <c r="G66" s="71">
        <f t="shared" si="10"/>
        <v>0.32803333333333334</v>
      </c>
      <c r="H66" s="72">
        <f t="shared" si="11"/>
        <v>6.7500617281127913E-3</v>
      </c>
      <c r="I66" s="73">
        <f t="shared" si="12"/>
        <v>16</v>
      </c>
      <c r="J66" s="71">
        <f t="shared" si="13"/>
        <v>0.25783333333333336</v>
      </c>
      <c r="K66" s="71">
        <f t="shared" si="14"/>
        <v>1.3267001670812205E-2</v>
      </c>
      <c r="L66" s="73">
        <f t="shared" si="15"/>
        <v>24</v>
      </c>
      <c r="M66" s="71">
        <f t="shared" si="16"/>
        <v>0.22504999999999997</v>
      </c>
      <c r="N66" s="72">
        <f t="shared" si="17"/>
        <v>1.378858223313767E-2</v>
      </c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</row>
    <row r="67" spans="1:42" x14ac:dyDescent="0.25">
      <c r="B67" s="67"/>
      <c r="C67" s="67"/>
      <c r="D67" s="67"/>
      <c r="E67" s="67"/>
      <c r="F67" s="74"/>
      <c r="G67" s="67"/>
      <c r="H67" s="75"/>
      <c r="I67" s="67"/>
      <c r="J67" s="76"/>
      <c r="K67" s="67"/>
      <c r="L67" s="77"/>
      <c r="M67" s="67"/>
      <c r="N67" s="78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</row>
    <row r="68" spans="1:42" x14ac:dyDescent="0.25">
      <c r="A68" s="79" t="s">
        <v>49</v>
      </c>
      <c r="B68" s="296" t="s">
        <v>82</v>
      </c>
      <c r="C68" s="296"/>
      <c r="D68" s="296"/>
      <c r="E68" s="296"/>
      <c r="F68" s="296"/>
      <c r="G68" s="296"/>
      <c r="H68" s="296"/>
      <c r="I68" s="296"/>
      <c r="J68" s="296"/>
      <c r="K68" s="296"/>
      <c r="L68" s="296"/>
      <c r="M68" s="296"/>
      <c r="N68" s="29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</row>
    <row r="69" spans="1:42" x14ac:dyDescent="0.25">
      <c r="B69" s="180"/>
      <c r="C69" s="125"/>
      <c r="D69" s="125"/>
      <c r="E69" s="125"/>
      <c r="F69" s="125"/>
      <c r="G69" s="181"/>
      <c r="H69" s="125"/>
      <c r="I69" s="67"/>
      <c r="J69" s="162"/>
      <c r="K69" s="67"/>
      <c r="L69" s="77"/>
      <c r="M69" s="67"/>
      <c r="N69" s="78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</row>
    <row r="70" spans="1:42" x14ac:dyDescent="0.25">
      <c r="B70" s="182"/>
      <c r="C70" s="67"/>
      <c r="D70" s="67"/>
      <c r="E70" s="67"/>
      <c r="F70" s="67"/>
      <c r="G70" s="162"/>
      <c r="H70" s="183"/>
      <c r="I70" s="67"/>
      <c r="J70" s="162"/>
      <c r="K70" s="41"/>
      <c r="L70" s="81"/>
      <c r="M70" s="41"/>
      <c r="N70" s="82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</row>
    <row r="71" spans="1:42" x14ac:dyDescent="0.25">
      <c r="B71" s="84"/>
      <c r="C71" s="67"/>
      <c r="D71" s="67"/>
      <c r="E71" s="67"/>
      <c r="F71" s="74"/>
      <c r="G71" s="67"/>
      <c r="H71" s="85"/>
      <c r="I71" s="79" t="s">
        <v>43</v>
      </c>
      <c r="J71" s="79" t="s">
        <v>59</v>
      </c>
      <c r="K71" s="32"/>
      <c r="L71" s="41"/>
      <c r="M71" s="82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</row>
    <row r="72" spans="1:42" ht="15.75" thickBot="1" x14ac:dyDescent="0.3">
      <c r="B72" s="84"/>
      <c r="C72" s="67"/>
      <c r="D72" s="67"/>
      <c r="E72" s="67"/>
      <c r="F72" s="74"/>
      <c r="G72" s="67"/>
      <c r="H72" s="85"/>
      <c r="I72" s="76"/>
      <c r="J72" s="86"/>
      <c r="K72" s="79"/>
      <c r="L72" s="41"/>
      <c r="M72" s="82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</row>
    <row r="73" spans="1:42" ht="15.75" thickBot="1" x14ac:dyDescent="0.3">
      <c r="B73" s="84"/>
      <c r="C73" s="67"/>
      <c r="D73" s="74"/>
      <c r="E73" s="67" t="s">
        <v>35</v>
      </c>
      <c r="F73" s="75"/>
      <c r="G73" s="33"/>
      <c r="H73" s="107"/>
      <c r="I73" s="67"/>
      <c r="J73" s="79" t="s">
        <v>56</v>
      </c>
      <c r="K73" s="91">
        <v>-0.18210000000000001</v>
      </c>
      <c r="L73" s="41"/>
      <c r="M73" s="82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</row>
    <row r="74" spans="1:42" ht="15.75" thickBot="1" x14ac:dyDescent="0.3">
      <c r="B74" s="84"/>
      <c r="C74" s="67"/>
      <c r="D74" s="74"/>
      <c r="E74" s="67"/>
      <c r="F74" s="75"/>
      <c r="G74" s="33"/>
      <c r="H74" s="107"/>
      <c r="I74" s="67"/>
      <c r="J74" s="79" t="s">
        <v>58</v>
      </c>
      <c r="K74" s="91">
        <v>0.67769999999999997</v>
      </c>
      <c r="L74" s="26"/>
      <c r="M74" s="82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</row>
    <row r="75" spans="1:42" x14ac:dyDescent="0.25">
      <c r="B75" s="84"/>
      <c r="C75" s="67"/>
      <c r="D75" s="67" t="s">
        <v>33</v>
      </c>
      <c r="E75" s="67"/>
      <c r="F75" s="75"/>
      <c r="G75" s="33"/>
      <c r="H75" s="107"/>
      <c r="J75" s="67"/>
      <c r="N75" s="82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</row>
    <row r="76" spans="1:42" x14ac:dyDescent="0.25">
      <c r="B76" s="84"/>
      <c r="C76" s="67"/>
      <c r="D76" s="67"/>
      <c r="E76" s="67"/>
      <c r="F76" s="74"/>
      <c r="G76" s="33"/>
      <c r="H76" s="183"/>
      <c r="I76" s="75"/>
      <c r="J76" s="42" t="s">
        <v>104</v>
      </c>
      <c r="K76" s="81"/>
      <c r="L76" s="41"/>
      <c r="M76" s="41"/>
      <c r="N76" s="82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</row>
    <row r="77" spans="1:42" x14ac:dyDescent="0.25">
      <c r="B77" s="84"/>
      <c r="C77" s="67"/>
      <c r="D77" s="67"/>
      <c r="E77" s="67"/>
      <c r="F77" s="74"/>
      <c r="G77" s="67"/>
      <c r="H77" s="85"/>
      <c r="I77" s="67"/>
      <c r="J77" s="42" t="s">
        <v>97</v>
      </c>
      <c r="K77" s="67"/>
      <c r="L77" s="81"/>
      <c r="M77" s="41"/>
      <c r="N77" s="82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</row>
    <row r="78" spans="1:42" x14ac:dyDescent="0.25">
      <c r="B78" s="84"/>
      <c r="C78" s="67"/>
      <c r="D78" s="67"/>
      <c r="E78" s="67"/>
      <c r="F78" s="74"/>
      <c r="G78" s="67"/>
      <c r="H78" s="85"/>
      <c r="I78" s="67"/>
      <c r="J78" s="42" t="s">
        <v>96</v>
      </c>
      <c r="K78" s="67"/>
      <c r="L78" s="81"/>
      <c r="M78" s="41"/>
      <c r="N78" s="82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</row>
    <row r="79" spans="1:42" x14ac:dyDescent="0.25">
      <c r="B79" s="84"/>
      <c r="C79" s="67"/>
      <c r="D79" s="67"/>
      <c r="E79" s="67"/>
      <c r="F79" s="67"/>
      <c r="G79" s="67"/>
      <c r="H79" s="85"/>
      <c r="I79" s="67"/>
      <c r="J79" s="76"/>
      <c r="K79" s="67"/>
      <c r="L79" s="81"/>
      <c r="M79" s="41"/>
      <c r="N79" s="82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</row>
    <row r="80" spans="1:42" x14ac:dyDescent="0.25">
      <c r="B80" s="84"/>
      <c r="C80" s="67"/>
      <c r="D80" s="67"/>
      <c r="E80" s="67"/>
      <c r="F80" s="74"/>
      <c r="G80" s="67"/>
      <c r="H80" s="85"/>
      <c r="I80" s="67"/>
      <c r="J80" s="76"/>
      <c r="K80" s="67"/>
      <c r="L80" s="81"/>
      <c r="M80" s="41"/>
      <c r="N80" s="82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</row>
    <row r="81" spans="1:42" x14ac:dyDescent="0.25">
      <c r="B81" s="84"/>
      <c r="C81" s="67"/>
      <c r="D81" s="67"/>
      <c r="E81" s="67"/>
      <c r="F81" s="74"/>
      <c r="G81" s="67"/>
      <c r="H81" s="85"/>
      <c r="I81" s="67"/>
      <c r="J81" s="76"/>
      <c r="K81" s="67"/>
      <c r="L81" s="81"/>
      <c r="M81" s="41"/>
      <c r="N81" s="82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</row>
    <row r="82" spans="1:42" x14ac:dyDescent="0.25">
      <c r="B82" s="84"/>
      <c r="C82" s="67"/>
      <c r="D82" s="67"/>
      <c r="E82" s="67"/>
      <c r="F82" s="74"/>
      <c r="G82" s="67"/>
      <c r="H82" s="85"/>
      <c r="I82" s="67"/>
      <c r="J82" s="76"/>
      <c r="K82" s="67"/>
      <c r="L82" s="81"/>
      <c r="M82" s="41"/>
      <c r="N82" s="82"/>
    </row>
    <row r="83" spans="1:42" x14ac:dyDescent="0.25">
      <c r="B83" s="84"/>
      <c r="C83" s="67"/>
      <c r="D83" s="67"/>
      <c r="E83" s="67"/>
      <c r="F83" s="74"/>
      <c r="G83" s="67"/>
      <c r="H83" s="85"/>
      <c r="I83" s="67"/>
      <c r="J83" s="76"/>
      <c r="K83" s="67"/>
      <c r="L83" s="81"/>
      <c r="M83" s="41"/>
      <c r="N83" s="82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</row>
    <row r="84" spans="1:42" x14ac:dyDescent="0.25">
      <c r="B84" s="84"/>
      <c r="C84" s="67"/>
      <c r="D84" s="67"/>
      <c r="E84" s="67"/>
      <c r="F84" s="74"/>
      <c r="G84" s="67"/>
      <c r="H84" s="85"/>
      <c r="I84" s="67"/>
      <c r="J84" s="76"/>
      <c r="K84" s="67"/>
      <c r="L84" s="81"/>
      <c r="M84" s="41"/>
      <c r="N84" s="82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</row>
    <row r="85" spans="1:42" x14ac:dyDescent="0.25">
      <c r="B85" s="84"/>
      <c r="C85" s="67"/>
      <c r="D85" s="67"/>
      <c r="E85" s="67"/>
      <c r="F85" s="74"/>
      <c r="G85" s="67"/>
      <c r="H85" s="85"/>
      <c r="I85" s="67"/>
      <c r="J85" s="76"/>
      <c r="K85" s="67"/>
      <c r="L85" s="81"/>
      <c r="M85" s="41"/>
      <c r="N85" s="82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 spans="1:42" x14ac:dyDescent="0.25">
      <c r="B86" s="84"/>
      <c r="C86" s="67"/>
      <c r="D86" s="67"/>
      <c r="E86" s="67"/>
      <c r="F86" s="74"/>
      <c r="G86" s="67"/>
      <c r="H86" s="85"/>
      <c r="I86" s="67"/>
      <c r="J86" s="76"/>
      <c r="K86" s="67"/>
      <c r="L86" s="81"/>
      <c r="M86" s="41"/>
      <c r="N86" s="82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</row>
    <row r="87" spans="1:42" x14ac:dyDescent="0.25">
      <c r="B87" s="124"/>
      <c r="C87" s="125"/>
      <c r="D87" s="125"/>
      <c r="E87" s="125"/>
      <c r="F87" s="126"/>
      <c r="G87" s="125"/>
      <c r="H87" s="127"/>
      <c r="I87" s="67"/>
      <c r="J87" s="76"/>
      <c r="K87" s="67"/>
      <c r="L87" s="81"/>
      <c r="M87" s="41"/>
      <c r="N87" s="82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</row>
    <row r="88" spans="1:42" x14ac:dyDescent="0.25">
      <c r="B88" s="41"/>
      <c r="C88" s="41"/>
      <c r="D88" s="41"/>
      <c r="E88" s="67"/>
      <c r="F88" s="74"/>
      <c r="G88" s="67"/>
      <c r="H88" s="75"/>
      <c r="I88" s="67"/>
      <c r="J88" s="76"/>
      <c r="K88" s="67"/>
      <c r="L88" s="81"/>
      <c r="M88" s="41"/>
      <c r="N88" s="82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</row>
    <row r="89" spans="1:42" x14ac:dyDescent="0.25">
      <c r="A89" s="25" t="s">
        <v>20</v>
      </c>
      <c r="B89" s="128" t="s">
        <v>78</v>
      </c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</row>
    <row r="90" spans="1:42" x14ac:dyDescent="0.25">
      <c r="A90" s="25"/>
      <c r="B90" s="25" t="s">
        <v>83</v>
      </c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</row>
    <row r="91" spans="1:42" x14ac:dyDescent="0.25">
      <c r="A91" s="25"/>
      <c r="B91" s="25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</row>
    <row r="92" spans="1:42" ht="15.75" thickBot="1" x14ac:dyDescent="0.3">
      <c r="B92" s="193" t="s">
        <v>27</v>
      </c>
      <c r="C92" s="249"/>
      <c r="D92" s="249"/>
      <c r="E92" s="193"/>
      <c r="F92" s="249"/>
      <c r="G92" s="249"/>
      <c r="H92" s="193"/>
      <c r="I92" s="249"/>
      <c r="J92" s="249"/>
      <c r="K92" s="193"/>
      <c r="L92" s="249"/>
      <c r="M92" s="249"/>
      <c r="N92" s="128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 spans="1:42" ht="15.75" thickBot="1" x14ac:dyDescent="0.3">
      <c r="B93" s="196"/>
      <c r="C93" s="47" t="s">
        <v>8</v>
      </c>
      <c r="D93" s="47" t="s">
        <v>39</v>
      </c>
      <c r="E93" s="66"/>
      <c r="F93" s="47" t="s">
        <v>124</v>
      </c>
      <c r="G93" s="47" t="s">
        <v>39</v>
      </c>
      <c r="H93" s="66"/>
      <c r="I93" s="47" t="s">
        <v>124</v>
      </c>
      <c r="J93" s="47" t="s">
        <v>39</v>
      </c>
      <c r="K93" s="67"/>
      <c r="L93" s="47" t="s">
        <v>124</v>
      </c>
      <c r="M93" s="47" t="s">
        <v>39</v>
      </c>
      <c r="N93" s="6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</row>
    <row r="94" spans="1:42" x14ac:dyDescent="0.25">
      <c r="B94" s="67"/>
      <c r="C94" s="119">
        <v>0</v>
      </c>
      <c r="D94" s="64">
        <f>(D59-$K$74)/$K$73</f>
        <v>3.6243822075782202E-2</v>
      </c>
      <c r="E94" s="130"/>
      <c r="F94" s="35">
        <f>F59</f>
        <v>1</v>
      </c>
      <c r="G94" s="64">
        <f t="shared" ref="G94:G101" si="18">(G59-$K$74)/$K$73</f>
        <v>1.386600768808347</v>
      </c>
      <c r="H94" s="131"/>
      <c r="I94" s="35">
        <f>I59</f>
        <v>9</v>
      </c>
      <c r="J94" s="64">
        <f t="shared" ref="J94:J101" si="19">(J59-$K$74)/$K$73</f>
        <v>2.0217829031667582</v>
      </c>
      <c r="K94" s="67"/>
      <c r="L94" s="35">
        <f>L59</f>
        <v>17</v>
      </c>
      <c r="M94" s="64">
        <f t="shared" ref="M94:M101" si="20">(M59-$K$74)/$K$73</f>
        <v>2.2149002379644882</v>
      </c>
      <c r="N94" s="130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67"/>
    </row>
    <row r="95" spans="1:42" x14ac:dyDescent="0.25">
      <c r="B95" s="67"/>
      <c r="C95" s="119">
        <v>0.25</v>
      </c>
      <c r="D95" s="64">
        <f t="shared" ref="D95:D99" si="21">(D60-$K$74)/$K$73</f>
        <v>0.29342851912868384</v>
      </c>
      <c r="E95" s="130"/>
      <c r="F95" s="35">
        <f t="shared" ref="F95:F101" si="22">F60</f>
        <v>2</v>
      </c>
      <c r="G95" s="64">
        <f t="shared" si="18"/>
        <v>1.4459088412959911</v>
      </c>
      <c r="H95" s="131"/>
      <c r="I95" s="35">
        <f t="shared" ref="I95:I101" si="23">I60</f>
        <v>10</v>
      </c>
      <c r="J95" s="64">
        <f t="shared" si="19"/>
        <v>1.801574226615412</v>
      </c>
      <c r="K95" s="67"/>
      <c r="L95" s="35">
        <f t="shared" ref="L95:L101" si="24">L60</f>
        <v>18</v>
      </c>
      <c r="M95" s="64">
        <f t="shared" si="20"/>
        <v>2.6265788028555734</v>
      </c>
      <c r="N95" s="130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67"/>
    </row>
    <row r="96" spans="1:42" x14ac:dyDescent="0.25">
      <c r="B96" s="67"/>
      <c r="C96" s="119">
        <v>0.5</v>
      </c>
      <c r="D96" s="64">
        <f t="shared" si="21"/>
        <v>0.51052535237049224</v>
      </c>
      <c r="E96" s="130"/>
      <c r="F96" s="35">
        <f t="shared" si="22"/>
        <v>3</v>
      </c>
      <c r="G96" s="64">
        <f t="shared" si="18"/>
        <v>1.8678381841479039</v>
      </c>
      <c r="H96" s="131"/>
      <c r="I96" s="35">
        <f t="shared" si="23"/>
        <v>11</v>
      </c>
      <c r="J96" s="64">
        <f t="shared" si="19"/>
        <v>2.2233205198608821</v>
      </c>
      <c r="K96" s="67"/>
      <c r="L96" s="35">
        <f t="shared" si="24"/>
        <v>19</v>
      </c>
      <c r="M96" s="64">
        <f t="shared" si="20"/>
        <v>2.3236317041918357</v>
      </c>
      <c r="N96" s="130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67"/>
    </row>
    <row r="97" spans="1:30" x14ac:dyDescent="0.25">
      <c r="B97" s="67"/>
      <c r="C97" s="119">
        <v>1</v>
      </c>
      <c r="D97" s="64">
        <f t="shared" si="21"/>
        <v>0.93684788577704536</v>
      </c>
      <c r="E97" s="130"/>
      <c r="F97" s="35">
        <f t="shared" si="22"/>
        <v>4</v>
      </c>
      <c r="G97" s="64">
        <f t="shared" si="18"/>
        <v>2.146897309170785</v>
      </c>
      <c r="H97" s="131"/>
      <c r="I97" s="35">
        <f t="shared" si="23"/>
        <v>12</v>
      </c>
      <c r="J97" s="64">
        <f t="shared" si="19"/>
        <v>2.1122094087497709</v>
      </c>
      <c r="K97" s="67"/>
      <c r="L97" s="35">
        <f t="shared" si="24"/>
        <v>20</v>
      </c>
      <c r="M97" s="64">
        <f t="shared" si="20"/>
        <v>2.0345963756177921</v>
      </c>
      <c r="N97" s="130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67"/>
    </row>
    <row r="98" spans="1:30" x14ac:dyDescent="0.25">
      <c r="B98" s="67"/>
      <c r="C98" s="119">
        <v>1.5</v>
      </c>
      <c r="D98" s="64">
        <f t="shared" si="21"/>
        <v>1.4151565074135088</v>
      </c>
      <c r="E98" s="130"/>
      <c r="F98" s="35">
        <f t="shared" si="22"/>
        <v>5</v>
      </c>
      <c r="G98" s="64">
        <f t="shared" si="18"/>
        <v>2.3644517664287021</v>
      </c>
      <c r="H98" s="131"/>
      <c r="I98" s="35">
        <f t="shared" si="23"/>
        <v>13</v>
      </c>
      <c r="J98" s="64">
        <f t="shared" si="19"/>
        <v>2.4103972176459818</v>
      </c>
      <c r="K98" s="67"/>
      <c r="L98" s="35">
        <f t="shared" si="24"/>
        <v>21</v>
      </c>
      <c r="M98" s="64">
        <f t="shared" si="20"/>
        <v>2.4928610653487091</v>
      </c>
      <c r="N98" s="130"/>
      <c r="AD98" s="67"/>
    </row>
    <row r="99" spans="1:30" x14ac:dyDescent="0.25">
      <c r="B99" s="67"/>
      <c r="C99" s="119">
        <v>3</v>
      </c>
      <c r="D99" s="64">
        <f t="shared" si="21"/>
        <v>3.0576606260296537</v>
      </c>
      <c r="E99" s="130"/>
      <c r="F99" s="35">
        <f t="shared" si="22"/>
        <v>6</v>
      </c>
      <c r="G99" s="64">
        <f t="shared" si="18"/>
        <v>1.8742449203734208</v>
      </c>
      <c r="H99" s="131"/>
      <c r="I99" s="35">
        <f t="shared" si="23"/>
        <v>14</v>
      </c>
      <c r="J99" s="64">
        <f t="shared" si="19"/>
        <v>2.1640124473732376</v>
      </c>
      <c r="K99" s="67"/>
      <c r="L99" s="35">
        <f t="shared" si="24"/>
        <v>22</v>
      </c>
      <c r="M99" s="64">
        <f t="shared" si="20"/>
        <v>2.3463298553908105</v>
      </c>
      <c r="N99" s="130"/>
      <c r="AD99" s="67"/>
    </row>
    <row r="100" spans="1:30" x14ac:dyDescent="0.25">
      <c r="B100" s="67"/>
      <c r="C100" s="33"/>
      <c r="D100" s="64"/>
      <c r="E100" s="130"/>
      <c r="F100" s="35">
        <f t="shared" si="22"/>
        <v>7</v>
      </c>
      <c r="G100" s="64">
        <f t="shared" si="18"/>
        <v>2.4041735310269079</v>
      </c>
      <c r="H100" s="131"/>
      <c r="I100" s="35">
        <f t="shared" si="23"/>
        <v>15</v>
      </c>
      <c r="J100" s="64">
        <f t="shared" si="19"/>
        <v>1.9920373421197142</v>
      </c>
      <c r="K100" s="67"/>
      <c r="L100" s="35">
        <f t="shared" si="24"/>
        <v>23</v>
      </c>
      <c r="M100" s="64">
        <f t="shared" si="20"/>
        <v>2.6529379461834153</v>
      </c>
      <c r="N100" s="130"/>
      <c r="AD100" s="67"/>
    </row>
    <row r="101" spans="1:30" x14ac:dyDescent="0.25">
      <c r="B101" s="67"/>
      <c r="C101" s="33"/>
      <c r="D101" s="64"/>
      <c r="E101" s="130"/>
      <c r="F101" s="35">
        <f t="shared" si="22"/>
        <v>8</v>
      </c>
      <c r="G101" s="64">
        <f t="shared" si="18"/>
        <v>1.9201903715907007</v>
      </c>
      <c r="H101" s="131"/>
      <c r="I101" s="35">
        <f t="shared" si="23"/>
        <v>16</v>
      </c>
      <c r="J101" s="64">
        <f t="shared" si="19"/>
        <v>2.3056928427603878</v>
      </c>
      <c r="K101" s="67"/>
      <c r="L101" s="35">
        <f t="shared" si="24"/>
        <v>24</v>
      </c>
      <c r="M101" s="64">
        <f t="shared" si="20"/>
        <v>2.4857221306974187</v>
      </c>
      <c r="N101" s="130"/>
      <c r="AD101" s="67"/>
    </row>
    <row r="102" spans="1:30" x14ac:dyDescent="0.25">
      <c r="B102" s="41"/>
      <c r="C102" s="41"/>
      <c r="D102" s="41"/>
      <c r="E102" s="41"/>
      <c r="F102" s="138"/>
      <c r="G102" s="41"/>
      <c r="H102" s="139"/>
      <c r="I102" s="41"/>
      <c r="J102" s="140"/>
      <c r="K102" s="41"/>
      <c r="L102" s="81"/>
      <c r="M102" s="41"/>
      <c r="N102" s="82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114"/>
      <c r="AD102" s="67"/>
    </row>
    <row r="103" spans="1:30" x14ac:dyDescent="0.25"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66"/>
      <c r="AD103" s="67"/>
    </row>
    <row r="104" spans="1:30" x14ac:dyDescent="0.25">
      <c r="A104" s="25" t="s">
        <v>22</v>
      </c>
      <c r="B104" s="79" t="s">
        <v>26</v>
      </c>
      <c r="C104" s="41"/>
      <c r="D104" s="130"/>
      <c r="E104" s="41"/>
      <c r="F104" s="138"/>
      <c r="G104" s="41"/>
      <c r="H104" s="139"/>
      <c r="I104" s="41"/>
      <c r="J104" s="140"/>
      <c r="K104" s="41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67"/>
    </row>
    <row r="105" spans="1:30" x14ac:dyDescent="0.25">
      <c r="B105" s="79" t="s">
        <v>88</v>
      </c>
      <c r="C105" s="41"/>
      <c r="D105" s="130"/>
      <c r="E105" s="41"/>
      <c r="F105" s="138"/>
      <c r="G105" s="41"/>
      <c r="H105" s="139"/>
      <c r="I105" s="41"/>
      <c r="J105" s="140"/>
      <c r="K105" s="41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67"/>
    </row>
    <row r="106" spans="1:30" ht="15.75" thickBot="1" x14ac:dyDescent="0.3">
      <c r="B106" s="41"/>
      <c r="C106" s="41"/>
      <c r="D106" s="130"/>
      <c r="E106" s="41"/>
      <c r="F106" s="130"/>
      <c r="G106" s="141"/>
      <c r="H106" s="141"/>
      <c r="I106" s="142"/>
      <c r="J106" s="41"/>
      <c r="K106" s="141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</row>
    <row r="107" spans="1:30" ht="15.75" thickBot="1" x14ac:dyDescent="0.3">
      <c r="B107" s="289" t="s">
        <v>125</v>
      </c>
      <c r="C107" s="289"/>
      <c r="D107" s="289"/>
      <c r="E107" s="289"/>
      <c r="F107" s="290"/>
      <c r="G107" s="143">
        <v>61.4</v>
      </c>
      <c r="H107" s="139"/>
      <c r="I107" s="142"/>
      <c r="J107" s="41"/>
      <c r="K107" s="141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</row>
    <row r="108" spans="1:30" x14ac:dyDescent="0.25">
      <c r="B108" s="41"/>
      <c r="C108" s="144" t="s">
        <v>63</v>
      </c>
      <c r="D108" s="41"/>
      <c r="E108" s="41"/>
      <c r="F108" s="41"/>
      <c r="G108" s="130"/>
      <c r="H108" s="139"/>
      <c r="I108" s="142"/>
      <c r="J108" s="41"/>
      <c r="K108" s="141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</row>
    <row r="109" spans="1:30" ht="15.75" thickBot="1" x14ac:dyDescent="0.3">
      <c r="B109" s="41"/>
      <c r="C109" s="144" t="s">
        <v>64</v>
      </c>
      <c r="D109" s="41"/>
      <c r="E109" s="41"/>
      <c r="F109" s="41"/>
      <c r="G109" s="130"/>
      <c r="H109" s="139"/>
      <c r="I109" s="142"/>
      <c r="J109" s="41"/>
      <c r="K109" s="141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</row>
    <row r="110" spans="1:30" ht="15.75" thickBot="1" x14ac:dyDescent="0.3">
      <c r="B110" s="289" t="s">
        <v>87</v>
      </c>
      <c r="C110" s="289"/>
      <c r="D110" s="289"/>
      <c r="E110" s="289"/>
      <c r="F110" s="290"/>
      <c r="G110" s="145">
        <f>AVERAGE(G94:G95)</f>
        <v>1.4162548050521691</v>
      </c>
      <c r="H110" s="139"/>
      <c r="I110" s="142"/>
      <c r="J110" s="41"/>
      <c r="K110" s="141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</row>
    <row r="111" spans="1:30" ht="15.75" thickBot="1" x14ac:dyDescent="0.3">
      <c r="B111" s="41"/>
      <c r="C111" s="41"/>
      <c r="D111" s="41"/>
      <c r="E111" s="41"/>
      <c r="F111" s="41"/>
      <c r="G111" s="146"/>
      <c r="H111" s="139"/>
      <c r="I111" s="142"/>
      <c r="J111" s="41"/>
      <c r="K111" s="141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</row>
    <row r="112" spans="1:30" ht="15.75" thickBot="1" x14ac:dyDescent="0.3">
      <c r="B112" s="289" t="s">
        <v>28</v>
      </c>
      <c r="C112" s="289"/>
      <c r="D112" s="289"/>
      <c r="E112" s="289"/>
      <c r="F112" s="290"/>
      <c r="G112" s="145">
        <f>G107/G110</f>
        <v>43.353780535091126</v>
      </c>
      <c r="H112" s="139"/>
      <c r="I112" s="142"/>
      <c r="J112" s="41"/>
      <c r="K112" s="141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</row>
    <row r="113" spans="1:29" x14ac:dyDescent="0.25"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</row>
    <row r="114" spans="1:29" x14ac:dyDescent="0.25">
      <c r="B114" s="41"/>
      <c r="C114" s="41"/>
      <c r="D114" s="41"/>
      <c r="E114" s="41"/>
      <c r="F114" s="138"/>
      <c r="G114" s="41"/>
      <c r="H114" s="139"/>
      <c r="I114" s="41"/>
      <c r="J114" s="140"/>
      <c r="K114" s="41"/>
      <c r="L114" s="81"/>
      <c r="M114" s="41"/>
      <c r="N114" s="82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</row>
    <row r="115" spans="1:29" x14ac:dyDescent="0.25">
      <c r="B115" s="41"/>
      <c r="C115" s="41"/>
      <c r="D115" s="41"/>
      <c r="E115" s="41"/>
      <c r="F115" s="138"/>
      <c r="G115" s="41"/>
      <c r="H115" s="139"/>
      <c r="I115" s="41"/>
      <c r="J115" s="140"/>
      <c r="K115" s="41"/>
      <c r="L115" s="81"/>
      <c r="M115" s="41"/>
      <c r="N115" s="82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</row>
    <row r="116" spans="1:29" x14ac:dyDescent="0.25">
      <c r="A116" s="25" t="s">
        <v>24</v>
      </c>
      <c r="B116" s="42" t="s">
        <v>89</v>
      </c>
      <c r="C116" s="67"/>
      <c r="D116" s="130"/>
      <c r="E116" s="131"/>
      <c r="F116" s="130"/>
      <c r="G116" s="131"/>
      <c r="H116" s="131"/>
      <c r="I116" s="130"/>
      <c r="J116" s="67"/>
      <c r="K116" s="131"/>
      <c r="L116" s="81"/>
      <c r="M116" s="41"/>
      <c r="N116" s="82"/>
      <c r="P116" s="147"/>
      <c r="Q116" s="141"/>
    </row>
    <row r="117" spans="1:29" x14ac:dyDescent="0.25">
      <c r="B117" s="283" t="s">
        <v>92</v>
      </c>
      <c r="C117" s="283"/>
      <c r="D117" s="283"/>
      <c r="E117" s="283"/>
      <c r="F117" s="283"/>
      <c r="G117" s="283"/>
      <c r="H117" s="283"/>
      <c r="I117" s="283"/>
      <c r="J117" s="283"/>
      <c r="K117" s="283"/>
      <c r="L117" s="81"/>
      <c r="M117" s="41"/>
      <c r="N117" s="82"/>
    </row>
    <row r="118" spans="1:29" ht="15.75" thickBot="1" x14ac:dyDescent="0.3">
      <c r="B118" s="47"/>
      <c r="C118" s="47"/>
      <c r="D118" s="35"/>
      <c r="E118" s="47"/>
      <c r="F118" s="47"/>
      <c r="G118" s="35"/>
      <c r="H118" s="35"/>
      <c r="I118" s="35"/>
      <c r="J118" s="35"/>
      <c r="K118" s="34"/>
      <c r="L118" s="142"/>
      <c r="M118" s="141"/>
      <c r="N118" s="142"/>
    </row>
    <row r="119" spans="1:29" ht="15.75" thickBot="1" x14ac:dyDescent="0.3">
      <c r="B119" s="47" t="s">
        <v>8</v>
      </c>
      <c r="C119" s="47" t="s">
        <v>9</v>
      </c>
      <c r="D119" s="67"/>
      <c r="E119" s="46" t="s">
        <v>124</v>
      </c>
      <c r="F119" s="47" t="s">
        <v>37</v>
      </c>
      <c r="G119" s="66"/>
      <c r="H119" s="35"/>
      <c r="I119" s="35"/>
      <c r="J119" s="35"/>
      <c r="K119" s="35"/>
      <c r="L119" s="130"/>
      <c r="N119" s="142"/>
    </row>
    <row r="120" spans="1:29" x14ac:dyDescent="0.25">
      <c r="B120" s="119">
        <v>0</v>
      </c>
      <c r="C120" s="148">
        <f>D94*$G$112</f>
        <v>1.5713067080263525</v>
      </c>
      <c r="D120" s="67"/>
      <c r="E120" s="35">
        <v>1</v>
      </c>
      <c r="F120" s="148">
        <f>G94*$G$112</f>
        <v>60.114385420705709</v>
      </c>
      <c r="G120" s="131"/>
      <c r="H120" s="197"/>
      <c r="I120" s="149"/>
      <c r="J120" s="149"/>
      <c r="K120" s="150"/>
      <c r="L120" s="130"/>
      <c r="N120" s="142"/>
    </row>
    <row r="121" spans="1:29" x14ac:dyDescent="0.25">
      <c r="B121" s="119">
        <v>0.25</v>
      </c>
      <c r="C121" s="148">
        <f t="shared" ref="C121:C125" si="25">D95*$G$112</f>
        <v>12.721235621041748</v>
      </c>
      <c r="D121" s="67"/>
      <c r="E121" s="35">
        <v>2</v>
      </c>
      <c r="F121" s="148">
        <f t="shared" ref="F121:F127" si="26">G95*$G$112</f>
        <v>62.685614579294302</v>
      </c>
      <c r="G121" s="131"/>
      <c r="H121" s="151"/>
      <c r="I121" s="149"/>
      <c r="J121" s="149"/>
      <c r="K121" s="150"/>
      <c r="L121" s="130"/>
      <c r="M121" s="141"/>
      <c r="N121" s="142"/>
    </row>
    <row r="122" spans="1:29" x14ac:dyDescent="0.25">
      <c r="B122" s="119">
        <v>0.5</v>
      </c>
      <c r="C122" s="148">
        <f t="shared" si="25"/>
        <v>22.133204084270385</v>
      </c>
      <c r="D122" s="67"/>
      <c r="E122" s="35">
        <v>3</v>
      </c>
      <c r="F122" s="148">
        <f t="shared" si="26"/>
        <v>80.977846710611345</v>
      </c>
      <c r="G122" s="131"/>
      <c r="H122" s="151"/>
      <c r="I122" s="149"/>
      <c r="J122" s="149"/>
      <c r="K122" s="150"/>
      <c r="L122" s="130"/>
      <c r="M122" s="141"/>
      <c r="N122" s="142"/>
    </row>
    <row r="123" spans="1:29" x14ac:dyDescent="0.25">
      <c r="B123" s="119">
        <v>1</v>
      </c>
      <c r="C123" s="148">
        <f t="shared" si="25"/>
        <v>40.61589763474214</v>
      </c>
      <c r="D123" s="67"/>
      <c r="E123" s="35">
        <v>4</v>
      </c>
      <c r="F123" s="148">
        <f t="shared" si="26"/>
        <v>93.076114773167888</v>
      </c>
      <c r="G123" s="131"/>
      <c r="H123" s="151"/>
      <c r="I123" s="149"/>
      <c r="J123" s="149"/>
      <c r="K123" s="150"/>
      <c r="L123" s="130"/>
      <c r="M123" s="141"/>
      <c r="N123" s="142"/>
    </row>
    <row r="124" spans="1:29" x14ac:dyDescent="0.25">
      <c r="B124" s="119">
        <v>1.5</v>
      </c>
      <c r="C124" s="148">
        <f t="shared" si="25"/>
        <v>61.352384645211323</v>
      </c>
      <c r="D124" s="67"/>
      <c r="E124" s="35">
        <v>5</v>
      </c>
      <c r="F124" s="148">
        <f t="shared" si="26"/>
        <v>102.5079229675585</v>
      </c>
      <c r="G124" s="131"/>
      <c r="H124" s="151"/>
      <c r="I124" s="149"/>
      <c r="J124" s="149"/>
      <c r="K124" s="150"/>
      <c r="L124" s="130"/>
      <c r="M124" s="141"/>
      <c r="N124" s="142"/>
    </row>
    <row r="125" spans="1:29" x14ac:dyDescent="0.25">
      <c r="B125" s="119">
        <v>3</v>
      </c>
      <c r="C125" s="148">
        <f t="shared" si="25"/>
        <v>132.56114773167894</v>
      </c>
      <c r="D125" s="67"/>
      <c r="E125" s="35">
        <v>6</v>
      </c>
      <c r="F125" s="148">
        <f t="shared" si="26"/>
        <v>81.255602946878625</v>
      </c>
      <c r="G125" s="131"/>
      <c r="H125" s="151"/>
      <c r="I125" s="149"/>
      <c r="J125" s="149"/>
      <c r="K125" s="150"/>
      <c r="L125" s="130"/>
      <c r="M125" s="141"/>
      <c r="N125" s="142"/>
    </row>
    <row r="126" spans="1:29" x14ac:dyDescent="0.25">
      <c r="D126" s="67"/>
      <c r="E126" s="35">
        <v>7</v>
      </c>
      <c r="F126" s="148">
        <f t="shared" si="26"/>
        <v>104.23001163241565</v>
      </c>
      <c r="G126" s="131"/>
      <c r="H126" s="151"/>
      <c r="I126" s="149"/>
      <c r="J126" s="149"/>
      <c r="K126" s="150"/>
      <c r="L126" s="130"/>
      <c r="M126" s="141"/>
      <c r="N126" s="142"/>
    </row>
    <row r="127" spans="1:29" x14ac:dyDescent="0.25">
      <c r="D127" s="67"/>
      <c r="E127" s="35">
        <v>8</v>
      </c>
      <c r="F127" s="148">
        <f t="shared" si="26"/>
        <v>83.247511955538315</v>
      </c>
      <c r="G127" s="131"/>
      <c r="H127" s="151"/>
      <c r="I127" s="149"/>
      <c r="J127" s="149"/>
      <c r="K127" s="150"/>
      <c r="L127" s="130"/>
      <c r="M127" s="141"/>
      <c r="N127" s="142"/>
    </row>
    <row r="128" spans="1:29" x14ac:dyDescent="0.25">
      <c r="A128" s="25"/>
      <c r="B128" s="33"/>
      <c r="C128" s="33"/>
      <c r="D128" s="33"/>
      <c r="E128" s="35">
        <v>9</v>
      </c>
      <c r="F128" s="148">
        <f t="shared" ref="F128:F135" si="27">J94*$G$112</f>
        <v>87.651932273491028</v>
      </c>
      <c r="G128" s="151"/>
      <c r="H128" s="151"/>
      <c r="I128" s="149"/>
      <c r="J128" s="149"/>
      <c r="K128" s="150"/>
      <c r="L128" s="130"/>
      <c r="M128" s="141"/>
      <c r="N128" s="142"/>
    </row>
    <row r="129" spans="1:42" x14ac:dyDescent="0.25">
      <c r="B129" s="33"/>
      <c r="C129" s="33"/>
      <c r="D129" s="33"/>
      <c r="E129" s="35">
        <v>10</v>
      </c>
      <c r="F129" s="148">
        <f t="shared" si="27"/>
        <v>78.105053638361099</v>
      </c>
      <c r="G129" s="151"/>
      <c r="H129" s="151"/>
      <c r="I129" s="149"/>
      <c r="J129" s="149"/>
      <c r="K129" s="150"/>
      <c r="L129" s="130"/>
      <c r="M129" s="131"/>
      <c r="N129" s="130"/>
    </row>
    <row r="130" spans="1:42" x14ac:dyDescent="0.25">
      <c r="B130" s="33"/>
      <c r="C130" s="33"/>
      <c r="D130" s="33"/>
      <c r="E130" s="35">
        <v>11</v>
      </c>
      <c r="F130" s="148">
        <f t="shared" si="27"/>
        <v>96.389349877213391</v>
      </c>
      <c r="G130" s="151"/>
      <c r="H130" s="151"/>
      <c r="I130" s="149"/>
      <c r="J130" s="149"/>
      <c r="K130" s="150"/>
      <c r="L130" s="34"/>
      <c r="M130" s="34"/>
      <c r="N130" s="34"/>
    </row>
    <row r="131" spans="1:42" x14ac:dyDescent="0.25">
      <c r="B131" s="33"/>
      <c r="C131" s="33"/>
      <c r="D131" s="33"/>
      <c r="E131" s="35">
        <v>12</v>
      </c>
      <c r="F131" s="148">
        <f t="shared" si="27"/>
        <v>91.572263151092159</v>
      </c>
      <c r="G131" s="151"/>
      <c r="H131" s="151"/>
      <c r="I131" s="149"/>
      <c r="J131" s="149"/>
      <c r="K131" s="150"/>
      <c r="L131" s="35"/>
      <c r="M131" s="35"/>
      <c r="N131" s="35"/>
    </row>
    <row r="132" spans="1:42" x14ac:dyDescent="0.25">
      <c r="B132" s="33"/>
      <c r="C132" s="33"/>
      <c r="D132" s="33"/>
      <c r="E132" s="35">
        <v>13</v>
      </c>
      <c r="F132" s="148">
        <f t="shared" si="27"/>
        <v>104.49983197621818</v>
      </c>
      <c r="G132" s="151"/>
      <c r="H132" s="153"/>
      <c r="I132" s="160"/>
      <c r="J132" s="199"/>
      <c r="K132" s="33"/>
      <c r="L132" s="35"/>
      <c r="M132" s="35"/>
      <c r="N132" s="66"/>
    </row>
    <row r="133" spans="1:42" x14ac:dyDescent="0.25">
      <c r="B133" s="33"/>
      <c r="C133" s="33"/>
      <c r="D133" s="33"/>
      <c r="E133" s="35">
        <v>14</v>
      </c>
      <c r="F133" s="148">
        <f t="shared" si="27"/>
        <v>93.818120718624783</v>
      </c>
      <c r="G133" s="151"/>
      <c r="H133" s="153"/>
      <c r="I133" s="160"/>
      <c r="J133" s="33"/>
      <c r="K133" s="33"/>
      <c r="L133" s="152"/>
      <c r="M133" s="33"/>
      <c r="N133" s="67"/>
    </row>
    <row r="134" spans="1:42" x14ac:dyDescent="0.25">
      <c r="B134" s="33"/>
      <c r="C134" s="33"/>
      <c r="D134" s="33"/>
      <c r="E134" s="35">
        <v>15</v>
      </c>
      <c r="F134" s="148">
        <f t="shared" si="27"/>
        <v>86.362349747964331</v>
      </c>
      <c r="G134" s="151"/>
      <c r="H134" s="153"/>
      <c r="I134" s="29"/>
      <c r="J134" s="26"/>
      <c r="L134" s="152"/>
      <c r="M134" s="33"/>
      <c r="N134" s="67"/>
    </row>
    <row r="135" spans="1:42" x14ac:dyDescent="0.25">
      <c r="B135" s="33"/>
      <c r="C135" s="33"/>
      <c r="D135" s="33"/>
      <c r="E135" s="35">
        <v>16</v>
      </c>
      <c r="F135" s="148">
        <f t="shared" si="27"/>
        <v>99.960501486364223</v>
      </c>
      <c r="G135" s="151"/>
      <c r="H135" s="153"/>
      <c r="I135" s="29"/>
      <c r="J135" s="26"/>
      <c r="L135" s="152"/>
      <c r="M135" s="33"/>
      <c r="N135" s="67"/>
    </row>
    <row r="136" spans="1:42" x14ac:dyDescent="0.25">
      <c r="B136" s="156"/>
      <c r="C136" s="156"/>
      <c r="D136" s="156"/>
      <c r="E136" s="35">
        <v>17</v>
      </c>
      <c r="F136" s="148">
        <f t="shared" ref="F136:F143" si="28">M94*$G$112</f>
        <v>96.024298823833533</v>
      </c>
      <c r="G136" s="154"/>
      <c r="H136" s="153"/>
      <c r="I136" s="25"/>
      <c r="J136" s="25"/>
      <c r="L136" s="152"/>
      <c r="M136" s="33"/>
      <c r="N136" s="67"/>
    </row>
    <row r="137" spans="1:42" x14ac:dyDescent="0.25">
      <c r="B137" s="33"/>
      <c r="C137" s="33"/>
      <c r="D137" s="33"/>
      <c r="E137" s="35">
        <v>18</v>
      </c>
      <c r="F137" s="148">
        <f t="shared" si="28"/>
        <v>113.8721209771229</v>
      </c>
      <c r="G137" s="151"/>
      <c r="H137" s="153"/>
      <c r="I137" s="29"/>
      <c r="J137" s="26"/>
      <c r="L137" s="152"/>
      <c r="M137" s="33"/>
      <c r="N137" s="67"/>
    </row>
    <row r="138" spans="1:42" x14ac:dyDescent="0.25">
      <c r="B138" s="33"/>
      <c r="C138" s="33"/>
      <c r="D138" s="33"/>
      <c r="E138" s="35">
        <v>19</v>
      </c>
      <c r="F138" s="148">
        <f t="shared" si="28"/>
        <v>100.73821894791263</v>
      </c>
      <c r="G138" s="151"/>
      <c r="H138" s="153"/>
      <c r="I138" s="29"/>
      <c r="J138" s="26"/>
      <c r="L138" s="152"/>
      <c r="M138" s="33"/>
      <c r="N138" s="67"/>
      <c r="P138" s="147"/>
      <c r="Q138" s="141"/>
      <c r="R138" s="142"/>
      <c r="S138" s="142"/>
    </row>
    <row r="139" spans="1:42" x14ac:dyDescent="0.25">
      <c r="B139" s="33"/>
      <c r="C139" s="33"/>
      <c r="D139" s="33"/>
      <c r="E139" s="35">
        <v>20</v>
      </c>
      <c r="F139" s="148">
        <f t="shared" si="28"/>
        <v>88.207444746025587</v>
      </c>
      <c r="G139" s="151"/>
      <c r="H139" s="153"/>
      <c r="I139" s="29"/>
      <c r="J139" s="26"/>
      <c r="L139" s="152"/>
      <c r="M139" s="33"/>
      <c r="N139" s="67"/>
      <c r="P139" s="147"/>
      <c r="Q139" s="141"/>
      <c r="R139" s="142"/>
      <c r="S139" s="142"/>
    </row>
    <row r="140" spans="1:42" x14ac:dyDescent="0.25">
      <c r="B140" s="33"/>
      <c r="C140" s="33"/>
      <c r="D140" s="33"/>
      <c r="E140" s="35">
        <v>21</v>
      </c>
      <c r="F140" s="148">
        <f t="shared" si="28"/>
        <v>108.07495153160139</v>
      </c>
      <c r="G140" s="151"/>
      <c r="H140" s="153"/>
      <c r="I140" s="29"/>
      <c r="J140" s="26"/>
      <c r="L140" s="152"/>
      <c r="M140" s="33"/>
      <c r="N140" s="67"/>
      <c r="P140" s="147"/>
      <c r="Q140" s="141"/>
      <c r="R140" s="142"/>
      <c r="S140" s="142"/>
    </row>
    <row r="141" spans="1:42" x14ac:dyDescent="0.25">
      <c r="B141" s="33"/>
      <c r="C141" s="33"/>
      <c r="D141" s="33"/>
      <c r="E141" s="35">
        <v>22</v>
      </c>
      <c r="F141" s="148">
        <f t="shared" si="28"/>
        <v>101.72226961354529</v>
      </c>
      <c r="G141" s="151"/>
      <c r="H141" s="153"/>
      <c r="I141" s="29"/>
      <c r="J141" s="26"/>
      <c r="L141" s="77"/>
      <c r="M141" s="67"/>
      <c r="N141" s="78"/>
      <c r="P141" s="147"/>
      <c r="Q141" s="141"/>
      <c r="R141" s="142"/>
      <c r="S141" s="142"/>
    </row>
    <row r="142" spans="1:42" s="25" customFormat="1" x14ac:dyDescent="0.25">
      <c r="A142" s="26"/>
      <c r="B142" s="33"/>
      <c r="C142" s="33"/>
      <c r="D142" s="33"/>
      <c r="E142" s="35">
        <v>23</v>
      </c>
      <c r="F142" s="148">
        <f t="shared" si="28"/>
        <v>115.01488949205118</v>
      </c>
      <c r="G142" s="151"/>
      <c r="H142" s="153"/>
      <c r="I142" s="29"/>
      <c r="J142" s="26"/>
      <c r="K142" s="26"/>
      <c r="L142" s="185"/>
      <c r="M142" s="42"/>
      <c r="N142" s="186"/>
      <c r="P142" s="157"/>
      <c r="Q142" s="158"/>
      <c r="R142" s="159"/>
      <c r="S142" s="15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</row>
    <row r="143" spans="1:42" x14ac:dyDescent="0.25">
      <c r="B143" s="33"/>
      <c r="C143" s="33"/>
      <c r="D143" s="33"/>
      <c r="E143" s="35">
        <v>24</v>
      </c>
      <c r="F143" s="148">
        <f t="shared" si="28"/>
        <v>107.76545172547499</v>
      </c>
      <c r="G143" s="151"/>
      <c r="H143" s="153"/>
      <c r="I143" s="33"/>
      <c r="J143" s="67"/>
      <c r="L143" s="77"/>
      <c r="M143" s="67"/>
      <c r="N143" s="78"/>
      <c r="R143" s="142"/>
      <c r="S143" s="142"/>
    </row>
    <row r="144" spans="1:42" x14ac:dyDescent="0.25">
      <c r="L144" s="77"/>
      <c r="M144" s="67"/>
      <c r="N144" s="78"/>
      <c r="R144" s="142"/>
      <c r="S144" s="142"/>
    </row>
    <row r="145" spans="1:19" x14ac:dyDescent="0.25">
      <c r="A145" s="25" t="s">
        <v>25</v>
      </c>
      <c r="B145" s="25" t="s">
        <v>74</v>
      </c>
      <c r="L145" s="77"/>
      <c r="M145" s="67"/>
      <c r="N145" s="78"/>
      <c r="R145" s="142"/>
      <c r="S145" s="142"/>
    </row>
    <row r="146" spans="1:19" x14ac:dyDescent="0.25">
      <c r="A146" s="25"/>
      <c r="C146" s="26" t="s">
        <v>71</v>
      </c>
      <c r="L146" s="77"/>
      <c r="M146" s="67"/>
      <c r="N146" s="78"/>
      <c r="R146" s="142"/>
      <c r="S146" s="142"/>
    </row>
    <row r="147" spans="1:19" x14ac:dyDescent="0.25">
      <c r="A147" s="25"/>
      <c r="C147" s="26" t="s">
        <v>107</v>
      </c>
      <c r="L147" s="77"/>
      <c r="M147" s="67"/>
      <c r="N147" s="78"/>
    </row>
    <row r="148" spans="1:19" x14ac:dyDescent="0.25">
      <c r="A148" s="25"/>
      <c r="C148" s="26" t="s">
        <v>72</v>
      </c>
      <c r="L148" s="77"/>
      <c r="M148" s="67"/>
      <c r="N148" s="78"/>
    </row>
    <row r="149" spans="1:19" x14ac:dyDescent="0.25">
      <c r="A149" s="25"/>
      <c r="C149" s="26" t="s">
        <v>108</v>
      </c>
      <c r="L149" s="77"/>
      <c r="M149" s="67"/>
      <c r="N149" s="78"/>
    </row>
    <row r="150" spans="1:19" x14ac:dyDescent="0.25">
      <c r="L150" s="77"/>
      <c r="M150" s="67"/>
      <c r="N150" s="78"/>
    </row>
    <row r="151" spans="1:19" x14ac:dyDescent="0.25">
      <c r="L151" s="77"/>
      <c r="M151" s="67"/>
      <c r="N151" s="78"/>
    </row>
    <row r="152" spans="1:19" x14ac:dyDescent="0.25">
      <c r="L152" s="77"/>
      <c r="M152" s="67"/>
      <c r="N152" s="78"/>
    </row>
    <row r="153" spans="1:19" x14ac:dyDescent="0.25">
      <c r="L153" s="77"/>
      <c r="M153" s="67"/>
      <c r="N153" s="78"/>
    </row>
    <row r="154" spans="1:19" x14ac:dyDescent="0.25">
      <c r="L154" s="77"/>
      <c r="M154" s="67"/>
      <c r="N154" s="78"/>
    </row>
    <row r="155" spans="1:19" x14ac:dyDescent="0.25">
      <c r="L155" s="152"/>
      <c r="M155" s="33"/>
      <c r="N155" s="161"/>
    </row>
    <row r="156" spans="1:19" x14ac:dyDescent="0.25">
      <c r="B156" s="33"/>
      <c r="C156" s="33"/>
      <c r="D156" s="33"/>
      <c r="E156" s="33"/>
      <c r="F156" s="108"/>
      <c r="G156" s="33"/>
      <c r="H156" s="151"/>
      <c r="I156" s="153"/>
      <c r="J156" s="155"/>
      <c r="L156" s="152"/>
      <c r="M156" s="33"/>
      <c r="N156" s="161"/>
    </row>
    <row r="157" spans="1:19" x14ac:dyDescent="0.25">
      <c r="I157" s="153"/>
      <c r="J157" s="155"/>
    </row>
    <row r="158" spans="1:19" x14ac:dyDescent="0.25">
      <c r="I158" s="153"/>
      <c r="J158" s="155"/>
    </row>
    <row r="159" spans="1:19" x14ac:dyDescent="0.25">
      <c r="I159" s="153"/>
      <c r="J159" s="155"/>
    </row>
    <row r="160" spans="1:19" x14ac:dyDescent="0.25">
      <c r="I160" s="153"/>
      <c r="J160" s="155"/>
    </row>
    <row r="161" spans="9:10" x14ac:dyDescent="0.25">
      <c r="I161" s="153"/>
      <c r="J161" s="155"/>
    </row>
  </sheetData>
  <mergeCells count="19">
    <mergeCell ref="B117:K117"/>
    <mergeCell ref="B110:F110"/>
    <mergeCell ref="B107:F107"/>
    <mergeCell ref="B112:F112"/>
    <mergeCell ref="B54:N54"/>
    <mergeCell ref="B68:N68"/>
    <mergeCell ref="C57:E57"/>
    <mergeCell ref="F57:H57"/>
    <mergeCell ref="I57:K57"/>
    <mergeCell ref="L57:N57"/>
    <mergeCell ref="B25:AA25"/>
    <mergeCell ref="D28:O28"/>
    <mergeCell ref="Q28:AB28"/>
    <mergeCell ref="C42:N42"/>
    <mergeCell ref="B11:N11"/>
    <mergeCell ref="C14:E14"/>
    <mergeCell ref="F14:H14"/>
    <mergeCell ref="I14:K14"/>
    <mergeCell ref="L14:N14"/>
  </mergeCells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1"/>
  <sheetViews>
    <sheetView topLeftCell="A41" zoomScale="85" zoomScaleNormal="85" workbookViewId="0">
      <selection activeCell="K75" sqref="K75"/>
    </sheetView>
  </sheetViews>
  <sheetFormatPr defaultRowHeight="15" x14ac:dyDescent="0.25"/>
  <cols>
    <col min="1" max="1" width="12" style="26" customWidth="1"/>
    <col min="2" max="2" width="10.140625" style="26" bestFit="1" customWidth="1"/>
    <col min="3" max="3" width="11.140625" style="26" customWidth="1"/>
    <col min="4" max="4" width="10.85546875" style="26" bestFit="1" customWidth="1"/>
    <col min="5" max="5" width="10.7109375" style="26" bestFit="1" customWidth="1"/>
    <col min="6" max="6" width="11.140625" style="27" customWidth="1"/>
    <col min="7" max="7" width="11.140625" style="26" customWidth="1"/>
    <col min="8" max="8" width="12.140625" style="28" customWidth="1"/>
    <col min="9" max="9" width="12.28515625" style="26" bestFit="1" customWidth="1"/>
    <col min="10" max="10" width="11.140625" style="29" customWidth="1"/>
    <col min="11" max="11" width="11.140625" style="26" customWidth="1"/>
    <col min="12" max="12" width="11.140625" style="32" customWidth="1"/>
    <col min="13" max="13" width="11.140625" style="26" customWidth="1"/>
    <col min="14" max="14" width="11.140625" style="30" customWidth="1"/>
    <col min="15" max="15" width="9.7109375" style="26" customWidth="1"/>
    <col min="16" max="16" width="9.85546875" style="26" customWidth="1"/>
    <col min="17" max="17" width="10.7109375" style="41" customWidth="1"/>
    <col min="18" max="18" width="9.42578125" style="41" customWidth="1"/>
    <col min="19" max="19" width="8.7109375" style="41" customWidth="1"/>
    <col min="20" max="42" width="9.140625" style="41"/>
    <col min="43" max="16384" width="9.140625" style="26"/>
  </cols>
  <sheetData>
    <row r="1" spans="1:28" x14ac:dyDescent="0.25">
      <c r="A1" s="25" t="s">
        <v>85</v>
      </c>
      <c r="K1" s="25" t="s">
        <v>46</v>
      </c>
      <c r="L1" s="26"/>
    </row>
    <row r="2" spans="1:28" x14ac:dyDescent="0.25">
      <c r="A2" s="25" t="s">
        <v>47</v>
      </c>
      <c r="K2" s="25" t="s">
        <v>111</v>
      </c>
      <c r="L2" s="26"/>
    </row>
    <row r="3" spans="1:28" x14ac:dyDescent="0.25">
      <c r="A3" s="25"/>
      <c r="K3" s="25" t="s">
        <v>112</v>
      </c>
      <c r="L3" s="26"/>
    </row>
    <row r="4" spans="1:28" x14ac:dyDescent="0.25">
      <c r="A4" s="25" t="s">
        <v>44</v>
      </c>
      <c r="B4" s="26">
        <v>2</v>
      </c>
      <c r="D4" s="25"/>
      <c r="K4" s="25" t="s">
        <v>113</v>
      </c>
      <c r="L4" s="26"/>
    </row>
    <row r="5" spans="1:28" ht="13.5" customHeight="1" x14ac:dyDescent="0.25">
      <c r="A5" s="25" t="s">
        <v>15</v>
      </c>
      <c r="B5" s="255"/>
      <c r="K5" s="25" t="s">
        <v>94</v>
      </c>
      <c r="L5" s="26"/>
    </row>
    <row r="6" spans="1:28" x14ac:dyDescent="0.25">
      <c r="A6" s="25" t="s">
        <v>13</v>
      </c>
      <c r="B6" s="256"/>
      <c r="K6" s="25" t="s">
        <v>66</v>
      </c>
      <c r="L6" s="26"/>
    </row>
    <row r="7" spans="1:28" ht="17.25" x14ac:dyDescent="0.25">
      <c r="A7" s="25" t="s">
        <v>45</v>
      </c>
      <c r="B7" s="25" t="s">
        <v>102</v>
      </c>
      <c r="K7" s="25" t="s">
        <v>114</v>
      </c>
      <c r="L7" s="26"/>
    </row>
    <row r="8" spans="1:28" x14ac:dyDescent="0.25">
      <c r="B8" s="25" t="s">
        <v>41</v>
      </c>
      <c r="K8" s="25" t="s">
        <v>115</v>
      </c>
      <c r="L8" s="26"/>
    </row>
    <row r="9" spans="1:28" x14ac:dyDescent="0.25">
      <c r="A9" s="25"/>
      <c r="B9" s="25"/>
      <c r="K9" s="25" t="s">
        <v>68</v>
      </c>
    </row>
    <row r="10" spans="1:28" x14ac:dyDescent="0.25">
      <c r="A10" s="25"/>
      <c r="B10" s="33"/>
    </row>
    <row r="11" spans="1:28" x14ac:dyDescent="0.25">
      <c r="A11" s="25" t="s">
        <v>21</v>
      </c>
      <c r="B11" s="296" t="s">
        <v>40</v>
      </c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296"/>
      <c r="N11" s="296"/>
      <c r="O11" s="41"/>
      <c r="P11" s="41"/>
      <c r="AB11" s="26"/>
    </row>
    <row r="12" spans="1:28" x14ac:dyDescent="0.25">
      <c r="A12" s="25"/>
      <c r="B12" s="204"/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41"/>
      <c r="P12" s="41"/>
      <c r="AB12" s="26"/>
    </row>
    <row r="13" spans="1:28" ht="15.75" thickBot="1" x14ac:dyDescent="0.3">
      <c r="B13" s="47"/>
      <c r="C13" s="36">
        <v>1</v>
      </c>
      <c r="D13" s="37">
        <v>2</v>
      </c>
      <c r="E13" s="38">
        <v>3</v>
      </c>
      <c r="F13" s="39">
        <v>4</v>
      </c>
      <c r="G13" s="39">
        <v>5</v>
      </c>
      <c r="H13" s="39">
        <v>6</v>
      </c>
      <c r="I13" s="234">
        <v>7</v>
      </c>
      <c r="J13" s="39">
        <v>8</v>
      </c>
      <c r="K13" s="40">
        <v>9</v>
      </c>
      <c r="L13" s="39">
        <v>10</v>
      </c>
      <c r="M13" s="39">
        <v>11</v>
      </c>
      <c r="N13" s="40">
        <v>12</v>
      </c>
      <c r="O13" s="41"/>
      <c r="P13" s="41"/>
      <c r="AB13" s="26"/>
    </row>
    <row r="14" spans="1:28" ht="15.75" thickBot="1" x14ac:dyDescent="0.3">
      <c r="B14" s="201"/>
      <c r="C14" s="304" t="s">
        <v>36</v>
      </c>
      <c r="D14" s="301"/>
      <c r="E14" s="305"/>
      <c r="F14" s="303" t="s">
        <v>119</v>
      </c>
      <c r="G14" s="301"/>
      <c r="H14" s="301"/>
      <c r="I14" s="301" t="s">
        <v>119</v>
      </c>
      <c r="J14" s="301"/>
      <c r="K14" s="301"/>
      <c r="L14" s="301" t="s">
        <v>119</v>
      </c>
      <c r="M14" s="301"/>
      <c r="N14" s="302"/>
      <c r="O14" s="41"/>
      <c r="P14" s="41"/>
      <c r="AB14" s="26"/>
    </row>
    <row r="15" spans="1:28" x14ac:dyDescent="0.25">
      <c r="B15" s="167" t="s">
        <v>0</v>
      </c>
      <c r="C15" s="168">
        <v>0</v>
      </c>
      <c r="D15" s="49">
        <v>0</v>
      </c>
      <c r="E15" s="49">
        <v>0</v>
      </c>
      <c r="F15" s="235">
        <v>25</v>
      </c>
      <c r="G15" s="212">
        <f t="shared" ref="G15:G22" si="0">F15</f>
        <v>25</v>
      </c>
      <c r="H15" s="212">
        <f t="shared" ref="H15:H22" si="1">F15</f>
        <v>25</v>
      </c>
      <c r="I15" s="211">
        <v>33</v>
      </c>
      <c r="J15" s="212">
        <f t="shared" ref="J15:J22" si="2">I15</f>
        <v>33</v>
      </c>
      <c r="K15" s="213">
        <f t="shared" ref="K15:K22" si="3">I15</f>
        <v>33</v>
      </c>
      <c r="L15" s="211">
        <v>41</v>
      </c>
      <c r="M15" s="51">
        <f t="shared" ref="M15:M22" si="4">L15</f>
        <v>41</v>
      </c>
      <c r="N15" s="118">
        <f t="shared" ref="N15:N22" si="5">L15</f>
        <v>41</v>
      </c>
      <c r="O15" s="41"/>
      <c r="P15" s="41"/>
      <c r="AB15" s="26"/>
    </row>
    <row r="16" spans="1:28" x14ac:dyDescent="0.25">
      <c r="B16" s="170" t="s">
        <v>1</v>
      </c>
      <c r="C16" s="59">
        <v>0.25</v>
      </c>
      <c r="D16" s="60">
        <v>0.25</v>
      </c>
      <c r="E16" s="60">
        <v>0.25</v>
      </c>
      <c r="F16" s="236">
        <v>26</v>
      </c>
      <c r="G16" s="215">
        <f t="shared" si="0"/>
        <v>26</v>
      </c>
      <c r="H16" s="215">
        <f t="shared" si="1"/>
        <v>26</v>
      </c>
      <c r="I16" s="214">
        <v>34</v>
      </c>
      <c r="J16" s="215">
        <f t="shared" si="2"/>
        <v>34</v>
      </c>
      <c r="K16" s="216">
        <f t="shared" si="3"/>
        <v>34</v>
      </c>
      <c r="L16" s="214">
        <v>42</v>
      </c>
      <c r="M16" s="62">
        <f t="shared" si="4"/>
        <v>42</v>
      </c>
      <c r="N16" s="171">
        <f t="shared" si="5"/>
        <v>42</v>
      </c>
      <c r="O16" s="41"/>
      <c r="P16" s="41"/>
      <c r="AB16" s="26"/>
    </row>
    <row r="17" spans="1:28" x14ac:dyDescent="0.25">
      <c r="B17" s="172" t="s">
        <v>2</v>
      </c>
      <c r="C17" s="173">
        <v>0.5</v>
      </c>
      <c r="D17" s="64">
        <v>0.5</v>
      </c>
      <c r="E17" s="64">
        <v>0.5</v>
      </c>
      <c r="F17" s="237">
        <v>27</v>
      </c>
      <c r="G17" s="148">
        <f t="shared" si="0"/>
        <v>27</v>
      </c>
      <c r="H17" s="148">
        <f t="shared" si="1"/>
        <v>27</v>
      </c>
      <c r="I17" s="217">
        <v>35</v>
      </c>
      <c r="J17" s="148">
        <f t="shared" si="2"/>
        <v>35</v>
      </c>
      <c r="K17" s="218">
        <f t="shared" si="3"/>
        <v>35</v>
      </c>
      <c r="L17" s="217">
        <v>43</v>
      </c>
      <c r="M17" s="66">
        <f t="shared" si="4"/>
        <v>43</v>
      </c>
      <c r="N17" s="129">
        <f t="shared" si="5"/>
        <v>43</v>
      </c>
      <c r="O17" s="67"/>
      <c r="P17" s="66"/>
      <c r="Q17" s="68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26"/>
    </row>
    <row r="18" spans="1:28" x14ac:dyDescent="0.25">
      <c r="B18" s="170" t="s">
        <v>3</v>
      </c>
      <c r="C18" s="59">
        <v>1</v>
      </c>
      <c r="D18" s="60">
        <v>1</v>
      </c>
      <c r="E18" s="60">
        <v>1</v>
      </c>
      <c r="F18" s="236">
        <v>28</v>
      </c>
      <c r="G18" s="215">
        <f t="shared" si="0"/>
        <v>28</v>
      </c>
      <c r="H18" s="215">
        <f t="shared" si="1"/>
        <v>28</v>
      </c>
      <c r="I18" s="214">
        <v>36</v>
      </c>
      <c r="J18" s="215">
        <f t="shared" si="2"/>
        <v>36</v>
      </c>
      <c r="K18" s="216">
        <f t="shared" si="3"/>
        <v>36</v>
      </c>
      <c r="L18" s="214">
        <v>44</v>
      </c>
      <c r="M18" s="62">
        <f t="shared" si="4"/>
        <v>44</v>
      </c>
      <c r="N18" s="171">
        <f t="shared" si="5"/>
        <v>44</v>
      </c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26"/>
    </row>
    <row r="19" spans="1:28" x14ac:dyDescent="0.25">
      <c r="B19" s="172" t="s">
        <v>4</v>
      </c>
      <c r="C19" s="173">
        <v>1.5</v>
      </c>
      <c r="D19" s="64">
        <v>1.5</v>
      </c>
      <c r="E19" s="64">
        <v>1.5</v>
      </c>
      <c r="F19" s="237">
        <v>29</v>
      </c>
      <c r="G19" s="148">
        <f t="shared" si="0"/>
        <v>29</v>
      </c>
      <c r="H19" s="148">
        <f t="shared" si="1"/>
        <v>29</v>
      </c>
      <c r="I19" s="217">
        <v>37</v>
      </c>
      <c r="J19" s="148">
        <f t="shared" si="2"/>
        <v>37</v>
      </c>
      <c r="K19" s="218">
        <f t="shared" si="3"/>
        <v>37</v>
      </c>
      <c r="L19" s="217">
        <v>45</v>
      </c>
      <c r="M19" s="66">
        <f t="shared" si="4"/>
        <v>45</v>
      </c>
      <c r="N19" s="129">
        <f t="shared" si="5"/>
        <v>45</v>
      </c>
      <c r="O19" s="66"/>
      <c r="P19" s="41"/>
      <c r="AB19" s="26"/>
    </row>
    <row r="20" spans="1:28" x14ac:dyDescent="0.25">
      <c r="B20" s="170" t="s">
        <v>5</v>
      </c>
      <c r="C20" s="59">
        <v>3</v>
      </c>
      <c r="D20" s="60">
        <v>3</v>
      </c>
      <c r="E20" s="60">
        <v>3</v>
      </c>
      <c r="F20" s="236">
        <v>30</v>
      </c>
      <c r="G20" s="215">
        <f t="shared" si="0"/>
        <v>30</v>
      </c>
      <c r="H20" s="215">
        <f t="shared" si="1"/>
        <v>30</v>
      </c>
      <c r="I20" s="214">
        <v>38</v>
      </c>
      <c r="J20" s="215">
        <f t="shared" si="2"/>
        <v>38</v>
      </c>
      <c r="K20" s="216">
        <f t="shared" si="3"/>
        <v>38</v>
      </c>
      <c r="L20" s="214">
        <v>46</v>
      </c>
      <c r="M20" s="62">
        <f t="shared" si="4"/>
        <v>46</v>
      </c>
      <c r="N20" s="171">
        <f t="shared" si="5"/>
        <v>46</v>
      </c>
      <c r="O20" s="41"/>
      <c r="P20" s="41"/>
      <c r="AB20" s="26"/>
    </row>
    <row r="21" spans="1:28" x14ac:dyDescent="0.25">
      <c r="B21" s="172" t="s">
        <v>6</v>
      </c>
      <c r="C21" s="173"/>
      <c r="D21" s="64"/>
      <c r="E21" s="64"/>
      <c r="F21" s="237">
        <v>31</v>
      </c>
      <c r="G21" s="148">
        <f t="shared" si="0"/>
        <v>31</v>
      </c>
      <c r="H21" s="148">
        <f t="shared" si="1"/>
        <v>31</v>
      </c>
      <c r="I21" s="217">
        <v>39</v>
      </c>
      <c r="J21" s="148">
        <f t="shared" si="2"/>
        <v>39</v>
      </c>
      <c r="K21" s="218">
        <f t="shared" si="3"/>
        <v>39</v>
      </c>
      <c r="L21" s="217">
        <v>47</v>
      </c>
      <c r="M21" s="66">
        <f t="shared" si="4"/>
        <v>47</v>
      </c>
      <c r="N21" s="129">
        <f t="shared" si="5"/>
        <v>47</v>
      </c>
      <c r="O21" s="41"/>
      <c r="P21" s="41"/>
      <c r="AB21" s="26"/>
    </row>
    <row r="22" spans="1:28" ht="15.75" thickBot="1" x14ac:dyDescent="0.3">
      <c r="B22" s="174" t="s">
        <v>7</v>
      </c>
      <c r="C22" s="175"/>
      <c r="D22" s="176"/>
      <c r="E22" s="176"/>
      <c r="F22" s="238">
        <v>32</v>
      </c>
      <c r="G22" s="220">
        <f t="shared" si="0"/>
        <v>32</v>
      </c>
      <c r="H22" s="220">
        <f t="shared" si="1"/>
        <v>32</v>
      </c>
      <c r="I22" s="219">
        <v>40</v>
      </c>
      <c r="J22" s="220">
        <f t="shared" si="2"/>
        <v>40</v>
      </c>
      <c r="K22" s="221">
        <f t="shared" si="3"/>
        <v>40</v>
      </c>
      <c r="L22" s="219">
        <v>48</v>
      </c>
      <c r="M22" s="225">
        <f t="shared" si="4"/>
        <v>48</v>
      </c>
      <c r="N22" s="178">
        <f t="shared" si="5"/>
        <v>48</v>
      </c>
      <c r="O22" s="41"/>
      <c r="P22" s="41"/>
      <c r="AB22" s="26"/>
    </row>
    <row r="23" spans="1:28" x14ac:dyDescent="0.25"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AB23" s="26"/>
    </row>
    <row r="24" spans="1:28" x14ac:dyDescent="0.25"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AB24" s="26"/>
    </row>
    <row r="25" spans="1:28" x14ac:dyDescent="0.25">
      <c r="A25" s="25" t="s">
        <v>19</v>
      </c>
      <c r="B25" s="300" t="s">
        <v>116</v>
      </c>
      <c r="C25" s="300"/>
      <c r="D25" s="300"/>
      <c r="E25" s="300"/>
      <c r="F25" s="300"/>
      <c r="G25" s="300"/>
      <c r="H25" s="300"/>
      <c r="I25" s="300"/>
      <c r="J25" s="300"/>
      <c r="K25" s="300"/>
      <c r="L25" s="300"/>
      <c r="M25" s="300"/>
      <c r="N25" s="300"/>
      <c r="O25" s="300"/>
      <c r="P25" s="300"/>
      <c r="Q25" s="300"/>
      <c r="R25" s="300"/>
      <c r="S25" s="300"/>
      <c r="T25" s="300"/>
      <c r="U25" s="300"/>
      <c r="V25" s="300"/>
      <c r="W25" s="300"/>
      <c r="X25" s="300"/>
      <c r="Y25" s="300"/>
      <c r="Z25" s="300"/>
      <c r="AA25" s="300"/>
      <c r="AB25" s="26"/>
    </row>
    <row r="26" spans="1:28" x14ac:dyDescent="0.25">
      <c r="B26" s="83" t="s">
        <v>14</v>
      </c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26"/>
    </row>
    <row r="27" spans="1:28" ht="15.75" thickBot="1" x14ac:dyDescent="0.3"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26"/>
    </row>
    <row r="28" spans="1:28" ht="15.75" thickBot="1" x14ac:dyDescent="0.3">
      <c r="B28" s="41"/>
      <c r="C28" s="41"/>
      <c r="D28" s="297" t="s">
        <v>79</v>
      </c>
      <c r="E28" s="298"/>
      <c r="F28" s="298"/>
      <c r="G28" s="298"/>
      <c r="H28" s="298"/>
      <c r="I28" s="298"/>
      <c r="J28" s="298"/>
      <c r="K28" s="298"/>
      <c r="L28" s="298"/>
      <c r="M28" s="298"/>
      <c r="N28" s="298"/>
      <c r="O28" s="299"/>
      <c r="P28" s="41"/>
      <c r="Q28" s="297" t="s">
        <v>80</v>
      </c>
      <c r="R28" s="298"/>
      <c r="S28" s="298"/>
      <c r="T28" s="298"/>
      <c r="U28" s="298"/>
      <c r="V28" s="298"/>
      <c r="W28" s="298"/>
      <c r="X28" s="298"/>
      <c r="Y28" s="298"/>
      <c r="Z28" s="298"/>
      <c r="AA28" s="298"/>
      <c r="AB28" s="299"/>
    </row>
    <row r="29" spans="1:28" ht="15.75" thickBot="1" x14ac:dyDescent="0.3">
      <c r="A29" s="87"/>
      <c r="B29" s="184"/>
      <c r="C29" s="41" t="s">
        <v>131</v>
      </c>
      <c r="D29" s="259">
        <v>1</v>
      </c>
      <c r="E29" s="88">
        <v>2</v>
      </c>
      <c r="F29" s="88">
        <v>3</v>
      </c>
      <c r="G29" s="89">
        <v>4</v>
      </c>
      <c r="H29" s="260">
        <v>5</v>
      </c>
      <c r="I29" s="90">
        <v>6</v>
      </c>
      <c r="J29" s="88">
        <v>7</v>
      </c>
      <c r="K29" s="88">
        <v>8</v>
      </c>
      <c r="L29" s="88">
        <v>9</v>
      </c>
      <c r="M29" s="89">
        <v>10</v>
      </c>
      <c r="N29" s="260">
        <v>11</v>
      </c>
      <c r="O29" s="261">
        <v>12</v>
      </c>
      <c r="P29" s="41"/>
      <c r="Q29" s="259">
        <v>1</v>
      </c>
      <c r="R29" s="260">
        <v>2</v>
      </c>
      <c r="S29" s="260">
        <v>3</v>
      </c>
      <c r="T29" s="89">
        <v>4</v>
      </c>
      <c r="U29" s="260">
        <v>5</v>
      </c>
      <c r="V29" s="90">
        <v>6</v>
      </c>
      <c r="W29" s="260">
        <v>7</v>
      </c>
      <c r="X29" s="260">
        <v>8</v>
      </c>
      <c r="Y29" s="260">
        <v>9</v>
      </c>
      <c r="Z29" s="89">
        <v>10</v>
      </c>
      <c r="AA29" s="260">
        <v>11</v>
      </c>
      <c r="AB29" s="261">
        <v>12</v>
      </c>
    </row>
    <row r="30" spans="1:28" x14ac:dyDescent="0.25">
      <c r="B30" s="41"/>
      <c r="C30" s="41">
        <v>24.4</v>
      </c>
      <c r="D30" s="92">
        <v>0.69569999999999999</v>
      </c>
      <c r="E30" s="93">
        <v>0.71809999999999996</v>
      </c>
      <c r="F30" s="93">
        <v>0.68610000000000004</v>
      </c>
      <c r="G30" s="94">
        <v>0.41889999999999999</v>
      </c>
      <c r="H30" s="93">
        <v>0.4526</v>
      </c>
      <c r="I30" s="95">
        <v>0.45119999999999999</v>
      </c>
      <c r="J30" s="93">
        <v>0.21329999999999999</v>
      </c>
      <c r="K30" s="93">
        <v>0.2374</v>
      </c>
      <c r="L30" s="93">
        <v>0.29909999999999998</v>
      </c>
      <c r="M30" s="94">
        <v>0.43369999999999997</v>
      </c>
      <c r="N30" s="93">
        <v>0.44529999999999997</v>
      </c>
      <c r="O30" s="96">
        <v>0.3291</v>
      </c>
      <c r="P30" s="41"/>
      <c r="Q30" s="92">
        <v>4.3499999999999997E-2</v>
      </c>
      <c r="R30" s="93">
        <v>4.2799999999999998E-2</v>
      </c>
      <c r="S30" s="93">
        <v>4.2299999999999997E-2</v>
      </c>
      <c r="T30" s="94">
        <v>4.1399999999999999E-2</v>
      </c>
      <c r="U30" s="93">
        <v>4.1799999999999997E-2</v>
      </c>
      <c r="V30" s="95">
        <v>4.5699999999999998E-2</v>
      </c>
      <c r="W30" s="93">
        <v>4.0300000000000002E-2</v>
      </c>
      <c r="X30" s="93">
        <v>4.0500000000000001E-2</v>
      </c>
      <c r="Y30" s="93">
        <v>4.1099999999999998E-2</v>
      </c>
      <c r="Z30" s="94">
        <v>4.07E-2</v>
      </c>
      <c r="AA30" s="93">
        <v>4.1200000000000001E-2</v>
      </c>
      <c r="AB30" s="96">
        <v>5.2600000000000001E-2</v>
      </c>
    </row>
    <row r="31" spans="1:28" x14ac:dyDescent="0.25">
      <c r="B31" s="41"/>
      <c r="C31" s="41"/>
      <c r="D31" s="98">
        <v>0.68400000000000005</v>
      </c>
      <c r="E31" s="68">
        <v>0.63129999999999997</v>
      </c>
      <c r="F31" s="68">
        <v>0.66290000000000004</v>
      </c>
      <c r="G31" s="99">
        <v>0.38940000000000002</v>
      </c>
      <c r="H31" s="68">
        <v>0.43440000000000001</v>
      </c>
      <c r="I31" s="100">
        <v>0.4103</v>
      </c>
      <c r="J31" s="68">
        <v>0.32719999999999999</v>
      </c>
      <c r="K31" s="68">
        <v>0.35099999999999998</v>
      </c>
      <c r="L31" s="68">
        <v>0.307</v>
      </c>
      <c r="M31" s="99">
        <v>0.40820000000000001</v>
      </c>
      <c r="N31" s="68">
        <v>0.42949999999999999</v>
      </c>
      <c r="O31" s="101">
        <v>0.42559999999999998</v>
      </c>
      <c r="P31" s="80"/>
      <c r="Q31" s="98">
        <v>4.2500000000000003E-2</v>
      </c>
      <c r="R31" s="68">
        <v>4.1700000000000001E-2</v>
      </c>
      <c r="S31" s="68">
        <v>4.2099999999999999E-2</v>
      </c>
      <c r="T31" s="99">
        <v>4.1099999999999998E-2</v>
      </c>
      <c r="U31" s="68">
        <v>4.07E-2</v>
      </c>
      <c r="V31" s="100">
        <v>4.1700000000000001E-2</v>
      </c>
      <c r="W31" s="68">
        <v>4.0099999999999997E-2</v>
      </c>
      <c r="X31" s="68">
        <v>4.0899999999999999E-2</v>
      </c>
      <c r="Y31" s="68">
        <v>4.5600000000000002E-2</v>
      </c>
      <c r="Z31" s="99">
        <v>4.1000000000000002E-2</v>
      </c>
      <c r="AA31" s="68">
        <v>4.5499999999999999E-2</v>
      </c>
      <c r="AB31" s="101">
        <v>4.1300000000000003E-2</v>
      </c>
    </row>
    <row r="32" spans="1:28" x14ac:dyDescent="0.25">
      <c r="B32" s="41"/>
      <c r="C32" s="41"/>
      <c r="D32" s="102">
        <v>0.59730000000000005</v>
      </c>
      <c r="E32" s="103">
        <v>0.62160000000000004</v>
      </c>
      <c r="F32" s="103">
        <v>0.50990000000000002</v>
      </c>
      <c r="G32" s="104">
        <v>0.33479999999999999</v>
      </c>
      <c r="H32" s="103">
        <v>0.32990000000000003</v>
      </c>
      <c r="I32" s="105">
        <v>0.35289999999999999</v>
      </c>
      <c r="J32" s="103">
        <v>0.20200000000000001</v>
      </c>
      <c r="K32" s="103">
        <v>0.18890000000000001</v>
      </c>
      <c r="L32" s="103">
        <v>0.23100000000000001</v>
      </c>
      <c r="M32" s="104">
        <v>0.34239999999999998</v>
      </c>
      <c r="N32" s="103">
        <v>0.41770000000000002</v>
      </c>
      <c r="O32" s="106">
        <v>0.41739999999999999</v>
      </c>
      <c r="P32" s="80"/>
      <c r="Q32" s="102">
        <v>4.1399999999999999E-2</v>
      </c>
      <c r="R32" s="103">
        <v>4.2099999999999999E-2</v>
      </c>
      <c r="S32" s="103">
        <v>4.1099999999999998E-2</v>
      </c>
      <c r="T32" s="104">
        <v>4.0800000000000003E-2</v>
      </c>
      <c r="U32" s="103">
        <v>4.02E-2</v>
      </c>
      <c r="V32" s="105">
        <v>4.2599999999999999E-2</v>
      </c>
      <c r="W32" s="103">
        <v>4.0800000000000003E-2</v>
      </c>
      <c r="X32" s="103">
        <v>4.1099999999999998E-2</v>
      </c>
      <c r="Y32" s="103">
        <v>4.19E-2</v>
      </c>
      <c r="Z32" s="104">
        <v>4.1000000000000002E-2</v>
      </c>
      <c r="AA32" s="103">
        <v>4.0500000000000001E-2</v>
      </c>
      <c r="AB32" s="106">
        <v>4.07E-2</v>
      </c>
    </row>
    <row r="33" spans="1:28" x14ac:dyDescent="0.25">
      <c r="B33" s="41"/>
      <c r="C33" s="41"/>
      <c r="D33" s="98">
        <v>0.5756</v>
      </c>
      <c r="E33" s="68">
        <v>0.50139999999999996</v>
      </c>
      <c r="F33" s="68">
        <v>0.52839999999999998</v>
      </c>
      <c r="G33" s="99">
        <v>0.31419999999999998</v>
      </c>
      <c r="H33" s="68">
        <v>0.32279999999999998</v>
      </c>
      <c r="I33" s="100">
        <v>0.32319999999999999</v>
      </c>
      <c r="J33" s="68">
        <v>0.1983</v>
      </c>
      <c r="K33" s="68">
        <v>0.15459999999999999</v>
      </c>
      <c r="L33" s="68">
        <v>0.21099999999999999</v>
      </c>
      <c r="M33" s="99">
        <v>0.30990000000000001</v>
      </c>
      <c r="N33" s="68">
        <v>0.34670000000000001</v>
      </c>
      <c r="O33" s="101">
        <v>0.39839999999999998</v>
      </c>
      <c r="P33" s="80"/>
      <c r="Q33" s="98">
        <v>4.1200000000000001E-2</v>
      </c>
      <c r="R33" s="68">
        <v>4.1599999999999998E-2</v>
      </c>
      <c r="S33" s="68">
        <v>4.1300000000000003E-2</v>
      </c>
      <c r="T33" s="99">
        <v>4.07E-2</v>
      </c>
      <c r="U33" s="68">
        <v>4.0300000000000002E-2</v>
      </c>
      <c r="V33" s="100">
        <v>4.07E-2</v>
      </c>
      <c r="W33" s="68">
        <v>4.1399999999999999E-2</v>
      </c>
      <c r="X33" s="68">
        <v>4.1300000000000003E-2</v>
      </c>
      <c r="Y33" s="68">
        <v>4.1399999999999999E-2</v>
      </c>
      <c r="Z33" s="99">
        <v>4.1300000000000003E-2</v>
      </c>
      <c r="AA33" s="68">
        <v>4.1000000000000002E-2</v>
      </c>
      <c r="AB33" s="101">
        <v>0.04</v>
      </c>
    </row>
    <row r="34" spans="1:28" x14ac:dyDescent="0.25">
      <c r="B34" s="41"/>
      <c r="C34" s="41"/>
      <c r="D34" s="102">
        <v>0.43330000000000002</v>
      </c>
      <c r="E34" s="103">
        <v>0.43290000000000001</v>
      </c>
      <c r="F34" s="103">
        <v>0.42270000000000002</v>
      </c>
      <c r="G34" s="104">
        <v>0.3901</v>
      </c>
      <c r="H34" s="103">
        <v>0.39779999999999999</v>
      </c>
      <c r="I34" s="105">
        <v>0.3952</v>
      </c>
      <c r="J34" s="103">
        <v>0.27250000000000002</v>
      </c>
      <c r="K34" s="103">
        <v>0.26819999999999999</v>
      </c>
      <c r="L34" s="103">
        <v>0.27929999999999999</v>
      </c>
      <c r="M34" s="104">
        <v>0.28239999999999998</v>
      </c>
      <c r="N34" s="103">
        <v>0.31409999999999999</v>
      </c>
      <c r="O34" s="106">
        <v>0.28899999999999998</v>
      </c>
      <c r="P34" s="80"/>
      <c r="Q34" s="102">
        <v>4.1700000000000001E-2</v>
      </c>
      <c r="R34" s="103">
        <v>4.2200000000000001E-2</v>
      </c>
      <c r="S34" s="103">
        <v>4.1799999999999997E-2</v>
      </c>
      <c r="T34" s="104">
        <v>4.19E-2</v>
      </c>
      <c r="U34" s="103">
        <v>4.2599999999999999E-2</v>
      </c>
      <c r="V34" s="105">
        <v>4.2599999999999999E-2</v>
      </c>
      <c r="W34" s="103">
        <v>4.7800000000000002E-2</v>
      </c>
      <c r="X34" s="103">
        <v>4.0899999999999999E-2</v>
      </c>
      <c r="Y34" s="103">
        <v>4.41E-2</v>
      </c>
      <c r="Z34" s="104">
        <v>4.1700000000000001E-2</v>
      </c>
      <c r="AA34" s="103">
        <v>4.2000000000000003E-2</v>
      </c>
      <c r="AB34" s="106">
        <v>4.1599999999999998E-2</v>
      </c>
    </row>
    <row r="35" spans="1:28" x14ac:dyDescent="0.25">
      <c r="B35" s="41"/>
      <c r="C35" s="41"/>
      <c r="D35" s="98">
        <v>0.20069999999999999</v>
      </c>
      <c r="E35" s="68">
        <v>0.13089999999999999</v>
      </c>
      <c r="F35" s="68">
        <v>0.13339999999999999</v>
      </c>
      <c r="G35" s="99">
        <v>0.34339999999999998</v>
      </c>
      <c r="H35" s="68">
        <v>0.35449999999999998</v>
      </c>
      <c r="I35" s="100">
        <v>0.32400000000000001</v>
      </c>
      <c r="J35" s="68">
        <v>0.24099999999999999</v>
      </c>
      <c r="K35" s="68">
        <v>0.23050000000000001</v>
      </c>
      <c r="L35" s="68">
        <v>0.23039999999999999</v>
      </c>
      <c r="M35" s="99">
        <v>0.29299999999999998</v>
      </c>
      <c r="N35" s="68">
        <v>0.2999</v>
      </c>
      <c r="O35" s="101">
        <v>0.31109999999999999</v>
      </c>
      <c r="P35" s="80"/>
      <c r="Q35" s="98">
        <v>4.2799999999999998E-2</v>
      </c>
      <c r="R35" s="68">
        <v>4.2099999999999999E-2</v>
      </c>
      <c r="S35" s="68">
        <v>4.1599999999999998E-2</v>
      </c>
      <c r="T35" s="99">
        <v>4.8500000000000001E-2</v>
      </c>
      <c r="U35" s="68">
        <v>4.0399999999999998E-2</v>
      </c>
      <c r="V35" s="100">
        <v>4.1000000000000002E-2</v>
      </c>
      <c r="W35" s="68">
        <v>4.4200000000000003E-2</v>
      </c>
      <c r="X35" s="68">
        <v>4.4900000000000002E-2</v>
      </c>
      <c r="Y35" s="68">
        <v>4.1799999999999997E-2</v>
      </c>
      <c r="Z35" s="99">
        <v>4.1200000000000001E-2</v>
      </c>
      <c r="AA35" s="68">
        <v>4.2700000000000002E-2</v>
      </c>
      <c r="AB35" s="101">
        <v>4.1200000000000001E-2</v>
      </c>
    </row>
    <row r="36" spans="1:28" x14ac:dyDescent="0.25">
      <c r="B36" s="41"/>
      <c r="C36" s="41"/>
      <c r="D36" s="102">
        <v>5.0900000000000001E-2</v>
      </c>
      <c r="E36" s="103">
        <v>5.1400000000000001E-2</v>
      </c>
      <c r="F36" s="103">
        <v>4.9299999999999997E-2</v>
      </c>
      <c r="G36" s="104">
        <v>0.3372</v>
      </c>
      <c r="H36" s="103">
        <v>0.29949999999999999</v>
      </c>
      <c r="I36" s="105">
        <v>0.34720000000000001</v>
      </c>
      <c r="J36" s="103">
        <v>0.32479999999999998</v>
      </c>
      <c r="K36" s="103">
        <v>0.2843</v>
      </c>
      <c r="L36" s="103">
        <v>0.3306</v>
      </c>
      <c r="M36" s="104">
        <v>0.3725</v>
      </c>
      <c r="N36" s="103">
        <v>0.38400000000000001</v>
      </c>
      <c r="O36" s="106">
        <v>0.39400000000000002</v>
      </c>
      <c r="P36" s="80"/>
      <c r="Q36" s="102">
        <v>4.36E-2</v>
      </c>
      <c r="R36" s="103">
        <v>4.4600000000000001E-2</v>
      </c>
      <c r="S36" s="103">
        <v>4.3099999999999999E-2</v>
      </c>
      <c r="T36" s="104">
        <v>4.1200000000000001E-2</v>
      </c>
      <c r="U36" s="103">
        <v>4.0800000000000003E-2</v>
      </c>
      <c r="V36" s="105">
        <v>4.1300000000000003E-2</v>
      </c>
      <c r="W36" s="103">
        <v>4.0599999999999997E-2</v>
      </c>
      <c r="X36" s="103">
        <v>4.0300000000000002E-2</v>
      </c>
      <c r="Y36" s="103">
        <v>4.1099999999999998E-2</v>
      </c>
      <c r="Z36" s="104">
        <v>4.1000000000000002E-2</v>
      </c>
      <c r="AA36" s="103">
        <v>4.1399999999999999E-2</v>
      </c>
      <c r="AB36" s="106">
        <v>4.1300000000000003E-2</v>
      </c>
    </row>
    <row r="37" spans="1:28" ht="15.75" thickBot="1" x14ac:dyDescent="0.3">
      <c r="B37" s="41"/>
      <c r="C37" s="41"/>
      <c r="D37" s="109">
        <v>5.2600000000000001E-2</v>
      </c>
      <c r="E37" s="110">
        <v>5.0099999999999999E-2</v>
      </c>
      <c r="F37" s="110">
        <v>0.05</v>
      </c>
      <c r="G37" s="111">
        <v>0.27529999999999999</v>
      </c>
      <c r="H37" s="110">
        <v>0.29549999999999998</v>
      </c>
      <c r="I37" s="112">
        <v>0.27629999999999999</v>
      </c>
      <c r="J37" s="110">
        <v>0.26989999999999997</v>
      </c>
      <c r="K37" s="110">
        <v>0.26989999999999997</v>
      </c>
      <c r="L37" s="110">
        <v>0.27650000000000002</v>
      </c>
      <c r="M37" s="111">
        <v>0.27589999999999998</v>
      </c>
      <c r="N37" s="110">
        <v>0.27450000000000002</v>
      </c>
      <c r="O37" s="113">
        <v>0.26400000000000001</v>
      </c>
      <c r="P37" s="80"/>
      <c r="Q37" s="109">
        <v>4.48E-2</v>
      </c>
      <c r="R37" s="110">
        <v>4.3900000000000002E-2</v>
      </c>
      <c r="S37" s="110">
        <v>4.3700000000000003E-2</v>
      </c>
      <c r="T37" s="111">
        <v>4.1099999999999998E-2</v>
      </c>
      <c r="U37" s="110">
        <v>3.9800000000000002E-2</v>
      </c>
      <c r="V37" s="112">
        <v>0.04</v>
      </c>
      <c r="W37" s="110">
        <v>4.02E-2</v>
      </c>
      <c r="X37" s="110">
        <v>4.0399999999999998E-2</v>
      </c>
      <c r="Y37" s="110">
        <v>4.1399999999999999E-2</v>
      </c>
      <c r="Z37" s="111">
        <v>4.1300000000000003E-2</v>
      </c>
      <c r="AA37" s="110">
        <v>4.0500000000000001E-2</v>
      </c>
      <c r="AB37" s="113">
        <v>0.04</v>
      </c>
    </row>
    <row r="38" spans="1:28" x14ac:dyDescent="0.25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</row>
    <row r="39" spans="1:28" x14ac:dyDescent="0.25">
      <c r="A39" s="25" t="s">
        <v>18</v>
      </c>
      <c r="B39" s="203" t="s">
        <v>95</v>
      </c>
      <c r="C39" s="203"/>
      <c r="D39" s="203"/>
      <c r="E39" s="203"/>
      <c r="F39" s="203"/>
      <c r="G39" s="203"/>
      <c r="H39" s="203"/>
      <c r="I39" s="203"/>
      <c r="J39" s="203"/>
      <c r="K39" s="203"/>
      <c r="L39" s="203"/>
      <c r="M39" s="203"/>
      <c r="N39" s="41"/>
      <c r="O39" s="41"/>
      <c r="P39" s="41"/>
    </row>
    <row r="40" spans="1:28" x14ac:dyDescent="0.25">
      <c r="B40" s="79" t="s">
        <v>23</v>
      </c>
      <c r="C40" s="79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41"/>
      <c r="O40" s="41"/>
      <c r="P40" s="41"/>
    </row>
    <row r="41" spans="1:28" ht="15.75" thickBot="1" x14ac:dyDescent="0.3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</row>
    <row r="42" spans="1:28" ht="18.75" thickBot="1" x14ac:dyDescent="0.4">
      <c r="B42" s="115"/>
      <c r="C42" s="284" t="s">
        <v>106</v>
      </c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6"/>
      <c r="O42" s="41"/>
      <c r="P42" s="41"/>
    </row>
    <row r="43" spans="1:28" ht="15.75" thickBot="1" x14ac:dyDescent="0.3">
      <c r="B43" s="116"/>
      <c r="C43" s="117">
        <v>1</v>
      </c>
      <c r="D43" s="66">
        <v>2</v>
      </c>
      <c r="E43" s="66">
        <v>3</v>
      </c>
      <c r="F43" s="52">
        <v>4</v>
      </c>
      <c r="G43" s="51">
        <v>5</v>
      </c>
      <c r="H43" s="53">
        <v>6</v>
      </c>
      <c r="I43" s="66">
        <v>7</v>
      </c>
      <c r="J43" s="66">
        <v>8</v>
      </c>
      <c r="K43" s="66">
        <v>9</v>
      </c>
      <c r="L43" s="52">
        <v>10</v>
      </c>
      <c r="M43" s="51">
        <v>11</v>
      </c>
      <c r="N43" s="118">
        <v>12</v>
      </c>
      <c r="O43" s="41"/>
      <c r="P43" s="41"/>
    </row>
    <row r="44" spans="1:28" x14ac:dyDescent="0.25">
      <c r="B44" s="120" t="s">
        <v>0</v>
      </c>
      <c r="C44" s="121">
        <f t="shared" ref="C44:N51" si="6">D30-Q30</f>
        <v>0.6522</v>
      </c>
      <c r="D44" s="122">
        <f t="shared" si="6"/>
        <v>0.67530000000000001</v>
      </c>
      <c r="E44" s="123">
        <f t="shared" si="6"/>
        <v>0.64380000000000004</v>
      </c>
      <c r="F44" s="121">
        <f t="shared" si="6"/>
        <v>0.3775</v>
      </c>
      <c r="G44" s="122">
        <f t="shared" si="6"/>
        <v>0.4108</v>
      </c>
      <c r="H44" s="123">
        <f t="shared" si="6"/>
        <v>0.40549999999999997</v>
      </c>
      <c r="I44" s="121">
        <f t="shared" si="6"/>
        <v>0.17299999999999999</v>
      </c>
      <c r="J44" s="122">
        <f t="shared" si="6"/>
        <v>0.19689999999999999</v>
      </c>
      <c r="K44" s="123"/>
      <c r="L44" s="121">
        <f t="shared" si="6"/>
        <v>0.39299999999999996</v>
      </c>
      <c r="M44" s="122">
        <f t="shared" si="6"/>
        <v>0.40409999999999996</v>
      </c>
      <c r="N44" s="276"/>
      <c r="O44" s="41"/>
      <c r="P44" s="41"/>
    </row>
    <row r="45" spans="1:28" x14ac:dyDescent="0.25">
      <c r="B45" s="120" t="s">
        <v>1</v>
      </c>
      <c r="C45" s="98">
        <f t="shared" si="6"/>
        <v>0.64150000000000007</v>
      </c>
      <c r="D45" s="68">
        <f t="shared" si="6"/>
        <v>0.58960000000000001</v>
      </c>
      <c r="E45" s="101">
        <f t="shared" si="6"/>
        <v>0.62080000000000002</v>
      </c>
      <c r="F45" s="98"/>
      <c r="G45" s="68">
        <f t="shared" si="6"/>
        <v>0.39369999999999999</v>
      </c>
      <c r="H45" s="101">
        <f t="shared" si="6"/>
        <v>0.36859999999999998</v>
      </c>
      <c r="I45" s="98">
        <f t="shared" si="6"/>
        <v>0.28710000000000002</v>
      </c>
      <c r="J45" s="68">
        <f t="shared" si="6"/>
        <v>0.31009999999999999</v>
      </c>
      <c r="K45" s="101">
        <f t="shared" si="6"/>
        <v>0.26139999999999997</v>
      </c>
      <c r="L45" s="98">
        <f t="shared" si="6"/>
        <v>0.36720000000000003</v>
      </c>
      <c r="M45" s="68">
        <f t="shared" si="6"/>
        <v>0.38400000000000001</v>
      </c>
      <c r="N45" s="101">
        <f t="shared" si="6"/>
        <v>0.38429999999999997</v>
      </c>
      <c r="O45" s="41"/>
      <c r="P45" s="41"/>
    </row>
    <row r="46" spans="1:28" x14ac:dyDescent="0.25">
      <c r="B46" s="120" t="s">
        <v>2</v>
      </c>
      <c r="C46" s="98">
        <f t="shared" si="6"/>
        <v>0.55590000000000006</v>
      </c>
      <c r="D46" s="68">
        <f t="shared" si="6"/>
        <v>0.57950000000000002</v>
      </c>
      <c r="E46" s="101"/>
      <c r="F46" s="98">
        <f t="shared" si="6"/>
        <v>0.29399999999999998</v>
      </c>
      <c r="G46" s="68">
        <f t="shared" si="6"/>
        <v>0.28970000000000001</v>
      </c>
      <c r="H46" s="101">
        <f t="shared" si="6"/>
        <v>0.31030000000000002</v>
      </c>
      <c r="I46" s="98">
        <f t="shared" si="6"/>
        <v>0.16120000000000001</v>
      </c>
      <c r="J46" s="68">
        <f t="shared" si="6"/>
        <v>0.14780000000000001</v>
      </c>
      <c r="K46" s="101">
        <f t="shared" si="6"/>
        <v>0.18910000000000002</v>
      </c>
      <c r="L46" s="272"/>
      <c r="M46" s="68">
        <f t="shared" si="6"/>
        <v>0.37720000000000004</v>
      </c>
      <c r="N46" s="101">
        <f t="shared" si="6"/>
        <v>0.37669999999999998</v>
      </c>
      <c r="O46" s="41"/>
      <c r="P46" s="41"/>
    </row>
    <row r="47" spans="1:28" x14ac:dyDescent="0.25">
      <c r="B47" s="120" t="s">
        <v>3</v>
      </c>
      <c r="C47" s="98">
        <f t="shared" si="6"/>
        <v>0.53439999999999999</v>
      </c>
      <c r="D47" s="68">
        <f t="shared" si="6"/>
        <v>0.45979999999999999</v>
      </c>
      <c r="E47" s="101">
        <f t="shared" si="6"/>
        <v>0.48709999999999998</v>
      </c>
      <c r="F47" s="98">
        <f t="shared" si="6"/>
        <v>0.27349999999999997</v>
      </c>
      <c r="G47" s="68">
        <f t="shared" si="6"/>
        <v>0.28249999999999997</v>
      </c>
      <c r="H47" s="101">
        <f t="shared" si="6"/>
        <v>0.28249999999999997</v>
      </c>
      <c r="I47" s="98">
        <f t="shared" si="6"/>
        <v>0.15690000000000001</v>
      </c>
      <c r="J47" s="275"/>
      <c r="K47" s="101">
        <f t="shared" si="6"/>
        <v>0.1696</v>
      </c>
      <c r="L47" s="98">
        <f t="shared" si="6"/>
        <v>0.26860000000000001</v>
      </c>
      <c r="M47" s="68">
        <f t="shared" si="6"/>
        <v>0.30570000000000003</v>
      </c>
      <c r="N47" s="101">
        <f t="shared" si="6"/>
        <v>0.3584</v>
      </c>
      <c r="O47" s="41"/>
      <c r="P47" s="41"/>
    </row>
    <row r="48" spans="1:28" x14ac:dyDescent="0.25">
      <c r="B48" s="120" t="s">
        <v>4</v>
      </c>
      <c r="C48" s="98">
        <f t="shared" si="6"/>
        <v>0.3916</v>
      </c>
      <c r="D48" s="68">
        <f t="shared" si="6"/>
        <v>0.39069999999999999</v>
      </c>
      <c r="E48" s="101">
        <f t="shared" si="6"/>
        <v>0.38090000000000002</v>
      </c>
      <c r="F48" s="98">
        <f t="shared" si="6"/>
        <v>0.34820000000000001</v>
      </c>
      <c r="G48" s="68">
        <f t="shared" si="6"/>
        <v>0.35519999999999996</v>
      </c>
      <c r="H48" s="101">
        <f t="shared" si="6"/>
        <v>0.35260000000000002</v>
      </c>
      <c r="I48" s="98">
        <f t="shared" si="6"/>
        <v>0.22470000000000001</v>
      </c>
      <c r="J48" s="68">
        <f t="shared" si="6"/>
        <v>0.2273</v>
      </c>
      <c r="K48" s="101">
        <f t="shared" si="6"/>
        <v>0.23519999999999999</v>
      </c>
      <c r="L48" s="98">
        <f t="shared" si="6"/>
        <v>0.24069999999999997</v>
      </c>
      <c r="M48" s="68">
        <f t="shared" si="6"/>
        <v>0.27210000000000001</v>
      </c>
      <c r="N48" s="101">
        <f t="shared" si="6"/>
        <v>0.24739999999999998</v>
      </c>
      <c r="O48" s="41"/>
      <c r="P48" s="41"/>
    </row>
    <row r="49" spans="1:42" x14ac:dyDescent="0.25">
      <c r="B49" s="120" t="s">
        <v>5</v>
      </c>
      <c r="C49" s="98"/>
      <c r="D49" s="68">
        <f t="shared" si="6"/>
        <v>8.879999999999999E-2</v>
      </c>
      <c r="E49" s="101">
        <f t="shared" si="6"/>
        <v>9.1799999999999993E-2</v>
      </c>
      <c r="F49" s="98">
        <f t="shared" si="6"/>
        <v>0.2949</v>
      </c>
      <c r="G49" s="68">
        <f t="shared" si="6"/>
        <v>0.31409999999999999</v>
      </c>
      <c r="H49" s="101">
        <f t="shared" si="6"/>
        <v>0.28300000000000003</v>
      </c>
      <c r="I49" s="98">
        <f t="shared" si="6"/>
        <v>0.19679999999999997</v>
      </c>
      <c r="J49" s="68">
        <f t="shared" si="6"/>
        <v>0.18560000000000001</v>
      </c>
      <c r="K49" s="101">
        <f t="shared" si="6"/>
        <v>0.18859999999999999</v>
      </c>
      <c r="L49" s="98">
        <f t="shared" si="6"/>
        <v>0.25179999999999997</v>
      </c>
      <c r="M49" s="68">
        <f t="shared" si="6"/>
        <v>0.25719999999999998</v>
      </c>
      <c r="N49" s="101">
        <f t="shared" si="6"/>
        <v>0.26989999999999997</v>
      </c>
      <c r="O49" s="41"/>
      <c r="P49" s="41"/>
    </row>
    <row r="50" spans="1:42" x14ac:dyDescent="0.25">
      <c r="B50" s="120" t="s">
        <v>6</v>
      </c>
      <c r="C50" s="98">
        <f t="shared" si="6"/>
        <v>7.3000000000000009E-3</v>
      </c>
      <c r="D50" s="68">
        <f t="shared" si="6"/>
        <v>6.8000000000000005E-3</v>
      </c>
      <c r="E50" s="101">
        <f t="shared" si="6"/>
        <v>6.1999999999999972E-3</v>
      </c>
      <c r="F50" s="98">
        <f t="shared" si="6"/>
        <v>0.29599999999999999</v>
      </c>
      <c r="G50" s="68">
        <f t="shared" si="6"/>
        <v>0.25869999999999999</v>
      </c>
      <c r="H50" s="101">
        <f t="shared" si="6"/>
        <v>0.30590000000000001</v>
      </c>
      <c r="I50" s="98">
        <f t="shared" si="6"/>
        <v>0.28420000000000001</v>
      </c>
      <c r="J50" s="68">
        <f t="shared" si="6"/>
        <v>0.24399999999999999</v>
      </c>
      <c r="K50" s="101">
        <f t="shared" si="6"/>
        <v>0.28949999999999998</v>
      </c>
      <c r="L50" s="98">
        <f t="shared" si="6"/>
        <v>0.33150000000000002</v>
      </c>
      <c r="M50" s="68">
        <f t="shared" si="6"/>
        <v>0.34260000000000002</v>
      </c>
      <c r="N50" s="101">
        <f t="shared" si="6"/>
        <v>0.35270000000000001</v>
      </c>
      <c r="O50" s="41"/>
      <c r="P50" s="41"/>
    </row>
    <row r="51" spans="1:42" ht="15.75" thickBot="1" x14ac:dyDescent="0.3">
      <c r="B51" s="133" t="s">
        <v>7</v>
      </c>
      <c r="C51" s="134">
        <f t="shared" si="6"/>
        <v>7.8000000000000014E-3</v>
      </c>
      <c r="D51" s="135">
        <f t="shared" si="6"/>
        <v>6.1999999999999972E-3</v>
      </c>
      <c r="E51" s="136">
        <f t="shared" si="6"/>
        <v>6.3E-3</v>
      </c>
      <c r="F51" s="134">
        <f t="shared" si="6"/>
        <v>0.23419999999999999</v>
      </c>
      <c r="G51" s="135">
        <f t="shared" si="6"/>
        <v>0.25569999999999998</v>
      </c>
      <c r="H51" s="136">
        <f t="shared" si="6"/>
        <v>0.23629999999999998</v>
      </c>
      <c r="I51" s="134">
        <f t="shared" si="6"/>
        <v>0.22969999999999996</v>
      </c>
      <c r="J51" s="135">
        <f t="shared" si="6"/>
        <v>0.22949999999999998</v>
      </c>
      <c r="K51" s="136">
        <f t="shared" si="6"/>
        <v>0.23510000000000003</v>
      </c>
      <c r="L51" s="134">
        <f t="shared" si="6"/>
        <v>0.23459999999999998</v>
      </c>
      <c r="M51" s="135">
        <f t="shared" si="6"/>
        <v>0.23400000000000001</v>
      </c>
      <c r="N51" s="136">
        <f t="shared" si="6"/>
        <v>0.224</v>
      </c>
      <c r="O51" s="41"/>
      <c r="P51" s="41"/>
    </row>
    <row r="52" spans="1:42" x14ac:dyDescent="0.25">
      <c r="B52" s="137"/>
      <c r="C52" s="41" t="s">
        <v>55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</row>
    <row r="53" spans="1:42" x14ac:dyDescent="0.25">
      <c r="A53" s="25"/>
      <c r="B53" s="33"/>
    </row>
    <row r="54" spans="1:42" x14ac:dyDescent="0.25">
      <c r="A54" s="25" t="s">
        <v>17</v>
      </c>
      <c r="B54" s="295" t="s">
        <v>38</v>
      </c>
      <c r="C54" s="295"/>
      <c r="D54" s="295"/>
      <c r="E54" s="295"/>
      <c r="F54" s="295"/>
      <c r="G54" s="295"/>
      <c r="H54" s="295"/>
      <c r="I54" s="295"/>
      <c r="J54" s="295"/>
      <c r="K54" s="295"/>
      <c r="L54" s="295"/>
      <c r="M54" s="295"/>
      <c r="N54" s="295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</row>
    <row r="55" spans="1:42" x14ac:dyDescent="0.25">
      <c r="A55" s="25"/>
      <c r="B55" s="204" t="s">
        <v>16</v>
      </c>
      <c r="C55" s="204"/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</row>
    <row r="56" spans="1:42" x14ac:dyDescent="0.25">
      <c r="B56" s="33"/>
      <c r="C56" s="33"/>
      <c r="D56" s="33"/>
      <c r="E56" s="33"/>
      <c r="F56" s="108"/>
      <c r="G56" s="33"/>
      <c r="H56" s="151"/>
      <c r="I56" s="33"/>
      <c r="J56" s="160"/>
      <c r="K56" s="33"/>
      <c r="L56" s="152"/>
      <c r="M56" s="33"/>
      <c r="N56" s="161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</row>
    <row r="57" spans="1:42" ht="15.75" customHeight="1" thickBot="1" x14ac:dyDescent="0.3">
      <c r="B57" s="42"/>
      <c r="C57" s="292" t="s">
        <v>29</v>
      </c>
      <c r="D57" s="293"/>
      <c r="E57" s="294"/>
      <c r="F57" s="292" t="s">
        <v>30</v>
      </c>
      <c r="G57" s="293"/>
      <c r="H57" s="294"/>
      <c r="I57" s="293" t="s">
        <v>32</v>
      </c>
      <c r="J57" s="293"/>
      <c r="K57" s="293"/>
      <c r="L57" s="292" t="s">
        <v>31</v>
      </c>
      <c r="M57" s="293"/>
      <c r="N57" s="294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</row>
    <row r="58" spans="1:42" ht="15.75" thickBot="1" x14ac:dyDescent="0.3">
      <c r="B58" s="42"/>
      <c r="C58" s="43" t="s">
        <v>39</v>
      </c>
      <c r="D58" s="44" t="s">
        <v>10</v>
      </c>
      <c r="E58" s="45" t="s">
        <v>11</v>
      </c>
      <c r="F58" s="46" t="s">
        <v>124</v>
      </c>
      <c r="G58" s="202" t="s">
        <v>10</v>
      </c>
      <c r="H58" s="45" t="s">
        <v>11</v>
      </c>
      <c r="I58" s="46" t="s">
        <v>124</v>
      </c>
      <c r="J58" s="202" t="s">
        <v>10</v>
      </c>
      <c r="K58" s="202" t="s">
        <v>11</v>
      </c>
      <c r="L58" s="46" t="s">
        <v>124</v>
      </c>
      <c r="M58" s="202" t="s">
        <v>10</v>
      </c>
      <c r="N58" s="45" t="s">
        <v>11</v>
      </c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</row>
    <row r="59" spans="1:42" x14ac:dyDescent="0.25">
      <c r="B59" s="67"/>
      <c r="C59" s="63">
        <v>0</v>
      </c>
      <c r="D59" s="56">
        <f t="shared" ref="D59:D64" si="7">AVERAGE(C44:E44)</f>
        <v>0.65710000000000013</v>
      </c>
      <c r="E59" s="57">
        <f t="shared" ref="E59:E64" si="8">STDEV(C44:E44)</f>
        <v>1.6311652276823449E-2</v>
      </c>
      <c r="F59" s="190">
        <f t="shared" ref="F59:F66" si="9">F15</f>
        <v>25</v>
      </c>
      <c r="G59" s="56">
        <f t="shared" ref="G59:G66" si="10">AVERAGE(F44:H44)</f>
        <v>0.39793333333333331</v>
      </c>
      <c r="H59" s="57">
        <f t="shared" ref="H59:H66" si="11">STDEV(F44:H44)</f>
        <v>1.7893108543048999E-2</v>
      </c>
      <c r="I59" s="190">
        <f t="shared" ref="I59:I66" si="12">I15</f>
        <v>33</v>
      </c>
      <c r="J59" s="169">
        <f t="shared" ref="J59:J66" si="13">AVERAGE(I44:K44)</f>
        <v>0.18495</v>
      </c>
      <c r="K59" s="169">
        <f t="shared" ref="K59:K66" si="14">STDEV(I44:K44)</f>
        <v>1.689985207035849E-2</v>
      </c>
      <c r="L59" s="190">
        <f t="shared" ref="L59:L66" si="15">L15</f>
        <v>41</v>
      </c>
      <c r="M59" s="56">
        <f t="shared" ref="M59:M66" si="16">AVERAGE(L44:N44)</f>
        <v>0.39854999999999996</v>
      </c>
      <c r="N59" s="57">
        <f t="shared" ref="N59:N66" si="17">STDEV(L44:N44)</f>
        <v>7.8488852711706761E-3</v>
      </c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</row>
    <row r="60" spans="1:42" x14ac:dyDescent="0.25">
      <c r="B60" s="67"/>
      <c r="C60" s="63">
        <v>0.25</v>
      </c>
      <c r="D60" s="56">
        <f t="shared" si="7"/>
        <v>0.61730000000000007</v>
      </c>
      <c r="E60" s="57">
        <f t="shared" si="8"/>
        <v>2.6126423406199355E-2</v>
      </c>
      <c r="F60" s="58">
        <f t="shared" si="9"/>
        <v>26</v>
      </c>
      <c r="G60" s="56">
        <f t="shared" si="10"/>
        <v>0.38114999999999999</v>
      </c>
      <c r="H60" s="57">
        <f t="shared" si="11"/>
        <v>1.7748380207782351E-2</v>
      </c>
      <c r="I60" s="58">
        <f t="shared" si="12"/>
        <v>34</v>
      </c>
      <c r="J60" s="56">
        <f t="shared" si="13"/>
        <v>0.28619999999999995</v>
      </c>
      <c r="K60" s="56">
        <f t="shared" si="14"/>
        <v>2.436247113902858E-2</v>
      </c>
      <c r="L60" s="58">
        <f t="shared" si="15"/>
        <v>42</v>
      </c>
      <c r="M60" s="56">
        <f t="shared" si="16"/>
        <v>0.3785</v>
      </c>
      <c r="N60" s="57">
        <f t="shared" si="17"/>
        <v>9.7872365864936361E-3</v>
      </c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</row>
    <row r="61" spans="1:42" x14ac:dyDescent="0.25">
      <c r="B61" s="67"/>
      <c r="C61" s="63">
        <v>0.5</v>
      </c>
      <c r="D61" s="56">
        <f t="shared" si="7"/>
        <v>0.56770000000000009</v>
      </c>
      <c r="E61" s="57">
        <f t="shared" si="8"/>
        <v>1.6687720036002489E-2</v>
      </c>
      <c r="F61" s="58">
        <f t="shared" si="9"/>
        <v>27</v>
      </c>
      <c r="G61" s="56">
        <f t="shared" si="10"/>
        <v>0.29799999999999999</v>
      </c>
      <c r="H61" s="57">
        <f t="shared" si="11"/>
        <v>1.0866922287382026E-2</v>
      </c>
      <c r="I61" s="58">
        <f t="shared" si="12"/>
        <v>35</v>
      </c>
      <c r="J61" s="56">
        <f t="shared" si="13"/>
        <v>0.16603333333333337</v>
      </c>
      <c r="K61" s="56">
        <f t="shared" si="14"/>
        <v>2.1069962822305156E-2</v>
      </c>
      <c r="L61" s="58">
        <f t="shared" si="15"/>
        <v>43</v>
      </c>
      <c r="M61" s="56">
        <f t="shared" si="16"/>
        <v>0.37695000000000001</v>
      </c>
      <c r="N61" s="57">
        <f t="shared" si="17"/>
        <v>3.5355339059331333E-4</v>
      </c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</row>
    <row r="62" spans="1:42" x14ac:dyDescent="0.25">
      <c r="B62" s="67"/>
      <c r="C62" s="63">
        <v>1</v>
      </c>
      <c r="D62" s="56">
        <f t="shared" si="7"/>
        <v>0.49376666666666669</v>
      </c>
      <c r="E62" s="57">
        <f t="shared" si="8"/>
        <v>3.7744182774744686E-2</v>
      </c>
      <c r="F62" s="58">
        <f t="shared" si="9"/>
        <v>28</v>
      </c>
      <c r="G62" s="56">
        <f t="shared" si="10"/>
        <v>0.27949999999999997</v>
      </c>
      <c r="H62" s="57">
        <f t="shared" si="11"/>
        <v>5.1961524227066361E-3</v>
      </c>
      <c r="I62" s="58">
        <f t="shared" si="12"/>
        <v>36</v>
      </c>
      <c r="J62" s="56">
        <f t="shared" si="13"/>
        <v>0.16325000000000001</v>
      </c>
      <c r="K62" s="56">
        <f t="shared" si="14"/>
        <v>8.9802561210691467E-3</v>
      </c>
      <c r="L62" s="58">
        <f t="shared" si="15"/>
        <v>44</v>
      </c>
      <c r="M62" s="56">
        <f t="shared" si="16"/>
        <v>0.31090000000000001</v>
      </c>
      <c r="N62" s="57">
        <f t="shared" si="17"/>
        <v>4.5125270082293896E-2</v>
      </c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</row>
    <row r="63" spans="1:42" x14ac:dyDescent="0.25">
      <c r="B63" s="67"/>
      <c r="C63" s="63">
        <v>1.5</v>
      </c>
      <c r="D63" s="56">
        <f t="shared" si="7"/>
        <v>0.38773333333333332</v>
      </c>
      <c r="E63" s="57">
        <f t="shared" si="8"/>
        <v>5.9349248801760929E-3</v>
      </c>
      <c r="F63" s="58">
        <f t="shared" si="9"/>
        <v>29</v>
      </c>
      <c r="G63" s="56">
        <f t="shared" si="10"/>
        <v>0.35200000000000004</v>
      </c>
      <c r="H63" s="57">
        <f t="shared" si="11"/>
        <v>3.5383612025908055E-3</v>
      </c>
      <c r="I63" s="58">
        <f t="shared" si="12"/>
        <v>37</v>
      </c>
      <c r="J63" s="56">
        <f t="shared" si="13"/>
        <v>0.22906666666666667</v>
      </c>
      <c r="K63" s="56">
        <f t="shared" si="14"/>
        <v>5.4683940360340929E-3</v>
      </c>
      <c r="L63" s="58">
        <f t="shared" si="15"/>
        <v>45</v>
      </c>
      <c r="M63" s="56">
        <f t="shared" si="16"/>
        <v>0.25339999999999996</v>
      </c>
      <c r="N63" s="57">
        <f t="shared" si="17"/>
        <v>1.6537533068750027E-2</v>
      </c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</row>
    <row r="64" spans="1:42" x14ac:dyDescent="0.25">
      <c r="B64" s="67"/>
      <c r="C64" s="63">
        <v>3</v>
      </c>
      <c r="D64" s="56">
        <f t="shared" si="7"/>
        <v>9.0299999999999991E-2</v>
      </c>
      <c r="E64" s="57">
        <f t="shared" si="8"/>
        <v>2.1213203435596446E-3</v>
      </c>
      <c r="F64" s="58">
        <f t="shared" si="9"/>
        <v>30</v>
      </c>
      <c r="G64" s="56">
        <f t="shared" si="10"/>
        <v>0.29733333333333334</v>
      </c>
      <c r="H64" s="57">
        <f t="shared" si="11"/>
        <v>1.5692142407374869E-2</v>
      </c>
      <c r="I64" s="58">
        <f t="shared" si="12"/>
        <v>38</v>
      </c>
      <c r="J64" s="56">
        <f t="shared" si="13"/>
        <v>0.19033333333333333</v>
      </c>
      <c r="K64" s="56">
        <f t="shared" si="14"/>
        <v>5.7977006936658186E-3</v>
      </c>
      <c r="L64" s="58">
        <f t="shared" si="15"/>
        <v>46</v>
      </c>
      <c r="M64" s="56">
        <f t="shared" si="16"/>
        <v>0.25963333333333333</v>
      </c>
      <c r="N64" s="57">
        <f t="shared" si="17"/>
        <v>9.29211134959829E-3</v>
      </c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</row>
    <row r="65" spans="1:42" x14ac:dyDescent="0.25">
      <c r="B65" s="67"/>
      <c r="C65" s="63"/>
      <c r="D65" s="56"/>
      <c r="E65" s="57"/>
      <c r="F65" s="58">
        <f t="shared" si="9"/>
        <v>31</v>
      </c>
      <c r="G65" s="56">
        <f t="shared" si="10"/>
        <v>0.28686666666666666</v>
      </c>
      <c r="H65" s="57">
        <f t="shared" si="11"/>
        <v>2.4890225658545838E-2</v>
      </c>
      <c r="I65" s="58">
        <f t="shared" si="12"/>
        <v>39</v>
      </c>
      <c r="J65" s="56">
        <f t="shared" si="13"/>
        <v>0.27256666666666668</v>
      </c>
      <c r="K65" s="56">
        <f t="shared" si="14"/>
        <v>2.4880983367490388E-2</v>
      </c>
      <c r="L65" s="58">
        <f t="shared" si="15"/>
        <v>47</v>
      </c>
      <c r="M65" s="56">
        <f t="shared" si="16"/>
        <v>0.34226666666666672</v>
      </c>
      <c r="N65" s="57">
        <f t="shared" si="17"/>
        <v>1.0603930089044028E-2</v>
      </c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</row>
    <row r="66" spans="1:42" x14ac:dyDescent="0.25">
      <c r="B66" s="67"/>
      <c r="C66" s="179"/>
      <c r="D66" s="71"/>
      <c r="E66" s="72"/>
      <c r="F66" s="73">
        <f t="shared" si="9"/>
        <v>32</v>
      </c>
      <c r="G66" s="71">
        <f t="shared" si="10"/>
        <v>0.24206666666666665</v>
      </c>
      <c r="H66" s="72">
        <f t="shared" si="11"/>
        <v>1.1853410198475934E-2</v>
      </c>
      <c r="I66" s="73">
        <f t="shared" si="12"/>
        <v>40</v>
      </c>
      <c r="J66" s="71">
        <f t="shared" si="13"/>
        <v>0.2314333333333333</v>
      </c>
      <c r="K66" s="71">
        <f t="shared" si="14"/>
        <v>3.1770006819850623E-3</v>
      </c>
      <c r="L66" s="73">
        <f t="shared" si="15"/>
        <v>48</v>
      </c>
      <c r="M66" s="71">
        <f t="shared" si="16"/>
        <v>0.23086666666666666</v>
      </c>
      <c r="N66" s="72">
        <f t="shared" si="17"/>
        <v>5.9542701763804148E-3</v>
      </c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</row>
    <row r="67" spans="1:42" x14ac:dyDescent="0.25">
      <c r="B67" s="67"/>
      <c r="C67" s="67"/>
      <c r="D67" s="67"/>
      <c r="E67" s="67"/>
      <c r="F67" s="74"/>
      <c r="G67" s="67"/>
      <c r="H67" s="75"/>
      <c r="I67" s="67"/>
      <c r="J67" s="76"/>
      <c r="K67" s="67"/>
      <c r="L67" s="77"/>
      <c r="M67" s="67"/>
      <c r="N67" s="78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</row>
    <row r="68" spans="1:42" x14ac:dyDescent="0.25">
      <c r="A68" s="79" t="s">
        <v>49</v>
      </c>
      <c r="B68" s="296" t="s">
        <v>82</v>
      </c>
      <c r="C68" s="296"/>
      <c r="D68" s="296"/>
      <c r="E68" s="296"/>
      <c r="F68" s="296"/>
      <c r="G68" s="296"/>
      <c r="H68" s="296"/>
      <c r="I68" s="296"/>
      <c r="J68" s="296"/>
      <c r="K68" s="296"/>
      <c r="L68" s="296"/>
      <c r="M68" s="296"/>
      <c r="N68" s="29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</row>
    <row r="69" spans="1:42" x14ac:dyDescent="0.25">
      <c r="B69" s="180"/>
      <c r="C69" s="125"/>
      <c r="D69" s="125"/>
      <c r="E69" s="125"/>
      <c r="F69" s="125"/>
      <c r="G69" s="181"/>
      <c r="H69" s="125"/>
      <c r="I69" s="67"/>
      <c r="J69" s="162"/>
      <c r="K69" s="67"/>
      <c r="L69" s="77"/>
      <c r="M69" s="67"/>
      <c r="N69" s="78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</row>
    <row r="70" spans="1:42" x14ac:dyDescent="0.25">
      <c r="B70" s="182"/>
      <c r="C70" s="67"/>
      <c r="D70" s="67"/>
      <c r="E70" s="67"/>
      <c r="F70" s="67"/>
      <c r="G70" s="162"/>
      <c r="H70" s="183"/>
      <c r="I70" s="67"/>
      <c r="J70" s="162"/>
      <c r="K70" s="41"/>
      <c r="L70" s="81"/>
      <c r="M70" s="41"/>
      <c r="N70" s="82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</row>
    <row r="71" spans="1:42" x14ac:dyDescent="0.25">
      <c r="B71" s="84"/>
      <c r="C71" s="67"/>
      <c r="D71" s="67"/>
      <c r="E71" s="67"/>
      <c r="F71" s="74"/>
      <c r="G71" s="67"/>
      <c r="H71" s="85"/>
      <c r="I71" s="79" t="s">
        <v>43</v>
      </c>
      <c r="J71" s="79" t="s">
        <v>59</v>
      </c>
      <c r="K71" s="32"/>
      <c r="L71" s="41"/>
      <c r="M71" s="82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</row>
    <row r="72" spans="1:42" ht="15.75" thickBot="1" x14ac:dyDescent="0.3">
      <c r="B72" s="84"/>
      <c r="C72" s="67"/>
      <c r="D72" s="67"/>
      <c r="E72" s="67"/>
      <c r="F72" s="74"/>
      <c r="G72" s="67"/>
      <c r="H72" s="85"/>
      <c r="I72" s="76"/>
      <c r="J72" s="86"/>
      <c r="K72" s="79"/>
      <c r="L72" s="41"/>
      <c r="M72" s="82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</row>
    <row r="73" spans="1:42" ht="15.75" thickBot="1" x14ac:dyDescent="0.3">
      <c r="B73" s="84"/>
      <c r="C73" s="67"/>
      <c r="D73" s="74"/>
      <c r="E73" s="67" t="s">
        <v>35</v>
      </c>
      <c r="F73" s="75"/>
      <c r="G73" s="33"/>
      <c r="H73" s="107"/>
      <c r="I73" s="67"/>
      <c r="J73" s="79" t="s">
        <v>56</v>
      </c>
      <c r="K73" s="91">
        <v>-0.1895</v>
      </c>
      <c r="L73" s="41"/>
      <c r="M73" s="82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</row>
    <row r="74" spans="1:42" ht="15.75" thickBot="1" x14ac:dyDescent="0.3">
      <c r="B74" s="84"/>
      <c r="C74" s="67"/>
      <c r="D74" s="74"/>
      <c r="E74" s="67"/>
      <c r="F74" s="75"/>
      <c r="G74" s="33"/>
      <c r="H74" s="107"/>
      <c r="I74" s="67"/>
      <c r="J74" s="79" t="s">
        <v>58</v>
      </c>
      <c r="K74" s="91">
        <v>0.66639999999999999</v>
      </c>
      <c r="L74" s="26"/>
      <c r="M74" s="82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</row>
    <row r="75" spans="1:42" x14ac:dyDescent="0.25">
      <c r="B75" s="84"/>
      <c r="C75" s="67"/>
      <c r="D75" s="67" t="s">
        <v>33</v>
      </c>
      <c r="E75" s="67"/>
      <c r="F75" s="75"/>
      <c r="G75" s="33"/>
      <c r="H75" s="107"/>
      <c r="J75" s="67"/>
      <c r="N75" s="82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</row>
    <row r="76" spans="1:42" x14ac:dyDescent="0.25">
      <c r="B76" s="84"/>
      <c r="C76" s="67"/>
      <c r="D76" s="67"/>
      <c r="E76" s="67"/>
      <c r="F76" s="74"/>
      <c r="G76" s="33"/>
      <c r="H76" s="183"/>
      <c r="I76" s="75"/>
      <c r="J76" s="42" t="s">
        <v>104</v>
      </c>
      <c r="K76" s="81"/>
      <c r="L76" s="41"/>
      <c r="M76" s="41"/>
      <c r="N76" s="82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</row>
    <row r="77" spans="1:42" x14ac:dyDescent="0.25">
      <c r="B77" s="84"/>
      <c r="C77" s="67"/>
      <c r="D77" s="67"/>
      <c r="E77" s="67"/>
      <c r="F77" s="74"/>
      <c r="G77" s="67"/>
      <c r="H77" s="85"/>
      <c r="I77" s="67"/>
      <c r="J77" s="42" t="s">
        <v>97</v>
      </c>
      <c r="K77" s="67"/>
      <c r="L77" s="81"/>
      <c r="M77" s="41"/>
      <c r="N77" s="82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</row>
    <row r="78" spans="1:42" x14ac:dyDescent="0.25">
      <c r="B78" s="84"/>
      <c r="C78" s="67"/>
      <c r="D78" s="67"/>
      <c r="E78" s="67"/>
      <c r="F78" s="74"/>
      <c r="G78" s="67"/>
      <c r="H78" s="85"/>
      <c r="I78" s="67"/>
      <c r="J78" s="42" t="s">
        <v>96</v>
      </c>
      <c r="K78" s="67"/>
      <c r="L78" s="81"/>
      <c r="M78" s="41"/>
      <c r="N78" s="82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</row>
    <row r="79" spans="1:42" x14ac:dyDescent="0.25">
      <c r="B79" s="84"/>
      <c r="C79" s="67"/>
      <c r="D79" s="67"/>
      <c r="E79" s="67"/>
      <c r="F79" s="67"/>
      <c r="G79" s="67"/>
      <c r="H79" s="85"/>
      <c r="I79" s="67"/>
      <c r="J79" s="76"/>
      <c r="K79" s="67"/>
      <c r="L79" s="81"/>
      <c r="M79" s="41"/>
      <c r="N79" s="82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</row>
    <row r="80" spans="1:42" x14ac:dyDescent="0.25">
      <c r="B80" s="84"/>
      <c r="C80" s="67"/>
      <c r="D80" s="67"/>
      <c r="E80" s="67"/>
      <c r="F80" s="74"/>
      <c r="G80" s="67"/>
      <c r="H80" s="85"/>
      <c r="I80" s="67"/>
      <c r="J80" s="76"/>
      <c r="K80" s="67"/>
      <c r="L80" s="81"/>
      <c r="M80" s="41"/>
      <c r="N80" s="82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</row>
    <row r="81" spans="1:42" x14ac:dyDescent="0.25">
      <c r="B81" s="84"/>
      <c r="C81" s="67"/>
      <c r="D81" s="67"/>
      <c r="E81" s="67"/>
      <c r="F81" s="74"/>
      <c r="G81" s="67"/>
      <c r="H81" s="85"/>
      <c r="I81" s="67"/>
      <c r="J81" s="76"/>
      <c r="K81" s="67"/>
      <c r="L81" s="81"/>
      <c r="M81" s="41"/>
      <c r="N81" s="82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</row>
    <row r="82" spans="1:42" x14ac:dyDescent="0.25">
      <c r="B82" s="84"/>
      <c r="C82" s="67"/>
      <c r="D82" s="67"/>
      <c r="E82" s="67"/>
      <c r="F82" s="74"/>
      <c r="G82" s="67"/>
      <c r="H82" s="85"/>
      <c r="I82" s="67"/>
      <c r="J82" s="76"/>
      <c r="K82" s="67"/>
      <c r="L82" s="81"/>
      <c r="M82" s="41"/>
      <c r="N82" s="82"/>
    </row>
    <row r="83" spans="1:42" x14ac:dyDescent="0.25">
      <c r="B83" s="84"/>
      <c r="C83" s="67"/>
      <c r="D83" s="67"/>
      <c r="E83" s="67"/>
      <c r="F83" s="74"/>
      <c r="G83" s="67"/>
      <c r="H83" s="85"/>
      <c r="I83" s="67"/>
      <c r="J83" s="76"/>
      <c r="K83" s="67"/>
      <c r="L83" s="81"/>
      <c r="M83" s="41"/>
      <c r="N83" s="82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</row>
    <row r="84" spans="1:42" x14ac:dyDescent="0.25">
      <c r="B84" s="84"/>
      <c r="C84" s="67"/>
      <c r="D84" s="67"/>
      <c r="E84" s="67"/>
      <c r="F84" s="74"/>
      <c r="G84" s="67"/>
      <c r="H84" s="85"/>
      <c r="I84" s="67"/>
      <c r="J84" s="76"/>
      <c r="K84" s="67"/>
      <c r="L84" s="81"/>
      <c r="M84" s="41"/>
      <c r="N84" s="82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</row>
    <row r="85" spans="1:42" x14ac:dyDescent="0.25">
      <c r="B85" s="84"/>
      <c r="C85" s="67"/>
      <c r="D85" s="67"/>
      <c r="E85" s="67"/>
      <c r="F85" s="74"/>
      <c r="G85" s="67"/>
      <c r="H85" s="85"/>
      <c r="I85" s="67"/>
      <c r="J85" s="76"/>
      <c r="K85" s="67"/>
      <c r="L85" s="81"/>
      <c r="M85" s="41"/>
      <c r="N85" s="82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 spans="1:42" x14ac:dyDescent="0.25">
      <c r="B86" s="84"/>
      <c r="C86" s="67"/>
      <c r="D86" s="67"/>
      <c r="E86" s="67"/>
      <c r="F86" s="74"/>
      <c r="G86" s="67"/>
      <c r="H86" s="85"/>
      <c r="I86" s="67"/>
      <c r="J86" s="76"/>
      <c r="K86" s="67"/>
      <c r="L86" s="81"/>
      <c r="M86" s="41"/>
      <c r="N86" s="82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</row>
    <row r="87" spans="1:42" x14ac:dyDescent="0.25">
      <c r="B87" s="124"/>
      <c r="C87" s="125"/>
      <c r="D87" s="125"/>
      <c r="E87" s="125"/>
      <c r="F87" s="126"/>
      <c r="G87" s="125"/>
      <c r="H87" s="127"/>
      <c r="I87" s="67"/>
      <c r="J87" s="76"/>
      <c r="K87" s="67"/>
      <c r="L87" s="81"/>
      <c r="M87" s="41"/>
      <c r="N87" s="82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</row>
    <row r="88" spans="1:42" x14ac:dyDescent="0.25">
      <c r="B88" s="41"/>
      <c r="C88" s="41"/>
      <c r="D88" s="41"/>
      <c r="E88" s="67"/>
      <c r="F88" s="74"/>
      <c r="G88" s="67"/>
      <c r="H88" s="75"/>
      <c r="I88" s="67"/>
      <c r="J88" s="76"/>
      <c r="K88" s="67"/>
      <c r="L88" s="81"/>
      <c r="M88" s="41"/>
      <c r="N88" s="82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</row>
    <row r="89" spans="1:42" x14ac:dyDescent="0.25">
      <c r="A89" s="25" t="s">
        <v>20</v>
      </c>
      <c r="B89" s="204" t="s">
        <v>78</v>
      </c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</row>
    <row r="90" spans="1:42" x14ac:dyDescent="0.25">
      <c r="A90" s="25"/>
      <c r="B90" s="25" t="s">
        <v>83</v>
      </c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</row>
    <row r="91" spans="1:42" x14ac:dyDescent="0.25">
      <c r="A91" s="25"/>
      <c r="B91" s="25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</row>
    <row r="92" spans="1:42" ht="15.75" thickBot="1" x14ac:dyDescent="0.3">
      <c r="B92" s="249" t="s">
        <v>27</v>
      </c>
      <c r="C92" s="249"/>
      <c r="D92" s="249"/>
      <c r="E92" s="204"/>
      <c r="F92" s="249"/>
      <c r="G92" s="249"/>
      <c r="H92" s="204"/>
      <c r="I92" s="249"/>
      <c r="J92" s="249"/>
      <c r="K92" s="204"/>
      <c r="L92" s="249"/>
      <c r="M92" s="249"/>
      <c r="N92" s="204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 spans="1:42" ht="15.75" thickBot="1" x14ac:dyDescent="0.3">
      <c r="B93" s="67"/>
      <c r="C93" s="47" t="s">
        <v>8</v>
      </c>
      <c r="D93" s="47" t="s">
        <v>39</v>
      </c>
      <c r="E93" s="66"/>
      <c r="F93" s="47" t="s">
        <v>124</v>
      </c>
      <c r="G93" s="47" t="s">
        <v>39</v>
      </c>
      <c r="H93" s="66"/>
      <c r="I93" s="47" t="s">
        <v>124</v>
      </c>
      <c r="J93" s="47" t="s">
        <v>39</v>
      </c>
      <c r="K93" s="67"/>
      <c r="L93" s="47" t="s">
        <v>124</v>
      </c>
      <c r="M93" s="47" t="s">
        <v>39</v>
      </c>
      <c r="N93" s="6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</row>
    <row r="94" spans="1:42" x14ac:dyDescent="0.25">
      <c r="B94" s="67"/>
      <c r="C94" s="119">
        <v>0</v>
      </c>
      <c r="D94" s="64">
        <f>(D59-$K$74)/$K$73</f>
        <v>4.9076517150395058E-2</v>
      </c>
      <c r="E94" s="130"/>
      <c r="F94" s="35">
        <f>F59</f>
        <v>25</v>
      </c>
      <c r="G94" s="64">
        <f t="shared" ref="G94:G101" si="18">(G59-$K$74)/$K$73</f>
        <v>1.4167106420404574</v>
      </c>
      <c r="H94" s="131"/>
      <c r="I94" s="35">
        <f>I59</f>
        <v>33</v>
      </c>
      <c r="J94" s="64">
        <f t="shared" ref="J94:J101" si="19">(J59-$K$74)/$K$73</f>
        <v>2.5406332453825855</v>
      </c>
      <c r="K94" s="67"/>
      <c r="L94" s="35">
        <f>L59</f>
        <v>41</v>
      </c>
      <c r="M94" s="64">
        <f t="shared" ref="M94:M101" si="20">(M59-$K$74)/$K$73</f>
        <v>1.4134564643799474</v>
      </c>
      <c r="N94" s="130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67"/>
    </row>
    <row r="95" spans="1:42" x14ac:dyDescent="0.25">
      <c r="B95" s="67"/>
      <c r="C95" s="119">
        <v>0.25</v>
      </c>
      <c r="D95" s="64">
        <f t="shared" ref="D95:D99" si="21">(D60-$K$74)/$K$73</f>
        <v>0.25910290237466976</v>
      </c>
      <c r="E95" s="130"/>
      <c r="F95" s="35">
        <f t="shared" ref="F95:F101" si="22">F60</f>
        <v>26</v>
      </c>
      <c r="G95" s="64">
        <f t="shared" si="18"/>
        <v>1.5052770448548813</v>
      </c>
      <c r="H95" s="131"/>
      <c r="I95" s="35">
        <f t="shared" ref="I95:I101" si="23">I60</f>
        <v>34</v>
      </c>
      <c r="J95" s="64">
        <f t="shared" si="19"/>
        <v>2.0063324538258578</v>
      </c>
      <c r="K95" s="67"/>
      <c r="L95" s="35">
        <f t="shared" ref="L95:L101" si="24">L60</f>
        <v>42</v>
      </c>
      <c r="M95" s="64">
        <f t="shared" si="20"/>
        <v>1.5192612137203165</v>
      </c>
      <c r="N95" s="130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67"/>
    </row>
    <row r="96" spans="1:42" x14ac:dyDescent="0.25">
      <c r="B96" s="67"/>
      <c r="C96" s="119">
        <v>0.5</v>
      </c>
      <c r="D96" s="64">
        <f t="shared" si="21"/>
        <v>0.52084432717678042</v>
      </c>
      <c r="E96" s="130"/>
      <c r="F96" s="35">
        <f t="shared" si="22"/>
        <v>27</v>
      </c>
      <c r="G96" s="64">
        <f t="shared" si="18"/>
        <v>1.9440633245382586</v>
      </c>
      <c r="H96" s="131"/>
      <c r="I96" s="35">
        <f t="shared" si="23"/>
        <v>35</v>
      </c>
      <c r="J96" s="64">
        <f t="shared" si="19"/>
        <v>2.6404573438874226</v>
      </c>
      <c r="K96" s="67"/>
      <c r="L96" s="35">
        <f t="shared" si="24"/>
        <v>43</v>
      </c>
      <c r="M96" s="64">
        <f t="shared" si="20"/>
        <v>1.5274406332453825</v>
      </c>
      <c r="N96" s="130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67"/>
    </row>
    <row r="97" spans="1:30" x14ac:dyDescent="0.25">
      <c r="B97" s="67"/>
      <c r="C97" s="119">
        <v>1</v>
      </c>
      <c r="D97" s="64">
        <f t="shared" si="21"/>
        <v>0.91099384344766909</v>
      </c>
      <c r="E97" s="130"/>
      <c r="F97" s="35">
        <f t="shared" si="22"/>
        <v>28</v>
      </c>
      <c r="G97" s="64">
        <f t="shared" si="18"/>
        <v>2.0416886543535622</v>
      </c>
      <c r="H97" s="131"/>
      <c r="I97" s="35">
        <f t="shared" si="23"/>
        <v>36</v>
      </c>
      <c r="J97" s="64">
        <f t="shared" si="19"/>
        <v>2.6551451187335093</v>
      </c>
      <c r="K97" s="67"/>
      <c r="L97" s="35">
        <f t="shared" si="24"/>
        <v>44</v>
      </c>
      <c r="M97" s="64">
        <f t="shared" si="20"/>
        <v>1.8759894459102902</v>
      </c>
      <c r="N97" s="130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67"/>
    </row>
    <row r="98" spans="1:30" x14ac:dyDescent="0.25">
      <c r="B98" s="67"/>
      <c r="C98" s="119">
        <v>1.5</v>
      </c>
      <c r="D98" s="64">
        <f t="shared" si="21"/>
        <v>1.4705364995602463</v>
      </c>
      <c r="E98" s="130"/>
      <c r="F98" s="35">
        <f t="shared" si="22"/>
        <v>29</v>
      </c>
      <c r="G98" s="64">
        <f t="shared" si="18"/>
        <v>1.65910290237467</v>
      </c>
      <c r="H98" s="131"/>
      <c r="I98" s="35">
        <f t="shared" si="23"/>
        <v>37</v>
      </c>
      <c r="J98" s="64">
        <f t="shared" si="19"/>
        <v>2.3078276165347407</v>
      </c>
      <c r="K98" s="67"/>
      <c r="L98" s="35">
        <f t="shared" si="24"/>
        <v>45</v>
      </c>
      <c r="M98" s="64">
        <f t="shared" si="20"/>
        <v>2.1794195250659634</v>
      </c>
      <c r="N98" s="130"/>
      <c r="AD98" s="67"/>
    </row>
    <row r="99" spans="1:30" x14ac:dyDescent="0.25">
      <c r="B99" s="67"/>
      <c r="C99" s="119">
        <v>3</v>
      </c>
      <c r="D99" s="64">
        <f t="shared" si="21"/>
        <v>3.0401055408970978</v>
      </c>
      <c r="E99" s="130"/>
      <c r="F99" s="35">
        <f t="shared" si="22"/>
        <v>30</v>
      </c>
      <c r="G99" s="64">
        <f t="shared" si="18"/>
        <v>1.9475813544415126</v>
      </c>
      <c r="H99" s="131"/>
      <c r="I99" s="35">
        <f t="shared" si="23"/>
        <v>38</v>
      </c>
      <c r="J99" s="64">
        <f t="shared" si="19"/>
        <v>2.5122251539138083</v>
      </c>
      <c r="K99" s="67"/>
      <c r="L99" s="35">
        <f t="shared" si="24"/>
        <v>46</v>
      </c>
      <c r="M99" s="64">
        <f t="shared" si="20"/>
        <v>2.1465259454705365</v>
      </c>
      <c r="N99" s="130"/>
      <c r="AD99" s="67"/>
    </row>
    <row r="100" spans="1:30" x14ac:dyDescent="0.25">
      <c r="B100" s="67"/>
      <c r="C100" s="33"/>
      <c r="D100" s="64"/>
      <c r="E100" s="130"/>
      <c r="F100" s="35">
        <f t="shared" si="22"/>
        <v>31</v>
      </c>
      <c r="G100" s="64">
        <f t="shared" si="18"/>
        <v>2.0028144239226031</v>
      </c>
      <c r="H100" s="131"/>
      <c r="I100" s="35">
        <f t="shared" si="23"/>
        <v>39</v>
      </c>
      <c r="J100" s="64">
        <f t="shared" si="19"/>
        <v>2.0782761653474053</v>
      </c>
      <c r="K100" s="67"/>
      <c r="L100" s="35">
        <f t="shared" si="24"/>
        <v>47</v>
      </c>
      <c r="M100" s="64">
        <f t="shared" si="20"/>
        <v>1.7104661389621809</v>
      </c>
      <c r="N100" s="130"/>
      <c r="AD100" s="67"/>
    </row>
    <row r="101" spans="1:30" x14ac:dyDescent="0.25">
      <c r="B101" s="67"/>
      <c r="C101" s="33"/>
      <c r="D101" s="64"/>
      <c r="E101" s="130"/>
      <c r="F101" s="35">
        <f t="shared" si="22"/>
        <v>32</v>
      </c>
      <c r="G101" s="64">
        <f t="shared" si="18"/>
        <v>2.2392260334212839</v>
      </c>
      <c r="H101" s="131"/>
      <c r="I101" s="35">
        <f t="shared" si="23"/>
        <v>40</v>
      </c>
      <c r="J101" s="64">
        <f t="shared" si="19"/>
        <v>2.2953386103781885</v>
      </c>
      <c r="K101" s="67"/>
      <c r="L101" s="35">
        <f t="shared" si="24"/>
        <v>48</v>
      </c>
      <c r="M101" s="64">
        <f t="shared" si="20"/>
        <v>2.2983289357959542</v>
      </c>
      <c r="N101" s="130"/>
      <c r="AD101" s="67"/>
    </row>
    <row r="102" spans="1:30" x14ac:dyDescent="0.25">
      <c r="B102" s="41"/>
      <c r="C102" s="41"/>
      <c r="D102" s="41"/>
      <c r="E102" s="41"/>
      <c r="F102" s="138"/>
      <c r="G102" s="41"/>
      <c r="H102" s="139"/>
      <c r="I102" s="41"/>
      <c r="J102" s="140"/>
      <c r="K102" s="41"/>
      <c r="L102" s="81"/>
      <c r="M102" s="41"/>
      <c r="N102" s="82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03"/>
      <c r="AD102" s="67"/>
    </row>
    <row r="103" spans="1:30" x14ac:dyDescent="0.25"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66"/>
      <c r="AD103" s="67"/>
    </row>
    <row r="104" spans="1:30" x14ac:dyDescent="0.25">
      <c r="A104" s="25" t="s">
        <v>22</v>
      </c>
      <c r="B104" s="79" t="s">
        <v>26</v>
      </c>
      <c r="C104" s="41"/>
      <c r="D104" s="130"/>
      <c r="E104" s="41"/>
      <c r="F104" s="138"/>
      <c r="G104" s="41"/>
      <c r="H104" s="139"/>
      <c r="I104" s="41"/>
      <c r="J104" s="140"/>
      <c r="K104" s="41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67"/>
    </row>
    <row r="105" spans="1:30" x14ac:dyDescent="0.25">
      <c r="B105" s="79" t="s">
        <v>88</v>
      </c>
      <c r="C105" s="41"/>
      <c r="D105" s="130"/>
      <c r="E105" s="41"/>
      <c r="F105" s="138"/>
      <c r="G105" s="41"/>
      <c r="H105" s="139"/>
      <c r="I105" s="41"/>
      <c r="J105" s="140"/>
      <c r="K105" s="41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67"/>
    </row>
    <row r="106" spans="1:30" ht="15.75" thickBot="1" x14ac:dyDescent="0.3">
      <c r="B106" s="41"/>
      <c r="C106" s="41"/>
      <c r="D106" s="130"/>
      <c r="E106" s="41"/>
      <c r="F106" s="130"/>
      <c r="G106" s="141"/>
      <c r="H106" s="141"/>
      <c r="I106" s="142"/>
      <c r="J106" s="41"/>
      <c r="K106" s="141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</row>
    <row r="107" spans="1:30" ht="15.75" thickBot="1" x14ac:dyDescent="0.3">
      <c r="B107" s="289" t="s">
        <v>125</v>
      </c>
      <c r="C107" s="289"/>
      <c r="D107" s="289"/>
      <c r="E107" s="289"/>
      <c r="F107" s="290"/>
      <c r="G107" s="143">
        <v>61.4</v>
      </c>
      <c r="H107" s="139"/>
      <c r="I107" s="142"/>
      <c r="J107" s="41"/>
      <c r="K107" s="141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</row>
    <row r="108" spans="1:30" x14ac:dyDescent="0.25">
      <c r="B108" s="41"/>
      <c r="C108" s="144" t="s">
        <v>63</v>
      </c>
      <c r="D108" s="41"/>
      <c r="E108" s="41"/>
      <c r="F108" s="41"/>
      <c r="G108" s="130"/>
      <c r="H108" s="139"/>
      <c r="I108" s="142"/>
      <c r="J108" s="41"/>
      <c r="K108" s="141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</row>
    <row r="109" spans="1:30" ht="15.75" thickBot="1" x14ac:dyDescent="0.3">
      <c r="B109" s="41"/>
      <c r="C109" s="144" t="s">
        <v>64</v>
      </c>
      <c r="D109" s="41"/>
      <c r="E109" s="41"/>
      <c r="F109" s="41"/>
      <c r="G109" s="130"/>
      <c r="H109" s="139"/>
      <c r="I109" s="142"/>
      <c r="J109" s="41"/>
      <c r="K109" s="141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</row>
    <row r="110" spans="1:30" ht="15.75" thickBot="1" x14ac:dyDescent="0.3">
      <c r="B110" s="289" t="s">
        <v>87</v>
      </c>
      <c r="C110" s="289"/>
      <c r="D110" s="289"/>
      <c r="E110" s="289"/>
      <c r="F110" s="290"/>
      <c r="G110" s="145">
        <f>AVERAGE(G94:G95)</f>
        <v>1.4609938434476692</v>
      </c>
      <c r="H110" s="139"/>
      <c r="I110" s="142"/>
      <c r="J110" s="41"/>
      <c r="K110" s="141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</row>
    <row r="111" spans="1:30" ht="15.75" thickBot="1" x14ac:dyDescent="0.3">
      <c r="B111" s="41"/>
      <c r="C111" s="41"/>
      <c r="D111" s="41"/>
      <c r="E111" s="41"/>
      <c r="F111" s="41"/>
      <c r="G111" s="146"/>
      <c r="H111" s="139"/>
      <c r="I111" s="142"/>
      <c r="J111" s="41"/>
      <c r="K111" s="141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</row>
    <row r="112" spans="1:30" ht="15.75" thickBot="1" x14ac:dyDescent="0.3">
      <c r="B112" s="289" t="s">
        <v>28</v>
      </c>
      <c r="C112" s="289"/>
      <c r="D112" s="289"/>
      <c r="E112" s="289"/>
      <c r="F112" s="290"/>
      <c r="G112" s="145">
        <f>G107/G110</f>
        <v>42.026186677903866</v>
      </c>
      <c r="H112" s="139"/>
      <c r="I112" s="142"/>
      <c r="J112" s="41"/>
      <c r="K112" s="141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</row>
    <row r="113" spans="1:29" x14ac:dyDescent="0.25"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</row>
    <row r="114" spans="1:29" x14ac:dyDescent="0.25">
      <c r="B114" s="41"/>
      <c r="C114" s="41"/>
      <c r="D114" s="41"/>
      <c r="E114" s="41"/>
      <c r="F114" s="138"/>
      <c r="G114" s="41"/>
      <c r="H114" s="139"/>
      <c r="I114" s="41"/>
      <c r="J114" s="140"/>
      <c r="K114" s="41"/>
      <c r="L114" s="81"/>
      <c r="M114" s="41"/>
      <c r="N114" s="82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</row>
    <row r="115" spans="1:29" x14ac:dyDescent="0.25">
      <c r="B115" s="41"/>
      <c r="C115" s="41"/>
      <c r="D115" s="41"/>
      <c r="E115" s="41"/>
      <c r="F115" s="138"/>
      <c r="G115" s="41"/>
      <c r="H115" s="139"/>
      <c r="I115" s="41"/>
      <c r="J115" s="140"/>
      <c r="K115" s="41"/>
      <c r="L115" s="81"/>
      <c r="M115" s="41"/>
      <c r="N115" s="82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</row>
    <row r="116" spans="1:29" x14ac:dyDescent="0.25">
      <c r="A116" s="25" t="s">
        <v>24</v>
      </c>
      <c r="B116" s="42" t="s">
        <v>89</v>
      </c>
      <c r="C116" s="67"/>
      <c r="D116" s="130"/>
      <c r="E116" s="131"/>
      <c r="F116" s="130"/>
      <c r="G116" s="131"/>
      <c r="H116" s="131"/>
      <c r="I116" s="130"/>
      <c r="J116" s="67"/>
      <c r="K116" s="131"/>
      <c r="L116" s="81"/>
      <c r="M116" s="41"/>
      <c r="N116" s="82"/>
      <c r="P116" s="147"/>
      <c r="Q116" s="141"/>
    </row>
    <row r="117" spans="1:29" x14ac:dyDescent="0.25">
      <c r="B117" s="283" t="s">
        <v>92</v>
      </c>
      <c r="C117" s="283"/>
      <c r="D117" s="283"/>
      <c r="E117" s="283"/>
      <c r="F117" s="283"/>
      <c r="G117" s="283"/>
      <c r="H117" s="283"/>
      <c r="I117" s="283"/>
      <c r="J117" s="283"/>
      <c r="K117" s="283"/>
      <c r="L117" s="81"/>
      <c r="M117" s="41"/>
      <c r="N117" s="82"/>
    </row>
    <row r="118" spans="1:29" ht="15.75" thickBot="1" x14ac:dyDescent="0.3">
      <c r="B118" s="47"/>
      <c r="C118" s="47"/>
      <c r="D118" s="35"/>
      <c r="E118" s="47"/>
      <c r="F118" s="47"/>
      <c r="G118" s="35"/>
      <c r="H118" s="35"/>
      <c r="I118" s="35"/>
      <c r="J118" s="35"/>
      <c r="K118" s="34"/>
      <c r="L118" s="142"/>
      <c r="M118" s="141"/>
      <c r="N118" s="142"/>
    </row>
    <row r="119" spans="1:29" ht="15.75" thickBot="1" x14ac:dyDescent="0.3">
      <c r="B119" s="47" t="s">
        <v>8</v>
      </c>
      <c r="C119" s="47" t="s">
        <v>9</v>
      </c>
      <c r="D119" s="67"/>
      <c r="E119" s="195" t="s">
        <v>118</v>
      </c>
      <c r="F119" s="47" t="s">
        <v>37</v>
      </c>
      <c r="G119" s="66"/>
      <c r="H119" s="35"/>
      <c r="I119" s="35"/>
      <c r="J119" s="35"/>
      <c r="K119" s="35"/>
      <c r="L119" s="130"/>
      <c r="N119" s="142"/>
    </row>
    <row r="120" spans="1:29" x14ac:dyDescent="0.25">
      <c r="B120" s="119">
        <v>0</v>
      </c>
      <c r="C120" s="148">
        <f>D94*$G$112</f>
        <v>2.0624988712638532</v>
      </c>
      <c r="D120" s="67"/>
      <c r="E120" s="35">
        <f>F94</f>
        <v>25</v>
      </c>
      <c r="F120" s="148">
        <f t="shared" ref="F120:F127" si="25">G94*$G$112</f>
        <v>59.538945910965303</v>
      </c>
      <c r="G120" s="131"/>
      <c r="H120" s="197"/>
      <c r="I120" s="149"/>
      <c r="J120" s="149"/>
      <c r="K120" s="150"/>
      <c r="L120" s="130"/>
      <c r="N120" s="142"/>
    </row>
    <row r="121" spans="1:29" x14ac:dyDescent="0.25">
      <c r="B121" s="119">
        <v>0.25</v>
      </c>
      <c r="C121" s="148">
        <f t="shared" ref="C121:C125" si="26">D95*$G$112</f>
        <v>10.889106943984572</v>
      </c>
      <c r="D121" s="67"/>
      <c r="E121" s="35">
        <f t="shared" ref="E121:E127" si="27">F95</f>
        <v>26</v>
      </c>
      <c r="F121" s="148">
        <f t="shared" si="25"/>
        <v>63.261054089034715</v>
      </c>
      <c r="G121" s="131"/>
      <c r="H121" s="151"/>
      <c r="I121" s="149"/>
      <c r="J121" s="149"/>
      <c r="K121" s="150"/>
      <c r="L121" s="130"/>
      <c r="M121" s="141"/>
      <c r="N121" s="142"/>
    </row>
    <row r="122" spans="1:29" x14ac:dyDescent="0.25">
      <c r="B122" s="119">
        <v>0.5</v>
      </c>
      <c r="C122" s="148">
        <f t="shared" si="26"/>
        <v>21.88910092405861</v>
      </c>
      <c r="D122" s="67"/>
      <c r="E122" s="35">
        <f t="shared" si="27"/>
        <v>27</v>
      </c>
      <c r="F122" s="148">
        <f t="shared" si="25"/>
        <v>81.701568190711257</v>
      </c>
      <c r="G122" s="131"/>
      <c r="H122" s="151"/>
      <c r="I122" s="149"/>
      <c r="J122" s="149"/>
      <c r="K122" s="150"/>
      <c r="L122" s="130"/>
      <c r="M122" s="141"/>
      <c r="N122" s="142"/>
    </row>
    <row r="123" spans="1:29" x14ac:dyDescent="0.25">
      <c r="B123" s="119">
        <v>1</v>
      </c>
      <c r="C123" s="148">
        <f t="shared" si="26"/>
        <v>38.285597327152871</v>
      </c>
      <c r="D123" s="67"/>
      <c r="E123" s="35">
        <f t="shared" si="27"/>
        <v>28</v>
      </c>
      <c r="F123" s="148">
        <f t="shared" si="25"/>
        <v>85.804388526021143</v>
      </c>
      <c r="G123" s="131"/>
      <c r="H123" s="151"/>
      <c r="I123" s="149"/>
      <c r="J123" s="149"/>
      <c r="K123" s="150"/>
      <c r="L123" s="130"/>
      <c r="M123" s="141"/>
      <c r="N123" s="142"/>
    </row>
    <row r="124" spans="1:29" x14ac:dyDescent="0.25">
      <c r="B124" s="119">
        <v>1.5</v>
      </c>
      <c r="C124" s="148">
        <f t="shared" si="26"/>
        <v>61.801041447190208</v>
      </c>
      <c r="D124" s="67"/>
      <c r="E124" s="35">
        <f t="shared" si="27"/>
        <v>29</v>
      </c>
      <c r="F124" s="148">
        <f t="shared" si="25"/>
        <v>69.725768293049995</v>
      </c>
      <c r="G124" s="131"/>
      <c r="H124" s="151"/>
      <c r="I124" s="149"/>
      <c r="J124" s="149"/>
      <c r="K124" s="150"/>
      <c r="L124" s="130"/>
      <c r="M124" s="141"/>
      <c r="N124" s="142"/>
    </row>
    <row r="125" spans="1:29" x14ac:dyDescent="0.25">
      <c r="B125" s="119">
        <v>3</v>
      </c>
      <c r="C125" s="148">
        <f t="shared" si="26"/>
        <v>127.76404298227133</v>
      </c>
      <c r="D125" s="67"/>
      <c r="E125" s="35">
        <f t="shared" si="27"/>
        <v>30</v>
      </c>
      <c r="F125" s="148">
        <f t="shared" si="25"/>
        <v>81.849417572163858</v>
      </c>
      <c r="G125" s="131"/>
      <c r="H125" s="151"/>
      <c r="I125" s="149"/>
      <c r="J125" s="149"/>
      <c r="K125" s="150"/>
      <c r="L125" s="130"/>
      <c r="M125" s="141"/>
      <c r="N125" s="142"/>
    </row>
    <row r="126" spans="1:29" x14ac:dyDescent="0.25">
      <c r="D126" s="67"/>
      <c r="E126" s="35">
        <f t="shared" si="27"/>
        <v>31</v>
      </c>
      <c r="F126" s="148">
        <f t="shared" si="25"/>
        <v>84.17065286096981</v>
      </c>
      <c r="G126" s="131"/>
      <c r="H126" s="151"/>
      <c r="I126" s="149"/>
      <c r="J126" s="149"/>
      <c r="K126" s="150"/>
      <c r="L126" s="130"/>
      <c r="M126" s="141"/>
      <c r="N126" s="142"/>
    </row>
    <row r="127" spans="1:29" x14ac:dyDescent="0.25">
      <c r="D127" s="67"/>
      <c r="E127" s="35">
        <f t="shared" si="27"/>
        <v>32</v>
      </c>
      <c r="F127" s="148">
        <f t="shared" si="25"/>
        <v>94.106131294585083</v>
      </c>
      <c r="G127" s="131"/>
      <c r="H127" s="151"/>
      <c r="I127" s="149"/>
      <c r="J127" s="149"/>
      <c r="K127" s="150"/>
      <c r="L127" s="130"/>
      <c r="M127" s="141"/>
      <c r="N127" s="142"/>
    </row>
    <row r="128" spans="1:29" x14ac:dyDescent="0.25">
      <c r="A128" s="25"/>
      <c r="B128" s="33"/>
      <c r="C128" s="33"/>
      <c r="D128" s="33"/>
      <c r="E128" s="132">
        <f>I94</f>
        <v>33</v>
      </c>
      <c r="F128" s="148">
        <f t="shared" ref="F128:F135" si="28">J94*$G$112</f>
        <v>106.77312705053728</v>
      </c>
      <c r="G128" s="151"/>
      <c r="H128" s="151"/>
      <c r="I128" s="149"/>
      <c r="J128" s="149"/>
      <c r="K128" s="150"/>
      <c r="L128" s="130"/>
      <c r="M128" s="141"/>
      <c r="N128" s="142"/>
    </row>
    <row r="129" spans="1:42" x14ac:dyDescent="0.25">
      <c r="B129" s="33"/>
      <c r="C129" s="33"/>
      <c r="D129" s="33"/>
      <c r="E129" s="132">
        <f t="shared" ref="E129:E135" si="29">I95</f>
        <v>34</v>
      </c>
      <c r="F129" s="148">
        <f t="shared" si="28"/>
        <v>84.31850224242244</v>
      </c>
      <c r="G129" s="151"/>
      <c r="H129" s="151"/>
      <c r="I129" s="149"/>
      <c r="J129" s="149"/>
      <c r="K129" s="150"/>
      <c r="L129" s="130"/>
      <c r="M129" s="131"/>
      <c r="N129" s="130"/>
    </row>
    <row r="130" spans="1:42" x14ac:dyDescent="0.25">
      <c r="B130" s="33"/>
      <c r="C130" s="33"/>
      <c r="D130" s="33"/>
      <c r="E130" s="132">
        <f t="shared" si="29"/>
        <v>35</v>
      </c>
      <c r="F130" s="148">
        <f t="shared" si="28"/>
        <v>110.96835324925503</v>
      </c>
      <c r="G130" s="151"/>
      <c r="H130" s="151"/>
      <c r="I130" s="149"/>
      <c r="J130" s="149"/>
      <c r="K130" s="150"/>
      <c r="L130" s="34"/>
      <c r="M130" s="34"/>
      <c r="N130" s="34"/>
    </row>
    <row r="131" spans="1:42" x14ac:dyDescent="0.25">
      <c r="B131" s="33"/>
      <c r="C131" s="33"/>
      <c r="D131" s="33"/>
      <c r="E131" s="132">
        <f t="shared" si="29"/>
        <v>36</v>
      </c>
      <c r="F131" s="148">
        <f t="shared" si="28"/>
        <v>111.58562441681968</v>
      </c>
      <c r="G131" s="151"/>
      <c r="H131" s="151"/>
      <c r="I131" s="149"/>
      <c r="J131" s="149"/>
      <c r="K131" s="150"/>
      <c r="L131" s="35"/>
      <c r="M131" s="35"/>
      <c r="N131" s="35"/>
    </row>
    <row r="132" spans="1:42" x14ac:dyDescent="0.25">
      <c r="B132" s="33"/>
      <c r="C132" s="33"/>
      <c r="D132" s="33"/>
      <c r="E132" s="132">
        <f t="shared" si="29"/>
        <v>37</v>
      </c>
      <c r="F132" s="148">
        <f t="shared" si="28"/>
        <v>96.989194232910947</v>
      </c>
      <c r="G132" s="151"/>
      <c r="H132" s="153"/>
      <c r="I132" s="160"/>
      <c r="J132" s="199"/>
      <c r="K132" s="33"/>
      <c r="L132" s="35"/>
      <c r="M132" s="35"/>
      <c r="N132" s="66"/>
    </row>
    <row r="133" spans="1:42" x14ac:dyDescent="0.25">
      <c r="B133" s="33"/>
      <c r="C133" s="33"/>
      <c r="D133" s="33"/>
      <c r="E133" s="132">
        <f t="shared" si="29"/>
        <v>38</v>
      </c>
      <c r="F133" s="148">
        <f t="shared" si="28"/>
        <v>105.57924329530748</v>
      </c>
      <c r="G133" s="151"/>
      <c r="H133" s="153"/>
      <c r="I133" s="160"/>
      <c r="J133" s="33"/>
      <c r="K133" s="33"/>
      <c r="L133" s="152"/>
      <c r="M133" s="33"/>
      <c r="N133" s="67"/>
    </row>
    <row r="134" spans="1:42" x14ac:dyDescent="0.25">
      <c r="B134" s="33"/>
      <c r="C134" s="33"/>
      <c r="D134" s="33"/>
      <c r="E134" s="132">
        <f t="shared" si="29"/>
        <v>39</v>
      </c>
      <c r="F134" s="148">
        <f t="shared" si="28"/>
        <v>87.342022093128264</v>
      </c>
      <c r="G134" s="151"/>
      <c r="H134" s="153"/>
      <c r="I134" s="29"/>
      <c r="J134" s="26"/>
      <c r="L134" s="152"/>
      <c r="M134" s="33"/>
      <c r="N134" s="67"/>
    </row>
    <row r="135" spans="1:42" x14ac:dyDescent="0.25">
      <c r="B135" s="33"/>
      <c r="C135" s="33"/>
      <c r="D135" s="33"/>
      <c r="E135" s="132">
        <f t="shared" si="29"/>
        <v>40</v>
      </c>
      <c r="F135" s="148">
        <f t="shared" si="28"/>
        <v>96.464328928754199</v>
      </c>
      <c r="G135" s="151"/>
      <c r="H135" s="153"/>
      <c r="I135" s="29"/>
      <c r="J135" s="26"/>
      <c r="L135" s="152"/>
      <c r="M135" s="33"/>
      <c r="N135" s="67"/>
    </row>
    <row r="136" spans="1:42" x14ac:dyDescent="0.25">
      <c r="B136" s="156"/>
      <c r="C136" s="156"/>
      <c r="D136" s="156"/>
      <c r="E136" s="132">
        <f>L94</f>
        <v>41</v>
      </c>
      <c r="F136" s="148">
        <f t="shared" ref="F136:F143" si="30">M94*$G$112</f>
        <v>59.402185233121649</v>
      </c>
      <c r="G136" s="154"/>
      <c r="H136" s="153"/>
      <c r="I136" s="25"/>
      <c r="J136" s="25"/>
      <c r="L136" s="152"/>
      <c r="M136" s="33"/>
      <c r="N136" s="67"/>
    </row>
    <row r="137" spans="1:42" x14ac:dyDescent="0.25">
      <c r="B137" s="33"/>
      <c r="C137" s="33"/>
      <c r="D137" s="33"/>
      <c r="E137" s="132">
        <f t="shared" ref="E137:E143" si="31">L95</f>
        <v>42</v>
      </c>
      <c r="F137" s="148">
        <f t="shared" si="30"/>
        <v>63.848755380308823</v>
      </c>
      <c r="G137" s="151"/>
      <c r="H137" s="153"/>
      <c r="I137" s="29"/>
      <c r="J137" s="26"/>
      <c r="L137" s="152"/>
      <c r="M137" s="33"/>
      <c r="N137" s="67"/>
    </row>
    <row r="138" spans="1:42" x14ac:dyDescent="0.25">
      <c r="B138" s="33"/>
      <c r="C138" s="33"/>
      <c r="D138" s="33"/>
      <c r="E138" s="132">
        <f t="shared" si="31"/>
        <v>43</v>
      </c>
      <c r="F138" s="148">
        <f t="shared" si="30"/>
        <v>64.192505192186132</v>
      </c>
      <c r="G138" s="151"/>
      <c r="H138" s="153"/>
      <c r="I138" s="29"/>
      <c r="J138" s="26"/>
      <c r="L138" s="152"/>
      <c r="M138" s="33"/>
      <c r="N138" s="67"/>
      <c r="P138" s="147"/>
      <c r="Q138" s="141"/>
      <c r="R138" s="142"/>
      <c r="S138" s="142"/>
    </row>
    <row r="139" spans="1:42" x14ac:dyDescent="0.25">
      <c r="B139" s="33"/>
      <c r="C139" s="33"/>
      <c r="D139" s="33"/>
      <c r="E139" s="132">
        <f t="shared" si="31"/>
        <v>44</v>
      </c>
      <c r="F139" s="148">
        <f t="shared" si="30"/>
        <v>78.840682659603289</v>
      </c>
      <c r="G139" s="151"/>
      <c r="H139" s="153"/>
      <c r="I139" s="29"/>
      <c r="J139" s="26"/>
      <c r="L139" s="152"/>
      <c r="M139" s="33"/>
      <c r="N139" s="67"/>
      <c r="P139" s="147"/>
      <c r="Q139" s="141"/>
      <c r="R139" s="142"/>
      <c r="S139" s="142"/>
    </row>
    <row r="140" spans="1:42" x14ac:dyDescent="0.25">
      <c r="B140" s="33"/>
      <c r="C140" s="33"/>
      <c r="D140" s="33"/>
      <c r="E140" s="132">
        <f t="shared" si="31"/>
        <v>45</v>
      </c>
      <c r="F140" s="148">
        <f t="shared" si="30"/>
        <v>91.592691809890766</v>
      </c>
      <c r="G140" s="151"/>
      <c r="H140" s="153"/>
      <c r="I140" s="29"/>
      <c r="J140" s="26"/>
      <c r="L140" s="152"/>
      <c r="M140" s="33"/>
      <c r="N140" s="67"/>
      <c r="P140" s="147"/>
      <c r="Q140" s="141"/>
      <c r="R140" s="142"/>
      <c r="S140" s="142"/>
    </row>
    <row r="141" spans="1:42" x14ac:dyDescent="0.25">
      <c r="B141" s="33"/>
      <c r="C141" s="33"/>
      <c r="D141" s="33"/>
      <c r="E141" s="132">
        <f t="shared" si="31"/>
        <v>46</v>
      </c>
      <c r="F141" s="148">
        <f t="shared" si="30"/>
        <v>90.210300093308859</v>
      </c>
      <c r="G141" s="151"/>
      <c r="H141" s="153"/>
      <c r="I141" s="29"/>
      <c r="J141" s="26"/>
      <c r="L141" s="77"/>
      <c r="M141" s="67"/>
      <c r="N141" s="78"/>
      <c r="P141" s="147"/>
      <c r="Q141" s="141"/>
      <c r="R141" s="142"/>
      <c r="S141" s="142"/>
    </row>
    <row r="142" spans="1:42" s="25" customFormat="1" x14ac:dyDescent="0.25">
      <c r="A142" s="26"/>
      <c r="B142" s="33"/>
      <c r="C142" s="33"/>
      <c r="D142" s="33"/>
      <c r="E142" s="132">
        <f t="shared" si="31"/>
        <v>47</v>
      </c>
      <c r="F142" s="148">
        <f t="shared" si="30"/>
        <v>71.884369262258076</v>
      </c>
      <c r="G142" s="151"/>
      <c r="H142" s="153"/>
      <c r="I142" s="29"/>
      <c r="J142" s="26"/>
      <c r="K142" s="26"/>
      <c r="L142" s="185"/>
      <c r="M142" s="42"/>
      <c r="N142" s="186"/>
      <c r="P142" s="157"/>
      <c r="Q142" s="158"/>
      <c r="R142" s="159"/>
      <c r="S142" s="15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</row>
    <row r="143" spans="1:42" x14ac:dyDescent="0.25">
      <c r="B143" s="33"/>
      <c r="C143" s="33"/>
      <c r="D143" s="33"/>
      <c r="E143" s="132">
        <f t="shared" si="31"/>
        <v>48</v>
      </c>
      <c r="F143" s="148">
        <f t="shared" si="30"/>
        <v>96.590000902988905</v>
      </c>
      <c r="G143" s="151"/>
      <c r="H143" s="153"/>
      <c r="I143" s="33"/>
      <c r="J143" s="67"/>
      <c r="L143" s="77"/>
      <c r="M143" s="67"/>
      <c r="N143" s="78"/>
      <c r="R143" s="142"/>
      <c r="S143" s="142"/>
    </row>
    <row r="144" spans="1:42" x14ac:dyDescent="0.25">
      <c r="L144" s="77"/>
      <c r="M144" s="67"/>
      <c r="N144" s="78"/>
      <c r="R144" s="142"/>
      <c r="S144" s="142"/>
    </row>
    <row r="145" spans="1:19" x14ac:dyDescent="0.25">
      <c r="A145" s="25" t="s">
        <v>25</v>
      </c>
      <c r="B145" s="25" t="s">
        <v>74</v>
      </c>
      <c r="L145" s="77"/>
      <c r="M145" s="67"/>
      <c r="N145" s="78"/>
      <c r="R145" s="142"/>
      <c r="S145" s="142"/>
    </row>
    <row r="146" spans="1:19" x14ac:dyDescent="0.25">
      <c r="A146" s="25"/>
      <c r="C146" s="26" t="s">
        <v>71</v>
      </c>
      <c r="L146" s="77"/>
      <c r="M146" s="67"/>
      <c r="N146" s="78"/>
      <c r="R146" s="142"/>
      <c r="S146" s="142"/>
    </row>
    <row r="147" spans="1:19" x14ac:dyDescent="0.25">
      <c r="A147" s="25"/>
      <c r="C147" s="26" t="s">
        <v>107</v>
      </c>
      <c r="L147" s="77"/>
      <c r="M147" s="67"/>
      <c r="N147" s="78"/>
    </row>
    <row r="148" spans="1:19" x14ac:dyDescent="0.25">
      <c r="A148" s="25"/>
      <c r="C148" s="26" t="s">
        <v>72</v>
      </c>
      <c r="L148" s="77"/>
      <c r="M148" s="67"/>
      <c r="N148" s="78"/>
    </row>
    <row r="149" spans="1:19" x14ac:dyDescent="0.25">
      <c r="A149" s="25"/>
      <c r="C149" s="26" t="s">
        <v>108</v>
      </c>
      <c r="L149" s="77"/>
      <c r="M149" s="67"/>
      <c r="N149" s="78"/>
    </row>
    <row r="150" spans="1:19" x14ac:dyDescent="0.25">
      <c r="L150" s="77"/>
      <c r="M150" s="67"/>
      <c r="N150" s="78"/>
    </row>
    <row r="151" spans="1:19" x14ac:dyDescent="0.25">
      <c r="L151" s="77"/>
      <c r="M151" s="67"/>
      <c r="N151" s="78"/>
    </row>
    <row r="152" spans="1:19" x14ac:dyDescent="0.25">
      <c r="L152" s="77"/>
      <c r="M152" s="67"/>
      <c r="N152" s="78"/>
    </row>
    <row r="153" spans="1:19" x14ac:dyDescent="0.25">
      <c r="L153" s="77"/>
      <c r="M153" s="67"/>
      <c r="N153" s="78"/>
    </row>
    <row r="154" spans="1:19" x14ac:dyDescent="0.25">
      <c r="L154" s="77"/>
      <c r="M154" s="67"/>
      <c r="N154" s="78"/>
    </row>
    <row r="155" spans="1:19" x14ac:dyDescent="0.25">
      <c r="L155" s="152"/>
      <c r="M155" s="33"/>
      <c r="N155" s="161"/>
    </row>
    <row r="156" spans="1:19" x14ac:dyDescent="0.25">
      <c r="B156" s="33"/>
      <c r="C156" s="33"/>
      <c r="D156" s="33"/>
      <c r="E156" s="33"/>
      <c r="F156" s="108"/>
      <c r="G156" s="33"/>
      <c r="H156" s="151"/>
      <c r="I156" s="153"/>
      <c r="J156" s="155"/>
      <c r="L156" s="152"/>
      <c r="M156" s="33"/>
      <c r="N156" s="161"/>
    </row>
    <row r="157" spans="1:19" x14ac:dyDescent="0.25">
      <c r="I157" s="153"/>
      <c r="J157" s="155"/>
    </row>
    <row r="158" spans="1:19" x14ac:dyDescent="0.25">
      <c r="I158" s="153"/>
      <c r="J158" s="155"/>
    </row>
    <row r="159" spans="1:19" x14ac:dyDescent="0.25">
      <c r="I159" s="153"/>
      <c r="J159" s="155"/>
    </row>
    <row r="160" spans="1:19" x14ac:dyDescent="0.25">
      <c r="I160" s="153"/>
      <c r="J160" s="155"/>
    </row>
    <row r="161" spans="9:10" x14ac:dyDescent="0.25">
      <c r="I161" s="153"/>
      <c r="J161" s="155"/>
    </row>
  </sheetData>
  <mergeCells count="19">
    <mergeCell ref="B11:N11"/>
    <mergeCell ref="C14:E14"/>
    <mergeCell ref="F14:H14"/>
    <mergeCell ref="I14:K14"/>
    <mergeCell ref="L14:N14"/>
    <mergeCell ref="B107:F107"/>
    <mergeCell ref="B110:F110"/>
    <mergeCell ref="B112:F112"/>
    <mergeCell ref="B117:K117"/>
    <mergeCell ref="B25:AA25"/>
    <mergeCell ref="D28:O28"/>
    <mergeCell ref="Q28:AB28"/>
    <mergeCell ref="C42:N42"/>
    <mergeCell ref="B54:N54"/>
    <mergeCell ref="C57:E57"/>
    <mergeCell ref="F57:H57"/>
    <mergeCell ref="I57:K57"/>
    <mergeCell ref="L57:N57"/>
    <mergeCell ref="B68:N6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1"/>
  <sheetViews>
    <sheetView topLeftCell="A128" workbookViewId="0">
      <selection activeCell="G110" sqref="G110"/>
    </sheetView>
  </sheetViews>
  <sheetFormatPr defaultRowHeight="15" x14ac:dyDescent="0.25"/>
  <cols>
    <col min="1" max="2" width="12" style="26" customWidth="1"/>
    <col min="3" max="3" width="11.140625" style="26" customWidth="1"/>
    <col min="4" max="4" width="10.85546875" style="26" bestFit="1" customWidth="1"/>
    <col min="5" max="5" width="10.7109375" style="26" bestFit="1" customWidth="1"/>
    <col min="6" max="6" width="11.140625" style="27" customWidth="1"/>
    <col min="7" max="7" width="11.140625" style="26" customWidth="1"/>
    <col min="8" max="8" width="12.140625" style="28" customWidth="1"/>
    <col min="9" max="9" width="12.28515625" style="26" bestFit="1" customWidth="1"/>
    <col min="10" max="10" width="11.140625" style="29" customWidth="1"/>
    <col min="11" max="11" width="11.140625" style="26" customWidth="1"/>
    <col min="12" max="12" width="11.140625" style="32" customWidth="1"/>
    <col min="13" max="13" width="11.140625" style="26" customWidth="1"/>
    <col min="14" max="14" width="11.140625" style="30" customWidth="1"/>
    <col min="15" max="15" width="9.7109375" style="26" customWidth="1"/>
    <col min="16" max="16" width="9.85546875" style="26" customWidth="1"/>
    <col min="17" max="17" width="10.7109375" style="41" customWidth="1"/>
    <col min="18" max="18" width="9.42578125" style="41" customWidth="1"/>
    <col min="19" max="19" width="8.7109375" style="41" customWidth="1"/>
    <col min="20" max="42" width="9.140625" style="41"/>
    <col min="43" max="16384" width="9.140625" style="26"/>
  </cols>
  <sheetData>
    <row r="1" spans="1:28" x14ac:dyDescent="0.25">
      <c r="A1" s="25" t="s">
        <v>85</v>
      </c>
      <c r="K1" s="25" t="s">
        <v>46</v>
      </c>
      <c r="L1" s="26"/>
    </row>
    <row r="2" spans="1:28" x14ac:dyDescent="0.25">
      <c r="A2" s="25" t="s">
        <v>47</v>
      </c>
      <c r="K2" s="25" t="s">
        <v>111</v>
      </c>
      <c r="L2" s="26"/>
    </row>
    <row r="3" spans="1:28" x14ac:dyDescent="0.25">
      <c r="A3" s="25"/>
      <c r="K3" s="25" t="s">
        <v>112</v>
      </c>
      <c r="L3" s="26"/>
    </row>
    <row r="4" spans="1:28" x14ac:dyDescent="0.25">
      <c r="A4" s="25" t="s">
        <v>44</v>
      </c>
      <c r="B4" s="26">
        <v>3</v>
      </c>
      <c r="D4" s="25"/>
      <c r="K4" s="25" t="s">
        <v>113</v>
      </c>
      <c r="L4" s="26"/>
    </row>
    <row r="5" spans="1:28" ht="13.5" customHeight="1" x14ac:dyDescent="0.25">
      <c r="A5" s="25" t="s">
        <v>15</v>
      </c>
      <c r="B5" s="257"/>
      <c r="K5" s="25" t="s">
        <v>94</v>
      </c>
      <c r="L5" s="26"/>
    </row>
    <row r="6" spans="1:28" x14ac:dyDescent="0.25">
      <c r="A6" s="25" t="s">
        <v>13</v>
      </c>
      <c r="K6" s="25" t="s">
        <v>66</v>
      </c>
      <c r="L6" s="26"/>
    </row>
    <row r="7" spans="1:28" ht="17.25" x14ac:dyDescent="0.25">
      <c r="A7" s="25" t="s">
        <v>45</v>
      </c>
      <c r="B7" s="25" t="s">
        <v>102</v>
      </c>
      <c r="K7" s="25" t="s">
        <v>114</v>
      </c>
      <c r="L7" s="26"/>
    </row>
    <row r="8" spans="1:28" x14ac:dyDescent="0.25">
      <c r="B8" s="25" t="s">
        <v>41</v>
      </c>
      <c r="K8" s="25" t="s">
        <v>115</v>
      </c>
      <c r="L8" s="26"/>
    </row>
    <row r="9" spans="1:28" x14ac:dyDescent="0.25">
      <c r="A9" s="25"/>
      <c r="B9" s="25"/>
      <c r="K9" s="25" t="s">
        <v>68</v>
      </c>
    </row>
    <row r="10" spans="1:28" x14ac:dyDescent="0.25">
      <c r="A10" s="25"/>
      <c r="B10" s="33"/>
    </row>
    <row r="11" spans="1:28" x14ac:dyDescent="0.25">
      <c r="A11" s="25" t="s">
        <v>21</v>
      </c>
      <c r="B11" s="296" t="s">
        <v>40</v>
      </c>
      <c r="C11" s="296"/>
      <c r="D11" s="296"/>
      <c r="E11" s="296"/>
      <c r="F11" s="296"/>
      <c r="G11" s="296"/>
      <c r="H11" s="296"/>
      <c r="I11" s="296"/>
      <c r="J11" s="296"/>
      <c r="K11" s="296"/>
      <c r="L11" s="296"/>
      <c r="M11" s="296"/>
      <c r="N11" s="296"/>
      <c r="O11" s="41"/>
      <c r="P11" s="41"/>
      <c r="AB11" s="26"/>
    </row>
    <row r="12" spans="1:28" x14ac:dyDescent="0.25">
      <c r="A12" s="25"/>
      <c r="B12" s="232"/>
      <c r="C12" s="232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41"/>
      <c r="P12" s="41"/>
      <c r="AB12" s="26"/>
    </row>
    <row r="13" spans="1:28" ht="15.75" thickBot="1" x14ac:dyDescent="0.3">
      <c r="B13" s="47"/>
      <c r="C13" s="36">
        <v>1</v>
      </c>
      <c r="D13" s="37">
        <v>2</v>
      </c>
      <c r="E13" s="38">
        <v>3</v>
      </c>
      <c r="F13" s="39">
        <v>4</v>
      </c>
      <c r="G13" s="39">
        <v>5</v>
      </c>
      <c r="H13" s="39">
        <v>6</v>
      </c>
      <c r="I13" s="234">
        <v>7</v>
      </c>
      <c r="J13" s="39">
        <v>8</v>
      </c>
      <c r="K13" s="40">
        <v>9</v>
      </c>
      <c r="L13" s="39">
        <v>10</v>
      </c>
      <c r="M13" s="39">
        <v>11</v>
      </c>
      <c r="N13" s="40">
        <v>12</v>
      </c>
      <c r="O13" s="41"/>
      <c r="P13" s="41"/>
      <c r="AB13" s="26"/>
    </row>
    <row r="14" spans="1:28" ht="15.75" thickBot="1" x14ac:dyDescent="0.3">
      <c r="B14" s="228"/>
      <c r="C14" s="304" t="s">
        <v>36</v>
      </c>
      <c r="D14" s="301"/>
      <c r="E14" s="305"/>
      <c r="F14" s="303" t="s">
        <v>119</v>
      </c>
      <c r="G14" s="301"/>
      <c r="H14" s="301"/>
      <c r="I14" s="301" t="s">
        <v>119</v>
      </c>
      <c r="J14" s="301"/>
      <c r="K14" s="301"/>
      <c r="L14" s="301" t="s">
        <v>119</v>
      </c>
      <c r="M14" s="301"/>
      <c r="N14" s="302"/>
      <c r="O14" s="41"/>
      <c r="P14" s="41"/>
      <c r="AB14" s="26"/>
    </row>
    <row r="15" spans="1:28" x14ac:dyDescent="0.25">
      <c r="B15" s="167" t="s">
        <v>0</v>
      </c>
      <c r="C15" s="168">
        <v>0</v>
      </c>
      <c r="D15" s="49">
        <v>0</v>
      </c>
      <c r="E15" s="49">
        <v>0</v>
      </c>
      <c r="F15" s="235">
        <v>25</v>
      </c>
      <c r="G15" s="212">
        <f t="shared" ref="G15:G22" si="0">F15</f>
        <v>25</v>
      </c>
      <c r="H15" s="212">
        <f t="shared" ref="H15:H22" si="1">F15</f>
        <v>25</v>
      </c>
      <c r="I15" s="211">
        <v>33</v>
      </c>
      <c r="J15" s="212">
        <f t="shared" ref="J15:J22" si="2">I15</f>
        <v>33</v>
      </c>
      <c r="K15" s="213">
        <f t="shared" ref="K15:K22" si="3">I15</f>
        <v>33</v>
      </c>
      <c r="L15" s="211">
        <v>41</v>
      </c>
      <c r="M15" s="51">
        <f t="shared" ref="M15:M22" si="4">L15</f>
        <v>41</v>
      </c>
      <c r="N15" s="118">
        <f t="shared" ref="N15:N22" si="5">L15</f>
        <v>41</v>
      </c>
      <c r="O15" s="41"/>
      <c r="P15" s="41"/>
      <c r="AB15" s="26"/>
    </row>
    <row r="16" spans="1:28" x14ac:dyDescent="0.25">
      <c r="B16" s="170" t="s">
        <v>1</v>
      </c>
      <c r="C16" s="59">
        <v>0.25</v>
      </c>
      <c r="D16" s="60">
        <v>0.25</v>
      </c>
      <c r="E16" s="60">
        <v>0.25</v>
      </c>
      <c r="F16" s="236">
        <v>26</v>
      </c>
      <c r="G16" s="215">
        <f t="shared" si="0"/>
        <v>26</v>
      </c>
      <c r="H16" s="215">
        <f t="shared" si="1"/>
        <v>26</v>
      </c>
      <c r="I16" s="214">
        <v>34</v>
      </c>
      <c r="J16" s="215">
        <f t="shared" si="2"/>
        <v>34</v>
      </c>
      <c r="K16" s="216">
        <f t="shared" si="3"/>
        <v>34</v>
      </c>
      <c r="L16" s="214">
        <v>42</v>
      </c>
      <c r="M16" s="62">
        <f t="shared" si="4"/>
        <v>42</v>
      </c>
      <c r="N16" s="171">
        <f t="shared" si="5"/>
        <v>42</v>
      </c>
      <c r="O16" s="41"/>
      <c r="P16" s="41"/>
      <c r="AB16" s="26"/>
    </row>
    <row r="17" spans="1:28" x14ac:dyDescent="0.25">
      <c r="B17" s="172" t="s">
        <v>2</v>
      </c>
      <c r="C17" s="173">
        <v>0.5</v>
      </c>
      <c r="D17" s="64">
        <v>0.5</v>
      </c>
      <c r="E17" s="64">
        <v>0.5</v>
      </c>
      <c r="F17" s="237">
        <v>27</v>
      </c>
      <c r="G17" s="148">
        <f t="shared" si="0"/>
        <v>27</v>
      </c>
      <c r="H17" s="148">
        <f t="shared" si="1"/>
        <v>27</v>
      </c>
      <c r="I17" s="217">
        <v>35</v>
      </c>
      <c r="J17" s="148">
        <f t="shared" si="2"/>
        <v>35</v>
      </c>
      <c r="K17" s="218">
        <f t="shared" si="3"/>
        <v>35</v>
      </c>
      <c r="L17" s="217">
        <v>43</v>
      </c>
      <c r="M17" s="66">
        <f t="shared" si="4"/>
        <v>43</v>
      </c>
      <c r="N17" s="129">
        <f t="shared" si="5"/>
        <v>43</v>
      </c>
      <c r="O17" s="67"/>
      <c r="P17" s="66"/>
      <c r="Q17" s="68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26"/>
    </row>
    <row r="18" spans="1:28" x14ac:dyDescent="0.25">
      <c r="B18" s="170" t="s">
        <v>3</v>
      </c>
      <c r="C18" s="59">
        <v>1</v>
      </c>
      <c r="D18" s="60">
        <v>1</v>
      </c>
      <c r="E18" s="60">
        <v>1</v>
      </c>
      <c r="F18" s="236">
        <v>28</v>
      </c>
      <c r="G18" s="215">
        <f t="shared" si="0"/>
        <v>28</v>
      </c>
      <c r="H18" s="215">
        <f t="shared" si="1"/>
        <v>28</v>
      </c>
      <c r="I18" s="214">
        <v>36</v>
      </c>
      <c r="J18" s="215">
        <f t="shared" si="2"/>
        <v>36</v>
      </c>
      <c r="K18" s="216">
        <f t="shared" si="3"/>
        <v>36</v>
      </c>
      <c r="L18" s="214">
        <v>44</v>
      </c>
      <c r="M18" s="62">
        <f t="shared" si="4"/>
        <v>44</v>
      </c>
      <c r="N18" s="171">
        <f t="shared" si="5"/>
        <v>44</v>
      </c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26"/>
    </row>
    <row r="19" spans="1:28" x14ac:dyDescent="0.25">
      <c r="B19" s="172" t="s">
        <v>4</v>
      </c>
      <c r="C19" s="173">
        <v>1.5</v>
      </c>
      <c r="D19" s="64">
        <v>1.5</v>
      </c>
      <c r="E19" s="64">
        <v>1.5</v>
      </c>
      <c r="F19" s="237">
        <v>29</v>
      </c>
      <c r="G19" s="148">
        <f t="shared" si="0"/>
        <v>29</v>
      </c>
      <c r="H19" s="148">
        <f t="shared" si="1"/>
        <v>29</v>
      </c>
      <c r="I19" s="217">
        <v>37</v>
      </c>
      <c r="J19" s="148">
        <f t="shared" si="2"/>
        <v>37</v>
      </c>
      <c r="K19" s="218">
        <f t="shared" si="3"/>
        <v>37</v>
      </c>
      <c r="L19" s="217">
        <v>45</v>
      </c>
      <c r="M19" s="66">
        <f t="shared" si="4"/>
        <v>45</v>
      </c>
      <c r="N19" s="129">
        <f t="shared" si="5"/>
        <v>45</v>
      </c>
      <c r="O19" s="66"/>
      <c r="P19" s="41"/>
      <c r="AB19" s="26"/>
    </row>
    <row r="20" spans="1:28" x14ac:dyDescent="0.25">
      <c r="B20" s="170" t="s">
        <v>5</v>
      </c>
      <c r="C20" s="59">
        <v>3</v>
      </c>
      <c r="D20" s="60">
        <v>3</v>
      </c>
      <c r="E20" s="60">
        <v>3</v>
      </c>
      <c r="F20" s="236">
        <v>30</v>
      </c>
      <c r="G20" s="215">
        <f t="shared" si="0"/>
        <v>30</v>
      </c>
      <c r="H20" s="215">
        <f t="shared" si="1"/>
        <v>30</v>
      </c>
      <c r="I20" s="214">
        <v>38</v>
      </c>
      <c r="J20" s="215">
        <f t="shared" si="2"/>
        <v>38</v>
      </c>
      <c r="K20" s="216">
        <f t="shared" si="3"/>
        <v>38</v>
      </c>
      <c r="L20" s="214">
        <v>46</v>
      </c>
      <c r="M20" s="62">
        <f t="shared" si="4"/>
        <v>46</v>
      </c>
      <c r="N20" s="171">
        <f t="shared" si="5"/>
        <v>46</v>
      </c>
      <c r="O20" s="41"/>
      <c r="P20" s="41"/>
      <c r="AB20" s="26"/>
    </row>
    <row r="21" spans="1:28" x14ac:dyDescent="0.25">
      <c r="B21" s="172" t="s">
        <v>6</v>
      </c>
      <c r="C21" s="173"/>
      <c r="D21" s="64"/>
      <c r="E21" s="64"/>
      <c r="F21" s="237">
        <v>31</v>
      </c>
      <c r="G21" s="148">
        <f t="shared" si="0"/>
        <v>31</v>
      </c>
      <c r="H21" s="148">
        <f t="shared" si="1"/>
        <v>31</v>
      </c>
      <c r="I21" s="217">
        <v>39</v>
      </c>
      <c r="J21" s="148">
        <f t="shared" si="2"/>
        <v>39</v>
      </c>
      <c r="K21" s="218">
        <f t="shared" si="3"/>
        <v>39</v>
      </c>
      <c r="L21" s="217">
        <v>47</v>
      </c>
      <c r="M21" s="66">
        <f t="shared" si="4"/>
        <v>47</v>
      </c>
      <c r="N21" s="129">
        <f t="shared" si="5"/>
        <v>47</v>
      </c>
      <c r="O21" s="41"/>
      <c r="P21" s="41"/>
      <c r="AB21" s="26"/>
    </row>
    <row r="22" spans="1:28" ht="15.75" thickBot="1" x14ac:dyDescent="0.3">
      <c r="B22" s="174" t="s">
        <v>7</v>
      </c>
      <c r="C22" s="175"/>
      <c r="D22" s="176"/>
      <c r="E22" s="176"/>
      <c r="F22" s="238">
        <v>32</v>
      </c>
      <c r="G22" s="220">
        <f t="shared" si="0"/>
        <v>32</v>
      </c>
      <c r="H22" s="220">
        <f t="shared" si="1"/>
        <v>32</v>
      </c>
      <c r="I22" s="219">
        <v>40</v>
      </c>
      <c r="J22" s="220">
        <f t="shared" si="2"/>
        <v>40</v>
      </c>
      <c r="K22" s="221">
        <f t="shared" si="3"/>
        <v>40</v>
      </c>
      <c r="L22" s="219">
        <v>48</v>
      </c>
      <c r="M22" s="231">
        <f t="shared" si="4"/>
        <v>48</v>
      </c>
      <c r="N22" s="178">
        <f t="shared" si="5"/>
        <v>48</v>
      </c>
      <c r="O22" s="41"/>
      <c r="P22" s="41"/>
      <c r="AB22" s="26"/>
    </row>
    <row r="23" spans="1:28" x14ac:dyDescent="0.25"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AB23" s="26"/>
    </row>
    <row r="24" spans="1:28" x14ac:dyDescent="0.25"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AB24" s="26"/>
    </row>
    <row r="25" spans="1:28" x14ac:dyDescent="0.25">
      <c r="A25" s="25" t="s">
        <v>19</v>
      </c>
      <c r="B25" s="300" t="s">
        <v>116</v>
      </c>
      <c r="C25" s="300"/>
      <c r="D25" s="300"/>
      <c r="E25" s="300"/>
      <c r="F25" s="300"/>
      <c r="G25" s="300"/>
      <c r="H25" s="300"/>
      <c r="I25" s="300"/>
      <c r="J25" s="300"/>
      <c r="K25" s="300"/>
      <c r="L25" s="300"/>
      <c r="M25" s="300"/>
      <c r="N25" s="300"/>
      <c r="O25" s="300"/>
      <c r="P25" s="300"/>
      <c r="Q25" s="300"/>
      <c r="R25" s="300"/>
      <c r="S25" s="300"/>
      <c r="T25" s="300"/>
      <c r="U25" s="300"/>
      <c r="V25" s="300"/>
      <c r="W25" s="300"/>
      <c r="X25" s="300"/>
      <c r="Y25" s="300"/>
      <c r="Z25" s="300"/>
      <c r="AA25" s="300"/>
      <c r="AB25" s="26"/>
    </row>
    <row r="26" spans="1:28" x14ac:dyDescent="0.25">
      <c r="B26" s="83" t="s">
        <v>14</v>
      </c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26"/>
    </row>
    <row r="27" spans="1:28" ht="15.75" thickBot="1" x14ac:dyDescent="0.3"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26"/>
    </row>
    <row r="28" spans="1:28" ht="15.75" thickBot="1" x14ac:dyDescent="0.3">
      <c r="B28" s="41"/>
      <c r="C28" s="41"/>
      <c r="D28" s="297" t="s">
        <v>79</v>
      </c>
      <c r="E28" s="298"/>
      <c r="F28" s="298"/>
      <c r="G28" s="298"/>
      <c r="H28" s="298"/>
      <c r="I28" s="298"/>
      <c r="J28" s="298"/>
      <c r="K28" s="298"/>
      <c r="L28" s="298"/>
      <c r="M28" s="298"/>
      <c r="N28" s="298"/>
      <c r="O28" s="299"/>
      <c r="P28" s="41"/>
      <c r="Q28" s="297" t="s">
        <v>80</v>
      </c>
      <c r="R28" s="298"/>
      <c r="S28" s="298"/>
      <c r="T28" s="298"/>
      <c r="U28" s="298"/>
      <c r="V28" s="298"/>
      <c r="W28" s="298"/>
      <c r="X28" s="298"/>
      <c r="Y28" s="298"/>
      <c r="Z28" s="298"/>
      <c r="AA28" s="298"/>
      <c r="AB28" s="299"/>
    </row>
    <row r="29" spans="1:28" ht="15.75" thickBot="1" x14ac:dyDescent="0.3">
      <c r="A29" s="87"/>
      <c r="B29" s="184"/>
      <c r="C29" s="41" t="s">
        <v>131</v>
      </c>
      <c r="D29" s="259">
        <v>1</v>
      </c>
      <c r="E29" s="88">
        <v>2</v>
      </c>
      <c r="F29" s="88">
        <v>3</v>
      </c>
      <c r="G29" s="89">
        <v>4</v>
      </c>
      <c r="H29" s="260">
        <v>5</v>
      </c>
      <c r="I29" s="90">
        <v>6</v>
      </c>
      <c r="J29" s="88">
        <v>7</v>
      </c>
      <c r="K29" s="88">
        <v>8</v>
      </c>
      <c r="L29" s="88">
        <v>9</v>
      </c>
      <c r="M29" s="89">
        <v>10</v>
      </c>
      <c r="N29" s="260">
        <v>11</v>
      </c>
      <c r="O29" s="261">
        <v>12</v>
      </c>
      <c r="P29" s="41"/>
      <c r="Q29" s="259">
        <v>1</v>
      </c>
      <c r="R29" s="260">
        <v>2</v>
      </c>
      <c r="S29" s="260">
        <v>3</v>
      </c>
      <c r="T29" s="89">
        <v>4</v>
      </c>
      <c r="U29" s="260">
        <v>5</v>
      </c>
      <c r="V29" s="90">
        <v>6</v>
      </c>
      <c r="W29" s="260">
        <v>7</v>
      </c>
      <c r="X29" s="260">
        <v>8</v>
      </c>
      <c r="Y29" s="260">
        <v>9</v>
      </c>
      <c r="Z29" s="89">
        <v>10</v>
      </c>
      <c r="AA29" s="260">
        <v>11</v>
      </c>
      <c r="AB29" s="261">
        <v>12</v>
      </c>
    </row>
    <row r="30" spans="1:28" x14ac:dyDescent="0.25">
      <c r="B30" s="41"/>
      <c r="C30" s="41">
        <v>24.6</v>
      </c>
      <c r="D30" s="92">
        <v>0.71699999999999997</v>
      </c>
      <c r="E30" s="93">
        <v>0.72670000000000001</v>
      </c>
      <c r="F30" s="93">
        <v>0.74239999999999995</v>
      </c>
      <c r="G30" s="94">
        <v>0.33339999999999997</v>
      </c>
      <c r="H30" s="93">
        <v>0.32340000000000002</v>
      </c>
      <c r="I30" s="95">
        <v>0.31130000000000002</v>
      </c>
      <c r="J30" s="93">
        <v>0.52649999999999997</v>
      </c>
      <c r="K30" s="93">
        <v>0.52680000000000005</v>
      </c>
      <c r="L30" s="93">
        <v>0.52270000000000005</v>
      </c>
      <c r="M30" s="94">
        <v>0.51759999999999995</v>
      </c>
      <c r="N30" s="93">
        <v>0.48670000000000002</v>
      </c>
      <c r="O30" s="96">
        <v>0.49409999999999998</v>
      </c>
      <c r="P30" s="41"/>
      <c r="Q30" s="92">
        <v>4.3799999999999999E-2</v>
      </c>
      <c r="R30" s="93">
        <v>4.3200000000000002E-2</v>
      </c>
      <c r="S30" s="93">
        <v>4.3200000000000002E-2</v>
      </c>
      <c r="T30" s="94">
        <v>4.0500000000000001E-2</v>
      </c>
      <c r="U30" s="93">
        <v>4.0500000000000001E-2</v>
      </c>
      <c r="V30" s="95">
        <v>4.0500000000000001E-2</v>
      </c>
      <c r="W30" s="93">
        <v>4.3799999999999999E-2</v>
      </c>
      <c r="X30" s="93">
        <v>4.3900000000000002E-2</v>
      </c>
      <c r="Y30" s="93">
        <v>4.4299999999999999E-2</v>
      </c>
      <c r="Z30" s="94">
        <v>4.36E-2</v>
      </c>
      <c r="AA30" s="93">
        <v>4.4200000000000003E-2</v>
      </c>
      <c r="AB30" s="96">
        <v>4.48E-2</v>
      </c>
    </row>
    <row r="31" spans="1:28" x14ac:dyDescent="0.25">
      <c r="B31" s="41"/>
      <c r="C31" s="41"/>
      <c r="D31" s="98">
        <v>0.6784</v>
      </c>
      <c r="E31" s="68">
        <v>0.67689999999999995</v>
      </c>
      <c r="F31" s="68">
        <v>0.65090000000000003</v>
      </c>
      <c r="G31" s="99">
        <v>0.42120000000000002</v>
      </c>
      <c r="H31" s="68">
        <v>0.45219999999999999</v>
      </c>
      <c r="I31" s="100">
        <v>0.44529999999999997</v>
      </c>
      <c r="J31" s="68">
        <v>0.5746</v>
      </c>
      <c r="K31" s="68">
        <v>0.56820000000000004</v>
      </c>
      <c r="L31" s="68">
        <v>0.56030000000000002</v>
      </c>
      <c r="M31" s="99">
        <v>0.63190000000000002</v>
      </c>
      <c r="N31" s="68">
        <v>0.62409999999999999</v>
      </c>
      <c r="O31" s="101">
        <v>0.65049999999999997</v>
      </c>
      <c r="P31" s="80"/>
      <c r="Q31" s="98">
        <v>4.1300000000000003E-2</v>
      </c>
      <c r="R31" s="68">
        <v>4.1300000000000003E-2</v>
      </c>
      <c r="S31" s="68">
        <v>4.1000000000000002E-2</v>
      </c>
      <c r="T31" s="99">
        <v>4.0399999999999998E-2</v>
      </c>
      <c r="U31" s="68">
        <v>4.0300000000000002E-2</v>
      </c>
      <c r="V31" s="100">
        <v>4.0599999999999997E-2</v>
      </c>
      <c r="W31" s="68">
        <v>4.1099999999999998E-2</v>
      </c>
      <c r="X31" s="68">
        <v>4.1399999999999999E-2</v>
      </c>
      <c r="Y31" s="68">
        <v>4.1300000000000003E-2</v>
      </c>
      <c r="Z31" s="99">
        <v>4.1300000000000003E-2</v>
      </c>
      <c r="AA31" s="68">
        <v>4.1399999999999999E-2</v>
      </c>
      <c r="AB31" s="101">
        <v>4.19E-2</v>
      </c>
    </row>
    <row r="32" spans="1:28" x14ac:dyDescent="0.25">
      <c r="B32" s="41"/>
      <c r="C32" s="41"/>
      <c r="D32" s="102">
        <v>0.62450000000000006</v>
      </c>
      <c r="E32" s="103">
        <v>0.60799999999999998</v>
      </c>
      <c r="F32" s="103">
        <v>0.6</v>
      </c>
      <c r="G32" s="104">
        <v>0.20830000000000001</v>
      </c>
      <c r="H32" s="103">
        <v>0.22459999999999999</v>
      </c>
      <c r="I32" s="105">
        <v>0.2268</v>
      </c>
      <c r="J32" s="103">
        <v>0.59540000000000004</v>
      </c>
      <c r="K32" s="103">
        <v>0.61299999999999999</v>
      </c>
      <c r="L32" s="103">
        <v>0.57640000000000002</v>
      </c>
      <c r="M32" s="104">
        <v>0.5151</v>
      </c>
      <c r="N32" s="103">
        <v>0.49490000000000001</v>
      </c>
      <c r="O32" s="106">
        <v>0.15079999999999999</v>
      </c>
      <c r="P32" s="80"/>
      <c r="Q32" s="102">
        <v>4.0899999999999999E-2</v>
      </c>
      <c r="R32" s="103">
        <v>4.1399999999999999E-2</v>
      </c>
      <c r="S32" s="103">
        <v>4.1099999999999998E-2</v>
      </c>
      <c r="T32" s="104">
        <v>4.4200000000000003E-2</v>
      </c>
      <c r="U32" s="103">
        <v>4.0599999999999997E-2</v>
      </c>
      <c r="V32" s="105">
        <v>3.9699999999999999E-2</v>
      </c>
      <c r="W32" s="103">
        <v>4.1700000000000001E-2</v>
      </c>
      <c r="X32" s="103">
        <v>4.19E-2</v>
      </c>
      <c r="Y32" s="103">
        <v>4.1500000000000002E-2</v>
      </c>
      <c r="Z32" s="104">
        <v>4.0300000000000002E-2</v>
      </c>
      <c r="AA32" s="103">
        <v>4.3900000000000002E-2</v>
      </c>
      <c r="AB32" s="106">
        <v>6.1699999999999998E-2</v>
      </c>
    </row>
    <row r="33" spans="1:28" x14ac:dyDescent="0.25">
      <c r="B33" s="41"/>
      <c r="C33" s="41"/>
      <c r="D33" s="98">
        <v>0.624</v>
      </c>
      <c r="E33" s="68">
        <v>0.51519999999999999</v>
      </c>
      <c r="F33" s="68">
        <v>0.50680000000000003</v>
      </c>
      <c r="G33" s="99">
        <v>0.29139999999999999</v>
      </c>
      <c r="H33" s="68">
        <v>0.32390000000000002</v>
      </c>
      <c r="I33" s="100">
        <v>0.308</v>
      </c>
      <c r="J33" s="68">
        <v>0.47539999999999999</v>
      </c>
      <c r="K33" s="68">
        <v>0.48520000000000002</v>
      </c>
      <c r="L33" s="68">
        <v>0.48330000000000001</v>
      </c>
      <c r="M33" s="99">
        <v>0.4582</v>
      </c>
      <c r="N33" s="68">
        <v>0.441</v>
      </c>
      <c r="O33" s="101">
        <v>0.44230000000000003</v>
      </c>
      <c r="P33" s="80"/>
      <c r="Q33" s="98">
        <v>3.9899999999999998E-2</v>
      </c>
      <c r="R33" s="68">
        <v>4.1300000000000003E-2</v>
      </c>
      <c r="S33" s="68">
        <v>4.07E-2</v>
      </c>
      <c r="T33" s="99">
        <v>4.3099999999999999E-2</v>
      </c>
      <c r="U33" s="68">
        <v>3.9699999999999999E-2</v>
      </c>
      <c r="V33" s="100">
        <v>3.9699999999999999E-2</v>
      </c>
      <c r="W33" s="68">
        <v>4.36E-2</v>
      </c>
      <c r="X33" s="68">
        <v>4.1700000000000001E-2</v>
      </c>
      <c r="Y33" s="68">
        <v>4.1700000000000001E-2</v>
      </c>
      <c r="Z33" s="99">
        <v>3.9899999999999998E-2</v>
      </c>
      <c r="AA33" s="68">
        <v>4.0399999999999998E-2</v>
      </c>
      <c r="AB33" s="101">
        <v>4.0099999999999997E-2</v>
      </c>
    </row>
    <row r="34" spans="1:28" x14ac:dyDescent="0.25">
      <c r="B34" s="41"/>
      <c r="C34" s="41"/>
      <c r="D34" s="102">
        <v>0.45839999999999997</v>
      </c>
      <c r="E34" s="103">
        <v>0.41299999999999998</v>
      </c>
      <c r="F34" s="103">
        <v>0.4264</v>
      </c>
      <c r="G34" s="104">
        <v>0.22140000000000001</v>
      </c>
      <c r="H34" s="103">
        <v>0.23799999999999999</v>
      </c>
      <c r="I34" s="105">
        <v>0.23930000000000001</v>
      </c>
      <c r="J34" s="103">
        <v>0.47989999999999999</v>
      </c>
      <c r="K34" s="103">
        <v>0.4819</v>
      </c>
      <c r="L34" s="103">
        <v>0.48820000000000002</v>
      </c>
      <c r="M34" s="104">
        <v>0.59499999999999997</v>
      </c>
      <c r="N34" s="103">
        <v>0.61880000000000002</v>
      </c>
      <c r="O34" s="106">
        <v>0.63360000000000005</v>
      </c>
      <c r="P34" s="80"/>
      <c r="Q34" s="102">
        <v>4.1000000000000002E-2</v>
      </c>
      <c r="R34" s="103">
        <v>4.1099999999999998E-2</v>
      </c>
      <c r="S34" s="103">
        <v>4.1300000000000003E-2</v>
      </c>
      <c r="T34" s="104">
        <v>3.9600000000000003E-2</v>
      </c>
      <c r="U34" s="103">
        <v>3.95E-2</v>
      </c>
      <c r="V34" s="105">
        <v>3.95E-2</v>
      </c>
      <c r="W34" s="103">
        <v>4.0800000000000003E-2</v>
      </c>
      <c r="X34" s="103">
        <v>4.0800000000000003E-2</v>
      </c>
      <c r="Y34" s="103">
        <v>4.1099999999999998E-2</v>
      </c>
      <c r="Z34" s="104">
        <v>4.1599999999999998E-2</v>
      </c>
      <c r="AA34" s="103">
        <v>4.1500000000000002E-2</v>
      </c>
      <c r="AB34" s="106">
        <v>4.2099999999999999E-2</v>
      </c>
    </row>
    <row r="35" spans="1:28" x14ac:dyDescent="0.25">
      <c r="B35" s="41"/>
      <c r="C35" s="41"/>
      <c r="D35" s="98">
        <v>0.19939999999999999</v>
      </c>
      <c r="E35" s="68">
        <v>0.14580000000000001</v>
      </c>
      <c r="F35" s="68">
        <v>0.113</v>
      </c>
      <c r="G35" s="99">
        <v>0.31840000000000002</v>
      </c>
      <c r="H35" s="68">
        <v>0.33929999999999999</v>
      </c>
      <c r="I35" s="100">
        <v>0.31190000000000001</v>
      </c>
      <c r="J35" s="68">
        <v>0.57969999999999999</v>
      </c>
      <c r="K35" s="68">
        <v>0.54620000000000002</v>
      </c>
      <c r="L35" s="68">
        <v>0.56179999999999997</v>
      </c>
      <c r="M35" s="99">
        <v>0.57669999999999999</v>
      </c>
      <c r="N35" s="68">
        <v>0.57340000000000002</v>
      </c>
      <c r="O35" s="101">
        <v>0.57550000000000001</v>
      </c>
      <c r="P35" s="80"/>
      <c r="Q35" s="98">
        <v>4.19E-2</v>
      </c>
      <c r="R35" s="68">
        <v>4.1200000000000001E-2</v>
      </c>
      <c r="S35" s="68">
        <v>4.1099999999999998E-2</v>
      </c>
      <c r="T35" s="99">
        <v>3.9699999999999999E-2</v>
      </c>
      <c r="U35" s="68">
        <v>4.0300000000000002E-2</v>
      </c>
      <c r="V35" s="100">
        <v>3.9300000000000002E-2</v>
      </c>
      <c r="W35" s="68">
        <v>4.1599999999999998E-2</v>
      </c>
      <c r="X35" s="68">
        <v>4.1300000000000003E-2</v>
      </c>
      <c r="Y35" s="68">
        <v>4.1500000000000002E-2</v>
      </c>
      <c r="Z35" s="99">
        <v>4.1399999999999999E-2</v>
      </c>
      <c r="AA35" s="68">
        <v>4.2099999999999999E-2</v>
      </c>
      <c r="AB35" s="101">
        <v>4.0599999999999997E-2</v>
      </c>
    </row>
    <row r="36" spans="1:28" x14ac:dyDescent="0.25">
      <c r="B36" s="41"/>
      <c r="C36" s="41"/>
      <c r="D36" s="102">
        <v>4.8800000000000003E-2</v>
      </c>
      <c r="E36" s="103">
        <v>4.8599999999999997E-2</v>
      </c>
      <c r="F36" s="103">
        <v>4.8399999999999999E-2</v>
      </c>
      <c r="G36" s="104">
        <v>0.27879999999999999</v>
      </c>
      <c r="H36" s="103">
        <v>0.28129999999999999</v>
      </c>
      <c r="I36" s="105">
        <v>0.29570000000000002</v>
      </c>
      <c r="J36" s="103">
        <v>0.4864</v>
      </c>
      <c r="K36" s="103">
        <v>0.50539999999999996</v>
      </c>
      <c r="L36" s="103">
        <v>0.50590000000000002</v>
      </c>
      <c r="M36" s="104">
        <v>0.60250000000000004</v>
      </c>
      <c r="N36" s="103">
        <v>0.60470000000000002</v>
      </c>
      <c r="O36" s="106">
        <v>0.60619999999999996</v>
      </c>
      <c r="P36" s="80"/>
      <c r="Q36" s="102">
        <v>4.24E-2</v>
      </c>
      <c r="R36" s="103">
        <v>4.2700000000000002E-2</v>
      </c>
      <c r="S36" s="103">
        <v>4.2599999999999999E-2</v>
      </c>
      <c r="T36" s="104">
        <v>3.9800000000000002E-2</v>
      </c>
      <c r="U36" s="103">
        <v>3.9600000000000003E-2</v>
      </c>
      <c r="V36" s="105">
        <v>4.0099999999999997E-2</v>
      </c>
      <c r="W36" s="103">
        <v>4.1799999999999997E-2</v>
      </c>
      <c r="X36" s="103">
        <v>4.1200000000000001E-2</v>
      </c>
      <c r="Y36" s="103">
        <v>4.1500000000000002E-2</v>
      </c>
      <c r="Z36" s="104">
        <v>4.1700000000000001E-2</v>
      </c>
      <c r="AA36" s="103">
        <v>4.1700000000000001E-2</v>
      </c>
      <c r="AB36" s="106">
        <v>4.1599999999999998E-2</v>
      </c>
    </row>
    <row r="37" spans="1:28" ht="15.75" thickBot="1" x14ac:dyDescent="0.3">
      <c r="B37" s="41"/>
      <c r="C37" s="41"/>
      <c r="D37" s="109">
        <v>5.0799999999999998E-2</v>
      </c>
      <c r="E37" s="110">
        <v>5.0900000000000001E-2</v>
      </c>
      <c r="F37" s="110">
        <v>5.0299999999999997E-2</v>
      </c>
      <c r="G37" s="111">
        <v>0.248</v>
      </c>
      <c r="H37" s="110">
        <v>0.28100000000000003</v>
      </c>
      <c r="I37" s="112">
        <v>0.28860000000000002</v>
      </c>
      <c r="J37" s="110">
        <v>0.47199999999999998</v>
      </c>
      <c r="K37" s="110">
        <v>0.45540000000000003</v>
      </c>
      <c r="L37" s="110">
        <v>0.48199999999999998</v>
      </c>
      <c r="M37" s="111">
        <v>0.28849999999999998</v>
      </c>
      <c r="N37" s="110">
        <v>0.3024</v>
      </c>
      <c r="O37" s="113">
        <v>0.27389999999999998</v>
      </c>
      <c r="P37" s="80"/>
      <c r="Q37" s="109">
        <v>4.3700000000000003E-2</v>
      </c>
      <c r="R37" s="110">
        <v>4.4200000000000003E-2</v>
      </c>
      <c r="S37" s="110">
        <v>4.3799999999999999E-2</v>
      </c>
      <c r="T37" s="111">
        <v>3.9399999999999998E-2</v>
      </c>
      <c r="U37" s="110">
        <v>3.9399999999999998E-2</v>
      </c>
      <c r="V37" s="112">
        <v>3.9399999999999998E-2</v>
      </c>
      <c r="W37" s="110">
        <v>4.1500000000000002E-2</v>
      </c>
      <c r="X37" s="110">
        <v>4.2099999999999999E-2</v>
      </c>
      <c r="Y37" s="110">
        <v>4.0899999999999999E-2</v>
      </c>
      <c r="Z37" s="111">
        <v>3.9199999999999999E-2</v>
      </c>
      <c r="AA37" s="110">
        <v>3.9300000000000002E-2</v>
      </c>
      <c r="AB37" s="113">
        <v>3.8399999999999997E-2</v>
      </c>
    </row>
    <row r="38" spans="1:28" x14ac:dyDescent="0.25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</row>
    <row r="39" spans="1:28" x14ac:dyDescent="0.25">
      <c r="A39" s="25" t="s">
        <v>18</v>
      </c>
      <c r="B39" s="230" t="s">
        <v>95</v>
      </c>
      <c r="C39" s="230"/>
      <c r="D39" s="230"/>
      <c r="E39" s="230"/>
      <c r="F39" s="230"/>
      <c r="G39" s="230"/>
      <c r="H39" s="230"/>
      <c r="I39" s="230"/>
      <c r="J39" s="230"/>
      <c r="K39" s="230"/>
      <c r="L39" s="230"/>
      <c r="M39" s="230"/>
      <c r="N39" s="41"/>
      <c r="O39" s="41"/>
      <c r="P39" s="41"/>
    </row>
    <row r="40" spans="1:28" x14ac:dyDescent="0.25">
      <c r="B40" s="79" t="s">
        <v>23</v>
      </c>
      <c r="C40" s="79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41"/>
      <c r="O40" s="41"/>
      <c r="P40" s="41"/>
    </row>
    <row r="41" spans="1:28" ht="15.75" thickBot="1" x14ac:dyDescent="0.3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</row>
    <row r="42" spans="1:28" ht="18.75" thickBot="1" x14ac:dyDescent="0.4">
      <c r="B42" s="115"/>
      <c r="C42" s="284" t="s">
        <v>106</v>
      </c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6"/>
      <c r="O42" s="41"/>
      <c r="P42" s="41"/>
    </row>
    <row r="43" spans="1:28" ht="15.75" thickBot="1" x14ac:dyDescent="0.3">
      <c r="B43" s="116"/>
      <c r="C43" s="117">
        <v>1</v>
      </c>
      <c r="D43" s="66">
        <v>2</v>
      </c>
      <c r="E43" s="66">
        <v>3</v>
      </c>
      <c r="F43" s="52">
        <v>4</v>
      </c>
      <c r="G43" s="51">
        <v>5</v>
      </c>
      <c r="H43" s="53">
        <v>6</v>
      </c>
      <c r="I43" s="66">
        <v>7</v>
      </c>
      <c r="J43" s="66">
        <v>8</v>
      </c>
      <c r="K43" s="66">
        <v>9</v>
      </c>
      <c r="L43" s="52">
        <v>10</v>
      </c>
      <c r="M43" s="51">
        <v>11</v>
      </c>
      <c r="N43" s="118">
        <v>12</v>
      </c>
      <c r="O43" s="41"/>
      <c r="P43" s="41"/>
    </row>
    <row r="44" spans="1:28" x14ac:dyDescent="0.25">
      <c r="B44" s="120" t="s">
        <v>0</v>
      </c>
      <c r="C44" s="121">
        <f t="shared" ref="C44:N51" si="6">D30-Q30</f>
        <v>0.67320000000000002</v>
      </c>
      <c r="D44" s="122">
        <f t="shared" si="6"/>
        <v>0.6835</v>
      </c>
      <c r="E44" s="123">
        <f t="shared" si="6"/>
        <v>0.69919999999999993</v>
      </c>
      <c r="F44" s="121">
        <f t="shared" si="6"/>
        <v>0.29289999999999999</v>
      </c>
      <c r="G44" s="122">
        <f t="shared" si="6"/>
        <v>0.28290000000000004</v>
      </c>
      <c r="H44" s="123">
        <f t="shared" si="6"/>
        <v>0.27080000000000004</v>
      </c>
      <c r="I44" s="121">
        <f t="shared" si="6"/>
        <v>0.48269999999999996</v>
      </c>
      <c r="J44" s="122">
        <f t="shared" si="6"/>
        <v>0.48290000000000005</v>
      </c>
      <c r="K44" s="123">
        <f t="shared" si="6"/>
        <v>0.47840000000000005</v>
      </c>
      <c r="L44" s="121">
        <f t="shared" si="6"/>
        <v>0.47399999999999998</v>
      </c>
      <c r="M44" s="122">
        <f t="shared" si="6"/>
        <v>0.4425</v>
      </c>
      <c r="N44" s="123">
        <f t="shared" si="6"/>
        <v>0.44929999999999998</v>
      </c>
      <c r="O44" s="41"/>
      <c r="P44" s="41"/>
    </row>
    <row r="45" spans="1:28" x14ac:dyDescent="0.25">
      <c r="B45" s="120" t="s">
        <v>1</v>
      </c>
      <c r="C45" s="98">
        <f t="shared" si="6"/>
        <v>0.6371</v>
      </c>
      <c r="D45" s="68">
        <f t="shared" si="6"/>
        <v>0.63559999999999994</v>
      </c>
      <c r="E45" s="101">
        <f t="shared" si="6"/>
        <v>0.6099</v>
      </c>
      <c r="F45" s="98">
        <f t="shared" si="6"/>
        <v>0.38080000000000003</v>
      </c>
      <c r="G45" s="68">
        <f t="shared" si="6"/>
        <v>0.41189999999999999</v>
      </c>
      <c r="H45" s="101">
        <f t="shared" si="6"/>
        <v>0.40469999999999995</v>
      </c>
      <c r="I45" s="98">
        <f t="shared" si="6"/>
        <v>0.53349999999999997</v>
      </c>
      <c r="J45" s="68">
        <f t="shared" si="6"/>
        <v>0.52680000000000005</v>
      </c>
      <c r="K45" s="101">
        <f t="shared" si="6"/>
        <v>0.51900000000000002</v>
      </c>
      <c r="L45" s="98">
        <f t="shared" si="6"/>
        <v>0.59060000000000001</v>
      </c>
      <c r="M45" s="68">
        <f t="shared" si="6"/>
        <v>0.5827</v>
      </c>
      <c r="N45" s="101">
        <f t="shared" si="6"/>
        <v>0.60859999999999992</v>
      </c>
      <c r="O45" s="41"/>
      <c r="P45" s="41"/>
    </row>
    <row r="46" spans="1:28" x14ac:dyDescent="0.25">
      <c r="B46" s="120" t="s">
        <v>2</v>
      </c>
      <c r="C46" s="98">
        <f t="shared" si="6"/>
        <v>0.58360000000000001</v>
      </c>
      <c r="D46" s="68">
        <f t="shared" si="6"/>
        <v>0.56659999999999999</v>
      </c>
      <c r="E46" s="101">
        <f t="shared" si="6"/>
        <v>0.55889999999999995</v>
      </c>
      <c r="F46" s="98">
        <f t="shared" si="6"/>
        <v>0.16410000000000002</v>
      </c>
      <c r="G46" s="68">
        <f t="shared" si="6"/>
        <v>0.184</v>
      </c>
      <c r="H46" s="101">
        <f t="shared" si="6"/>
        <v>0.18709999999999999</v>
      </c>
      <c r="I46" s="98">
        <f t="shared" si="6"/>
        <v>0.55370000000000008</v>
      </c>
      <c r="J46" s="68">
        <f t="shared" si="6"/>
        <v>0.57109999999999994</v>
      </c>
      <c r="K46" s="101">
        <f t="shared" si="6"/>
        <v>0.53490000000000004</v>
      </c>
      <c r="L46" s="98">
        <f t="shared" si="6"/>
        <v>0.4748</v>
      </c>
      <c r="M46" s="68">
        <f t="shared" si="6"/>
        <v>0.45100000000000001</v>
      </c>
      <c r="N46" s="101"/>
      <c r="O46" s="41"/>
      <c r="P46" s="41"/>
    </row>
    <row r="47" spans="1:28" x14ac:dyDescent="0.25">
      <c r="B47" s="120" t="s">
        <v>3</v>
      </c>
      <c r="C47" s="98">
        <f t="shared" si="6"/>
        <v>0.58409999999999995</v>
      </c>
      <c r="D47" s="68">
        <f t="shared" si="6"/>
        <v>0.47389999999999999</v>
      </c>
      <c r="E47" s="101">
        <f t="shared" si="6"/>
        <v>0.46610000000000001</v>
      </c>
      <c r="F47" s="98">
        <f t="shared" si="6"/>
        <v>0.24829999999999999</v>
      </c>
      <c r="G47" s="68">
        <f t="shared" si="6"/>
        <v>0.28420000000000001</v>
      </c>
      <c r="H47" s="101">
        <f t="shared" si="6"/>
        <v>0.26829999999999998</v>
      </c>
      <c r="I47" s="98">
        <f t="shared" si="6"/>
        <v>0.43179999999999996</v>
      </c>
      <c r="J47" s="68">
        <f t="shared" si="6"/>
        <v>0.44350000000000001</v>
      </c>
      <c r="K47" s="101">
        <f t="shared" si="6"/>
        <v>0.44159999999999999</v>
      </c>
      <c r="L47" s="98">
        <f t="shared" si="6"/>
        <v>0.41830000000000001</v>
      </c>
      <c r="M47" s="68">
        <f t="shared" si="6"/>
        <v>0.40060000000000001</v>
      </c>
      <c r="N47" s="101">
        <f t="shared" si="6"/>
        <v>0.4022</v>
      </c>
      <c r="O47" s="41"/>
      <c r="P47" s="41"/>
    </row>
    <row r="48" spans="1:28" x14ac:dyDescent="0.25">
      <c r="B48" s="120" t="s">
        <v>4</v>
      </c>
      <c r="C48" s="98">
        <f t="shared" si="6"/>
        <v>0.41739999999999999</v>
      </c>
      <c r="D48" s="68">
        <f t="shared" si="6"/>
        <v>0.37190000000000001</v>
      </c>
      <c r="E48" s="101">
        <f t="shared" si="6"/>
        <v>0.3851</v>
      </c>
      <c r="F48" s="98">
        <f t="shared" si="6"/>
        <v>0.18180000000000002</v>
      </c>
      <c r="G48" s="68">
        <f t="shared" si="6"/>
        <v>0.19849999999999998</v>
      </c>
      <c r="H48" s="101">
        <f t="shared" si="6"/>
        <v>0.19980000000000001</v>
      </c>
      <c r="I48" s="98">
        <f t="shared" si="6"/>
        <v>0.43909999999999999</v>
      </c>
      <c r="J48" s="68">
        <f t="shared" si="6"/>
        <v>0.44109999999999999</v>
      </c>
      <c r="K48" s="101">
        <f t="shared" si="6"/>
        <v>0.44710000000000005</v>
      </c>
      <c r="L48" s="98">
        <f t="shared" si="6"/>
        <v>0.5534</v>
      </c>
      <c r="M48" s="68">
        <f t="shared" si="6"/>
        <v>0.57730000000000004</v>
      </c>
      <c r="N48" s="101">
        <f t="shared" si="6"/>
        <v>0.59150000000000003</v>
      </c>
      <c r="O48" s="41"/>
      <c r="P48" s="41"/>
    </row>
    <row r="49" spans="1:42" x14ac:dyDescent="0.25">
      <c r="B49" s="120" t="s">
        <v>5</v>
      </c>
      <c r="C49" s="98">
        <f t="shared" si="6"/>
        <v>0.1575</v>
      </c>
      <c r="D49" s="68">
        <f t="shared" si="6"/>
        <v>0.10460000000000001</v>
      </c>
      <c r="E49" s="101">
        <f t="shared" si="6"/>
        <v>7.1900000000000006E-2</v>
      </c>
      <c r="F49" s="98">
        <f t="shared" si="6"/>
        <v>0.2787</v>
      </c>
      <c r="G49" s="68">
        <f t="shared" si="6"/>
        <v>0.29899999999999999</v>
      </c>
      <c r="H49" s="101">
        <f t="shared" si="6"/>
        <v>0.27260000000000001</v>
      </c>
      <c r="I49" s="98">
        <f t="shared" si="6"/>
        <v>0.53810000000000002</v>
      </c>
      <c r="J49" s="68">
        <f t="shared" si="6"/>
        <v>0.50490000000000002</v>
      </c>
      <c r="K49" s="101">
        <f t="shared" si="6"/>
        <v>0.52029999999999998</v>
      </c>
      <c r="L49" s="98">
        <f t="shared" si="6"/>
        <v>0.5353</v>
      </c>
      <c r="M49" s="68">
        <f t="shared" si="6"/>
        <v>0.53129999999999999</v>
      </c>
      <c r="N49" s="101">
        <f t="shared" si="6"/>
        <v>0.53490000000000004</v>
      </c>
      <c r="O49" s="41"/>
      <c r="P49" s="41"/>
    </row>
    <row r="50" spans="1:42" x14ac:dyDescent="0.25">
      <c r="B50" s="120" t="s">
        <v>6</v>
      </c>
      <c r="C50" s="98">
        <f t="shared" si="6"/>
        <v>6.4000000000000029E-3</v>
      </c>
      <c r="D50" s="68">
        <f t="shared" si="6"/>
        <v>5.8999999999999955E-3</v>
      </c>
      <c r="E50" s="101">
        <f t="shared" si="6"/>
        <v>5.7999999999999996E-3</v>
      </c>
      <c r="F50" s="98">
        <f t="shared" si="6"/>
        <v>0.23899999999999999</v>
      </c>
      <c r="G50" s="68">
        <f t="shared" si="6"/>
        <v>0.2417</v>
      </c>
      <c r="H50" s="101">
        <f t="shared" si="6"/>
        <v>0.25560000000000005</v>
      </c>
      <c r="I50" s="98">
        <f t="shared" si="6"/>
        <v>0.4446</v>
      </c>
      <c r="J50" s="68">
        <f t="shared" si="6"/>
        <v>0.46419999999999995</v>
      </c>
      <c r="K50" s="101">
        <f t="shared" si="6"/>
        <v>0.46440000000000003</v>
      </c>
      <c r="L50" s="98">
        <f t="shared" si="6"/>
        <v>0.56080000000000008</v>
      </c>
      <c r="M50" s="68">
        <f t="shared" si="6"/>
        <v>0.56300000000000006</v>
      </c>
      <c r="N50" s="101">
        <f t="shared" si="6"/>
        <v>0.56459999999999999</v>
      </c>
      <c r="O50" s="41"/>
      <c r="P50" s="41"/>
    </row>
    <row r="51" spans="1:42" ht="15.75" thickBot="1" x14ac:dyDescent="0.3">
      <c r="B51" s="133" t="s">
        <v>7</v>
      </c>
      <c r="C51" s="134">
        <f t="shared" si="6"/>
        <v>7.0999999999999952E-3</v>
      </c>
      <c r="D51" s="135">
        <f t="shared" si="6"/>
        <v>6.6999999999999976E-3</v>
      </c>
      <c r="E51" s="136">
        <f t="shared" si="6"/>
        <v>6.4999999999999988E-3</v>
      </c>
      <c r="F51" s="134">
        <f t="shared" si="6"/>
        <v>0.20860000000000001</v>
      </c>
      <c r="G51" s="135">
        <f t="shared" si="6"/>
        <v>0.24160000000000004</v>
      </c>
      <c r="H51" s="136">
        <f t="shared" si="6"/>
        <v>0.24920000000000003</v>
      </c>
      <c r="I51" s="134">
        <f t="shared" si="6"/>
        <v>0.43049999999999999</v>
      </c>
      <c r="J51" s="135">
        <f t="shared" si="6"/>
        <v>0.4133</v>
      </c>
      <c r="K51" s="136">
        <f t="shared" si="6"/>
        <v>0.44109999999999999</v>
      </c>
      <c r="L51" s="134">
        <f t="shared" si="6"/>
        <v>0.24929999999999997</v>
      </c>
      <c r="M51" s="135">
        <f t="shared" si="6"/>
        <v>0.2631</v>
      </c>
      <c r="N51" s="136">
        <f t="shared" si="6"/>
        <v>0.23549999999999999</v>
      </c>
      <c r="O51" s="41"/>
      <c r="P51" s="41"/>
    </row>
    <row r="52" spans="1:42" x14ac:dyDescent="0.25">
      <c r="B52" s="137"/>
      <c r="C52" s="41" t="s">
        <v>55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</row>
    <row r="53" spans="1:42" x14ac:dyDescent="0.25">
      <c r="A53" s="25"/>
      <c r="B53" s="33"/>
    </row>
    <row r="54" spans="1:42" x14ac:dyDescent="0.25">
      <c r="A54" s="25" t="s">
        <v>17</v>
      </c>
      <c r="B54" s="295" t="s">
        <v>38</v>
      </c>
      <c r="C54" s="295"/>
      <c r="D54" s="295"/>
      <c r="E54" s="295"/>
      <c r="F54" s="295"/>
      <c r="G54" s="295"/>
      <c r="H54" s="295"/>
      <c r="I54" s="295"/>
      <c r="J54" s="295"/>
      <c r="K54" s="295"/>
      <c r="L54" s="295"/>
      <c r="M54" s="295"/>
      <c r="N54" s="295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</row>
    <row r="55" spans="1:42" x14ac:dyDescent="0.25">
      <c r="A55" s="25"/>
      <c r="B55" s="232" t="s">
        <v>16</v>
      </c>
      <c r="C55" s="232"/>
      <c r="D55" s="232"/>
      <c r="E55" s="232"/>
      <c r="F55" s="232"/>
      <c r="G55" s="232"/>
      <c r="H55" s="232"/>
      <c r="I55" s="232"/>
      <c r="J55" s="232"/>
      <c r="K55" s="232"/>
      <c r="L55" s="232"/>
      <c r="M55" s="232"/>
      <c r="N55" s="232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</row>
    <row r="56" spans="1:42" x14ac:dyDescent="0.25">
      <c r="B56" s="33"/>
      <c r="C56" s="33"/>
      <c r="D56" s="33"/>
      <c r="E56" s="33"/>
      <c r="F56" s="108"/>
      <c r="G56" s="33"/>
      <c r="H56" s="151"/>
      <c r="I56" s="33"/>
      <c r="J56" s="160"/>
      <c r="K56" s="33"/>
      <c r="L56" s="152"/>
      <c r="M56" s="33"/>
      <c r="N56" s="161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</row>
    <row r="57" spans="1:42" ht="15.75" customHeight="1" thickBot="1" x14ac:dyDescent="0.3">
      <c r="B57" s="42"/>
      <c r="C57" s="292" t="s">
        <v>29</v>
      </c>
      <c r="D57" s="293"/>
      <c r="E57" s="294"/>
      <c r="F57" s="292" t="s">
        <v>30</v>
      </c>
      <c r="G57" s="293"/>
      <c r="H57" s="294"/>
      <c r="I57" s="293" t="s">
        <v>32</v>
      </c>
      <c r="J57" s="293"/>
      <c r="K57" s="293"/>
      <c r="L57" s="292" t="s">
        <v>31</v>
      </c>
      <c r="M57" s="293"/>
      <c r="N57" s="294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</row>
    <row r="58" spans="1:42" ht="15.75" thickBot="1" x14ac:dyDescent="0.3">
      <c r="B58" s="42"/>
      <c r="C58" s="43" t="s">
        <v>39</v>
      </c>
      <c r="D58" s="44" t="s">
        <v>10</v>
      </c>
      <c r="E58" s="45" t="s">
        <v>11</v>
      </c>
      <c r="F58" s="46" t="s">
        <v>124</v>
      </c>
      <c r="G58" s="229" t="s">
        <v>10</v>
      </c>
      <c r="H58" s="45" t="s">
        <v>11</v>
      </c>
      <c r="I58" s="46" t="s">
        <v>124</v>
      </c>
      <c r="J58" s="229" t="s">
        <v>10</v>
      </c>
      <c r="K58" s="229" t="s">
        <v>11</v>
      </c>
      <c r="L58" s="46" t="s">
        <v>124</v>
      </c>
      <c r="M58" s="229" t="s">
        <v>10</v>
      </c>
      <c r="N58" s="45" t="s">
        <v>11</v>
      </c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</row>
    <row r="59" spans="1:42" x14ac:dyDescent="0.25">
      <c r="B59" s="67"/>
      <c r="C59" s="63">
        <v>0</v>
      </c>
      <c r="D59" s="56">
        <f t="shared" ref="D59:D64" si="7">AVERAGE(C44:E44)</f>
        <v>0.68529999999999991</v>
      </c>
      <c r="E59" s="57">
        <f t="shared" ref="E59:E64" si="8">STDEV(C44:E44)</f>
        <v>1.3093127968518402E-2</v>
      </c>
      <c r="F59" s="190">
        <f t="shared" ref="F59:F66" si="9">F15</f>
        <v>25</v>
      </c>
      <c r="G59" s="56">
        <f t="shared" ref="G59:G66" si="10">AVERAGE(F44:H44)</f>
        <v>0.28220000000000006</v>
      </c>
      <c r="H59" s="57">
        <f t="shared" ref="H59:H66" si="11">STDEV(F44:H44)</f>
        <v>1.106661646574957E-2</v>
      </c>
      <c r="I59" s="190">
        <f t="shared" ref="I59:I66" si="12">I15</f>
        <v>33</v>
      </c>
      <c r="J59" s="169">
        <f t="shared" ref="J59:J66" si="13">AVERAGE(I44:K44)</f>
        <v>0.48133333333333334</v>
      </c>
      <c r="K59" s="169">
        <f t="shared" ref="K59:K66" si="14">STDEV(I44:K44)</f>
        <v>2.5423086620890911E-3</v>
      </c>
      <c r="L59" s="190">
        <f t="shared" ref="L59:L66" si="15">L15</f>
        <v>41</v>
      </c>
      <c r="M59" s="56">
        <f t="shared" ref="M59:M66" si="16">AVERAGE(L44:N44)</f>
        <v>0.45526666666666665</v>
      </c>
      <c r="N59" s="57">
        <f t="shared" ref="N59:N66" si="17">STDEV(L44:N44)</f>
        <v>1.657598664735626E-2</v>
      </c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</row>
    <row r="60" spans="1:42" x14ac:dyDescent="0.25">
      <c r="B60" s="67"/>
      <c r="C60" s="63">
        <v>0.25</v>
      </c>
      <c r="D60" s="56">
        <f t="shared" si="7"/>
        <v>0.62753333333333339</v>
      </c>
      <c r="E60" s="57">
        <f t="shared" si="8"/>
        <v>1.5289320891829463E-2</v>
      </c>
      <c r="F60" s="58">
        <f t="shared" si="9"/>
        <v>26</v>
      </c>
      <c r="G60" s="56">
        <f t="shared" si="10"/>
        <v>0.39913333333333334</v>
      </c>
      <c r="H60" s="57">
        <f t="shared" si="11"/>
        <v>1.628015151444643E-2</v>
      </c>
      <c r="I60" s="58">
        <f t="shared" si="12"/>
        <v>34</v>
      </c>
      <c r="J60" s="56">
        <f t="shared" si="13"/>
        <v>0.52643333333333331</v>
      </c>
      <c r="K60" s="56">
        <f t="shared" si="14"/>
        <v>7.2569506911190351E-3</v>
      </c>
      <c r="L60" s="58">
        <f t="shared" si="15"/>
        <v>42</v>
      </c>
      <c r="M60" s="56">
        <f t="shared" si="16"/>
        <v>0.59396666666666664</v>
      </c>
      <c r="N60" s="57">
        <f t="shared" si="17"/>
        <v>1.3274160362649388E-2</v>
      </c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</row>
    <row r="61" spans="1:42" x14ac:dyDescent="0.25">
      <c r="B61" s="67"/>
      <c r="C61" s="63">
        <v>0.5</v>
      </c>
      <c r="D61" s="56">
        <f t="shared" si="7"/>
        <v>0.56969999999999998</v>
      </c>
      <c r="E61" s="57">
        <f t="shared" si="8"/>
        <v>1.2638433447227574E-2</v>
      </c>
      <c r="F61" s="58">
        <f t="shared" si="9"/>
        <v>27</v>
      </c>
      <c r="G61" s="56">
        <f t="shared" si="10"/>
        <v>0.1784</v>
      </c>
      <c r="H61" s="57">
        <f t="shared" si="11"/>
        <v>1.248078523170716E-2</v>
      </c>
      <c r="I61" s="58">
        <f t="shared" si="12"/>
        <v>35</v>
      </c>
      <c r="J61" s="56">
        <f t="shared" si="13"/>
        <v>0.55323333333333335</v>
      </c>
      <c r="K61" s="56">
        <f t="shared" si="14"/>
        <v>1.810451140830184E-2</v>
      </c>
      <c r="L61" s="58">
        <f t="shared" si="15"/>
        <v>43</v>
      </c>
      <c r="M61" s="56">
        <f t="shared" si="16"/>
        <v>0.46289999999999998</v>
      </c>
      <c r="N61" s="57">
        <f t="shared" si="17"/>
        <v>1.6829141392239823E-2</v>
      </c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</row>
    <row r="62" spans="1:42" x14ac:dyDescent="0.25">
      <c r="B62" s="67"/>
      <c r="C62" s="63">
        <v>1</v>
      </c>
      <c r="D62" s="56">
        <f t="shared" si="7"/>
        <v>0.50803333333333323</v>
      </c>
      <c r="E62" s="57">
        <f t="shared" si="8"/>
        <v>6.5991009488667693E-2</v>
      </c>
      <c r="F62" s="58">
        <f t="shared" si="9"/>
        <v>28</v>
      </c>
      <c r="G62" s="56">
        <f t="shared" si="10"/>
        <v>0.2669333333333333</v>
      </c>
      <c r="H62" s="57">
        <f t="shared" si="11"/>
        <v>1.7988978106977995E-2</v>
      </c>
      <c r="I62" s="58">
        <f t="shared" si="12"/>
        <v>36</v>
      </c>
      <c r="J62" s="56">
        <f t="shared" si="13"/>
        <v>0.43896666666666667</v>
      </c>
      <c r="K62" s="56">
        <f t="shared" si="14"/>
        <v>6.2788003100380258E-3</v>
      </c>
      <c r="L62" s="58">
        <f t="shared" si="15"/>
        <v>44</v>
      </c>
      <c r="M62" s="56">
        <f t="shared" si="16"/>
        <v>0.4070333333333333</v>
      </c>
      <c r="N62" s="57">
        <f t="shared" si="17"/>
        <v>9.7899608443207421E-3</v>
      </c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</row>
    <row r="63" spans="1:42" x14ac:dyDescent="0.25">
      <c r="B63" s="67"/>
      <c r="C63" s="63">
        <v>1.5</v>
      </c>
      <c r="D63" s="56">
        <f t="shared" si="7"/>
        <v>0.39146666666666663</v>
      </c>
      <c r="E63" s="57">
        <f t="shared" si="8"/>
        <v>2.3408616647152242E-2</v>
      </c>
      <c r="F63" s="58">
        <f t="shared" si="9"/>
        <v>29</v>
      </c>
      <c r="G63" s="56">
        <f t="shared" si="10"/>
        <v>0.19336666666666666</v>
      </c>
      <c r="H63" s="57">
        <f t="shared" si="11"/>
        <v>1.0038094108611111E-2</v>
      </c>
      <c r="I63" s="58">
        <f t="shared" si="12"/>
        <v>37</v>
      </c>
      <c r="J63" s="56">
        <f t="shared" si="13"/>
        <v>0.4424333333333334</v>
      </c>
      <c r="K63" s="56">
        <f t="shared" si="14"/>
        <v>4.1633319989323007E-3</v>
      </c>
      <c r="L63" s="58">
        <f t="shared" si="15"/>
        <v>45</v>
      </c>
      <c r="M63" s="56">
        <f t="shared" si="16"/>
        <v>0.57406666666666661</v>
      </c>
      <c r="N63" s="57">
        <f t="shared" si="17"/>
        <v>1.9254696396810149E-2</v>
      </c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</row>
    <row r="64" spans="1:42" x14ac:dyDescent="0.25">
      <c r="B64" s="67"/>
      <c r="C64" s="63">
        <v>3</v>
      </c>
      <c r="D64" s="56">
        <f t="shared" si="7"/>
        <v>0.11133333333333334</v>
      </c>
      <c r="E64" s="57">
        <f t="shared" si="8"/>
        <v>4.3195408706636081E-2</v>
      </c>
      <c r="F64" s="58">
        <f t="shared" si="9"/>
        <v>30</v>
      </c>
      <c r="G64" s="56">
        <f t="shared" si="10"/>
        <v>0.28343333333333337</v>
      </c>
      <c r="H64" s="57">
        <f t="shared" si="11"/>
        <v>1.3821842617152498E-2</v>
      </c>
      <c r="I64" s="58">
        <f t="shared" si="12"/>
        <v>38</v>
      </c>
      <c r="J64" s="56">
        <f t="shared" si="13"/>
        <v>0.52110000000000001</v>
      </c>
      <c r="K64" s="56">
        <f t="shared" si="14"/>
        <v>1.6614451540752109E-2</v>
      </c>
      <c r="L64" s="58">
        <f t="shared" si="15"/>
        <v>46</v>
      </c>
      <c r="M64" s="56">
        <f t="shared" si="16"/>
        <v>0.53383333333333338</v>
      </c>
      <c r="N64" s="57">
        <f t="shared" si="17"/>
        <v>2.2030282189144535E-3</v>
      </c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</row>
    <row r="65" spans="1:42" x14ac:dyDescent="0.25">
      <c r="B65" s="67"/>
      <c r="C65" s="63"/>
      <c r="D65" s="56"/>
      <c r="E65" s="57"/>
      <c r="F65" s="58">
        <f t="shared" si="9"/>
        <v>31</v>
      </c>
      <c r="G65" s="56">
        <f t="shared" si="10"/>
        <v>0.24543333333333336</v>
      </c>
      <c r="H65" s="57">
        <f t="shared" si="11"/>
        <v>8.9074874871275522E-3</v>
      </c>
      <c r="I65" s="58">
        <f t="shared" si="12"/>
        <v>39</v>
      </c>
      <c r="J65" s="56">
        <f t="shared" si="13"/>
        <v>0.45773333333333333</v>
      </c>
      <c r="K65" s="56">
        <f t="shared" si="14"/>
        <v>1.1374239901344322E-2</v>
      </c>
      <c r="L65" s="58">
        <f t="shared" si="15"/>
        <v>47</v>
      </c>
      <c r="M65" s="56">
        <f t="shared" si="16"/>
        <v>0.56280000000000008</v>
      </c>
      <c r="N65" s="57">
        <f t="shared" si="17"/>
        <v>1.90787840283385E-3</v>
      </c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</row>
    <row r="66" spans="1:42" x14ac:dyDescent="0.25">
      <c r="B66" s="67"/>
      <c r="C66" s="179"/>
      <c r="D66" s="71"/>
      <c r="E66" s="72"/>
      <c r="F66" s="73">
        <f t="shared" si="9"/>
        <v>32</v>
      </c>
      <c r="G66" s="71">
        <f t="shared" si="10"/>
        <v>0.23313333333333333</v>
      </c>
      <c r="H66" s="72">
        <f t="shared" si="11"/>
        <v>2.1583635776516754E-2</v>
      </c>
      <c r="I66" s="73">
        <f t="shared" si="12"/>
        <v>40</v>
      </c>
      <c r="J66" s="71">
        <f t="shared" si="13"/>
        <v>0.42829999999999996</v>
      </c>
      <c r="K66" s="71">
        <f t="shared" si="14"/>
        <v>1.4029967925836462E-2</v>
      </c>
      <c r="L66" s="73">
        <f t="shared" si="15"/>
        <v>48</v>
      </c>
      <c r="M66" s="71">
        <f t="shared" si="16"/>
        <v>0.24929999999999999</v>
      </c>
      <c r="N66" s="72">
        <f t="shared" si="17"/>
        <v>1.3800000000000007E-2</v>
      </c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</row>
    <row r="67" spans="1:42" x14ac:dyDescent="0.25">
      <c r="B67" s="67"/>
      <c r="C67" s="67"/>
      <c r="D67" s="67"/>
      <c r="E67" s="67"/>
      <c r="F67" s="74"/>
      <c r="G67" s="67"/>
      <c r="H67" s="75"/>
      <c r="I67" s="67"/>
      <c r="J67" s="76"/>
      <c r="K67" s="67"/>
      <c r="L67" s="77"/>
      <c r="M67" s="67"/>
      <c r="N67" s="78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</row>
    <row r="68" spans="1:42" x14ac:dyDescent="0.25">
      <c r="A68" s="79" t="s">
        <v>49</v>
      </c>
      <c r="B68" s="296" t="s">
        <v>82</v>
      </c>
      <c r="C68" s="296"/>
      <c r="D68" s="296"/>
      <c r="E68" s="296"/>
      <c r="F68" s="296"/>
      <c r="G68" s="296"/>
      <c r="H68" s="296"/>
      <c r="I68" s="296"/>
      <c r="J68" s="296"/>
      <c r="K68" s="296"/>
      <c r="L68" s="296"/>
      <c r="M68" s="296"/>
      <c r="N68" s="29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</row>
    <row r="69" spans="1:42" x14ac:dyDescent="0.25">
      <c r="B69" s="180"/>
      <c r="C69" s="125"/>
      <c r="D69" s="125"/>
      <c r="E69" s="125"/>
      <c r="F69" s="125"/>
      <c r="G69" s="181"/>
      <c r="H69" s="125"/>
      <c r="I69" s="67"/>
      <c r="J69" s="162"/>
      <c r="K69" s="67"/>
      <c r="L69" s="77"/>
      <c r="M69" s="67"/>
      <c r="N69" s="78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</row>
    <row r="70" spans="1:42" x14ac:dyDescent="0.25">
      <c r="B70" s="182"/>
      <c r="C70" s="67"/>
      <c r="D70" s="67"/>
      <c r="E70" s="67"/>
      <c r="F70" s="67"/>
      <c r="G70" s="162"/>
      <c r="H70" s="183"/>
      <c r="I70" s="67"/>
      <c r="J70" s="162"/>
      <c r="K70" s="41"/>
      <c r="L70" s="81"/>
      <c r="M70" s="41"/>
      <c r="N70" s="82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</row>
    <row r="71" spans="1:42" x14ac:dyDescent="0.25">
      <c r="B71" s="84"/>
      <c r="C71" s="67"/>
      <c r="D71" s="67"/>
      <c r="E71" s="67"/>
      <c r="F71" s="74"/>
      <c r="G71" s="67"/>
      <c r="H71" s="85"/>
      <c r="I71" s="79" t="s">
        <v>43</v>
      </c>
      <c r="J71" s="79" t="s">
        <v>59</v>
      </c>
      <c r="K71" s="32"/>
      <c r="L71" s="41"/>
      <c r="M71" s="82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</row>
    <row r="72" spans="1:42" ht="15.75" thickBot="1" x14ac:dyDescent="0.3">
      <c r="B72" s="84"/>
      <c r="C72" s="67"/>
      <c r="D72" s="67"/>
      <c r="E72" s="67"/>
      <c r="F72" s="74"/>
      <c r="G72" s="67"/>
      <c r="H72" s="85"/>
      <c r="I72" s="76"/>
      <c r="J72" s="86"/>
      <c r="K72" s="79"/>
      <c r="L72" s="41"/>
      <c r="M72" s="82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</row>
    <row r="73" spans="1:42" ht="15.75" thickBot="1" x14ac:dyDescent="0.3">
      <c r="B73" s="84"/>
      <c r="C73" s="67"/>
      <c r="D73" s="74"/>
      <c r="E73" s="67" t="s">
        <v>35</v>
      </c>
      <c r="F73" s="75"/>
      <c r="G73" s="33"/>
      <c r="H73" s="107"/>
      <c r="I73" s="67"/>
      <c r="J73" s="79" t="s">
        <v>56</v>
      </c>
      <c r="K73" s="91">
        <v>-0.1895</v>
      </c>
      <c r="L73" s="41"/>
      <c r="M73" s="82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</row>
    <row r="74" spans="1:42" ht="15.75" thickBot="1" x14ac:dyDescent="0.3">
      <c r="B74" s="84"/>
      <c r="C74" s="67"/>
      <c r="D74" s="74"/>
      <c r="E74" s="67"/>
      <c r="F74" s="75"/>
      <c r="G74" s="33"/>
      <c r="H74" s="107"/>
      <c r="I74" s="67"/>
      <c r="J74" s="79" t="s">
        <v>58</v>
      </c>
      <c r="K74" s="91">
        <v>0.66639999999999999</v>
      </c>
      <c r="L74" s="26"/>
      <c r="M74" s="82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</row>
    <row r="75" spans="1:42" x14ac:dyDescent="0.25">
      <c r="B75" s="84"/>
      <c r="C75" s="67"/>
      <c r="D75" s="67" t="s">
        <v>33</v>
      </c>
      <c r="E75" s="67"/>
      <c r="F75" s="75"/>
      <c r="G75" s="33"/>
      <c r="H75" s="107"/>
      <c r="J75" s="67"/>
      <c r="N75" s="82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</row>
    <row r="76" spans="1:42" x14ac:dyDescent="0.25">
      <c r="B76" s="84"/>
      <c r="C76" s="67"/>
      <c r="D76" s="67"/>
      <c r="E76" s="67"/>
      <c r="F76" s="74"/>
      <c r="G76" s="33"/>
      <c r="H76" s="183"/>
      <c r="I76" s="75"/>
      <c r="J76" s="42" t="s">
        <v>104</v>
      </c>
      <c r="K76" s="81"/>
      <c r="L76" s="41"/>
      <c r="M76" s="41"/>
      <c r="N76" s="82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</row>
    <row r="77" spans="1:42" x14ac:dyDescent="0.25">
      <c r="B77" s="84"/>
      <c r="C77" s="67"/>
      <c r="D77" s="67"/>
      <c r="E77" s="67"/>
      <c r="F77" s="74"/>
      <c r="G77" s="67"/>
      <c r="H77" s="85"/>
      <c r="I77" s="67"/>
      <c r="J77" s="42" t="s">
        <v>97</v>
      </c>
      <c r="K77" s="67"/>
      <c r="L77" s="81"/>
      <c r="M77" s="41"/>
      <c r="N77" s="82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</row>
    <row r="78" spans="1:42" x14ac:dyDescent="0.25">
      <c r="B78" s="84"/>
      <c r="C78" s="67"/>
      <c r="D78" s="67"/>
      <c r="E78" s="67"/>
      <c r="F78" s="74"/>
      <c r="G78" s="67"/>
      <c r="H78" s="85"/>
      <c r="I78" s="67"/>
      <c r="J78" s="42" t="s">
        <v>96</v>
      </c>
      <c r="K78" s="67"/>
      <c r="L78" s="81"/>
      <c r="M78" s="41"/>
      <c r="N78" s="82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</row>
    <row r="79" spans="1:42" x14ac:dyDescent="0.25">
      <c r="B79" s="84"/>
      <c r="C79" s="67"/>
      <c r="D79" s="67"/>
      <c r="E79" s="67"/>
      <c r="F79" s="67"/>
      <c r="G79" s="67"/>
      <c r="H79" s="85"/>
      <c r="I79" s="67"/>
      <c r="J79" s="76"/>
      <c r="K79" s="67"/>
      <c r="L79" s="81"/>
      <c r="M79" s="41"/>
      <c r="N79" s="82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</row>
    <row r="80" spans="1:42" x14ac:dyDescent="0.25">
      <c r="B80" s="84"/>
      <c r="C80" s="67"/>
      <c r="D80" s="67"/>
      <c r="E80" s="67"/>
      <c r="F80" s="74"/>
      <c r="G80" s="67"/>
      <c r="H80" s="85"/>
      <c r="I80" s="67"/>
      <c r="J80" s="76"/>
      <c r="K80" s="67"/>
      <c r="L80" s="81"/>
      <c r="M80" s="41"/>
      <c r="N80" s="82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</row>
    <row r="81" spans="1:42" x14ac:dyDescent="0.25">
      <c r="B81" s="84"/>
      <c r="C81" s="67"/>
      <c r="D81" s="67"/>
      <c r="E81" s="67"/>
      <c r="F81" s="74"/>
      <c r="G81" s="67"/>
      <c r="H81" s="85"/>
      <c r="I81" s="67"/>
      <c r="J81" s="76"/>
      <c r="K81" s="67"/>
      <c r="L81" s="81"/>
      <c r="M81" s="41"/>
      <c r="N81" s="82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</row>
    <row r="82" spans="1:42" x14ac:dyDescent="0.25">
      <c r="B82" s="84"/>
      <c r="C82" s="67"/>
      <c r="D82" s="67"/>
      <c r="E82" s="67"/>
      <c r="F82" s="74"/>
      <c r="G82" s="67"/>
      <c r="H82" s="85"/>
      <c r="I82" s="67"/>
      <c r="J82" s="76"/>
      <c r="K82" s="67"/>
      <c r="L82" s="81"/>
      <c r="M82" s="41"/>
      <c r="N82" s="82"/>
    </row>
    <row r="83" spans="1:42" x14ac:dyDescent="0.25">
      <c r="B83" s="84"/>
      <c r="C83" s="67"/>
      <c r="D83" s="67"/>
      <c r="E83" s="67"/>
      <c r="F83" s="74"/>
      <c r="G83" s="67"/>
      <c r="H83" s="85"/>
      <c r="I83" s="67"/>
      <c r="J83" s="76"/>
      <c r="K83" s="67"/>
      <c r="L83" s="81"/>
      <c r="M83" s="41"/>
      <c r="N83" s="82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</row>
    <row r="84" spans="1:42" x14ac:dyDescent="0.25">
      <c r="B84" s="84"/>
      <c r="C84" s="67"/>
      <c r="D84" s="67"/>
      <c r="E84" s="67"/>
      <c r="F84" s="74"/>
      <c r="G84" s="67"/>
      <c r="H84" s="85"/>
      <c r="I84" s="67"/>
      <c r="J84" s="76"/>
      <c r="K84" s="67"/>
      <c r="L84" s="81"/>
      <c r="M84" s="41"/>
      <c r="N84" s="82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</row>
    <row r="85" spans="1:42" x14ac:dyDescent="0.25">
      <c r="B85" s="84"/>
      <c r="C85" s="67"/>
      <c r="D85" s="67"/>
      <c r="E85" s="67"/>
      <c r="F85" s="74"/>
      <c r="G85" s="67"/>
      <c r="H85" s="85"/>
      <c r="I85" s="67"/>
      <c r="J85" s="76"/>
      <c r="K85" s="67"/>
      <c r="L85" s="81"/>
      <c r="M85" s="41"/>
      <c r="N85" s="82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</row>
    <row r="86" spans="1:42" x14ac:dyDescent="0.25">
      <c r="B86" s="84"/>
      <c r="C86" s="67"/>
      <c r="D86" s="67"/>
      <c r="E86" s="67"/>
      <c r="F86" s="74"/>
      <c r="G86" s="67"/>
      <c r="H86" s="85"/>
      <c r="I86" s="67"/>
      <c r="J86" s="76"/>
      <c r="K86" s="67"/>
      <c r="L86" s="81"/>
      <c r="M86" s="41"/>
      <c r="N86" s="82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</row>
    <row r="87" spans="1:42" x14ac:dyDescent="0.25">
      <c r="B87" s="124"/>
      <c r="C87" s="125"/>
      <c r="D87" s="125"/>
      <c r="E87" s="125"/>
      <c r="F87" s="126"/>
      <c r="G87" s="125"/>
      <c r="H87" s="127"/>
      <c r="I87" s="67"/>
      <c r="J87" s="76"/>
      <c r="K87" s="67"/>
      <c r="L87" s="81"/>
      <c r="M87" s="41"/>
      <c r="N87" s="82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</row>
    <row r="88" spans="1:42" x14ac:dyDescent="0.25">
      <c r="B88" s="41"/>
      <c r="C88" s="41"/>
      <c r="D88" s="41"/>
      <c r="E88" s="67"/>
      <c r="F88" s="74"/>
      <c r="G88" s="67"/>
      <c r="H88" s="75"/>
      <c r="I88" s="67"/>
      <c r="J88" s="76"/>
      <c r="K88" s="67"/>
      <c r="L88" s="81"/>
      <c r="M88" s="41"/>
      <c r="N88" s="82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</row>
    <row r="89" spans="1:42" x14ac:dyDescent="0.25">
      <c r="A89" s="25" t="s">
        <v>20</v>
      </c>
      <c r="B89" s="232" t="s">
        <v>78</v>
      </c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</row>
    <row r="90" spans="1:42" x14ac:dyDescent="0.25">
      <c r="A90" s="25"/>
      <c r="B90" s="25" t="s">
        <v>83</v>
      </c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</row>
    <row r="91" spans="1:42" x14ac:dyDescent="0.25">
      <c r="A91" s="25"/>
      <c r="B91" s="25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</row>
    <row r="92" spans="1:42" ht="15.75" thickBot="1" x14ac:dyDescent="0.3">
      <c r="B92" s="249" t="s">
        <v>27</v>
      </c>
      <c r="C92" s="249"/>
      <c r="D92" s="249"/>
      <c r="E92" s="232"/>
      <c r="F92" s="249"/>
      <c r="G92" s="249"/>
      <c r="H92" s="232"/>
      <c r="I92" s="249"/>
      <c r="J92" s="249"/>
      <c r="K92" s="232"/>
      <c r="L92" s="249"/>
      <c r="M92" s="249"/>
      <c r="N92" s="232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</row>
    <row r="93" spans="1:42" ht="15.75" thickBot="1" x14ac:dyDescent="0.3">
      <c r="B93" s="67"/>
      <c r="C93" s="47" t="s">
        <v>8</v>
      </c>
      <c r="D93" s="47" t="s">
        <v>39</v>
      </c>
      <c r="E93" s="66"/>
      <c r="F93" s="47" t="s">
        <v>124</v>
      </c>
      <c r="G93" s="47" t="s">
        <v>39</v>
      </c>
      <c r="H93" s="66"/>
      <c r="I93" s="47" t="s">
        <v>124</v>
      </c>
      <c r="J93" s="47" t="s">
        <v>39</v>
      </c>
      <c r="K93" s="67"/>
      <c r="L93" s="47" t="s">
        <v>124</v>
      </c>
      <c r="M93" s="47" t="s">
        <v>39</v>
      </c>
      <c r="N93" s="6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</row>
    <row r="94" spans="1:42" x14ac:dyDescent="0.25">
      <c r="B94" s="67"/>
      <c r="C94" s="119">
        <v>0</v>
      </c>
      <c r="D94" s="64">
        <f>(D59-$K$74)/$K$73</f>
        <v>-9.9736147757255492E-2</v>
      </c>
      <c r="E94" s="130"/>
      <c r="F94" s="35">
        <f>F59</f>
        <v>25</v>
      </c>
      <c r="G94" s="64">
        <f t="shared" ref="G94:G101" si="18">(G59-$K$74)/$K$73</f>
        <v>2.0274406332453823</v>
      </c>
      <c r="H94" s="131"/>
      <c r="I94" s="35">
        <f>I59</f>
        <v>33</v>
      </c>
      <c r="J94" s="64">
        <f t="shared" ref="J94:J101" si="19">(J59-$K$74)/$K$73</f>
        <v>0.97660510114335963</v>
      </c>
      <c r="K94" s="67"/>
      <c r="L94" s="35">
        <f>L59</f>
        <v>41</v>
      </c>
      <c r="M94" s="64">
        <f t="shared" ref="M94:M101" si="20">(M59-$K$74)/$K$73</f>
        <v>1.1141600703605981</v>
      </c>
      <c r="N94" s="130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67"/>
    </row>
    <row r="95" spans="1:42" x14ac:dyDescent="0.25">
      <c r="B95" s="67"/>
      <c r="C95" s="119">
        <v>0.25</v>
      </c>
      <c r="D95" s="64">
        <f t="shared" ref="D95:D99" si="21">(D60-$K$74)/$K$73</f>
        <v>0.20510114335971824</v>
      </c>
      <c r="E95" s="130"/>
      <c r="F95" s="35">
        <f t="shared" ref="F95:F101" si="22">F60</f>
        <v>26</v>
      </c>
      <c r="G95" s="64">
        <f t="shared" si="18"/>
        <v>1.4103781882145998</v>
      </c>
      <c r="H95" s="131"/>
      <c r="I95" s="35">
        <f t="shared" ref="I95:I101" si="23">I60</f>
        <v>34</v>
      </c>
      <c r="J95" s="64">
        <f t="shared" si="19"/>
        <v>0.73861037818821473</v>
      </c>
      <c r="K95" s="67"/>
      <c r="L95" s="35">
        <f t="shared" ref="L95:L101" si="24">L60</f>
        <v>42</v>
      </c>
      <c r="M95" s="64">
        <f t="shared" si="20"/>
        <v>0.3822339489885665</v>
      </c>
      <c r="N95" s="130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67"/>
    </row>
    <row r="96" spans="1:42" x14ac:dyDescent="0.25">
      <c r="B96" s="67"/>
      <c r="C96" s="119">
        <v>0.5</v>
      </c>
      <c r="D96" s="64">
        <f t="shared" si="21"/>
        <v>0.51029023746701851</v>
      </c>
      <c r="E96" s="130"/>
      <c r="F96" s="35">
        <f t="shared" si="22"/>
        <v>27</v>
      </c>
      <c r="G96" s="64">
        <f t="shared" si="18"/>
        <v>2.5751978891820579</v>
      </c>
      <c r="H96" s="131"/>
      <c r="I96" s="35">
        <f t="shared" si="23"/>
        <v>35</v>
      </c>
      <c r="J96" s="64">
        <f t="shared" si="19"/>
        <v>0.59718557607739653</v>
      </c>
      <c r="K96" s="67"/>
      <c r="L96" s="35">
        <f t="shared" si="24"/>
        <v>43</v>
      </c>
      <c r="M96" s="64">
        <f t="shared" si="20"/>
        <v>1.0738786279683379</v>
      </c>
      <c r="N96" s="130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67"/>
    </row>
    <row r="97" spans="1:30" x14ac:dyDescent="0.25">
      <c r="B97" s="67"/>
      <c r="C97" s="119">
        <v>1</v>
      </c>
      <c r="D97" s="64">
        <f t="shared" si="21"/>
        <v>0.83570800351803043</v>
      </c>
      <c r="E97" s="130"/>
      <c r="F97" s="35">
        <f t="shared" si="22"/>
        <v>28</v>
      </c>
      <c r="G97" s="64">
        <f t="shared" si="18"/>
        <v>2.1080035180299035</v>
      </c>
      <c r="H97" s="131"/>
      <c r="I97" s="35">
        <f t="shared" si="23"/>
        <v>36</v>
      </c>
      <c r="J97" s="64">
        <f t="shared" si="19"/>
        <v>1.2001759014951627</v>
      </c>
      <c r="K97" s="67"/>
      <c r="L97" s="35">
        <f t="shared" si="24"/>
        <v>44</v>
      </c>
      <c r="M97" s="64">
        <f t="shared" si="20"/>
        <v>1.3686895338610379</v>
      </c>
      <c r="N97" s="130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67"/>
    </row>
    <row r="98" spans="1:30" x14ac:dyDescent="0.25">
      <c r="B98" s="67"/>
      <c r="C98" s="119">
        <v>1.5</v>
      </c>
      <c r="D98" s="64">
        <f t="shared" si="21"/>
        <v>1.450835532102023</v>
      </c>
      <c r="E98" s="130"/>
      <c r="F98" s="35">
        <f t="shared" si="22"/>
        <v>29</v>
      </c>
      <c r="G98" s="64">
        <f t="shared" si="18"/>
        <v>2.4962181178540015</v>
      </c>
      <c r="H98" s="131"/>
      <c r="I98" s="35">
        <f t="shared" si="23"/>
        <v>37</v>
      </c>
      <c r="J98" s="64">
        <f t="shared" si="19"/>
        <v>1.1818821459982405</v>
      </c>
      <c r="K98" s="67"/>
      <c r="L98" s="35">
        <f t="shared" si="24"/>
        <v>45</v>
      </c>
      <c r="M98" s="64">
        <f t="shared" si="20"/>
        <v>0.48724714160070381</v>
      </c>
      <c r="N98" s="130"/>
      <c r="AD98" s="67"/>
    </row>
    <row r="99" spans="1:30" x14ac:dyDescent="0.25">
      <c r="B99" s="67"/>
      <c r="C99" s="119">
        <v>3</v>
      </c>
      <c r="D99" s="64">
        <f t="shared" si="21"/>
        <v>2.9291116974494278</v>
      </c>
      <c r="E99" s="130"/>
      <c r="F99" s="35">
        <f t="shared" si="22"/>
        <v>30</v>
      </c>
      <c r="G99" s="64">
        <f t="shared" si="18"/>
        <v>2.0209322779243619</v>
      </c>
      <c r="H99" s="131"/>
      <c r="I99" s="35">
        <f t="shared" si="23"/>
        <v>38</v>
      </c>
      <c r="J99" s="64">
        <f t="shared" si="19"/>
        <v>0.76675461741424789</v>
      </c>
      <c r="K99" s="67"/>
      <c r="L99" s="35">
        <f t="shared" si="24"/>
        <v>46</v>
      </c>
      <c r="M99" s="64">
        <f t="shared" si="20"/>
        <v>0.6995602462620929</v>
      </c>
      <c r="N99" s="130"/>
      <c r="AD99" s="67"/>
    </row>
    <row r="100" spans="1:30" x14ac:dyDescent="0.25">
      <c r="B100" s="67"/>
      <c r="C100" s="33"/>
      <c r="D100" s="64"/>
      <c r="E100" s="130"/>
      <c r="F100" s="35">
        <f t="shared" si="22"/>
        <v>31</v>
      </c>
      <c r="G100" s="64">
        <f t="shared" si="18"/>
        <v>2.2214599824098502</v>
      </c>
      <c r="H100" s="131"/>
      <c r="I100" s="35">
        <f t="shared" si="23"/>
        <v>39</v>
      </c>
      <c r="J100" s="64">
        <f t="shared" si="19"/>
        <v>1.1011433597185576</v>
      </c>
      <c r="K100" s="67"/>
      <c r="L100" s="35">
        <f t="shared" si="24"/>
        <v>47</v>
      </c>
      <c r="M100" s="64">
        <f t="shared" si="20"/>
        <v>0.54670184696569879</v>
      </c>
      <c r="N100" s="130"/>
      <c r="AD100" s="67"/>
    </row>
    <row r="101" spans="1:30" x14ac:dyDescent="0.25">
      <c r="B101" s="67"/>
      <c r="C101" s="33"/>
      <c r="D101" s="64"/>
      <c r="E101" s="130"/>
      <c r="F101" s="35">
        <f t="shared" si="22"/>
        <v>32</v>
      </c>
      <c r="G101" s="64">
        <f t="shared" si="18"/>
        <v>2.2863676341248902</v>
      </c>
      <c r="H101" s="131"/>
      <c r="I101" s="35">
        <f t="shared" si="23"/>
        <v>40</v>
      </c>
      <c r="J101" s="64">
        <f t="shared" si="19"/>
        <v>1.2564643799472297</v>
      </c>
      <c r="K101" s="67"/>
      <c r="L101" s="35">
        <f t="shared" si="24"/>
        <v>48</v>
      </c>
      <c r="M101" s="64">
        <f t="shared" si="20"/>
        <v>2.2010554089709764</v>
      </c>
      <c r="N101" s="130"/>
      <c r="AD101" s="67"/>
    </row>
    <row r="102" spans="1:30" x14ac:dyDescent="0.25">
      <c r="B102" s="41"/>
      <c r="C102" s="41"/>
      <c r="D102" s="41"/>
      <c r="E102" s="41"/>
      <c r="F102" s="138"/>
      <c r="G102" s="41"/>
      <c r="H102" s="139"/>
      <c r="I102" s="41"/>
      <c r="J102" s="140"/>
      <c r="K102" s="41"/>
      <c r="L102" s="81"/>
      <c r="M102" s="41"/>
      <c r="N102" s="82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30"/>
      <c r="AD102" s="67"/>
    </row>
    <row r="103" spans="1:30" x14ac:dyDescent="0.25"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66"/>
      <c r="AD103" s="67"/>
    </row>
    <row r="104" spans="1:30" x14ac:dyDescent="0.25">
      <c r="A104" s="25" t="s">
        <v>22</v>
      </c>
      <c r="B104" s="79" t="s">
        <v>26</v>
      </c>
      <c r="C104" s="41"/>
      <c r="D104" s="130"/>
      <c r="E104" s="41"/>
      <c r="F104" s="138"/>
      <c r="G104" s="41"/>
      <c r="H104" s="139"/>
      <c r="I104" s="41"/>
      <c r="J104" s="140"/>
      <c r="K104" s="41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67"/>
    </row>
    <row r="105" spans="1:30" x14ac:dyDescent="0.25">
      <c r="B105" s="79" t="s">
        <v>88</v>
      </c>
      <c r="C105" s="41"/>
      <c r="D105" s="130"/>
      <c r="E105" s="41"/>
      <c r="F105" s="138"/>
      <c r="G105" s="41"/>
      <c r="H105" s="139"/>
      <c r="I105" s="41"/>
      <c r="J105" s="140"/>
      <c r="K105" s="41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67"/>
    </row>
    <row r="106" spans="1:30" ht="15.75" thickBot="1" x14ac:dyDescent="0.3">
      <c r="B106" s="41"/>
      <c r="C106" s="41"/>
      <c r="D106" s="130"/>
      <c r="E106" s="41"/>
      <c r="F106" s="130"/>
      <c r="G106" s="141"/>
      <c r="H106" s="141"/>
      <c r="I106" s="142"/>
      <c r="J106" s="41"/>
      <c r="K106" s="141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</row>
    <row r="107" spans="1:30" ht="15.75" thickBot="1" x14ac:dyDescent="0.3">
      <c r="B107" s="289" t="s">
        <v>125</v>
      </c>
      <c r="C107" s="289"/>
      <c r="D107" s="289"/>
      <c r="E107" s="289"/>
      <c r="F107" s="290"/>
      <c r="G107" s="143">
        <v>61.4</v>
      </c>
      <c r="H107" s="139"/>
      <c r="I107" s="142"/>
      <c r="J107" s="41"/>
      <c r="K107" s="141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</row>
    <row r="108" spans="1:30" x14ac:dyDescent="0.25">
      <c r="B108" s="41"/>
      <c r="C108" s="144" t="s">
        <v>63</v>
      </c>
      <c r="D108" s="41"/>
      <c r="E108" s="41"/>
      <c r="F108" s="41"/>
      <c r="G108" s="130"/>
      <c r="H108" s="139"/>
      <c r="I108" s="142"/>
      <c r="J108" s="41"/>
      <c r="K108" s="141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</row>
    <row r="109" spans="1:30" ht="15.75" thickBot="1" x14ac:dyDescent="0.3">
      <c r="B109" s="41"/>
      <c r="C109" s="144" t="s">
        <v>64</v>
      </c>
      <c r="D109" s="41"/>
      <c r="E109" s="41"/>
      <c r="F109" s="41"/>
      <c r="G109" s="130"/>
      <c r="H109" s="139"/>
      <c r="I109" s="142"/>
      <c r="J109" s="41"/>
      <c r="K109" s="141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</row>
    <row r="110" spans="1:30" ht="15.75" thickBot="1" x14ac:dyDescent="0.3">
      <c r="B110" s="289" t="s">
        <v>87</v>
      </c>
      <c r="C110" s="289"/>
      <c r="D110" s="289"/>
      <c r="E110" s="289"/>
      <c r="F110" s="290"/>
      <c r="G110" s="145">
        <f>AVERAGE(G95)</f>
        <v>1.4103781882145998</v>
      </c>
      <c r="H110" s="139"/>
      <c r="I110" s="142"/>
      <c r="J110" s="41"/>
      <c r="K110" s="141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</row>
    <row r="111" spans="1:30" ht="15.75" thickBot="1" x14ac:dyDescent="0.3">
      <c r="B111" s="41"/>
      <c r="C111" s="41"/>
      <c r="D111" s="41"/>
      <c r="E111" s="41"/>
      <c r="F111" s="41"/>
      <c r="G111" s="146"/>
      <c r="H111" s="139"/>
      <c r="I111" s="142"/>
      <c r="J111" s="41"/>
      <c r="K111" s="141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</row>
    <row r="112" spans="1:30" ht="15.75" thickBot="1" x14ac:dyDescent="0.3">
      <c r="B112" s="289" t="s">
        <v>28</v>
      </c>
      <c r="C112" s="289"/>
      <c r="D112" s="289"/>
      <c r="E112" s="289"/>
      <c r="F112" s="290"/>
      <c r="G112" s="145">
        <f>G107/G110</f>
        <v>43.534422549264157</v>
      </c>
      <c r="H112" s="139"/>
      <c r="I112" s="142"/>
      <c r="J112" s="41"/>
      <c r="K112" s="141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</row>
    <row r="113" spans="1:29" x14ac:dyDescent="0.25"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</row>
    <row r="114" spans="1:29" x14ac:dyDescent="0.25">
      <c r="B114" s="41"/>
      <c r="C114" s="41"/>
      <c r="D114" s="41"/>
      <c r="E114" s="41"/>
      <c r="F114" s="138"/>
      <c r="G114" s="41"/>
      <c r="H114" s="139"/>
      <c r="I114" s="41"/>
      <c r="J114" s="140"/>
      <c r="K114" s="41"/>
      <c r="L114" s="81"/>
      <c r="M114" s="41"/>
      <c r="N114" s="82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</row>
    <row r="115" spans="1:29" x14ac:dyDescent="0.25">
      <c r="B115" s="41"/>
      <c r="C115" s="41"/>
      <c r="D115" s="41"/>
      <c r="E115" s="41"/>
      <c r="F115" s="138"/>
      <c r="G115" s="41"/>
      <c r="H115" s="139"/>
      <c r="I115" s="41"/>
      <c r="J115" s="140"/>
      <c r="K115" s="41"/>
      <c r="L115" s="81"/>
      <c r="M115" s="41"/>
      <c r="N115" s="82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</row>
    <row r="116" spans="1:29" x14ac:dyDescent="0.25">
      <c r="A116" s="25" t="s">
        <v>24</v>
      </c>
      <c r="B116" s="42" t="s">
        <v>89</v>
      </c>
      <c r="C116" s="67"/>
      <c r="D116" s="130"/>
      <c r="E116" s="131"/>
      <c r="F116" s="130"/>
      <c r="G116" s="131"/>
      <c r="H116" s="131"/>
      <c r="I116" s="130"/>
      <c r="J116" s="67"/>
      <c r="K116" s="131"/>
      <c r="L116" s="81"/>
      <c r="M116" s="41"/>
      <c r="N116" s="82"/>
      <c r="P116" s="147"/>
      <c r="Q116" s="141"/>
    </row>
    <row r="117" spans="1:29" x14ac:dyDescent="0.25">
      <c r="B117" s="283" t="s">
        <v>92</v>
      </c>
      <c r="C117" s="283"/>
      <c r="D117" s="283"/>
      <c r="E117" s="283"/>
      <c r="F117" s="283"/>
      <c r="G117" s="283"/>
      <c r="H117" s="283"/>
      <c r="I117" s="283"/>
      <c r="J117" s="283"/>
      <c r="K117" s="283"/>
      <c r="L117" s="81"/>
      <c r="M117" s="41"/>
      <c r="N117" s="82"/>
    </row>
    <row r="118" spans="1:29" ht="15.75" thickBot="1" x14ac:dyDescent="0.3">
      <c r="B118" s="47"/>
      <c r="C118" s="47"/>
      <c r="D118" s="35"/>
      <c r="E118" s="47"/>
      <c r="F118" s="47"/>
      <c r="G118" s="35"/>
      <c r="H118" s="35"/>
      <c r="I118" s="35"/>
      <c r="J118" s="35"/>
      <c r="K118" s="34"/>
      <c r="L118" s="142"/>
      <c r="M118" s="141"/>
      <c r="N118" s="142"/>
    </row>
    <row r="119" spans="1:29" ht="15.75" thickBot="1" x14ac:dyDescent="0.3">
      <c r="B119" s="47" t="s">
        <v>8</v>
      </c>
      <c r="C119" s="47" t="s">
        <v>9</v>
      </c>
      <c r="D119" s="67"/>
      <c r="E119" s="195" t="s">
        <v>118</v>
      </c>
      <c r="F119" s="47" t="s">
        <v>37</v>
      </c>
      <c r="G119" s="66"/>
      <c r="H119" s="35"/>
      <c r="I119" s="35"/>
      <c r="J119" s="35"/>
      <c r="K119" s="35"/>
      <c r="L119" s="130"/>
      <c r="N119" s="142"/>
    </row>
    <row r="120" spans="1:29" x14ac:dyDescent="0.25">
      <c r="B120" s="119">
        <v>0</v>
      </c>
      <c r="C120" s="148">
        <f>D94*$G$112</f>
        <v>-4.3419555999002055</v>
      </c>
      <c r="D120" s="67"/>
      <c r="E120" s="35">
        <f>F94</f>
        <v>25</v>
      </c>
      <c r="F120" s="148">
        <f t="shared" ref="F120:F127" si="25">G94*$G$112</f>
        <v>88.263457221252168</v>
      </c>
      <c r="G120" s="131"/>
      <c r="H120" s="197"/>
      <c r="I120" s="149"/>
      <c r="J120" s="149"/>
      <c r="K120" s="150"/>
      <c r="L120" s="130"/>
      <c r="N120" s="142"/>
    </row>
    <row r="121" spans="1:29" x14ac:dyDescent="0.25">
      <c r="B121" s="119">
        <v>0.25</v>
      </c>
      <c r="C121" s="148">
        <f t="shared" ref="C121:C125" si="26">D95*$G$112</f>
        <v>8.9289598403591786</v>
      </c>
      <c r="D121" s="67"/>
      <c r="E121" s="35">
        <f t="shared" ref="E121:E127" si="27">F95</f>
        <v>26</v>
      </c>
      <c r="F121" s="148">
        <f t="shared" si="25"/>
        <v>61.4</v>
      </c>
      <c r="G121" s="131"/>
      <c r="H121" s="151"/>
      <c r="I121" s="149"/>
      <c r="J121" s="149"/>
      <c r="K121" s="150"/>
      <c r="L121" s="130"/>
      <c r="M121" s="141"/>
      <c r="N121" s="142"/>
    </row>
    <row r="122" spans="1:29" x14ac:dyDescent="0.25">
      <c r="B122" s="119">
        <v>0.5</v>
      </c>
      <c r="C122" s="148">
        <f t="shared" si="26"/>
        <v>22.215190820653532</v>
      </c>
      <c r="D122" s="67"/>
      <c r="E122" s="35">
        <f t="shared" si="27"/>
        <v>27</v>
      </c>
      <c r="F122" s="148">
        <f t="shared" si="25"/>
        <v>112.10975305562485</v>
      </c>
      <c r="G122" s="131"/>
      <c r="H122" s="151"/>
      <c r="I122" s="149"/>
      <c r="J122" s="149"/>
      <c r="K122" s="150"/>
      <c r="L122" s="130"/>
      <c r="M122" s="141"/>
      <c r="N122" s="142"/>
    </row>
    <row r="123" spans="1:29" x14ac:dyDescent="0.25">
      <c r="B123" s="119">
        <v>1</v>
      </c>
      <c r="C123" s="148">
        <f t="shared" si="26"/>
        <v>36.382065352955877</v>
      </c>
      <c r="D123" s="67"/>
      <c r="E123" s="35">
        <f t="shared" si="27"/>
        <v>28</v>
      </c>
      <c r="F123" s="148">
        <f t="shared" si="25"/>
        <v>91.770715889249203</v>
      </c>
      <c r="G123" s="131"/>
      <c r="H123" s="151"/>
      <c r="I123" s="149"/>
      <c r="J123" s="149"/>
      <c r="K123" s="150"/>
      <c r="L123" s="130"/>
      <c r="M123" s="141"/>
      <c r="N123" s="142"/>
    </row>
    <row r="124" spans="1:29" x14ac:dyDescent="0.25">
      <c r="B124" s="119">
        <v>1.5</v>
      </c>
      <c r="C124" s="148">
        <f t="shared" si="26"/>
        <v>63.161287104015969</v>
      </c>
      <c r="D124" s="67"/>
      <c r="E124" s="35">
        <f t="shared" si="27"/>
        <v>29</v>
      </c>
      <c r="F124" s="148">
        <f t="shared" si="25"/>
        <v>108.67141431778498</v>
      </c>
      <c r="G124" s="131"/>
      <c r="H124" s="151"/>
      <c r="I124" s="149"/>
      <c r="J124" s="149"/>
      <c r="K124" s="150"/>
      <c r="L124" s="130"/>
      <c r="M124" s="141"/>
      <c r="N124" s="142"/>
    </row>
    <row r="125" spans="1:29" x14ac:dyDescent="0.25">
      <c r="B125" s="119">
        <v>3</v>
      </c>
      <c r="C125" s="148">
        <f t="shared" si="26"/>
        <v>127.51718633075578</v>
      </c>
      <c r="D125" s="67"/>
      <c r="E125" s="35">
        <f t="shared" si="27"/>
        <v>30</v>
      </c>
      <c r="F125" s="148">
        <f t="shared" si="25"/>
        <v>87.98011973060612</v>
      </c>
      <c r="G125" s="131"/>
      <c r="H125" s="151"/>
      <c r="I125" s="149"/>
      <c r="J125" s="149"/>
      <c r="K125" s="150"/>
      <c r="L125" s="130"/>
      <c r="M125" s="141"/>
      <c r="N125" s="142"/>
    </row>
    <row r="126" spans="1:29" x14ac:dyDescent="0.25">
      <c r="D126" s="67"/>
      <c r="E126" s="35">
        <f t="shared" si="27"/>
        <v>31</v>
      </c>
      <c r="F126" s="148">
        <f t="shared" si="25"/>
        <v>96.70997755051134</v>
      </c>
      <c r="G126" s="131"/>
      <c r="H126" s="151"/>
      <c r="I126" s="149"/>
      <c r="J126" s="149"/>
      <c r="K126" s="150"/>
      <c r="L126" s="130"/>
      <c r="M126" s="141"/>
      <c r="N126" s="142"/>
    </row>
    <row r="127" spans="1:29" x14ac:dyDescent="0.25">
      <c r="D127" s="67"/>
      <c r="E127" s="35">
        <f t="shared" si="27"/>
        <v>32</v>
      </c>
      <c r="F127" s="148">
        <f t="shared" si="25"/>
        <v>99.535694686954358</v>
      </c>
      <c r="G127" s="131"/>
      <c r="H127" s="151"/>
      <c r="I127" s="149"/>
      <c r="J127" s="149"/>
      <c r="K127" s="150"/>
      <c r="L127" s="130"/>
      <c r="M127" s="141"/>
      <c r="N127" s="142"/>
    </row>
    <row r="128" spans="1:29" x14ac:dyDescent="0.25">
      <c r="A128" s="25"/>
      <c r="B128" s="33"/>
      <c r="C128" s="33"/>
      <c r="D128" s="33"/>
      <c r="E128" s="132">
        <f>I94</f>
        <v>33</v>
      </c>
      <c r="F128" s="148">
        <f t="shared" ref="F128:F135" si="28">J94*$G$112</f>
        <v>42.515939136941881</v>
      </c>
      <c r="G128" s="151"/>
      <c r="H128" s="151"/>
      <c r="I128" s="149"/>
      <c r="J128" s="149"/>
      <c r="K128" s="150"/>
      <c r="L128" s="130"/>
      <c r="M128" s="141"/>
      <c r="N128" s="142"/>
    </row>
    <row r="129" spans="1:42" x14ac:dyDescent="0.25">
      <c r="B129" s="33"/>
      <c r="C129" s="33"/>
      <c r="D129" s="33"/>
      <c r="E129" s="132">
        <f t="shared" ref="E129:E135" si="29">I95</f>
        <v>34</v>
      </c>
      <c r="F129" s="148">
        <f t="shared" si="28"/>
        <v>32.15497630331754</v>
      </c>
      <c r="G129" s="151"/>
      <c r="H129" s="151"/>
      <c r="I129" s="149"/>
      <c r="J129" s="149"/>
      <c r="K129" s="150"/>
      <c r="L129" s="130"/>
      <c r="M129" s="131"/>
      <c r="N129" s="130"/>
    </row>
    <row r="130" spans="1:42" x14ac:dyDescent="0.25">
      <c r="B130" s="33"/>
      <c r="C130" s="33"/>
      <c r="D130" s="33"/>
      <c r="E130" s="132">
        <f t="shared" si="29"/>
        <v>35</v>
      </c>
      <c r="F130" s="148">
        <f t="shared" si="28"/>
        <v>25.998129209279117</v>
      </c>
      <c r="G130" s="151"/>
      <c r="H130" s="151"/>
      <c r="I130" s="149"/>
      <c r="J130" s="149"/>
      <c r="K130" s="150"/>
      <c r="L130" s="34"/>
      <c r="M130" s="34"/>
      <c r="N130" s="34"/>
    </row>
    <row r="131" spans="1:42" x14ac:dyDescent="0.25">
      <c r="B131" s="33"/>
      <c r="C131" s="33"/>
      <c r="D131" s="33"/>
      <c r="E131" s="132">
        <f t="shared" si="29"/>
        <v>36</v>
      </c>
      <c r="F131" s="148">
        <f t="shared" si="28"/>
        <v>52.248964829134451</v>
      </c>
      <c r="G131" s="151"/>
      <c r="H131" s="151"/>
      <c r="I131" s="149"/>
      <c r="J131" s="149"/>
      <c r="K131" s="150"/>
      <c r="L131" s="35"/>
      <c r="M131" s="35"/>
      <c r="N131" s="35"/>
    </row>
    <row r="132" spans="1:42" x14ac:dyDescent="0.25">
      <c r="B132" s="33"/>
      <c r="C132" s="33"/>
      <c r="D132" s="33"/>
      <c r="E132" s="132">
        <f t="shared" si="29"/>
        <v>37</v>
      </c>
      <c r="F132" s="148">
        <f t="shared" si="28"/>
        <v>51.452556747318511</v>
      </c>
      <c r="G132" s="151"/>
      <c r="H132" s="153"/>
      <c r="I132" s="160"/>
      <c r="J132" s="199"/>
      <c r="K132" s="33"/>
      <c r="L132" s="35"/>
      <c r="M132" s="35"/>
      <c r="N132" s="66"/>
    </row>
    <row r="133" spans="1:42" x14ac:dyDescent="0.25">
      <c r="B133" s="33"/>
      <c r="C133" s="33"/>
      <c r="D133" s="33"/>
      <c r="E133" s="132">
        <f t="shared" si="29"/>
        <v>38</v>
      </c>
      <c r="F133" s="148">
        <f t="shared" si="28"/>
        <v>33.380219506111246</v>
      </c>
      <c r="G133" s="151"/>
      <c r="H133" s="153"/>
      <c r="I133" s="160"/>
      <c r="J133" s="33"/>
      <c r="K133" s="33"/>
      <c r="L133" s="152"/>
      <c r="M133" s="33"/>
      <c r="N133" s="67"/>
    </row>
    <row r="134" spans="1:42" x14ac:dyDescent="0.25">
      <c r="B134" s="33"/>
      <c r="C134" s="33"/>
      <c r="D134" s="33"/>
      <c r="E134" s="132">
        <f t="shared" si="29"/>
        <v>39</v>
      </c>
      <c r="F134" s="148">
        <f t="shared" si="28"/>
        <v>47.937640309304065</v>
      </c>
      <c r="G134" s="151"/>
      <c r="H134" s="153"/>
      <c r="I134" s="29"/>
      <c r="J134" s="26"/>
      <c r="L134" s="152"/>
      <c r="M134" s="33"/>
      <c r="N134" s="67"/>
    </row>
    <row r="135" spans="1:42" x14ac:dyDescent="0.25">
      <c r="B135" s="33"/>
      <c r="C135" s="33"/>
      <c r="D135" s="33"/>
      <c r="E135" s="132">
        <f t="shared" si="29"/>
        <v>40</v>
      </c>
      <c r="F135" s="148">
        <f t="shared" si="28"/>
        <v>54.699451234721884</v>
      </c>
      <c r="G135" s="151"/>
      <c r="H135" s="153"/>
      <c r="I135" s="29"/>
      <c r="J135" s="26"/>
      <c r="L135" s="152"/>
      <c r="M135" s="33"/>
      <c r="N135" s="67"/>
    </row>
    <row r="136" spans="1:42" x14ac:dyDescent="0.25">
      <c r="B136" s="156"/>
      <c r="C136" s="156"/>
      <c r="D136" s="156"/>
      <c r="E136" s="132">
        <f>L94</f>
        <v>41</v>
      </c>
      <c r="F136" s="148">
        <f t="shared" ref="F136:F143" si="30">M94*$G$112</f>
        <v>48.504315290596161</v>
      </c>
      <c r="G136" s="154"/>
      <c r="H136" s="153"/>
      <c r="I136" s="25"/>
      <c r="J136" s="25"/>
      <c r="L136" s="152"/>
      <c r="M136" s="33"/>
      <c r="N136" s="67"/>
    </row>
    <row r="137" spans="1:42" x14ac:dyDescent="0.25">
      <c r="B137" s="33"/>
      <c r="C137" s="33"/>
      <c r="D137" s="33"/>
      <c r="E137" s="132">
        <f t="shared" ref="E137:E143" si="31">L95</f>
        <v>42</v>
      </c>
      <c r="F137" s="148">
        <f t="shared" si="30"/>
        <v>16.640334247942135</v>
      </c>
      <c r="G137" s="151"/>
      <c r="H137" s="153"/>
      <c r="I137" s="29"/>
      <c r="J137" s="26"/>
      <c r="L137" s="152"/>
      <c r="M137" s="33"/>
      <c r="N137" s="67"/>
    </row>
    <row r="138" spans="1:42" x14ac:dyDescent="0.25">
      <c r="B138" s="33"/>
      <c r="C138" s="33"/>
      <c r="D138" s="33"/>
      <c r="E138" s="132">
        <f t="shared" si="31"/>
        <v>43</v>
      </c>
      <c r="F138" s="148">
        <f t="shared" si="30"/>
        <v>46.750685956597664</v>
      </c>
      <c r="G138" s="151"/>
      <c r="H138" s="153"/>
      <c r="I138" s="29"/>
      <c r="J138" s="26"/>
      <c r="L138" s="152"/>
      <c r="M138" s="33"/>
      <c r="N138" s="67"/>
      <c r="P138" s="147"/>
      <c r="Q138" s="141"/>
      <c r="R138" s="142"/>
      <c r="S138" s="142"/>
    </row>
    <row r="139" spans="1:42" x14ac:dyDescent="0.25">
      <c r="B139" s="33"/>
      <c r="C139" s="33"/>
      <c r="D139" s="33"/>
      <c r="E139" s="132">
        <f t="shared" si="31"/>
        <v>44</v>
      </c>
      <c r="F139" s="148">
        <f t="shared" si="30"/>
        <v>59.585108505861818</v>
      </c>
      <c r="G139" s="151"/>
      <c r="H139" s="153"/>
      <c r="I139" s="29"/>
      <c r="J139" s="26"/>
      <c r="L139" s="152"/>
      <c r="M139" s="33"/>
      <c r="N139" s="67"/>
      <c r="P139" s="147"/>
      <c r="Q139" s="141"/>
      <c r="R139" s="142"/>
      <c r="S139" s="142"/>
    </row>
    <row r="140" spans="1:42" x14ac:dyDescent="0.25">
      <c r="B140" s="33"/>
      <c r="C140" s="33"/>
      <c r="D140" s="33"/>
      <c r="E140" s="132">
        <f t="shared" si="31"/>
        <v>45</v>
      </c>
      <c r="F140" s="148">
        <f t="shared" si="30"/>
        <v>21.212022948366187</v>
      </c>
      <c r="G140" s="151"/>
      <c r="H140" s="153"/>
      <c r="I140" s="29"/>
      <c r="J140" s="26"/>
      <c r="L140" s="152"/>
      <c r="M140" s="33"/>
      <c r="N140" s="67"/>
      <c r="P140" s="147"/>
      <c r="Q140" s="141"/>
      <c r="R140" s="142"/>
      <c r="S140" s="142"/>
    </row>
    <row r="141" spans="1:42" x14ac:dyDescent="0.25">
      <c r="B141" s="33"/>
      <c r="C141" s="33"/>
      <c r="D141" s="33"/>
      <c r="E141" s="132">
        <f t="shared" si="31"/>
        <v>46</v>
      </c>
      <c r="F141" s="148">
        <f t="shared" si="30"/>
        <v>30.454951359441242</v>
      </c>
      <c r="G141" s="151"/>
      <c r="H141" s="153"/>
      <c r="I141" s="29"/>
      <c r="J141" s="26"/>
      <c r="L141" s="77"/>
      <c r="M141" s="67"/>
      <c r="N141" s="78"/>
      <c r="P141" s="147"/>
      <c r="Q141" s="141"/>
      <c r="R141" s="142"/>
      <c r="S141" s="142"/>
    </row>
    <row r="142" spans="1:42" s="25" customFormat="1" x14ac:dyDescent="0.25">
      <c r="A142" s="26"/>
      <c r="B142" s="33"/>
      <c r="C142" s="33"/>
      <c r="D142" s="33"/>
      <c r="E142" s="132">
        <f t="shared" si="31"/>
        <v>47</v>
      </c>
      <c r="F142" s="148">
        <f t="shared" si="30"/>
        <v>23.800349214267879</v>
      </c>
      <c r="G142" s="151"/>
      <c r="H142" s="153"/>
      <c r="I142" s="29"/>
      <c r="J142" s="26"/>
      <c r="K142" s="26"/>
      <c r="L142" s="185"/>
      <c r="M142" s="42"/>
      <c r="N142" s="186"/>
      <c r="P142" s="157"/>
      <c r="Q142" s="158"/>
      <c r="R142" s="159"/>
      <c r="S142" s="15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</row>
    <row r="143" spans="1:42" x14ac:dyDescent="0.25">
      <c r="B143" s="33"/>
      <c r="C143" s="33"/>
      <c r="D143" s="33"/>
      <c r="E143" s="132">
        <f t="shared" si="31"/>
        <v>48</v>
      </c>
      <c r="F143" s="148">
        <f t="shared" si="30"/>
        <v>95.821676228485913</v>
      </c>
      <c r="G143" s="151"/>
      <c r="H143" s="153"/>
      <c r="I143" s="33"/>
      <c r="J143" s="67"/>
      <c r="L143" s="77"/>
      <c r="M143" s="67"/>
      <c r="N143" s="78"/>
      <c r="R143" s="142"/>
      <c r="S143" s="142"/>
    </row>
    <row r="144" spans="1:42" x14ac:dyDescent="0.25">
      <c r="L144" s="77"/>
      <c r="M144" s="67"/>
      <c r="N144" s="78"/>
      <c r="R144" s="142"/>
      <c r="S144" s="142"/>
    </row>
    <row r="145" spans="1:19" x14ac:dyDescent="0.25">
      <c r="A145" s="25" t="s">
        <v>25</v>
      </c>
      <c r="B145" s="25" t="s">
        <v>74</v>
      </c>
      <c r="L145" s="77"/>
      <c r="M145" s="67"/>
      <c r="N145" s="78"/>
      <c r="R145" s="142"/>
      <c r="S145" s="142"/>
    </row>
    <row r="146" spans="1:19" x14ac:dyDescent="0.25">
      <c r="A146" s="25"/>
      <c r="C146" s="26" t="s">
        <v>71</v>
      </c>
      <c r="L146" s="77"/>
      <c r="M146" s="67"/>
      <c r="N146" s="78"/>
      <c r="R146" s="142"/>
      <c r="S146" s="142"/>
    </row>
    <row r="147" spans="1:19" x14ac:dyDescent="0.25">
      <c r="A147" s="25"/>
      <c r="C147" s="26" t="s">
        <v>107</v>
      </c>
      <c r="L147" s="77"/>
      <c r="M147" s="67"/>
      <c r="N147" s="78"/>
    </row>
    <row r="148" spans="1:19" x14ac:dyDescent="0.25">
      <c r="A148" s="25"/>
      <c r="C148" s="26" t="s">
        <v>72</v>
      </c>
      <c r="L148" s="77"/>
      <c r="M148" s="67"/>
      <c r="N148" s="78"/>
    </row>
    <row r="149" spans="1:19" x14ac:dyDescent="0.25">
      <c r="A149" s="25"/>
      <c r="C149" s="26" t="s">
        <v>108</v>
      </c>
      <c r="L149" s="77"/>
      <c r="M149" s="67"/>
      <c r="N149" s="78"/>
    </row>
    <row r="150" spans="1:19" x14ac:dyDescent="0.25">
      <c r="L150" s="77"/>
      <c r="M150" s="67"/>
      <c r="N150" s="78"/>
    </row>
    <row r="151" spans="1:19" x14ac:dyDescent="0.25">
      <c r="L151" s="77"/>
      <c r="M151" s="67"/>
      <c r="N151" s="78"/>
    </row>
    <row r="152" spans="1:19" x14ac:dyDescent="0.25">
      <c r="L152" s="77"/>
      <c r="M152" s="67"/>
      <c r="N152" s="78"/>
    </row>
    <row r="153" spans="1:19" x14ac:dyDescent="0.25">
      <c r="L153" s="77"/>
      <c r="M153" s="67"/>
      <c r="N153" s="78"/>
    </row>
    <row r="154" spans="1:19" x14ac:dyDescent="0.25">
      <c r="L154" s="77"/>
      <c r="M154" s="67"/>
      <c r="N154" s="78"/>
    </row>
    <row r="155" spans="1:19" x14ac:dyDescent="0.25">
      <c r="L155" s="152"/>
      <c r="M155" s="33"/>
      <c r="N155" s="161"/>
    </row>
    <row r="156" spans="1:19" x14ac:dyDescent="0.25">
      <c r="B156" s="33"/>
      <c r="C156" s="33"/>
      <c r="D156" s="33"/>
      <c r="E156" s="33"/>
      <c r="F156" s="108"/>
      <c r="G156" s="33"/>
      <c r="H156" s="151"/>
      <c r="I156" s="153"/>
      <c r="J156" s="155"/>
      <c r="L156" s="152"/>
      <c r="M156" s="33"/>
      <c r="N156" s="161"/>
    </row>
    <row r="157" spans="1:19" x14ac:dyDescent="0.25">
      <c r="I157" s="153"/>
      <c r="J157" s="155"/>
    </row>
    <row r="158" spans="1:19" x14ac:dyDescent="0.25">
      <c r="I158" s="153"/>
      <c r="J158" s="155"/>
    </row>
    <row r="159" spans="1:19" x14ac:dyDescent="0.25">
      <c r="I159" s="153"/>
      <c r="J159" s="155"/>
    </row>
    <row r="160" spans="1:19" x14ac:dyDescent="0.25">
      <c r="I160" s="153"/>
      <c r="J160" s="155"/>
    </row>
    <row r="161" spans="9:10" x14ac:dyDescent="0.25">
      <c r="I161" s="153"/>
      <c r="J161" s="155"/>
    </row>
  </sheetData>
  <mergeCells count="19">
    <mergeCell ref="B68:N68"/>
    <mergeCell ref="B107:F107"/>
    <mergeCell ref="B110:F110"/>
    <mergeCell ref="B112:F112"/>
    <mergeCell ref="B117:K117"/>
    <mergeCell ref="D28:O28"/>
    <mergeCell ref="Q28:AB28"/>
    <mergeCell ref="C42:N42"/>
    <mergeCell ref="B54:N54"/>
    <mergeCell ref="C57:E57"/>
    <mergeCell ref="F57:H57"/>
    <mergeCell ref="I57:K57"/>
    <mergeCell ref="L57:N57"/>
    <mergeCell ref="B25:AA25"/>
    <mergeCell ref="B11:N11"/>
    <mergeCell ref="C14:E14"/>
    <mergeCell ref="F14:H14"/>
    <mergeCell ref="I14:K14"/>
    <mergeCell ref="L14:N1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5F41949DA2A940B8D082ECAF8F142D" ma:contentTypeVersion="10" ma:contentTypeDescription="Create a new document." ma:contentTypeScope="" ma:versionID="8307ac08cfd904c2710f6220bf360f29">
  <xsd:schema xmlns:xsd="http://www.w3.org/2001/XMLSchema" xmlns:xs="http://www.w3.org/2001/XMLSchema" xmlns:p="http://schemas.microsoft.com/office/2006/metadata/properties" xmlns:ns1="http://schemas.microsoft.com/sharepoint/v3" xmlns:ns2="e9322675-4e6c-4dcb-b08b-f40420b09916" xmlns:ns3="df38bbad-0bb0-41a7-b78f-084b382b3af7" targetNamespace="http://schemas.microsoft.com/office/2006/metadata/properties" ma:root="true" ma:fieldsID="66c2dd84932bddf5f92a3351e68d6d48" ns1:_="" ns2:_="" ns3:_="">
    <xsd:import namespace="http://schemas.microsoft.com/sharepoint/v3"/>
    <xsd:import namespace="e9322675-4e6c-4dcb-b08b-f40420b09916"/>
    <xsd:import namespace="df38bbad-0bb0-41a7-b78f-084b382b3a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22675-4e6c-4dcb-b08b-f40420b099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8bbad-0bb0-41a7-b78f-084b382b3a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0AB648F-FAB4-4274-85C3-6E5B64B4A827}">
  <ds:schemaRefs>
    <ds:schemaRef ds:uri="e9322675-4e6c-4dcb-b08b-f40420b09916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3277CDF-9DBF-45DC-9BDE-644F902985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881762-C324-4190-BB65-810EF2CEFC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Data</vt:lpstr>
      <vt:lpstr>DP, Plate 1</vt:lpstr>
      <vt:lpstr>DP, Plate 2</vt:lpstr>
      <vt:lpstr>DP, Plate 3</vt:lpstr>
      <vt:lpstr>AA, Plate 1</vt:lpstr>
      <vt:lpstr>AA, Plate 2</vt:lpstr>
      <vt:lpstr>AA, Plate 3</vt:lpstr>
      <vt:lpstr>Mean</vt:lpstr>
      <vt:lpstr>Data!Print_Area</vt:lpstr>
    </vt:vector>
  </TitlesOfParts>
  <Company>usda 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</dc:creator>
  <cp:lastModifiedBy>Walling Lab</cp:lastModifiedBy>
  <cp:lastPrinted>2011-12-16T21:24:31Z</cp:lastPrinted>
  <dcterms:created xsi:type="dcterms:W3CDTF">2010-05-06T15:48:26Z</dcterms:created>
  <dcterms:modified xsi:type="dcterms:W3CDTF">2022-03-09T15:42:46Z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0x010100B45F41949DA2A940B8D082ECAF8F142D</vt:lpwstr>
  </property>
  <property fmtid="{D5CDD505-2E9C-101B-9397-08002B2CF9AE}" pid="3" name="Order">
    <vt:r8>109400</vt:r8>
  </property>
</Properties>
</file>