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s8\git\BarleyGermination-KK\data\MQ\CM\"/>
    </mc:Choice>
  </mc:AlternateContent>
  <xr:revisionPtr revIDLastSave="0" documentId="13_ncr:1_{4C0059E5-7A7D-4AF7-B919-43147136169B}" xr6:coauthVersionLast="47" xr6:coauthVersionMax="47" xr10:uidLastSave="{00000000-0000-0000-0000-000000000000}"/>
  <bookViews>
    <workbookView xWindow="-108" yWindow="-108" windowWidth="23256" windowHeight="12576" tabRatio="808" activeTab="9" xr2:uid="{00000000-000D-0000-FFFF-FFFF00000000}"/>
  </bookViews>
  <sheets>
    <sheet name="Data" sheetId="2" r:id="rId1"/>
    <sheet name="RI, nD" sheetId="4" r:id="rId2"/>
    <sheet name="BG, Plate 1" sheetId="3" r:id="rId3"/>
    <sheet name="BG, Plate 2" sheetId="15" r:id="rId4"/>
    <sheet name="BG, Plate 3" sheetId="17" r:id="rId5"/>
    <sheet name="FAN, Plate 1" sheetId="6" r:id="rId6"/>
    <sheet name="FAN, Plate 2" sheetId="16" r:id="rId7"/>
    <sheet name="FAN, Plate 3" sheetId="18" r:id="rId8"/>
    <sheet name="SP, %" sheetId="8" r:id="rId9"/>
    <sheet name="SP3" sheetId="22" r:id="rId10"/>
  </sheets>
  <definedNames>
    <definedName name="_xlnm.Print_Area" localSheetId="0">Data!$I$40:$S$75</definedName>
    <definedName name="_xlnm.Print_Area" localSheetId="5">'FAN, Plate 1'!$A$1:$T$96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22" l="1"/>
  <c r="K50" i="22"/>
  <c r="J50" i="22"/>
  <c r="I50" i="22"/>
  <c r="I49" i="22"/>
  <c r="I48" i="22"/>
  <c r="I47" i="22"/>
  <c r="I46" i="22"/>
  <c r="J46" i="22" s="1"/>
  <c r="I45" i="22"/>
  <c r="K44" i="22"/>
  <c r="J44" i="22"/>
  <c r="I44" i="22"/>
  <c r="I43" i="22"/>
  <c r="I42" i="22"/>
  <c r="K42" i="22" s="1"/>
  <c r="I41" i="22"/>
  <c r="I40" i="22"/>
  <c r="K40" i="22" s="1"/>
  <c r="I39" i="22"/>
  <c r="K38" i="22"/>
  <c r="J38" i="22"/>
  <c r="I38" i="22"/>
  <c r="I37" i="22"/>
  <c r="I36" i="22"/>
  <c r="K36" i="22" s="1"/>
  <c r="I35" i="22"/>
  <c r="I34" i="22"/>
  <c r="J34" i="22" s="1"/>
  <c r="I33" i="22"/>
  <c r="K32" i="22"/>
  <c r="J32" i="22"/>
  <c r="I32" i="22"/>
  <c r="I31" i="22"/>
  <c r="I30" i="22"/>
  <c r="K30" i="22" s="1"/>
  <c r="I29" i="22"/>
  <c r="I28" i="22"/>
  <c r="K28" i="22" s="1"/>
  <c r="I27" i="22"/>
  <c r="K26" i="22"/>
  <c r="J26" i="22"/>
  <c r="I26" i="22"/>
  <c r="I25" i="22"/>
  <c r="I24" i="22"/>
  <c r="K24" i="22" s="1"/>
  <c r="I23" i="22"/>
  <c r="I22" i="22"/>
  <c r="K22" i="22" s="1"/>
  <c r="I21" i="22"/>
  <c r="K20" i="22"/>
  <c r="J20" i="22"/>
  <c r="I20" i="22"/>
  <c r="I19" i="22"/>
  <c r="I18" i="22"/>
  <c r="K18" i="22" s="1"/>
  <c r="I17" i="22"/>
  <c r="I16" i="22"/>
  <c r="J16" i="22" s="1"/>
  <c r="I15" i="22"/>
  <c r="K14" i="22"/>
  <c r="J14" i="22"/>
  <c r="I14" i="22"/>
  <c r="I13" i="22"/>
  <c r="I12" i="22"/>
  <c r="K12" i="22" s="1"/>
  <c r="I11" i="22"/>
  <c r="I10" i="22"/>
  <c r="J10" i="22" s="1"/>
  <c r="I9" i="22"/>
  <c r="K8" i="22"/>
  <c r="J8" i="22"/>
  <c r="I8" i="22"/>
  <c r="I7" i="22"/>
  <c r="I6" i="22"/>
  <c r="K6" i="22" s="1"/>
  <c r="I5" i="22"/>
  <c r="I4" i="22"/>
  <c r="K4" i="22" s="1"/>
  <c r="I3" i="22"/>
  <c r="K2" i="22"/>
  <c r="J2" i="22"/>
  <c r="I2" i="22"/>
  <c r="K48" i="22" l="1"/>
  <c r="J22" i="22"/>
  <c r="J40" i="22"/>
  <c r="K16" i="22"/>
  <c r="K46" i="22"/>
  <c r="J4" i="22"/>
  <c r="J28" i="22"/>
  <c r="K34" i="22"/>
  <c r="J6" i="22"/>
  <c r="J18" i="22"/>
  <c r="J24" i="22"/>
  <c r="J30" i="22"/>
  <c r="J36" i="22"/>
  <c r="J42" i="22"/>
  <c r="J48" i="22"/>
  <c r="K10" i="22"/>
  <c r="J12" i="22"/>
  <c r="I103" i="8" l="1"/>
  <c r="I102" i="8"/>
  <c r="K102" i="8" s="1"/>
  <c r="I101" i="8"/>
  <c r="I100" i="8"/>
  <c r="K100" i="8" s="1"/>
  <c r="I99" i="8"/>
  <c r="K98" i="8"/>
  <c r="I98" i="8"/>
  <c r="J98" i="8" s="1"/>
  <c r="I97" i="8"/>
  <c r="I96" i="8"/>
  <c r="K96" i="8" s="1"/>
  <c r="I95" i="8"/>
  <c r="I94" i="8"/>
  <c r="J94" i="8" s="1"/>
  <c r="I93" i="8"/>
  <c r="I92" i="8"/>
  <c r="J92" i="8" s="1"/>
  <c r="I91" i="8"/>
  <c r="I90" i="8"/>
  <c r="K90" i="8" s="1"/>
  <c r="I89" i="8"/>
  <c r="I88" i="8"/>
  <c r="K88" i="8" s="1"/>
  <c r="I87" i="8"/>
  <c r="I86" i="8"/>
  <c r="J86" i="8" s="1"/>
  <c r="I85" i="8"/>
  <c r="I84" i="8"/>
  <c r="K84" i="8" s="1"/>
  <c r="I83" i="8"/>
  <c r="I82" i="8"/>
  <c r="K82" i="8" s="1"/>
  <c r="I81" i="8"/>
  <c r="I80" i="8"/>
  <c r="K80" i="8" s="1"/>
  <c r="I79" i="8"/>
  <c r="I78" i="8"/>
  <c r="K78" i="8" s="1"/>
  <c r="I77" i="8"/>
  <c r="I76" i="8"/>
  <c r="K76" i="8" s="1"/>
  <c r="I75" i="8"/>
  <c r="I74" i="8"/>
  <c r="J74" i="8" s="1"/>
  <c r="I73" i="8"/>
  <c r="I72" i="8"/>
  <c r="K72" i="8" s="1"/>
  <c r="I71" i="8"/>
  <c r="I70" i="8"/>
  <c r="K70" i="8" s="1"/>
  <c r="I69" i="8"/>
  <c r="I68" i="8"/>
  <c r="J68" i="8" s="1"/>
  <c r="I67" i="8"/>
  <c r="I66" i="8"/>
  <c r="K66" i="8" s="1"/>
  <c r="I65" i="8"/>
  <c r="I64" i="8"/>
  <c r="J64" i="8" s="1"/>
  <c r="I63" i="8"/>
  <c r="I62" i="8"/>
  <c r="K62" i="8" s="1"/>
  <c r="I61" i="8"/>
  <c r="I60" i="8"/>
  <c r="J60" i="8" s="1"/>
  <c r="I59" i="8"/>
  <c r="I58" i="8"/>
  <c r="K58" i="8" s="1"/>
  <c r="I57" i="8"/>
  <c r="I56" i="8"/>
  <c r="K56" i="8" s="1"/>
  <c r="I55" i="8"/>
  <c r="I54" i="8"/>
  <c r="K54" i="8" s="1"/>
  <c r="J56" i="8" l="1"/>
  <c r="J62" i="8"/>
  <c r="J80" i="8"/>
  <c r="K68" i="8"/>
  <c r="K74" i="8"/>
  <c r="K86" i="8"/>
  <c r="K92" i="8"/>
  <c r="J54" i="8"/>
  <c r="J66" i="8"/>
  <c r="J72" i="8"/>
  <c r="J78" i="8"/>
  <c r="J84" i="8"/>
  <c r="J90" i="8"/>
  <c r="J96" i="8"/>
  <c r="J102" i="8"/>
  <c r="K60" i="8"/>
  <c r="J58" i="8"/>
  <c r="J70" i="8"/>
  <c r="J76" i="8"/>
  <c r="J82" i="8"/>
  <c r="J88" i="8"/>
  <c r="J100" i="8"/>
  <c r="K64" i="8"/>
  <c r="K94" i="8"/>
  <c r="I51" i="8" l="1"/>
  <c r="I50" i="8"/>
  <c r="K50" i="8" s="1"/>
  <c r="I49" i="8"/>
  <c r="K48" i="8"/>
  <c r="I48" i="8"/>
  <c r="J48" i="8" s="1"/>
  <c r="I47" i="8"/>
  <c r="K46" i="8"/>
  <c r="I46" i="8"/>
  <c r="J46" i="8" s="1"/>
  <c r="I45" i="8"/>
  <c r="I44" i="8"/>
  <c r="K44" i="8" s="1"/>
  <c r="I43" i="8"/>
  <c r="I42" i="8"/>
  <c r="K42" i="8" s="1"/>
  <c r="I41" i="8"/>
  <c r="I40" i="8"/>
  <c r="K40" i="8" s="1"/>
  <c r="I39" i="8"/>
  <c r="I38" i="8"/>
  <c r="K38" i="8" s="1"/>
  <c r="I37" i="8"/>
  <c r="K36" i="8"/>
  <c r="I36" i="8"/>
  <c r="J36" i="8" s="1"/>
  <c r="I35" i="8"/>
  <c r="K34" i="8"/>
  <c r="I34" i="8"/>
  <c r="J34" i="8" s="1"/>
  <c r="I33" i="8"/>
  <c r="I32" i="8"/>
  <c r="K32" i="8" s="1"/>
  <c r="I31" i="8"/>
  <c r="I30" i="8"/>
  <c r="K30" i="8" s="1"/>
  <c r="I29" i="8"/>
  <c r="I28" i="8"/>
  <c r="J28" i="8" s="1"/>
  <c r="I27" i="8"/>
  <c r="I26" i="8"/>
  <c r="K26" i="8" s="1"/>
  <c r="I25" i="8"/>
  <c r="K24" i="8"/>
  <c r="I24" i="8"/>
  <c r="J24" i="8" s="1"/>
  <c r="I23" i="8"/>
  <c r="K22" i="8"/>
  <c r="I22" i="8"/>
  <c r="J22" i="8" s="1"/>
  <c r="I21" i="8"/>
  <c r="I20" i="8"/>
  <c r="K20" i="8" s="1"/>
  <c r="I19" i="8"/>
  <c r="I18" i="8"/>
  <c r="J18" i="8" s="1"/>
  <c r="I17" i="8"/>
  <c r="I16" i="8"/>
  <c r="K16" i="8" s="1"/>
  <c r="I15" i="8"/>
  <c r="I14" i="8"/>
  <c r="K14" i="8" s="1"/>
  <c r="I13" i="8"/>
  <c r="K12" i="8"/>
  <c r="I12" i="8"/>
  <c r="J12" i="8" s="1"/>
  <c r="I11" i="8"/>
  <c r="K10" i="8"/>
  <c r="I10" i="8"/>
  <c r="J10" i="8" s="1"/>
  <c r="I9" i="8"/>
  <c r="I8" i="8"/>
  <c r="K8" i="8" s="1"/>
  <c r="I7" i="8"/>
  <c r="I6" i="8"/>
  <c r="K6" i="8" s="1"/>
  <c r="I5" i="8"/>
  <c r="I4" i="8"/>
  <c r="J4" i="8" s="1"/>
  <c r="I3" i="8"/>
  <c r="I2" i="8"/>
  <c r="K2" i="8" s="1"/>
  <c r="J42" i="8" l="1"/>
  <c r="K4" i="8"/>
  <c r="K18" i="8"/>
  <c r="K28" i="8"/>
  <c r="J6" i="8"/>
  <c r="J16" i="8"/>
  <c r="J30" i="8"/>
  <c r="J40" i="8"/>
  <c r="J2" i="8"/>
  <c r="J8" i="8"/>
  <c r="J14" i="8"/>
  <c r="J20" i="8"/>
  <c r="J26" i="8"/>
  <c r="J32" i="8"/>
  <c r="J38" i="8"/>
  <c r="J44" i="8"/>
  <c r="J50" i="8"/>
  <c r="F88" i="4" l="1"/>
  <c r="F87" i="4"/>
  <c r="F86" i="4"/>
  <c r="G86" i="4"/>
  <c r="F85" i="4"/>
  <c r="F84" i="4"/>
  <c r="F83" i="4"/>
  <c r="F82" i="4"/>
  <c r="G82" i="4" s="1"/>
  <c r="F81" i="4"/>
  <c r="F80" i="4"/>
  <c r="G80" i="4"/>
  <c r="F79" i="4"/>
  <c r="G79" i="4"/>
  <c r="H79" i="4"/>
  <c r="F78" i="4"/>
  <c r="H78" i="4"/>
  <c r="F77" i="4"/>
  <c r="F76" i="4"/>
  <c r="F75" i="4"/>
  <c r="G75" i="4"/>
  <c r="H75" i="4"/>
  <c r="F74" i="4"/>
  <c r="H74" i="4"/>
  <c r="E88" i="4"/>
  <c r="G88" i="4" s="1"/>
  <c r="E87" i="4"/>
  <c r="G87" i="4" s="1"/>
  <c r="E86" i="4"/>
  <c r="H86" i="4" s="1"/>
  <c r="E85" i="4"/>
  <c r="G85" i="4" s="1"/>
  <c r="E84" i="4"/>
  <c r="H84" i="4" s="1"/>
  <c r="E83" i="4"/>
  <c r="G83" i="4" s="1"/>
  <c r="E82" i="4"/>
  <c r="E81" i="4"/>
  <c r="G81" i="4" s="1"/>
  <c r="E80" i="4"/>
  <c r="H80" i="4" s="1"/>
  <c r="E79" i="4"/>
  <c r="E78" i="4"/>
  <c r="G78" i="4" s="1"/>
  <c r="E77" i="4"/>
  <c r="G77" i="4" s="1"/>
  <c r="E76" i="4"/>
  <c r="G76" i="4" s="1"/>
  <c r="E75" i="4"/>
  <c r="E74" i="4"/>
  <c r="G74" i="4" s="1"/>
  <c r="F73" i="4"/>
  <c r="F72" i="4"/>
  <c r="G72" i="4"/>
  <c r="H72" i="4"/>
  <c r="F71" i="4"/>
  <c r="F70" i="4"/>
  <c r="F69" i="4"/>
  <c r="F68" i="4"/>
  <c r="F67" i="4"/>
  <c r="H67" i="4" s="1"/>
  <c r="G67" i="4"/>
  <c r="F66" i="4"/>
  <c r="G66" i="4"/>
  <c r="H66" i="4"/>
  <c r="F65" i="4"/>
  <c r="E73" i="4"/>
  <c r="G73" i="4" s="1"/>
  <c r="E72" i="4"/>
  <c r="E71" i="4"/>
  <c r="H71" i="4" s="1"/>
  <c r="E70" i="4"/>
  <c r="G70" i="4" s="1"/>
  <c r="E69" i="4"/>
  <c r="H69" i="4" s="1"/>
  <c r="E68" i="4"/>
  <c r="G68" i="4" s="1"/>
  <c r="E67" i="4"/>
  <c r="E66" i="4"/>
  <c r="E65" i="4"/>
  <c r="G65" i="4" s="1"/>
  <c r="G69" i="4" l="1"/>
  <c r="H81" i="4"/>
  <c r="G84" i="4"/>
  <c r="H87" i="4"/>
  <c r="H70" i="4"/>
  <c r="H73" i="4"/>
  <c r="H76" i="4"/>
  <c r="H85" i="4"/>
  <c r="H88" i="4"/>
  <c r="H65" i="4"/>
  <c r="H68" i="4"/>
  <c r="H77" i="4"/>
  <c r="H83" i="4"/>
  <c r="G71" i="4"/>
  <c r="H82" i="4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E26" i="4"/>
  <c r="L26" i="4" s="1"/>
  <c r="F26" i="4"/>
  <c r="E27" i="4"/>
  <c r="L27" i="4" s="1"/>
  <c r="F27" i="4"/>
  <c r="E28" i="4"/>
  <c r="F28" i="4"/>
  <c r="M28" i="4" s="1"/>
  <c r="E29" i="4"/>
  <c r="F29" i="4"/>
  <c r="M29" i="4" s="1"/>
  <c r="E30" i="4"/>
  <c r="L30" i="4" s="1"/>
  <c r="F30" i="4"/>
  <c r="M30" i="4" s="1"/>
  <c r="E31" i="4"/>
  <c r="L31" i="4" s="1"/>
  <c r="F31" i="4"/>
  <c r="M31" i="4" s="1"/>
  <c r="E32" i="4"/>
  <c r="F32" i="4"/>
  <c r="E33" i="4"/>
  <c r="L33" i="4" s="1"/>
  <c r="F33" i="4"/>
  <c r="M33" i="4" s="1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G38" i="4" s="1"/>
  <c r="F38" i="4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F42" i="4"/>
  <c r="M42" i="4" s="1"/>
  <c r="E43" i="4"/>
  <c r="F43" i="4"/>
  <c r="E44" i="4"/>
  <c r="F44" i="4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G50" i="4" s="1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M57" i="4" s="1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L64" i="4" s="1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44" i="4"/>
  <c r="H44" i="4"/>
  <c r="H54" i="4"/>
  <c r="H56" i="4"/>
  <c r="H62" i="4"/>
  <c r="L20" i="4"/>
  <c r="M25" i="4"/>
  <c r="M26" i="4"/>
  <c r="L32" i="4"/>
  <c r="M32" i="4"/>
  <c r="M38" i="4"/>
  <c r="M43" i="4"/>
  <c r="L44" i="4"/>
  <c r="M44" i="4"/>
  <c r="L50" i="4"/>
  <c r="M50" i="4"/>
  <c r="L56" i="4"/>
  <c r="L62" i="4"/>
  <c r="L63" i="4"/>
  <c r="L66" i="4"/>
  <c r="M66" i="4"/>
  <c r="L67" i="4"/>
  <c r="M67" i="4"/>
  <c r="N67" i="4" s="1"/>
  <c r="O67" i="4"/>
  <c r="L68" i="4"/>
  <c r="M68" i="4"/>
  <c r="L69" i="4"/>
  <c r="M69" i="4"/>
  <c r="L70" i="4"/>
  <c r="M72" i="4"/>
  <c r="L73" i="4"/>
  <c r="L74" i="4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O97" i="4" s="1"/>
  <c r="M97" i="4"/>
  <c r="L98" i="4"/>
  <c r="M98" i="4"/>
  <c r="L99" i="4"/>
  <c r="M99" i="4"/>
  <c r="L100" i="4"/>
  <c r="M100" i="4"/>
  <c r="N100" i="4" s="1"/>
  <c r="M101" i="4"/>
  <c r="L102" i="4"/>
  <c r="M102" i="4"/>
  <c r="L103" i="4"/>
  <c r="O103" i="4" s="1"/>
  <c r="M103" i="4"/>
  <c r="N103" i="4" s="1"/>
  <c r="L104" i="4"/>
  <c r="M104" i="4"/>
  <c r="O104" i="4"/>
  <c r="L105" i="4"/>
  <c r="M105" i="4"/>
  <c r="L106" i="4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M112" i="4"/>
  <c r="F17" i="4"/>
  <c r="G17" i="4" s="1"/>
  <c r="E17" i="4"/>
  <c r="L17" i="4" s="1"/>
  <c r="N106" i="4" l="1"/>
  <c r="N98" i="4"/>
  <c r="N68" i="4"/>
  <c r="G29" i="4"/>
  <c r="O32" i="4"/>
  <c r="G43" i="4"/>
  <c r="N112" i="4"/>
  <c r="O100" i="4"/>
  <c r="G33" i="4"/>
  <c r="O74" i="4"/>
  <c r="N69" i="4"/>
  <c r="G56" i="4"/>
  <c r="G42" i="4"/>
  <c r="L38" i="4"/>
  <c r="O38" i="4" s="1"/>
  <c r="N32" i="4"/>
  <c r="G25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O50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0" i="4"/>
  <c r="N104" i="4"/>
  <c r="N87" i="4"/>
  <c r="G79" i="2" s="1"/>
  <c r="O112" i="4"/>
  <c r="N97" i="4"/>
  <c r="N80" i="4"/>
  <c r="G72" i="2" s="1"/>
  <c r="N109" i="4"/>
  <c r="N105" i="4"/>
  <c r="M94" i="4"/>
  <c r="O92" i="4"/>
  <c r="M91" i="4"/>
  <c r="N91" i="4" s="1"/>
  <c r="M88" i="4"/>
  <c r="O88" i="4" s="1"/>
  <c r="N88" i="4"/>
  <c r="G80" i="2" s="1"/>
  <c r="O85" i="4"/>
  <c r="O82" i="4"/>
  <c r="M81" i="4"/>
  <c r="N81" i="4" s="1"/>
  <c r="G73" i="2" s="1"/>
  <c r="M79" i="4"/>
  <c r="O79" i="4" s="1"/>
  <c r="N76" i="4"/>
  <c r="G68" i="2" s="1"/>
  <c r="N73" i="4"/>
  <c r="N70" i="4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L90" i="4"/>
  <c r="O90" i="4" s="1"/>
  <c r="N86" i="4"/>
  <c r="G78" i="2" s="1"/>
  <c r="N85" i="4"/>
  <c r="G77" i="2" s="1"/>
  <c r="N82" i="4"/>
  <c r="G74" i="2" s="1"/>
  <c r="L78" i="4"/>
  <c r="O78" i="4" s="1"/>
  <c r="O76" i="4"/>
  <c r="N74" i="4"/>
  <c r="G66" i="2" s="1"/>
  <c r="L72" i="4"/>
  <c r="N72" i="4" s="1"/>
  <c r="O70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O95" i="4"/>
  <c r="N71" i="4"/>
  <c r="O71" i="4"/>
  <c r="N59" i="4"/>
  <c r="O59" i="4"/>
  <c r="O107" i="4"/>
  <c r="N107" i="4"/>
  <c r="O89" i="4"/>
  <c r="N89" i="4"/>
  <c r="N41" i="4"/>
  <c r="O41" i="4"/>
  <c r="N77" i="4"/>
  <c r="G69" i="2" s="1"/>
  <c r="O77" i="4"/>
  <c r="N23" i="4"/>
  <c r="O23" i="4"/>
  <c r="H59" i="4"/>
  <c r="H53" i="4"/>
  <c r="H47" i="4"/>
  <c r="H41" i="4"/>
  <c r="H35" i="4"/>
  <c r="H29" i="4"/>
  <c r="H23" i="4"/>
  <c r="N108" i="4"/>
  <c r="L101" i="4"/>
  <c r="N90" i="4"/>
  <c r="L83" i="4"/>
  <c r="L65" i="4"/>
  <c r="N54" i="4"/>
  <c r="L47" i="4"/>
  <c r="L29" i="4"/>
  <c r="N18" i="4"/>
  <c r="G59" i="4"/>
  <c r="G53" i="4"/>
  <c r="G41" i="4"/>
  <c r="G35" i="4"/>
  <c r="G23" i="4"/>
  <c r="O46" i="4"/>
  <c r="N93" i="4"/>
  <c r="N75" i="4"/>
  <c r="G67" i="2" s="1"/>
  <c r="N57" i="4"/>
  <c r="N39" i="4"/>
  <c r="N21" i="4"/>
  <c r="N96" i="4"/>
  <c r="N78" i="4"/>
  <c r="G70" i="2" s="1"/>
  <c r="N99" i="4"/>
  <c r="N63" i="4"/>
  <c r="N45" i="4"/>
  <c r="N111" i="4"/>
  <c r="O109" i="4"/>
  <c r="O91" i="4"/>
  <c r="O73" i="4"/>
  <c r="O62" i="4"/>
  <c r="O44" i="4"/>
  <c r="O37" i="4"/>
  <c r="O26" i="4"/>
  <c r="O19" i="4"/>
  <c r="O98" i="4"/>
  <c r="O80" i="4"/>
  <c r="N102" i="4"/>
  <c r="N84" i="4"/>
  <c r="G76" i="2" s="1"/>
  <c r="N66" i="4"/>
  <c r="N30" i="4"/>
  <c r="O111" i="4"/>
  <c r="O108" i="4"/>
  <c r="O105" i="4"/>
  <c r="O102" i="4"/>
  <c r="O99" i="4"/>
  <c r="O96" i="4"/>
  <c r="O93" i="4"/>
  <c r="O87" i="4"/>
  <c r="O84" i="4"/>
  <c r="O75" i="4"/>
  <c r="O72" i="4"/>
  <c r="O69" i="4"/>
  <c r="O66" i="4"/>
  <c r="O63" i="4"/>
  <c r="O57" i="4"/>
  <c r="O54" i="4"/>
  <c r="O45" i="4"/>
  <c r="O39" i="4"/>
  <c r="O36" i="4"/>
  <c r="O33" i="4"/>
  <c r="O30" i="4"/>
  <c r="O21" i="4"/>
  <c r="O1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N64" i="4" l="1"/>
  <c r="G56" i="2" s="1"/>
  <c r="N61" i="4"/>
  <c r="N52" i="4"/>
  <c r="G44" i="2" s="1"/>
  <c r="O28" i="4"/>
  <c r="N25" i="4"/>
  <c r="G17" i="2" s="1"/>
  <c r="O42" i="4"/>
  <c r="O51" i="4"/>
  <c r="O27" i="4"/>
  <c r="N79" i="4"/>
  <c r="G71" i="2" s="1"/>
  <c r="O81" i="4"/>
  <c r="O94" i="4"/>
  <c r="N94" i="4"/>
  <c r="O60" i="4"/>
  <c r="O58" i="4"/>
  <c r="N58" i="4"/>
  <c r="G50" i="2" s="1"/>
  <c r="O55" i="4"/>
  <c r="N49" i="4"/>
  <c r="G41" i="2" s="1"/>
  <c r="N48" i="4"/>
  <c r="G40" i="2" s="1"/>
  <c r="O34" i="4"/>
  <c r="O24" i="4"/>
  <c r="N22" i="4"/>
  <c r="G14" i="2" s="1"/>
  <c r="O22" i="4"/>
  <c r="N47" i="4"/>
  <c r="G39" i="2" s="1"/>
  <c r="O47" i="4"/>
  <c r="N65" i="4"/>
  <c r="G57" i="2" s="1"/>
  <c r="O65" i="4"/>
  <c r="N29" i="4"/>
  <c r="G21" i="2" s="1"/>
  <c r="O29" i="4"/>
  <c r="N83" i="4"/>
  <c r="G75" i="2" s="1"/>
  <c r="O83" i="4"/>
  <c r="O101" i="4"/>
  <c r="N101" i="4"/>
  <c r="G33" i="2"/>
  <c r="G34" i="2"/>
  <c r="G35" i="2"/>
  <c r="G36" i="2"/>
  <c r="G37" i="2"/>
  <c r="G38" i="2"/>
  <c r="G42" i="2"/>
  <c r="G43" i="2"/>
  <c r="G45" i="2"/>
  <c r="G46" i="2"/>
  <c r="G47" i="2"/>
  <c r="G48" i="2"/>
  <c r="G49" i="2"/>
  <c r="G51" i="2"/>
  <c r="G52" i="2"/>
  <c r="G53" i="2"/>
  <c r="G54" i="2"/>
  <c r="G55" i="2"/>
  <c r="G58" i="2"/>
  <c r="G59" i="2"/>
  <c r="G60" i="2"/>
  <c r="G61" i="2"/>
  <c r="G62" i="2"/>
  <c r="G63" i="2"/>
  <c r="G64" i="2"/>
  <c r="G65" i="2"/>
  <c r="G10" i="2"/>
  <c r="G11" i="2"/>
  <c r="G12" i="2"/>
  <c r="G13" i="2"/>
  <c r="G15" i="2"/>
  <c r="G16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O20" i="18"/>
  <c r="N20" i="18"/>
  <c r="L20" i="18"/>
  <c r="K20" i="18"/>
  <c r="I20" i="18"/>
  <c r="H20" i="18"/>
  <c r="O19" i="18"/>
  <c r="N19" i="18"/>
  <c r="L19" i="18"/>
  <c r="K19" i="18"/>
  <c r="I19" i="18"/>
  <c r="H19" i="18"/>
  <c r="O18" i="18"/>
  <c r="N18" i="18"/>
  <c r="L18" i="18"/>
  <c r="K18" i="18"/>
  <c r="I18" i="18"/>
  <c r="H18" i="18"/>
  <c r="O17" i="18"/>
  <c r="N17" i="18"/>
  <c r="L17" i="18"/>
  <c r="K17" i="18"/>
  <c r="I17" i="18"/>
  <c r="H17" i="18"/>
  <c r="O16" i="18"/>
  <c r="N16" i="18"/>
  <c r="L16" i="18"/>
  <c r="K16" i="18"/>
  <c r="I16" i="18"/>
  <c r="H16" i="18"/>
  <c r="O15" i="18"/>
  <c r="N15" i="18"/>
  <c r="L15" i="18"/>
  <c r="K15" i="18"/>
  <c r="I15" i="18"/>
  <c r="H15" i="18"/>
  <c r="O14" i="18"/>
  <c r="N14" i="18"/>
  <c r="L14" i="18"/>
  <c r="K14" i="18"/>
  <c r="I14" i="18"/>
  <c r="H14" i="18"/>
  <c r="O13" i="18"/>
  <c r="N13" i="18"/>
  <c r="L13" i="18"/>
  <c r="K13" i="18"/>
  <c r="I13" i="18"/>
  <c r="H13" i="18"/>
  <c r="G58" i="18"/>
  <c r="F91" i="18" s="1"/>
  <c r="I62" i="2" s="1"/>
  <c r="F54" i="18"/>
  <c r="L53" i="18"/>
  <c r="N47" i="18"/>
  <c r="M47" i="18"/>
  <c r="L47" i="18"/>
  <c r="L60" i="18" s="1"/>
  <c r="K47" i="18"/>
  <c r="J47" i="18"/>
  <c r="I47" i="18"/>
  <c r="I60" i="18" s="1"/>
  <c r="H47" i="18"/>
  <c r="G47" i="18"/>
  <c r="G60" i="18" s="1"/>
  <c r="F93" i="18" s="1"/>
  <c r="I64" i="2" s="1"/>
  <c r="F47" i="18"/>
  <c r="F60" i="18" s="1"/>
  <c r="N46" i="18"/>
  <c r="M46" i="18"/>
  <c r="L46" i="18"/>
  <c r="L59" i="18" s="1"/>
  <c r="K46" i="18"/>
  <c r="J46" i="18"/>
  <c r="I46" i="18"/>
  <c r="I59" i="18" s="1"/>
  <c r="H46" i="18"/>
  <c r="G46" i="18"/>
  <c r="F46" i="18"/>
  <c r="F59" i="18" s="1"/>
  <c r="N45" i="18"/>
  <c r="M45" i="18"/>
  <c r="L45" i="18"/>
  <c r="L58" i="18" s="1"/>
  <c r="K45" i="18"/>
  <c r="J45" i="18"/>
  <c r="I45" i="18"/>
  <c r="I58" i="18" s="1"/>
  <c r="H45" i="18"/>
  <c r="G45" i="18"/>
  <c r="F45" i="18"/>
  <c r="F58" i="18" s="1"/>
  <c r="N44" i="18"/>
  <c r="M44" i="18"/>
  <c r="L44" i="18"/>
  <c r="L57" i="18" s="1"/>
  <c r="K44" i="18"/>
  <c r="J44" i="18"/>
  <c r="I44" i="18"/>
  <c r="I57" i="18" s="1"/>
  <c r="H44" i="18"/>
  <c r="G44" i="18"/>
  <c r="G57" i="18" s="1"/>
  <c r="F90" i="18" s="1"/>
  <c r="I61" i="2" s="1"/>
  <c r="F44" i="18"/>
  <c r="F57" i="18" s="1"/>
  <c r="E44" i="18"/>
  <c r="D44" i="18"/>
  <c r="N43" i="18"/>
  <c r="M43" i="18"/>
  <c r="L43" i="18"/>
  <c r="L56" i="18" s="1"/>
  <c r="K43" i="18"/>
  <c r="J43" i="18"/>
  <c r="I43" i="18"/>
  <c r="I56" i="18" s="1"/>
  <c r="H43" i="18"/>
  <c r="G43" i="18"/>
  <c r="G56" i="18" s="1"/>
  <c r="F89" i="18" s="1"/>
  <c r="I60" i="2" s="1"/>
  <c r="F43" i="18"/>
  <c r="F56" i="18" s="1"/>
  <c r="E43" i="18"/>
  <c r="D43" i="18"/>
  <c r="N42" i="18"/>
  <c r="M42" i="18"/>
  <c r="M55" i="18" s="1"/>
  <c r="F104" i="18" s="1"/>
  <c r="I75" i="2" s="1"/>
  <c r="L42" i="18"/>
  <c r="L55" i="18" s="1"/>
  <c r="K42" i="18"/>
  <c r="J42" i="18"/>
  <c r="J55" i="18" s="1"/>
  <c r="F96" i="18" s="1"/>
  <c r="I67" i="2" s="1"/>
  <c r="I42" i="18"/>
  <c r="I55" i="18" s="1"/>
  <c r="H42" i="18"/>
  <c r="G42" i="18"/>
  <c r="F42" i="18"/>
  <c r="F55" i="18" s="1"/>
  <c r="E42" i="18"/>
  <c r="D42" i="18"/>
  <c r="N41" i="18"/>
  <c r="M41" i="18"/>
  <c r="L41" i="18"/>
  <c r="L54" i="18" s="1"/>
  <c r="K41" i="18"/>
  <c r="J41" i="18"/>
  <c r="J54" i="18" s="1"/>
  <c r="F95" i="18" s="1"/>
  <c r="I66" i="2" s="1"/>
  <c r="I41" i="18"/>
  <c r="I54" i="18" s="1"/>
  <c r="H41" i="18"/>
  <c r="G41" i="18"/>
  <c r="G54" i="18" s="1"/>
  <c r="F87" i="18" s="1"/>
  <c r="I58" i="2" s="1"/>
  <c r="F41" i="18"/>
  <c r="E41" i="18"/>
  <c r="D41" i="18"/>
  <c r="N40" i="18"/>
  <c r="M40" i="18"/>
  <c r="M53" i="18" s="1"/>
  <c r="F102" i="18" s="1"/>
  <c r="I73" i="2" s="1"/>
  <c r="L40" i="18"/>
  <c r="K40" i="18"/>
  <c r="J40" i="18"/>
  <c r="J53" i="18" s="1"/>
  <c r="F94" i="18" s="1"/>
  <c r="I65" i="2" s="1"/>
  <c r="I40" i="18"/>
  <c r="I53" i="18" s="1"/>
  <c r="H40" i="18"/>
  <c r="G40" i="18"/>
  <c r="F40" i="18"/>
  <c r="F53" i="18" s="1"/>
  <c r="E40" i="18"/>
  <c r="D40" i="18"/>
  <c r="L63" i="17"/>
  <c r="I63" i="17"/>
  <c r="M62" i="17"/>
  <c r="G111" i="17" s="1"/>
  <c r="H79" i="2" s="1"/>
  <c r="L59" i="17"/>
  <c r="N50" i="17"/>
  <c r="M50" i="17"/>
  <c r="L50" i="17"/>
  <c r="K50" i="17"/>
  <c r="J50" i="17"/>
  <c r="I50" i="17"/>
  <c r="H50" i="17"/>
  <c r="G50" i="17"/>
  <c r="F50" i="17"/>
  <c r="F63" i="17" s="1"/>
  <c r="N49" i="17"/>
  <c r="M49" i="17"/>
  <c r="L49" i="17"/>
  <c r="L62" i="17" s="1"/>
  <c r="K49" i="17"/>
  <c r="J49" i="17"/>
  <c r="I49" i="17"/>
  <c r="I62" i="17" s="1"/>
  <c r="H49" i="17"/>
  <c r="G49" i="17"/>
  <c r="G62" i="17" s="1"/>
  <c r="G95" i="17" s="1"/>
  <c r="H63" i="2" s="1"/>
  <c r="F49" i="17"/>
  <c r="F62" i="17" s="1"/>
  <c r="N48" i="17"/>
  <c r="M48" i="17"/>
  <c r="L48" i="17"/>
  <c r="L61" i="17" s="1"/>
  <c r="K48" i="17"/>
  <c r="J48" i="17"/>
  <c r="I48" i="17"/>
  <c r="I61" i="17" s="1"/>
  <c r="H48" i="17"/>
  <c r="G48" i="17"/>
  <c r="F48" i="17"/>
  <c r="F61" i="17" s="1"/>
  <c r="N47" i="17"/>
  <c r="M47" i="17"/>
  <c r="M60" i="17" s="1"/>
  <c r="G109" i="17" s="1"/>
  <c r="H77" i="2" s="1"/>
  <c r="L47" i="17"/>
  <c r="L60" i="17" s="1"/>
  <c r="K47" i="17"/>
  <c r="J47" i="17"/>
  <c r="I47" i="17"/>
  <c r="I60" i="17" s="1"/>
  <c r="H47" i="17"/>
  <c r="G47" i="17"/>
  <c r="F47" i="17"/>
  <c r="F60" i="17" s="1"/>
  <c r="E47" i="17"/>
  <c r="D47" i="17"/>
  <c r="N46" i="17"/>
  <c r="M46" i="17"/>
  <c r="L46" i="17"/>
  <c r="K46" i="17"/>
  <c r="J46" i="17"/>
  <c r="I46" i="17"/>
  <c r="I59" i="17" s="1"/>
  <c r="H46" i="17"/>
  <c r="G46" i="17"/>
  <c r="F46" i="17"/>
  <c r="F59" i="17" s="1"/>
  <c r="E46" i="17"/>
  <c r="D46" i="17"/>
  <c r="D59" i="17" s="1"/>
  <c r="C92" i="17" s="1"/>
  <c r="N45" i="17"/>
  <c r="M45" i="17"/>
  <c r="L45" i="17"/>
  <c r="L58" i="17" s="1"/>
  <c r="K45" i="17"/>
  <c r="J45" i="17"/>
  <c r="I45" i="17"/>
  <c r="I58" i="17" s="1"/>
  <c r="H45" i="17"/>
  <c r="G45" i="17"/>
  <c r="F45" i="17"/>
  <c r="F58" i="17" s="1"/>
  <c r="E45" i="17"/>
  <c r="D45" i="17"/>
  <c r="N44" i="17"/>
  <c r="M44" i="17"/>
  <c r="L44" i="17"/>
  <c r="L57" i="17" s="1"/>
  <c r="K44" i="17"/>
  <c r="J44" i="17"/>
  <c r="J57" i="17" s="1"/>
  <c r="G98" i="17" s="1"/>
  <c r="H66" i="2" s="1"/>
  <c r="I44" i="17"/>
  <c r="I57" i="17" s="1"/>
  <c r="H44" i="17"/>
  <c r="G44" i="17"/>
  <c r="F44" i="17"/>
  <c r="F57" i="17" s="1"/>
  <c r="E44" i="17"/>
  <c r="D44" i="17"/>
  <c r="N43" i="17"/>
  <c r="M43" i="17"/>
  <c r="M56" i="17" s="1"/>
  <c r="G105" i="17" s="1"/>
  <c r="H73" i="2" s="1"/>
  <c r="L43" i="17"/>
  <c r="L56" i="17" s="1"/>
  <c r="K43" i="17"/>
  <c r="J43" i="17"/>
  <c r="J56" i="17" s="1"/>
  <c r="G97" i="17" s="1"/>
  <c r="H65" i="2" s="1"/>
  <c r="I43" i="17"/>
  <c r="I56" i="17" s="1"/>
  <c r="H43" i="17"/>
  <c r="G43" i="17"/>
  <c r="F43" i="17"/>
  <c r="F56" i="17" s="1"/>
  <c r="E43" i="17"/>
  <c r="D43" i="17"/>
  <c r="O21" i="17"/>
  <c r="N21" i="17"/>
  <c r="L21" i="17"/>
  <c r="K21" i="17"/>
  <c r="I21" i="17"/>
  <c r="H21" i="17"/>
  <c r="O20" i="17"/>
  <c r="N20" i="17"/>
  <c r="L20" i="17"/>
  <c r="K20" i="17"/>
  <c r="I20" i="17"/>
  <c r="H20" i="17"/>
  <c r="O19" i="17"/>
  <c r="N19" i="17"/>
  <c r="L19" i="17"/>
  <c r="K19" i="17"/>
  <c r="I19" i="17"/>
  <c r="H19" i="17"/>
  <c r="O18" i="17"/>
  <c r="N18" i="17"/>
  <c r="L18" i="17"/>
  <c r="K18" i="17"/>
  <c r="I18" i="17"/>
  <c r="H18" i="17"/>
  <c r="O17" i="17"/>
  <c r="N17" i="17"/>
  <c r="L17" i="17"/>
  <c r="K17" i="17"/>
  <c r="I17" i="17"/>
  <c r="H17" i="17"/>
  <c r="O16" i="17"/>
  <c r="N16" i="17"/>
  <c r="L16" i="17"/>
  <c r="K16" i="17"/>
  <c r="I16" i="17"/>
  <c r="H16" i="17"/>
  <c r="O15" i="17"/>
  <c r="N15" i="17"/>
  <c r="L15" i="17"/>
  <c r="K15" i="17"/>
  <c r="I15" i="17"/>
  <c r="H15" i="17"/>
  <c r="O14" i="17"/>
  <c r="N14" i="17"/>
  <c r="L14" i="17"/>
  <c r="K14" i="17"/>
  <c r="I14" i="17"/>
  <c r="H14" i="17"/>
  <c r="J59" i="17" l="1"/>
  <c r="G100" i="17" s="1"/>
  <c r="H68" i="2" s="1"/>
  <c r="M57" i="18"/>
  <c r="F106" i="18" s="1"/>
  <c r="I77" i="2" s="1"/>
  <c r="J60" i="18"/>
  <c r="F101" i="18" s="1"/>
  <c r="I72" i="2" s="1"/>
  <c r="G61" i="17"/>
  <c r="G94" i="17" s="1"/>
  <c r="H62" i="2" s="1"/>
  <c r="M63" i="17"/>
  <c r="G112" i="17" s="1"/>
  <c r="H80" i="2" s="1"/>
  <c r="D55" i="18"/>
  <c r="C88" i="18" s="1"/>
  <c r="M59" i="17"/>
  <c r="G108" i="17" s="1"/>
  <c r="H76" i="2" s="1"/>
  <c r="M59" i="18"/>
  <c r="F108" i="18" s="1"/>
  <c r="I79" i="2" s="1"/>
  <c r="G56" i="17"/>
  <c r="G89" i="17" s="1"/>
  <c r="H57" i="2" s="1"/>
  <c r="D56" i="18"/>
  <c r="C89" i="18" s="1"/>
  <c r="G59" i="18"/>
  <c r="F92" i="18" s="1"/>
  <c r="I63" i="2" s="1"/>
  <c r="M57" i="17"/>
  <c r="G106" i="17" s="1"/>
  <c r="H74" i="2" s="1"/>
  <c r="J58" i="17"/>
  <c r="G99" i="17" s="1"/>
  <c r="H67" i="2" s="1"/>
  <c r="G59" i="17"/>
  <c r="G92" i="17" s="1"/>
  <c r="H60" i="2" s="1"/>
  <c r="D60" i="17"/>
  <c r="C93" i="17" s="1"/>
  <c r="J62" i="17"/>
  <c r="G103" i="17" s="1"/>
  <c r="H71" i="2" s="1"/>
  <c r="M56" i="18"/>
  <c r="F105" i="18" s="1"/>
  <c r="I76" i="2" s="1"/>
  <c r="J57" i="18"/>
  <c r="F98" i="18" s="1"/>
  <c r="I69" i="2" s="1"/>
  <c r="M54" i="18"/>
  <c r="F103" i="18" s="1"/>
  <c r="I74" i="2" s="1"/>
  <c r="D57" i="18"/>
  <c r="C90" i="18" s="1"/>
  <c r="M60" i="18"/>
  <c r="F109" i="18" s="1"/>
  <c r="I80" i="2" s="1"/>
  <c r="D53" i="18"/>
  <c r="C86" i="18" s="1"/>
  <c r="D54" i="18"/>
  <c r="C87" i="18" s="1"/>
  <c r="J58" i="18"/>
  <c r="F99" i="18" s="1"/>
  <c r="I70" i="2" s="1"/>
  <c r="G55" i="18"/>
  <c r="F88" i="18" s="1"/>
  <c r="I59" i="2" s="1"/>
  <c r="J59" i="18"/>
  <c r="F100" i="18" s="1"/>
  <c r="I71" i="2" s="1"/>
  <c r="M58" i="18"/>
  <c r="F107" i="18" s="1"/>
  <c r="I78" i="2" s="1"/>
  <c r="G53" i="18"/>
  <c r="F86" i="18" s="1"/>
  <c r="I57" i="2" s="1"/>
  <c r="J56" i="18"/>
  <c r="F97" i="18" s="1"/>
  <c r="I68" i="2" s="1"/>
  <c r="D58" i="17"/>
  <c r="C91" i="17" s="1"/>
  <c r="D57" i="17"/>
  <c r="C90" i="17" s="1"/>
  <c r="G60" i="17"/>
  <c r="G93" i="17" s="1"/>
  <c r="H61" i="2" s="1"/>
  <c r="J61" i="17"/>
  <c r="G102" i="17" s="1"/>
  <c r="H70" i="2" s="1"/>
  <c r="M58" i="17"/>
  <c r="G107" i="17" s="1"/>
  <c r="H75" i="2" s="1"/>
  <c r="G57" i="17"/>
  <c r="G90" i="17" s="1"/>
  <c r="H58" i="2" s="1"/>
  <c r="J60" i="17"/>
  <c r="G101" i="17" s="1"/>
  <c r="H69" i="2" s="1"/>
  <c r="M61" i="17"/>
  <c r="G110" i="17" s="1"/>
  <c r="H78" i="2" s="1"/>
  <c r="D56" i="17"/>
  <c r="C89" i="17" s="1"/>
  <c r="G63" i="17"/>
  <c r="G96" i="17" s="1"/>
  <c r="H64" i="2" s="1"/>
  <c r="J63" i="17"/>
  <c r="G104" i="17" s="1"/>
  <c r="H72" i="2" s="1"/>
  <c r="G58" i="17"/>
  <c r="G91" i="17" s="1"/>
  <c r="H59" i="2" s="1"/>
  <c r="N47" i="16"/>
  <c r="M47" i="16"/>
  <c r="L47" i="16"/>
  <c r="L60" i="16" s="1"/>
  <c r="K47" i="16"/>
  <c r="J47" i="16"/>
  <c r="I47" i="16"/>
  <c r="I60" i="16" s="1"/>
  <c r="H47" i="16"/>
  <c r="G47" i="16"/>
  <c r="F47" i="16"/>
  <c r="F60" i="16" s="1"/>
  <c r="N46" i="16"/>
  <c r="M46" i="16"/>
  <c r="M59" i="16" s="1"/>
  <c r="F108" i="16" s="1"/>
  <c r="I55" i="2" s="1"/>
  <c r="L46" i="16"/>
  <c r="L59" i="16" s="1"/>
  <c r="K46" i="16"/>
  <c r="J46" i="16"/>
  <c r="I46" i="16"/>
  <c r="I59" i="16" s="1"/>
  <c r="H46" i="16"/>
  <c r="G46" i="16"/>
  <c r="F46" i="16"/>
  <c r="F59" i="16" s="1"/>
  <c r="N45" i="16"/>
  <c r="M45" i="16"/>
  <c r="L45" i="16"/>
  <c r="L58" i="16" s="1"/>
  <c r="K45" i="16"/>
  <c r="J45" i="16"/>
  <c r="I45" i="16"/>
  <c r="I58" i="16" s="1"/>
  <c r="H45" i="16"/>
  <c r="G45" i="16"/>
  <c r="F45" i="16"/>
  <c r="F58" i="16" s="1"/>
  <c r="N44" i="16"/>
  <c r="M44" i="16"/>
  <c r="L44" i="16"/>
  <c r="L57" i="16" s="1"/>
  <c r="K44" i="16"/>
  <c r="J44" i="16"/>
  <c r="I44" i="16"/>
  <c r="I57" i="16" s="1"/>
  <c r="H44" i="16"/>
  <c r="G44" i="16"/>
  <c r="F44" i="16"/>
  <c r="F57" i="16" s="1"/>
  <c r="E44" i="16"/>
  <c r="D44" i="16"/>
  <c r="N43" i="16"/>
  <c r="M43" i="16"/>
  <c r="L43" i="16"/>
  <c r="L56" i="16" s="1"/>
  <c r="K43" i="16"/>
  <c r="J43" i="16"/>
  <c r="J56" i="16" s="1"/>
  <c r="F97" i="16" s="1"/>
  <c r="I44" i="2" s="1"/>
  <c r="I43" i="16"/>
  <c r="I56" i="16" s="1"/>
  <c r="H43" i="16"/>
  <c r="G43" i="16"/>
  <c r="F43" i="16"/>
  <c r="F56" i="16" s="1"/>
  <c r="E43" i="16"/>
  <c r="D43" i="16"/>
  <c r="N42" i="16"/>
  <c r="M42" i="16"/>
  <c r="L42" i="16"/>
  <c r="L55" i="16" s="1"/>
  <c r="K42" i="16"/>
  <c r="J42" i="16"/>
  <c r="I42" i="16"/>
  <c r="I55" i="16" s="1"/>
  <c r="H42" i="16"/>
  <c r="G42" i="16"/>
  <c r="F42" i="16"/>
  <c r="F55" i="16" s="1"/>
  <c r="E42" i="16"/>
  <c r="D42" i="16"/>
  <c r="N41" i="16"/>
  <c r="M41" i="16"/>
  <c r="L41" i="16"/>
  <c r="L54" i="16" s="1"/>
  <c r="K41" i="16"/>
  <c r="J41" i="16"/>
  <c r="I41" i="16"/>
  <c r="I54" i="16" s="1"/>
  <c r="H41" i="16"/>
  <c r="G41" i="16"/>
  <c r="F41" i="16"/>
  <c r="F54" i="16" s="1"/>
  <c r="E41" i="16"/>
  <c r="D41" i="16"/>
  <c r="N40" i="16"/>
  <c r="M40" i="16"/>
  <c r="L40" i="16"/>
  <c r="L53" i="16" s="1"/>
  <c r="K40" i="16"/>
  <c r="J40" i="16"/>
  <c r="I40" i="16"/>
  <c r="I53" i="16" s="1"/>
  <c r="H40" i="16"/>
  <c r="G40" i="16"/>
  <c r="F40" i="16"/>
  <c r="F53" i="16" s="1"/>
  <c r="E40" i="16"/>
  <c r="D40" i="16"/>
  <c r="J59" i="16" s="1"/>
  <c r="F100" i="16" s="1"/>
  <c r="I47" i="2" s="1"/>
  <c r="N50" i="15"/>
  <c r="M50" i="15"/>
  <c r="L50" i="15"/>
  <c r="L63" i="15" s="1"/>
  <c r="K50" i="15"/>
  <c r="J50" i="15"/>
  <c r="I50" i="15"/>
  <c r="I63" i="15" s="1"/>
  <c r="H50" i="15"/>
  <c r="G50" i="15"/>
  <c r="F50" i="15"/>
  <c r="F63" i="15" s="1"/>
  <c r="N49" i="15"/>
  <c r="M49" i="15"/>
  <c r="L49" i="15"/>
  <c r="L62" i="15" s="1"/>
  <c r="K49" i="15"/>
  <c r="J49" i="15"/>
  <c r="I49" i="15"/>
  <c r="I62" i="15" s="1"/>
  <c r="H49" i="15"/>
  <c r="G49" i="15"/>
  <c r="F49" i="15"/>
  <c r="F62" i="15" s="1"/>
  <c r="N48" i="15"/>
  <c r="M48" i="15"/>
  <c r="L48" i="15"/>
  <c r="L61" i="15" s="1"/>
  <c r="K48" i="15"/>
  <c r="J48" i="15"/>
  <c r="I48" i="15"/>
  <c r="I61" i="15" s="1"/>
  <c r="H48" i="15"/>
  <c r="G48" i="15"/>
  <c r="F48" i="15"/>
  <c r="F61" i="15" s="1"/>
  <c r="N47" i="15"/>
  <c r="M47" i="15"/>
  <c r="L47" i="15"/>
  <c r="L60" i="15" s="1"/>
  <c r="K47" i="15"/>
  <c r="J47" i="15"/>
  <c r="I47" i="15"/>
  <c r="I60" i="15" s="1"/>
  <c r="H47" i="15"/>
  <c r="G47" i="15"/>
  <c r="F47" i="15"/>
  <c r="F60" i="15" s="1"/>
  <c r="E47" i="15"/>
  <c r="D47" i="15"/>
  <c r="N46" i="15"/>
  <c r="M46" i="15"/>
  <c r="L46" i="15"/>
  <c r="L59" i="15" s="1"/>
  <c r="K46" i="15"/>
  <c r="J46" i="15"/>
  <c r="I46" i="15"/>
  <c r="I59" i="15" s="1"/>
  <c r="H46" i="15"/>
  <c r="G46" i="15"/>
  <c r="F46" i="15"/>
  <c r="F59" i="15" s="1"/>
  <c r="E46" i="15"/>
  <c r="D46" i="15"/>
  <c r="N45" i="15"/>
  <c r="M45" i="15"/>
  <c r="L45" i="15"/>
  <c r="L58" i="15" s="1"/>
  <c r="K45" i="15"/>
  <c r="J45" i="15"/>
  <c r="I45" i="15"/>
  <c r="I58" i="15" s="1"/>
  <c r="H45" i="15"/>
  <c r="G45" i="15"/>
  <c r="F45" i="15"/>
  <c r="F58" i="15" s="1"/>
  <c r="E45" i="15"/>
  <c r="D45" i="15"/>
  <c r="N44" i="15"/>
  <c r="M44" i="15"/>
  <c r="L44" i="15"/>
  <c r="L57" i="15" s="1"/>
  <c r="K44" i="15"/>
  <c r="J44" i="15"/>
  <c r="I44" i="15"/>
  <c r="I57" i="15" s="1"/>
  <c r="H44" i="15"/>
  <c r="G44" i="15"/>
  <c r="G57" i="15" s="1"/>
  <c r="G90" i="15" s="1"/>
  <c r="H34" i="2" s="1"/>
  <c r="F44" i="15"/>
  <c r="F57" i="15" s="1"/>
  <c r="E44" i="15"/>
  <c r="D44" i="15"/>
  <c r="N43" i="15"/>
  <c r="M43" i="15"/>
  <c r="L43" i="15"/>
  <c r="L56" i="15" s="1"/>
  <c r="K43" i="15"/>
  <c r="J43" i="15"/>
  <c r="I43" i="15"/>
  <c r="I56" i="15" s="1"/>
  <c r="H43" i="15"/>
  <c r="G43" i="15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M57" i="16" l="1"/>
  <c r="F106" i="16" s="1"/>
  <c r="I53" i="2" s="1"/>
  <c r="J60" i="16"/>
  <c r="F101" i="16" s="1"/>
  <c r="I48" i="2" s="1"/>
  <c r="J55" i="16"/>
  <c r="F96" i="16" s="1"/>
  <c r="I43" i="2" s="1"/>
  <c r="J53" i="16"/>
  <c r="F94" i="16" s="1"/>
  <c r="I41" i="2" s="1"/>
  <c r="J54" i="16"/>
  <c r="F95" i="16" s="1"/>
  <c r="I42" i="2" s="1"/>
  <c r="G59" i="16"/>
  <c r="F92" i="16" s="1"/>
  <c r="I39" i="2" s="1"/>
  <c r="M57" i="15"/>
  <c r="G106" i="15" s="1"/>
  <c r="H50" i="2" s="1"/>
  <c r="D60" i="15"/>
  <c r="C93" i="15" s="1"/>
  <c r="M56" i="16"/>
  <c r="F105" i="16" s="1"/>
  <c r="I52" i="2" s="1"/>
  <c r="G63" i="15"/>
  <c r="G96" i="15" s="1"/>
  <c r="H40" i="2" s="1"/>
  <c r="G56" i="15"/>
  <c r="G89" i="15" s="1"/>
  <c r="H33" i="2" s="1"/>
  <c r="M61" i="15"/>
  <c r="G110" i="15" s="1"/>
  <c r="H54" i="2" s="1"/>
  <c r="J59" i="15"/>
  <c r="G100" i="15" s="1"/>
  <c r="H44" i="2" s="1"/>
  <c r="J58" i="15"/>
  <c r="G99" i="15" s="1"/>
  <c r="H43" i="2" s="1"/>
  <c r="J60" i="15"/>
  <c r="G101" i="15" s="1"/>
  <c r="H45" i="2" s="1"/>
  <c r="J62" i="15"/>
  <c r="G103" i="15" s="1"/>
  <c r="H47" i="2" s="1"/>
  <c r="D59" i="15"/>
  <c r="C92" i="15" s="1"/>
  <c r="G61" i="15"/>
  <c r="G94" i="15" s="1"/>
  <c r="H38" i="2" s="1"/>
  <c r="M56" i="15"/>
  <c r="G105" i="15" s="1"/>
  <c r="H49" i="2" s="1"/>
  <c r="D58" i="15"/>
  <c r="C91" i="15" s="1"/>
  <c r="M63" i="15"/>
  <c r="G112" i="15" s="1"/>
  <c r="H56" i="2" s="1"/>
  <c r="D57" i="15"/>
  <c r="C90" i="15" s="1"/>
  <c r="G60" i="15"/>
  <c r="G93" i="15" s="1"/>
  <c r="H37" i="2" s="1"/>
  <c r="J61" i="15"/>
  <c r="G102" i="15" s="1"/>
  <c r="H46" i="2" s="1"/>
  <c r="M62" i="15"/>
  <c r="G111" i="15" s="1"/>
  <c r="H55" i="2" s="1"/>
  <c r="G59" i="15"/>
  <c r="G92" i="15" s="1"/>
  <c r="H36" i="2" s="1"/>
  <c r="G58" i="15"/>
  <c r="G91" i="15" s="1"/>
  <c r="H35" i="2" s="1"/>
  <c r="M60" i="15"/>
  <c r="G109" i="15" s="1"/>
  <c r="H53" i="2" s="1"/>
  <c r="G62" i="15"/>
  <c r="G95" i="15" s="1"/>
  <c r="H39" i="2" s="1"/>
  <c r="J63" i="15"/>
  <c r="G104" i="15" s="1"/>
  <c r="H48" i="2" s="1"/>
  <c r="J57" i="15"/>
  <c r="G98" i="15" s="1"/>
  <c r="H42" i="2" s="1"/>
  <c r="J56" i="15"/>
  <c r="G97" i="15" s="1"/>
  <c r="H41" i="2" s="1"/>
  <c r="M59" i="15"/>
  <c r="G108" i="15" s="1"/>
  <c r="H52" i="2" s="1"/>
  <c r="M58" i="15"/>
  <c r="G107" i="15" s="1"/>
  <c r="H51" i="2" s="1"/>
  <c r="G55" i="16"/>
  <c r="F88" i="16" s="1"/>
  <c r="I35" i="2" s="1"/>
  <c r="G54" i="16"/>
  <c r="F87" i="16" s="1"/>
  <c r="I34" i="2" s="1"/>
  <c r="J57" i="16"/>
  <c r="F98" i="16" s="1"/>
  <c r="I45" i="2" s="1"/>
  <c r="M58" i="16"/>
  <c r="F107" i="16" s="1"/>
  <c r="I54" i="2" s="1"/>
  <c r="G60" i="16"/>
  <c r="F93" i="16" s="1"/>
  <c r="I40" i="2" s="1"/>
  <c r="M54" i="16"/>
  <c r="F103" i="16" s="1"/>
  <c r="I50" i="2" s="1"/>
  <c r="G58" i="16"/>
  <c r="F91" i="16" s="1"/>
  <c r="I38" i="2" s="1"/>
  <c r="M53" i="16"/>
  <c r="F102" i="16" s="1"/>
  <c r="I49" i="2" s="1"/>
  <c r="D56" i="16"/>
  <c r="C89" i="16" s="1"/>
  <c r="G56" i="16"/>
  <c r="F89" i="16" s="1"/>
  <c r="I36" i="2" s="1"/>
  <c r="D53" i="16"/>
  <c r="C86" i="16" s="1"/>
  <c r="G53" i="16"/>
  <c r="F86" i="16" s="1"/>
  <c r="I33" i="2" s="1"/>
  <c r="D55" i="16"/>
  <c r="C88" i="16" s="1"/>
  <c r="J58" i="16"/>
  <c r="F99" i="16" s="1"/>
  <c r="I46" i="2" s="1"/>
  <c r="D57" i="16"/>
  <c r="C90" i="16" s="1"/>
  <c r="M60" i="16"/>
  <c r="F109" i="16" s="1"/>
  <c r="I56" i="2" s="1"/>
  <c r="G57" i="16"/>
  <c r="F90" i="16" s="1"/>
  <c r="I37" i="2" s="1"/>
  <c r="D54" i="16"/>
  <c r="C87" i="16" s="1"/>
  <c r="M55" i="16"/>
  <c r="F104" i="16" s="1"/>
  <c r="I51" i="2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H30" i="2" s="1"/>
  <c r="G59" i="6"/>
  <c r="F92" i="6" s="1"/>
  <c r="I15" i="2" s="1"/>
  <c r="D54" i="6"/>
  <c r="C87" i="6" s="1"/>
  <c r="G53" i="6"/>
  <c r="F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H32" i="2" s="1"/>
  <c r="G60" i="3"/>
  <c r="G93" i="3" s="1"/>
  <c r="H13" i="2" s="1"/>
  <c r="J56" i="3"/>
  <c r="G97" i="3" s="1"/>
  <c r="H17" i="2" s="1"/>
  <c r="G55" i="6"/>
  <c r="F88" i="6" s="1"/>
  <c r="I11" i="2" s="1"/>
  <c r="J53" i="6"/>
  <c r="F94" i="6" s="1"/>
  <c r="I17" i="2" s="1"/>
  <c r="M53" i="6"/>
  <c r="F102" i="6" s="1"/>
  <c r="I25" i="2" s="1"/>
  <c r="G60" i="6"/>
  <c r="F93" i="6" s="1"/>
  <c r="I16" i="2" s="1"/>
  <c r="J58" i="6"/>
  <c r="F99" i="6" s="1"/>
  <c r="I22" i="2" s="1"/>
  <c r="J54" i="6"/>
  <c r="F95" i="6" s="1"/>
  <c r="I18" i="2" s="1"/>
  <c r="M57" i="6"/>
  <c r="F106" i="6" s="1"/>
  <c r="I29" i="2" s="1"/>
  <c r="G58" i="6"/>
  <c r="F91" i="6" s="1"/>
  <c r="I14" i="2" s="1"/>
  <c r="G54" i="6"/>
  <c r="F87" i="6" s="1"/>
  <c r="I10" i="2" s="1"/>
  <c r="J57" i="6"/>
  <c r="F98" i="6" s="1"/>
  <c r="I21" i="2" s="1"/>
  <c r="M60" i="6"/>
  <c r="F109" i="6" s="1"/>
  <c r="I32" i="2" s="1"/>
  <c r="M56" i="6"/>
  <c r="F105" i="6" s="1"/>
  <c r="I28" i="2" s="1"/>
  <c r="G57" i="6"/>
  <c r="F90" i="6" s="1"/>
  <c r="I13" i="2" s="1"/>
  <c r="J60" i="6"/>
  <c r="F101" i="6" s="1"/>
  <c r="I24" i="2" s="1"/>
  <c r="J56" i="6"/>
  <c r="F97" i="6" s="1"/>
  <c r="I20" i="2" s="1"/>
  <c r="M59" i="6"/>
  <c r="F108" i="6" s="1"/>
  <c r="I31" i="2" s="1"/>
  <c r="M55" i="6"/>
  <c r="F104" i="6" s="1"/>
  <c r="I27" i="2" s="1"/>
  <c r="G56" i="6"/>
  <c r="F89" i="6" s="1"/>
  <c r="I12" i="2" s="1"/>
  <c r="J59" i="6"/>
  <c r="F100" i="6" s="1"/>
  <c r="I23" i="2" s="1"/>
  <c r="J55" i="6"/>
  <c r="F96" i="6" s="1"/>
  <c r="I19" i="2" s="1"/>
  <c r="M58" i="6"/>
  <c r="F107" i="6" s="1"/>
  <c r="I30" i="2" s="1"/>
  <c r="M54" i="6"/>
  <c r="F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H31" i="2" s="1"/>
  <c r="M58" i="3"/>
  <c r="G107" i="3" s="1"/>
  <c r="H27" i="2" s="1"/>
  <c r="G56" i="3"/>
  <c r="G89" i="3" s="1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<sst xmlns="http://schemas.openxmlformats.org/spreadsheetml/2006/main" count="976" uniqueCount="240">
  <si>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</si>
  <si>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</si>
  <si>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</si>
  <si>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</si>
  <si>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</si>
  <si>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</si>
  <si>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</si>
  <si>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</si>
  <si>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</si>
  <si>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</si>
  <si>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</si>
  <si>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</si>
  <si>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</si>
  <si>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</si>
  <si>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</si>
  <si>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</si>
  <si>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</si>
  <si>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</si>
  <si>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</si>
  <si>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</si>
  <si>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</si>
  <si>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</si>
  <si>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</si>
  <si>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</si>
  <si>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</si>
  <si>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</si>
  <si>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</si>
  <si>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</si>
  <si>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</si>
  <si>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</si>
  <si>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</si>
  <si>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</si>
  <si>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</si>
  <si>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</si>
  <si>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</si>
  <si>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</si>
  <si>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</si>
  <si>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</si>
  <si>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</si>
  <si>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</si>
  <si>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</si>
  <si>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</si>
  <si>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</si>
  <si>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</si>
  <si>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</si>
  <si>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</si>
  <si>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</si>
  <si>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</si>
  <si>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</si>
  <si>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</si>
  <si>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</si>
  <si>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</si>
  <si>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</si>
  <si>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</si>
  <si>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</si>
  <si>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</si>
  <si>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</si>
  <si>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</si>
  <si>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</si>
  <si>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</si>
  <si>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</si>
  <si>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</si>
  <si>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</si>
  <si>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</si>
  <si>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</si>
  <si>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</si>
  <si>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</si>
  <si>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</si>
  <si>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</si>
  <si>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</si>
  <si>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</si>
  <si>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</si>
  <si>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</si>
  <si>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</si>
  <si>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</si>
  <si>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</si>
  <si>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</si>
  <si>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</si>
  <si>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</si>
  <si>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</si>
  <si>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</si>
  <si>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</si>
  <si>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</si>
  <si>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</si>
  <si>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</si>
  <si>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</si>
  <si>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</si>
  <si>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</si>
  <si>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</si>
  <si>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</si>
  <si>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</si>
  <si>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</si>
  <si>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</si>
  <si>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</si>
  <si>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</si>
  <si>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</si>
  <si>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</si>
  <si>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</si>
  <si>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</si>
  <si>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</si>
  <si>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</si>
  <si>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</si>
  <si>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</si>
  <si>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</si>
  <si>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</si>
  <si>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</si>
  <si>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</si>
  <si>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</si>
  <si>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</si>
  <si>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</si>
  <si>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</si>
  <si>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</si>
  <si>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</si>
  <si>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</si>
  <si>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</si>
  <si>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</si>
  <si>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</si>
  <si>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</si>
  <si>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</si>
  <si>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</si>
  <si>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</si>
  <si>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</si>
  <si>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</si>
  <si>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</si>
  <si>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</si>
  <si>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</si>
  <si>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</si>
  <si>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</si>
  <si>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</si>
  <si>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</si>
  <si>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</si>
  <si>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</si>
  <si>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</si>
  <si>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</si>
  <si>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</si>
  <si>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</si>
  <si>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</si>
  <si>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</si>
  <si>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</si>
  <si>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</si>
  <si>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</si>
  <si>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</si>
  <si>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</si>
  <si>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</si>
  <si>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</si>
  <si>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</si>
  <si>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</si>
  <si>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</si>
  <si>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</si>
  <si>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</si>
  <si>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</si>
  <si>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</si>
  <si>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</si>
  <si>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Set 2</t>
  </si>
  <si>
    <t>Set 3</t>
  </si>
  <si>
    <t>Enter Here</t>
  </si>
  <si>
    <t>Enter here</t>
  </si>
  <si>
    <t>21CY Cornell Genetic Gain TB Malting</t>
  </si>
  <si>
    <t>P-32.1</t>
  </si>
  <si>
    <t>SpringTP2-4</t>
  </si>
  <si>
    <t>G-36-2</t>
  </si>
  <si>
    <t>SB581R-3</t>
  </si>
  <si>
    <t>P-37.1</t>
  </si>
  <si>
    <t>SB164-3</t>
  </si>
  <si>
    <t>NY18108B-5</t>
  </si>
  <si>
    <t>NY18106B-5</t>
  </si>
  <si>
    <t>Tradition Malt Check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</si>
  <si>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</si>
  <si>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</si>
  <si>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</si>
  <si>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</si>
  <si>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</si>
  <si>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</si>
  <si>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</si>
  <si>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</si>
  <si>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</si>
  <si>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</si>
  <si>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</si>
  <si>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</si>
  <si>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</si>
  <si>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</si>
  <si>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</si>
  <si>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Pinnacle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</si>
  <si>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</si>
  <si>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</si>
  <si>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</si>
  <si>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</si>
  <si>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</si>
  <si>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</si>
  <si>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</si>
  <si>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</si>
  <si>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</si>
  <si>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AAC_Synergy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</si>
  <si>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</si>
  <si>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</si>
  <si>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</si>
  <si>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</si>
  <si>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</si>
  <si>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</si>
  <si>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</si>
  <si>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</si>
  <si>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</si>
  <si>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</si>
  <si>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</si>
  <si>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</si>
  <si>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</si>
  <si>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</si>
  <si>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</si>
  <si>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</si>
  <si>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</si>
  <si>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</si>
  <si>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</si>
  <si>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TP2</t>
  </si>
  <si>
    <t>Temperature(°C)</t>
  </si>
  <si>
    <t>Andy</t>
  </si>
  <si>
    <t>BS811-21</t>
  </si>
  <si>
    <t>WinterTP1-1</t>
  </si>
  <si>
    <t>BS712-70</t>
  </si>
  <si>
    <t>BS908-17</t>
  </si>
  <si>
    <t>BS811-23</t>
  </si>
  <si>
    <t>BS813-112</t>
  </si>
  <si>
    <t>BS714-128</t>
  </si>
  <si>
    <t>BS811-29</t>
  </si>
  <si>
    <t>BS911-109</t>
  </si>
  <si>
    <t>BS616-79</t>
  </si>
  <si>
    <t>BS710-48</t>
  </si>
  <si>
    <t>BS911-42</t>
  </si>
  <si>
    <t>KWS Scala</t>
  </si>
  <si>
    <t>BS616-75</t>
  </si>
  <si>
    <t>BS616-67</t>
  </si>
  <si>
    <t>BS911-97</t>
  </si>
  <si>
    <t>#</t>
  </si>
  <si>
    <t>User name</t>
  </si>
  <si>
    <t>215-225</t>
  </si>
  <si>
    <t>0.5% NaCl</t>
  </si>
  <si>
    <t>Walling Lab</t>
  </si>
  <si>
    <t>TMC</t>
  </si>
  <si>
    <t>NaCl</t>
  </si>
  <si>
    <t>1076 TP2</t>
  </si>
  <si>
    <t>1076 TP2-2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</si>
</sst>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2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33" xfId="0" applyNumberFormat="1" applyFont="1" applyBorder="1" applyAlignment="1">
      <alignment horizontal="center"/>
    </xf>
    <xf numFmtId="0" fontId="7" fillId="0" borderId="7" xfId="0" applyFont="1" applyBorder="1"/>
    <xf numFmtId="0" fontId="7" fillId="0" borderId="22" xfId="0" applyFont="1" applyBorder="1" applyAlignment="1">
      <alignment horizontal="center"/>
    </xf>
    <xf numFmtId="0" fontId="7" fillId="0" borderId="2" xfId="0" applyFont="1" applyBorder="1"/>
    <xf numFmtId="164" fontId="7" fillId="0" borderId="23" xfId="0" applyNumberFormat="1" applyFont="1" applyBorder="1" applyAlignment="1">
      <alignment horizontal="center"/>
    </xf>
    <xf numFmtId="164" fontId="7" fillId="0" borderId="32" xfId="0" applyNumberFormat="1" applyFont="1" applyBorder="1" applyAlignment="1">
      <alignment horizontal="center"/>
    </xf>
    <xf numFmtId="0" fontId="10" fillId="0" borderId="0" xfId="0" applyFont="1"/>
    <xf numFmtId="0" fontId="7" fillId="0" borderId="18" xfId="0" applyFont="1" applyBorder="1" applyAlignment="1">
      <alignment horizontal="center"/>
    </xf>
    <xf numFmtId="0" fontId="12" fillId="0" borderId="0" xfId="0" applyFont="1"/>
    <xf numFmtId="0" fontId="6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23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23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2" fontId="7" fillId="0" borderId="26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13" fillId="0" borderId="0" xfId="0" applyFont="1"/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7" fillId="0" borderId="32" xfId="0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7" fillId="0" borderId="24" xfId="0" applyNumberFormat="1" applyFont="1" applyBorder="1" applyAlignment="1">
      <alignment horizontal="center"/>
    </xf>
    <xf numFmtId="1" fontId="7" fillId="0" borderId="34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26" xfId="0" applyNumberFormat="1" applyFont="1" applyBorder="1" applyAlignment="1">
      <alignment horizontal="center"/>
    </xf>
    <xf numFmtId="1" fontId="7" fillId="0" borderId="27" xfId="0" applyNumberFormat="1" applyFont="1" applyBorder="1" applyAlignment="1">
      <alignment horizontal="center"/>
    </xf>
    <xf numFmtId="1" fontId="7" fillId="0" borderId="28" xfId="0" applyNumberFormat="1" applyFont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Border="1"/>
    <xf numFmtId="0" fontId="7" fillId="0" borderId="39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7" fillId="0" borderId="8" xfId="0" applyFont="1" applyBorder="1"/>
    <xf numFmtId="0" fontId="7" fillId="0" borderId="1" xfId="0" applyFont="1" applyBorder="1"/>
    <xf numFmtId="0" fontId="6" fillId="0" borderId="5" xfId="0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0" borderId="34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4" fontId="7" fillId="0" borderId="3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165" fontId="7" fillId="0" borderId="39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167" fontId="7" fillId="0" borderId="0" xfId="0" applyNumberFormat="1" applyFont="1"/>
    <xf numFmtId="166" fontId="7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Border="1"/>
    <xf numFmtId="0" fontId="7" fillId="0" borderId="23" xfId="0" applyFont="1" applyBorder="1"/>
    <xf numFmtId="0" fontId="7" fillId="0" borderId="32" xfId="0" applyFont="1" applyBorder="1"/>
    <xf numFmtId="167" fontId="7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7" fillId="0" borderId="0" xfId="0" applyNumberFormat="1" applyFont="1"/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9" fillId="0" borderId="0" xfId="0" applyFont="1" applyAlignment="1">
      <alignment horizontal="left"/>
    </xf>
    <xf numFmtId="166" fontId="7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46" xfId="0" applyFont="1" applyBorder="1" applyAlignment="1">
      <alignment horizontal="center"/>
    </xf>
    <xf numFmtId="0" fontId="7" fillId="0" borderId="46" xfId="0" applyFont="1" applyBorder="1"/>
    <xf numFmtId="0" fontId="0" fillId="0" borderId="46" xfId="0" applyBorder="1"/>
    <xf numFmtId="0" fontId="6" fillId="0" borderId="45" xfId="0" applyFont="1" applyBorder="1" applyAlignment="1">
      <alignment horizontal="center"/>
    </xf>
    <xf numFmtId="0" fontId="7" fillId="0" borderId="45" xfId="0" applyFont="1" applyBorder="1"/>
    <xf numFmtId="0" fontId="0" fillId="0" borderId="45" xfId="0" applyBorder="1"/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164" fontId="7" fillId="4" borderId="26" xfId="0" applyNumberFormat="1" applyFont="1" applyFill="1" applyBorder="1" applyAlignment="1">
      <alignment horizontal="center"/>
    </xf>
    <xf numFmtId="164" fontId="7" fillId="4" borderId="9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7" fillId="4" borderId="34" xfId="0" applyNumberFormat="1" applyFont="1" applyFill="1" applyBorder="1" applyAlignment="1">
      <alignment horizontal="center"/>
    </xf>
    <xf numFmtId="1" fontId="7" fillId="4" borderId="27" xfId="0" applyNumberFormat="1" applyFont="1" applyFill="1" applyBorder="1" applyAlignment="1">
      <alignment horizontal="center"/>
    </xf>
    <xf numFmtId="1" fontId="7" fillId="4" borderId="23" xfId="0" applyNumberFormat="1" applyFont="1" applyFill="1" applyBorder="1" applyAlignment="1">
      <alignment horizontal="center"/>
    </xf>
    <xf numFmtId="1" fontId="7" fillId="4" borderId="19" xfId="0" applyNumberFormat="1" applyFont="1" applyFill="1" applyBorder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7" fillId="4" borderId="18" xfId="0" applyNumberFormat="1" applyFont="1" applyFill="1" applyBorder="1" applyAlignment="1">
      <alignment horizontal="center"/>
    </xf>
    <xf numFmtId="14" fontId="7" fillId="0" borderId="0" xfId="0" applyNumberFormat="1" applyFont="1"/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0" fontId="0" fillId="0" borderId="22" xfId="0" applyBorder="1" applyAlignment="1">
      <alignment vertical="center" wrapText="1"/>
    </xf>
    <xf numFmtId="0" fontId="0" fillId="3" borderId="45" xfId="0" applyFill="1" applyBorder="1"/>
    <xf numFmtId="0" fontId="0" fillId="3" borderId="46" xfId="0" applyFill="1" applyBorder="1"/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18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7" fillId="0" borderId="38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4605.3330000000133</c:v>
                </c:pt>
                <c:pt idx="2">
                  <c:v>12708.191333333336</c:v>
                </c:pt>
                <c:pt idx="3">
                  <c:v>20109.845000000008</c:v>
                </c:pt>
                <c:pt idx="4">
                  <c:v>28931.215000000004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90961402798382"/>
                  <c:y val="-0.3735906172127571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4999.8176666666623</c:v>
                </c:pt>
                <c:pt idx="2">
                  <c:v>12254.081999999995</c:v>
                </c:pt>
                <c:pt idx="3">
                  <c:v>18821.913999999997</c:v>
                </c:pt>
                <c:pt idx="4">
                  <c:v>26683.601333333332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3158415872905"/>
                  <c:y val="-0.57165832540542638"/>
                </c:manualLayout>
              </c:layout>
              <c:numFmt formatCode="General" sourceLinked="0"/>
            </c:trendlineLbl>
          </c:trendline>
          <c:xVal>
            <c:numRef>
              <c:f>'BG, Plate 3'!$C$56:$C$60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3'!$D$56:$D$60</c:f>
              <c:numCache>
                <c:formatCode>0</c:formatCode>
                <c:ptCount val="5"/>
                <c:pt idx="0">
                  <c:v>0</c:v>
                </c:pt>
                <c:pt idx="1">
                  <c:v>5131.7993333333288</c:v>
                </c:pt>
                <c:pt idx="2">
                  <c:v>11939.209333333332</c:v>
                </c:pt>
                <c:pt idx="3">
                  <c:v>19519.475333333336</c:v>
                </c:pt>
                <c:pt idx="4">
                  <c:v>27864.673333333325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2-4975-A30E-99527E0E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34055442550241"/>
          <c:y val="0.36668886861001504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8.4999999999999992E-2</c:v>
                </c:pt>
                <c:pt idx="2">
                  <c:v>0.17169999999999999</c:v>
                </c:pt>
                <c:pt idx="3">
                  <c:v>0.25616666666666665</c:v>
                </c:pt>
                <c:pt idx="4">
                  <c:v>0.34526666666666667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8.5466666666666663E-2</c:v>
                </c:pt>
                <c:pt idx="2">
                  <c:v>0.16486666666666666</c:v>
                </c:pt>
                <c:pt idx="3">
                  <c:v>0.23996666666666666</c:v>
                </c:pt>
                <c:pt idx="4">
                  <c:v>0.32890000000000003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3'!$C$53:$C$57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3'!$D$53:$D$57</c:f>
              <c:numCache>
                <c:formatCode>0.000</c:formatCode>
                <c:ptCount val="5"/>
                <c:pt idx="0">
                  <c:v>0</c:v>
                </c:pt>
                <c:pt idx="1">
                  <c:v>8.3666666666666667E-2</c:v>
                </c:pt>
                <c:pt idx="2">
                  <c:v>0.18146666666666667</c:v>
                </c:pt>
                <c:pt idx="3">
                  <c:v>0.27036666666666664</c:v>
                </c:pt>
                <c:pt idx="4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4509-92B6-143D46A2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"/>
  <sheetViews>
    <sheetView topLeftCell="A64" zoomScaleNormal="100" workbookViewId="0">
      <selection activeCell="F81" sqref="B81:F81"/>
    </sheetView>
  </sheetViews>
  <sheetFormatPr defaultColWidth="9.109375" defaultRowHeight="14.4" x14ac:dyDescent="0.3"/>
  <cols>
    <col min="1" max="1" width="9.109375" style="3"/>
    <col min="2" max="2" width="10.5546875" style="3" bestFit="1" customWidth="1"/>
    <col min="3" max="3" width="10.5546875" style="3" customWidth="1"/>
    <col min="4" max="4" width="15.44140625" style="3" customWidth="1"/>
    <col min="5" max="10" width="10.6640625" style="3" customWidth="1"/>
    <col min="11" max="11" width="10.88671875" style="3" bestFit="1" customWidth="1"/>
    <col min="12" max="17" width="10.6640625" style="3" customWidth="1"/>
    <col min="18" max="18" width="8.44140625" style="3" customWidth="1"/>
    <col min="19" max="21" width="10.6640625" style="3" customWidth="1"/>
    <col min="22" max="16384" width="9.109375" style="3"/>
  </cols>
  <sheetData>
    <row r="1" spans="1:19" ht="18" x14ac:dyDescent="0.35">
      <c r="A1" s="157" t="s">
        <v>157</v>
      </c>
      <c r="C1" s="156"/>
    </row>
    <row r="2" spans="1:19" ht="7.5" customHeight="1" x14ac:dyDescent="0.3">
      <c r="A2" s="140"/>
      <c r="C2" s="140"/>
    </row>
    <row r="3" spans="1:19" x14ac:dyDescent="0.3">
      <c r="A3" s="2" t="s">
        <v>141</v>
      </c>
      <c r="C3" s="140"/>
    </row>
    <row r="4" spans="1:19" x14ac:dyDescent="0.3">
      <c r="A4" s="2" t="s">
        <v>92</v>
      </c>
      <c r="C4" s="2"/>
    </row>
    <row r="5" spans="1:19" x14ac:dyDescent="0.3">
      <c r="A5" s="2" t="s">
        <v>61</v>
      </c>
      <c r="C5" s="2"/>
    </row>
    <row r="6" spans="1:19" s="2" customFormat="1" x14ac:dyDescent="0.3">
      <c r="M6" s="188"/>
      <c r="N6" s="188"/>
      <c r="O6" s="188"/>
      <c r="P6" s="188"/>
    </row>
    <row r="7" spans="1:19" s="2" customFormat="1" ht="16.5" customHeight="1" x14ac:dyDescent="0.3">
      <c r="G7" s="187" t="s">
        <v>71</v>
      </c>
      <c r="H7" s="187"/>
      <c r="I7" s="187"/>
      <c r="J7" s="187"/>
      <c r="M7" s="5"/>
      <c r="N7" s="5"/>
      <c r="O7" s="5"/>
      <c r="P7" s="5"/>
    </row>
    <row r="8" spans="1:19" s="2" customFormat="1" ht="17.25" customHeight="1" thickBot="1" x14ac:dyDescent="0.35">
      <c r="A8" s="160" t="s">
        <v>151</v>
      </c>
      <c r="B8" s="155" t="s">
        <v>142</v>
      </c>
      <c r="C8" s="155" t="s">
        <v>149</v>
      </c>
      <c r="D8" s="155" t="s">
        <v>148</v>
      </c>
      <c r="E8" s="141" t="s">
        <v>118</v>
      </c>
      <c r="F8" s="141" t="s">
        <v>0</v>
      </c>
      <c r="G8" s="155" t="s">
        <v>139</v>
      </c>
      <c r="H8" s="155" t="s">
        <v>2</v>
      </c>
      <c r="I8" s="155" t="s">
        <v>3</v>
      </c>
      <c r="J8" s="155" t="s">
        <v>140</v>
      </c>
      <c r="M8" s="137"/>
      <c r="N8" s="137"/>
      <c r="O8" s="137"/>
      <c r="P8" s="137"/>
    </row>
    <row r="9" spans="1:19" x14ac:dyDescent="0.3">
      <c r="A9" s="189" t="s">
        <v>152</v>
      </c>
      <c r="B9" s="33">
        <v>1</v>
      </c>
      <c r="C9" s="162" t="s">
        <v>158</v>
      </c>
      <c r="D9" s="163" t="s">
        <v>159</v>
      </c>
      <c r="E9" s="161">
        <v>1209</v>
      </c>
      <c r="F9" s="178">
        <v>44589</v>
      </c>
      <c r="G9" s="12">
        <f>'RI, nD'!N17</f>
        <v>81.386649999999577</v>
      </c>
      <c r="H9" s="33">
        <f>'BG, Plate 1'!G89</f>
        <v>66.49599502046793</v>
      </c>
      <c r="I9" s="33">
        <f>'FAN, Plate 1'!F86</f>
        <v>230.39393939393938</v>
      </c>
      <c r="J9" s="3">
        <v>4.8149999999999995</v>
      </c>
      <c r="L9" s="139" t="s">
        <v>72</v>
      </c>
      <c r="M9" s="3">
        <v>1209</v>
      </c>
      <c r="N9" s="3">
        <v>4.8149999999999995</v>
      </c>
      <c r="O9" s="33"/>
      <c r="P9" s="12"/>
      <c r="Q9" s="120"/>
      <c r="R9" s="12"/>
      <c r="S9" s="142"/>
    </row>
    <row r="10" spans="1:19" x14ac:dyDescent="0.3">
      <c r="A10" s="189"/>
      <c r="B10" s="33">
        <v>2</v>
      </c>
      <c r="C10" s="162" t="s">
        <v>160</v>
      </c>
      <c r="D10" s="163" t="s">
        <v>159</v>
      </c>
      <c r="E10" s="161">
        <v>1210</v>
      </c>
      <c r="F10" s="178">
        <v>44589</v>
      </c>
      <c r="G10" s="12">
        <f>'RI, nD'!N18</f>
        <v>80.309700000000049</v>
      </c>
      <c r="H10" s="33">
        <f>'BG, Plate 1'!G90</f>
        <v>67.769701182638997</v>
      </c>
      <c r="I10" s="33">
        <f>'FAN, Plate 1'!F87</f>
        <v>206.48484848484847</v>
      </c>
      <c r="J10" s="3">
        <v>4.1165000000000003</v>
      </c>
      <c r="L10" s="7" t="s">
        <v>73</v>
      </c>
      <c r="M10" s="3">
        <v>1210</v>
      </c>
      <c r="N10" s="3">
        <v>4.1165000000000003</v>
      </c>
      <c r="O10" s="33"/>
      <c r="P10" s="12"/>
      <c r="Q10" s="120"/>
      <c r="R10" s="12"/>
      <c r="S10" s="142"/>
    </row>
    <row r="11" spans="1:19" x14ac:dyDescent="0.3">
      <c r="A11" s="189"/>
      <c r="B11" s="33">
        <v>3</v>
      </c>
      <c r="C11" s="162" t="s">
        <v>161</v>
      </c>
      <c r="D11" s="163" t="s">
        <v>159</v>
      </c>
      <c r="E11" s="161">
        <v>1212</v>
      </c>
      <c r="F11" s="178">
        <v>44589</v>
      </c>
      <c r="G11" s="12">
        <f>'RI, nD'!N19</f>
        <v>82.463599999999801</v>
      </c>
      <c r="H11" s="33">
        <f>'BG, Plate 1'!G91</f>
        <v>42.561655785298555</v>
      </c>
      <c r="I11" s="33">
        <f>'FAN, Plate 1'!F88</f>
        <v>260.42424242424232</v>
      </c>
      <c r="J11" s="3">
        <v>4.9660000000000011</v>
      </c>
      <c r="L11" s="7" t="s">
        <v>74</v>
      </c>
      <c r="M11" s="3">
        <v>1212</v>
      </c>
      <c r="N11" s="3">
        <v>4.9660000000000011</v>
      </c>
      <c r="O11" s="33"/>
      <c r="P11" s="12"/>
      <c r="Q11" s="120"/>
      <c r="R11" s="12"/>
      <c r="S11" s="142"/>
    </row>
    <row r="12" spans="1:19" x14ac:dyDescent="0.3">
      <c r="A12" s="189"/>
      <c r="B12" s="33">
        <v>4</v>
      </c>
      <c r="C12" s="162" t="s">
        <v>162</v>
      </c>
      <c r="D12" s="163" t="s">
        <v>159</v>
      </c>
      <c r="E12" s="161">
        <v>1213</v>
      </c>
      <c r="F12" s="178">
        <v>44589</v>
      </c>
      <c r="G12" s="12">
        <f>'RI, nD'!N20</f>
        <v>81.078950000000304</v>
      </c>
      <c r="H12" s="33">
        <f>'BG, Plate 1'!G92</f>
        <v>48.342311029936347</v>
      </c>
      <c r="I12" s="33">
        <f>'FAN, Plate 1'!F89</f>
        <v>190.36363636363635</v>
      </c>
      <c r="J12" s="3">
        <v>3.8079999999999998</v>
      </c>
      <c r="L12" s="7" t="s">
        <v>75</v>
      </c>
      <c r="M12" s="3">
        <v>1213</v>
      </c>
      <c r="N12" s="3">
        <v>3.8079999999999998</v>
      </c>
      <c r="O12" s="33"/>
      <c r="P12" s="12"/>
      <c r="Q12" s="120"/>
      <c r="R12" s="12"/>
      <c r="S12" s="142"/>
    </row>
    <row r="13" spans="1:19" x14ac:dyDescent="0.3">
      <c r="A13" s="189"/>
      <c r="B13" s="33">
        <v>5</v>
      </c>
      <c r="C13" s="162" t="s">
        <v>163</v>
      </c>
      <c r="D13" s="163" t="s">
        <v>159</v>
      </c>
      <c r="E13" s="161">
        <v>1214</v>
      </c>
      <c r="F13" s="178">
        <v>44589</v>
      </c>
      <c r="G13" s="12">
        <f>'RI, nD'!N21</f>
        <v>79.632760000000388</v>
      </c>
      <c r="H13" s="33">
        <f>'BG, Plate 1'!G93</f>
        <v>48.300870963784938</v>
      </c>
      <c r="I13" s="33">
        <f>'FAN, Plate 1'!F90</f>
        <v>270.06060606060595</v>
      </c>
      <c r="J13" s="3">
        <v>4.7845000000000004</v>
      </c>
      <c r="L13" s="7" t="s">
        <v>94</v>
      </c>
      <c r="M13" s="3">
        <v>1214</v>
      </c>
      <c r="N13" s="3">
        <v>4.7845000000000004</v>
      </c>
      <c r="O13" s="33"/>
      <c r="P13" s="12"/>
      <c r="Q13" s="120"/>
      <c r="R13" s="12"/>
      <c r="S13" s="142"/>
    </row>
    <row r="14" spans="1:19" x14ac:dyDescent="0.3">
      <c r="A14" s="189"/>
      <c r="B14" s="33">
        <v>6</v>
      </c>
      <c r="C14" s="162" t="s">
        <v>164</v>
      </c>
      <c r="D14" s="163" t="s">
        <v>159</v>
      </c>
      <c r="E14" s="161">
        <v>1215</v>
      </c>
      <c r="F14" s="178">
        <v>44589</v>
      </c>
      <c r="G14" s="12">
        <f>'RI, nD'!N22</f>
        <v>79.571219999999983</v>
      </c>
      <c r="H14" s="33">
        <f>'BG, Plate 1'!G94</f>
        <v>29.205087664299651</v>
      </c>
      <c r="I14" s="33">
        <f>'FAN, Plate 1'!F91</f>
        <v>235.18181818181822</v>
      </c>
      <c r="J14" s="3">
        <v>4.3650000000000002</v>
      </c>
      <c r="L14" s="7" t="s">
        <v>95</v>
      </c>
      <c r="M14" s="3">
        <v>1215</v>
      </c>
      <c r="N14" s="3">
        <v>4.3650000000000002</v>
      </c>
      <c r="O14" s="33"/>
      <c r="P14" s="12"/>
      <c r="Q14" s="120"/>
      <c r="R14" s="12"/>
      <c r="S14" s="142"/>
    </row>
    <row r="15" spans="1:19" x14ac:dyDescent="0.3">
      <c r="A15" s="189"/>
      <c r="B15" s="33">
        <v>7</v>
      </c>
      <c r="C15" s="162" t="s">
        <v>165</v>
      </c>
      <c r="D15" s="163" t="s">
        <v>159</v>
      </c>
      <c r="E15" s="161">
        <v>1216</v>
      </c>
      <c r="F15" s="178">
        <v>44589</v>
      </c>
      <c r="G15" s="12">
        <f>'RI, nD'!N23</f>
        <v>81.909740000000284</v>
      </c>
      <c r="H15" s="33">
        <f>'BG, Plate 1'!G95</f>
        <v>37.46614508793688</v>
      </c>
      <c r="I15" s="33">
        <f>'FAN, Plate 1'!F92</f>
        <v>200.57575757575756</v>
      </c>
      <c r="J15" s="3">
        <v>3.5474999999999999</v>
      </c>
      <c r="L15" s="7" t="s">
        <v>93</v>
      </c>
      <c r="M15" s="3">
        <v>1216</v>
      </c>
      <c r="N15" s="3">
        <v>3.5474999999999999</v>
      </c>
      <c r="O15" s="33"/>
      <c r="P15" s="12"/>
      <c r="Q15" s="120"/>
      <c r="R15" s="12"/>
      <c r="S15" s="142"/>
    </row>
    <row r="16" spans="1:19" ht="15" thickBot="1" x14ac:dyDescent="0.35">
      <c r="A16" s="189"/>
      <c r="B16" s="33">
        <v>8</v>
      </c>
      <c r="C16" s="168"/>
      <c r="D16" s="168"/>
      <c r="E16" s="167" t="s">
        <v>166</v>
      </c>
      <c r="F16" s="178">
        <v>44589</v>
      </c>
      <c r="G16" s="12">
        <f>'RI, nD'!N24</f>
        <v>80.094309999999993</v>
      </c>
      <c r="H16" s="33">
        <f>'BG, Plate 1'!G96</f>
        <v>209.77666843858054</v>
      </c>
      <c r="I16" s="33">
        <f>'FAN, Plate 1'!F93</f>
        <v>267.5454545454545</v>
      </c>
      <c r="J16" s="3">
        <v>4.4809999999999999</v>
      </c>
      <c r="L16" s="7" t="s">
        <v>76</v>
      </c>
      <c r="M16" s="3" t="s">
        <v>236</v>
      </c>
      <c r="N16" s="3">
        <v>4.4809999999999999</v>
      </c>
      <c r="O16" s="33"/>
      <c r="P16" s="12"/>
      <c r="Q16" s="120"/>
      <c r="R16" s="12"/>
      <c r="S16" s="142"/>
    </row>
    <row r="17" spans="1:19" x14ac:dyDescent="0.3">
      <c r="A17" s="189"/>
      <c r="B17" s="33">
        <v>9</v>
      </c>
      <c r="C17" s="165" t="s">
        <v>167</v>
      </c>
      <c r="D17" s="166" t="s">
        <v>159</v>
      </c>
      <c r="E17" s="164">
        <v>1217</v>
      </c>
      <c r="F17" s="178">
        <v>44589</v>
      </c>
      <c r="G17" s="12">
        <f>'RI, nD'!N25</f>
        <v>80.18661999999992</v>
      </c>
      <c r="H17" s="33">
        <f>'BG, Plate 1'!G97</f>
        <v>42.678752027478382</v>
      </c>
      <c r="I17" s="33">
        <f>'FAN, Plate 1'!F94</f>
        <v>219.48484848484844</v>
      </c>
      <c r="J17" s="3">
        <v>4.3085000000000004</v>
      </c>
      <c r="L17" s="7" t="s">
        <v>77</v>
      </c>
      <c r="M17" s="3">
        <v>1217</v>
      </c>
      <c r="N17" s="3">
        <v>4.3085000000000004</v>
      </c>
      <c r="O17" s="33"/>
      <c r="P17" s="12"/>
      <c r="Q17" s="120"/>
      <c r="R17" s="12"/>
      <c r="S17" s="142"/>
    </row>
    <row r="18" spans="1:19" x14ac:dyDescent="0.3">
      <c r="A18" s="189"/>
      <c r="B18" s="33">
        <v>10</v>
      </c>
      <c r="C18" s="162" t="s">
        <v>168</v>
      </c>
      <c r="D18" s="163" t="s">
        <v>159</v>
      </c>
      <c r="E18" s="161">
        <v>1218</v>
      </c>
      <c r="F18" s="178">
        <v>44589</v>
      </c>
      <c r="G18" s="12">
        <f>'RI, nD'!N26</f>
        <v>80.032769999999587</v>
      </c>
      <c r="H18" s="33">
        <f>'BG, Plate 1'!G98</f>
        <v>58.956115601473876</v>
      </c>
      <c r="I18" s="33">
        <f>'FAN, Plate 1'!F95</f>
        <v>156.48484848484847</v>
      </c>
      <c r="J18" s="3">
        <v>3.641</v>
      </c>
      <c r="M18" s="3">
        <v>1218</v>
      </c>
      <c r="N18" s="3">
        <v>3.641</v>
      </c>
      <c r="O18" s="33"/>
      <c r="P18" s="12"/>
      <c r="Q18" s="120"/>
      <c r="R18" s="12"/>
      <c r="S18" s="142"/>
    </row>
    <row r="19" spans="1:19" x14ac:dyDescent="0.3">
      <c r="A19" s="189"/>
      <c r="B19" s="33">
        <v>11</v>
      </c>
      <c r="C19" s="162" t="s">
        <v>169</v>
      </c>
      <c r="D19" s="163" t="s">
        <v>159</v>
      </c>
      <c r="E19" s="161">
        <v>1219</v>
      </c>
      <c r="F19" s="178">
        <v>44589</v>
      </c>
      <c r="G19" s="12">
        <f>'RI, nD'!N27</f>
        <v>82.094360000000108</v>
      </c>
      <c r="H19" s="33">
        <f>'BG, Plate 1'!G99</f>
        <v>99.920232075274555</v>
      </c>
      <c r="I19" s="33">
        <f>'FAN, Plate 1'!F96</f>
        <v>211.42424242424241</v>
      </c>
      <c r="J19" s="3">
        <v>5.3449999999999998</v>
      </c>
      <c r="M19" s="3">
        <v>1219</v>
      </c>
      <c r="N19" s="3">
        <v>5.3449999999999998</v>
      </c>
      <c r="O19" s="33"/>
      <c r="P19" s="12"/>
      <c r="Q19" s="120"/>
      <c r="R19" s="12"/>
      <c r="S19" s="142"/>
    </row>
    <row r="20" spans="1:19" x14ac:dyDescent="0.3">
      <c r="A20" s="189"/>
      <c r="B20" s="33">
        <v>12</v>
      </c>
      <c r="C20" s="162" t="s">
        <v>170</v>
      </c>
      <c r="D20" s="163" t="s">
        <v>159</v>
      </c>
      <c r="E20" s="161">
        <v>1220</v>
      </c>
      <c r="F20" s="178">
        <v>44589</v>
      </c>
      <c r="G20" s="12">
        <f>'RI, nD'!N28</f>
        <v>79.84815000000043</v>
      </c>
      <c r="H20" s="33">
        <f>'BG, Plate 1'!G100</f>
        <v>54.065320012176187</v>
      </c>
      <c r="I20" s="33">
        <f>'FAN, Plate 1'!F97</f>
        <v>188.87878787878788</v>
      </c>
      <c r="J20" s="3">
        <v>4.1784999999999997</v>
      </c>
      <c r="M20" s="3">
        <v>1220</v>
      </c>
      <c r="N20" s="3">
        <v>4.1784999999999997</v>
      </c>
      <c r="O20" s="33"/>
      <c r="P20" s="12"/>
      <c r="Q20" s="120"/>
      <c r="R20" s="12"/>
      <c r="S20" s="142"/>
    </row>
    <row r="21" spans="1:19" x14ac:dyDescent="0.3">
      <c r="A21" s="189"/>
      <c r="B21" s="33">
        <v>13</v>
      </c>
      <c r="C21" s="162" t="s">
        <v>171</v>
      </c>
      <c r="D21" s="163" t="s">
        <v>159</v>
      </c>
      <c r="E21" s="161">
        <v>1221</v>
      </c>
      <c r="F21" s="178">
        <v>44589</v>
      </c>
      <c r="G21" s="12">
        <f>'RI, nD'!N29</f>
        <v>80.18661999999992</v>
      </c>
      <c r="H21" s="33">
        <f>'BG, Plate 1'!G101</f>
        <v>70.544404614245337</v>
      </c>
      <c r="I21" s="33">
        <f>'FAN, Plate 1'!F98</f>
        <v>194.93939393939394</v>
      </c>
      <c r="J21" s="3">
        <v>4.7584999999999997</v>
      </c>
      <c r="M21" s="3">
        <v>1221</v>
      </c>
      <c r="N21" s="3">
        <v>4.7584999999999997</v>
      </c>
      <c r="O21" s="33"/>
      <c r="P21" s="12"/>
      <c r="S21" s="142"/>
    </row>
    <row r="22" spans="1:19" x14ac:dyDescent="0.3">
      <c r="A22" s="189"/>
      <c r="B22" s="33">
        <v>14</v>
      </c>
      <c r="C22" s="162" t="s">
        <v>172</v>
      </c>
      <c r="D22" s="163" t="s">
        <v>159</v>
      </c>
      <c r="E22" s="161">
        <v>1222</v>
      </c>
      <c r="F22" s="178">
        <v>44589</v>
      </c>
      <c r="G22" s="12">
        <f>'RI, nD'!N30</f>
        <v>79.971229999999878</v>
      </c>
      <c r="H22" s="33">
        <f>'BG, Plate 1'!G102</f>
        <v>58.156587203147758</v>
      </c>
      <c r="I22" s="33">
        <f>'FAN, Plate 1'!F99</f>
        <v>219.69696969696969</v>
      </c>
      <c r="J22" s="3">
        <v>4.8185000000000002</v>
      </c>
      <c r="M22" s="3">
        <v>1222</v>
      </c>
      <c r="N22" s="3">
        <v>4.8185000000000002</v>
      </c>
      <c r="O22" s="33"/>
      <c r="P22" s="12"/>
    </row>
    <row r="23" spans="1:19" x14ac:dyDescent="0.3">
      <c r="A23" s="189"/>
      <c r="B23" s="33">
        <v>15</v>
      </c>
      <c r="C23" s="162" t="s">
        <v>173</v>
      </c>
      <c r="D23" s="163" t="s">
        <v>159</v>
      </c>
      <c r="E23" s="161">
        <v>1223</v>
      </c>
      <c r="F23" s="178">
        <v>44589</v>
      </c>
      <c r="G23" s="12">
        <f>'RI, nD'!N31</f>
        <v>81.41741999999978</v>
      </c>
      <c r="H23" s="33">
        <f>'BG, Plate 1'!G103</f>
        <v>47.478780196364397</v>
      </c>
      <c r="I23" s="33">
        <f>'FAN, Plate 1'!F100</f>
        <v>212.48484848484847</v>
      </c>
      <c r="J23" s="3">
        <v>4.4975000000000005</v>
      </c>
      <c r="M23" s="3">
        <v>1223</v>
      </c>
      <c r="N23" s="3">
        <v>4.4975000000000005</v>
      </c>
      <c r="O23" s="33"/>
      <c r="P23" s="12"/>
    </row>
    <row r="24" spans="1:19" x14ac:dyDescent="0.3">
      <c r="A24" s="189"/>
      <c r="B24" s="33">
        <v>16</v>
      </c>
      <c r="C24" s="162" t="s">
        <v>174</v>
      </c>
      <c r="D24" s="163" t="s">
        <v>159</v>
      </c>
      <c r="E24" s="161">
        <v>1224</v>
      </c>
      <c r="F24" s="178">
        <v>44589</v>
      </c>
      <c r="G24" s="12">
        <f>'RI, nD'!N32</f>
        <v>81.878970000000066</v>
      </c>
      <c r="H24" s="33">
        <f>'BG, Plate 1'!G104</f>
        <v>173.51584499843261</v>
      </c>
      <c r="I24" s="33">
        <f>'FAN, Plate 1'!F101</f>
        <v>247.87878787878788</v>
      </c>
      <c r="J24" s="3">
        <v>5.2655000000000003</v>
      </c>
      <c r="M24" s="3">
        <v>1224</v>
      </c>
      <c r="N24" s="3">
        <v>5.2655000000000003</v>
      </c>
      <c r="O24" s="33"/>
      <c r="P24" s="12"/>
    </row>
    <row r="25" spans="1:19" x14ac:dyDescent="0.3">
      <c r="A25" s="189"/>
      <c r="B25" s="33">
        <v>17</v>
      </c>
      <c r="C25" s="162" t="s">
        <v>175</v>
      </c>
      <c r="D25" s="163" t="s">
        <v>159</v>
      </c>
      <c r="E25" s="161">
        <v>1225</v>
      </c>
      <c r="F25" s="178">
        <v>44589</v>
      </c>
      <c r="G25" s="12">
        <f>'RI, nD'!N33</f>
        <v>81.878970000000066</v>
      </c>
      <c r="H25" s="33">
        <f>'BG, Plate 1'!G105</f>
        <v>33.989436667711757</v>
      </c>
      <c r="I25" s="33">
        <f>'FAN, Plate 1'!F102</f>
        <v>216.5151515151515</v>
      </c>
      <c r="J25" s="3">
        <v>4.7519999999999998</v>
      </c>
      <c r="M25" s="3">
        <v>1225</v>
      </c>
      <c r="N25" s="3">
        <v>4.7519999999999998</v>
      </c>
      <c r="O25" s="33"/>
      <c r="P25" s="12"/>
    </row>
    <row r="26" spans="1:19" x14ac:dyDescent="0.3">
      <c r="A26" s="189"/>
      <c r="B26" s="33">
        <v>18</v>
      </c>
      <c r="C26" s="162" t="s">
        <v>176</v>
      </c>
      <c r="D26" s="163" t="s">
        <v>159</v>
      </c>
      <c r="E26" s="161">
        <v>1226</v>
      </c>
      <c r="F26" s="178">
        <v>44589</v>
      </c>
      <c r="G26" s="12">
        <f>'RI, nD'!N34</f>
        <v>81.202029999999723</v>
      </c>
      <c r="H26" s="33">
        <f>'BG, Plate 1'!G106</f>
        <v>58.440143388717111</v>
      </c>
      <c r="I26" s="33">
        <f>'FAN, Plate 1'!F103</f>
        <v>208.12121212121212</v>
      </c>
      <c r="J26" s="3">
        <v>4.6890000000000001</v>
      </c>
      <c r="M26" s="3">
        <v>1226</v>
      </c>
      <c r="N26" s="3">
        <v>4.6890000000000001</v>
      </c>
      <c r="O26" s="33"/>
      <c r="P26" s="12"/>
    </row>
    <row r="27" spans="1:19" x14ac:dyDescent="0.3">
      <c r="A27" s="189"/>
      <c r="B27" s="33">
        <v>19</v>
      </c>
      <c r="C27" s="162" t="s">
        <v>177</v>
      </c>
      <c r="D27" s="163" t="s">
        <v>159</v>
      </c>
      <c r="E27" s="161">
        <v>1227</v>
      </c>
      <c r="F27" s="178">
        <v>44589</v>
      </c>
      <c r="G27" s="12">
        <f>'RI, nD'!N35</f>
        <v>82.64821999999964</v>
      </c>
      <c r="H27" s="33">
        <f>'BG, Plate 1'!G107</f>
        <v>167.39609088554801</v>
      </c>
      <c r="I27" s="33">
        <f>'FAN, Plate 1'!F104</f>
        <v>243.51515151515147</v>
      </c>
      <c r="J27" s="3">
        <v>5.1839999999999993</v>
      </c>
      <c r="M27" s="3">
        <v>1227</v>
      </c>
      <c r="N27" s="3">
        <v>5.1839999999999993</v>
      </c>
      <c r="O27" s="4"/>
      <c r="P27" s="4"/>
    </row>
    <row r="28" spans="1:19" x14ac:dyDescent="0.3">
      <c r="A28" s="189"/>
      <c r="B28" s="33">
        <v>20</v>
      </c>
      <c r="C28" s="162" t="s">
        <v>178</v>
      </c>
      <c r="D28" s="163" t="s">
        <v>159</v>
      </c>
      <c r="E28" s="161">
        <v>1228</v>
      </c>
      <c r="F28" s="178">
        <v>44589</v>
      </c>
      <c r="G28" s="12">
        <f>'RI, nD'!N36</f>
        <v>82.340520000000367</v>
      </c>
      <c r="H28" s="33">
        <f>'BG, Plate 1'!G108</f>
        <v>77.022839514586494</v>
      </c>
      <c r="I28" s="33">
        <f>'FAN, Plate 1'!F105</f>
        <v>216.81818181818178</v>
      </c>
      <c r="J28" s="3">
        <v>4.6790000000000003</v>
      </c>
      <c r="M28" s="3">
        <v>1228</v>
      </c>
      <c r="N28" s="3">
        <v>4.6790000000000003</v>
      </c>
      <c r="O28" s="4"/>
      <c r="P28" s="4"/>
    </row>
    <row r="29" spans="1:19" x14ac:dyDescent="0.3">
      <c r="A29" s="189"/>
      <c r="B29" s="33">
        <v>21</v>
      </c>
      <c r="C29" s="162" t="s">
        <v>179</v>
      </c>
      <c r="D29" s="163" t="s">
        <v>159</v>
      </c>
      <c r="E29" s="161">
        <v>1229</v>
      </c>
      <c r="F29" s="178">
        <v>44589</v>
      </c>
      <c r="G29" s="12">
        <f>'RI, nD'!N37</f>
        <v>81.848200000000546</v>
      </c>
      <c r="H29" s="33">
        <f>'BG, Plate 1'!G109</f>
        <v>60.343206073575267</v>
      </c>
      <c r="I29" s="33">
        <f>'FAN, Plate 1'!F106</f>
        <v>215.03030303030297</v>
      </c>
      <c r="J29" s="3">
        <v>4.3654999999999999</v>
      </c>
      <c r="M29" s="3">
        <v>1229</v>
      </c>
      <c r="N29" s="3">
        <v>4.3654999999999999</v>
      </c>
      <c r="O29" s="4"/>
      <c r="P29" s="4"/>
    </row>
    <row r="30" spans="1:19" x14ac:dyDescent="0.3">
      <c r="A30" s="189"/>
      <c r="B30" s="33">
        <v>22</v>
      </c>
      <c r="C30" s="162" t="s">
        <v>180</v>
      </c>
      <c r="D30" s="163" t="s">
        <v>159</v>
      </c>
      <c r="E30" s="161">
        <v>1230</v>
      </c>
      <c r="F30" s="178">
        <v>44589</v>
      </c>
      <c r="G30" s="12">
        <f>'RI, nD'!N38</f>
        <v>81.540499999999895</v>
      </c>
      <c r="H30" s="33">
        <f>'BG, Plate 1'!G110</f>
        <v>37.279062793899158</v>
      </c>
      <c r="I30" s="33">
        <f>'FAN, Plate 1'!F107</f>
        <v>259.15151515151518</v>
      </c>
      <c r="J30" s="3">
        <v>5.1280000000000001</v>
      </c>
      <c r="M30" s="3">
        <v>1230</v>
      </c>
      <c r="N30" s="3">
        <v>5.1280000000000001</v>
      </c>
      <c r="O30" s="4"/>
      <c r="P30" s="4"/>
    </row>
    <row r="31" spans="1:19" x14ac:dyDescent="0.3">
      <c r="A31" s="189"/>
      <c r="B31" s="33">
        <v>23</v>
      </c>
      <c r="C31" s="162" t="s">
        <v>181</v>
      </c>
      <c r="D31" s="163" t="s">
        <v>159</v>
      </c>
      <c r="E31" s="161">
        <v>1231</v>
      </c>
      <c r="F31" s="178">
        <v>44589</v>
      </c>
      <c r="G31" s="12">
        <f>'RI, nD'!N39</f>
        <v>82.648220000000322</v>
      </c>
      <c r="H31" s="33">
        <f>'BG, Plate 1'!G111</f>
        <v>52.651096542042097</v>
      </c>
      <c r="I31" s="33">
        <f>'FAN, Plate 1'!F108</f>
        <v>257.5151515151515</v>
      </c>
      <c r="J31" s="3">
        <v>5.15</v>
      </c>
      <c r="M31" s="3">
        <v>1231</v>
      </c>
      <c r="N31" s="3">
        <v>5.15</v>
      </c>
      <c r="O31" s="4"/>
      <c r="P31" s="4"/>
    </row>
    <row r="32" spans="1:19" ht="15" thickBot="1" x14ac:dyDescent="0.35">
      <c r="A32" s="190"/>
      <c r="B32" s="66">
        <v>24</v>
      </c>
      <c r="C32" s="168"/>
      <c r="D32" s="168"/>
      <c r="E32" s="167" t="s">
        <v>166</v>
      </c>
      <c r="F32" s="178">
        <v>44589</v>
      </c>
      <c r="G32" s="159">
        <f>'RI, nD'!N40</f>
        <v>80.678939999999727</v>
      </c>
      <c r="H32" s="65">
        <f>'BG, Plate 1'!G112</f>
        <v>169.34043916202117</v>
      </c>
      <c r="I32" s="65">
        <f>'FAN, Plate 1'!F109</f>
        <v>248.74242424242422</v>
      </c>
      <c r="J32" s="3">
        <v>4.782</v>
      </c>
      <c r="M32" s="3" t="s">
        <v>236</v>
      </c>
      <c r="N32" s="3">
        <v>4.782</v>
      </c>
      <c r="O32" s="4"/>
      <c r="P32" s="4"/>
    </row>
    <row r="33" spans="1:20" x14ac:dyDescent="0.3">
      <c r="A33" s="191" t="s">
        <v>153</v>
      </c>
      <c r="B33" s="33">
        <v>25</v>
      </c>
      <c r="C33" s="165" t="s">
        <v>182</v>
      </c>
      <c r="D33" s="166" t="s">
        <v>159</v>
      </c>
      <c r="E33" s="164">
        <v>1232</v>
      </c>
      <c r="F33" s="178">
        <v>44589</v>
      </c>
      <c r="G33" s="12">
        <f>'RI, nD'!N41</f>
        <v>81.602040000000301</v>
      </c>
      <c r="H33" s="33">
        <f>'BG, Plate 2'!G89</f>
        <v>88.093219624244014</v>
      </c>
      <c r="I33" s="33">
        <f>'FAN, Plate 2'!F86</f>
        <v>259.36363636363632</v>
      </c>
      <c r="J33" s="3">
        <v>5.1319999999999997</v>
      </c>
      <c r="K33" s="4"/>
      <c r="M33" s="3">
        <v>1232</v>
      </c>
      <c r="N33" s="3">
        <v>5.1319999999999997</v>
      </c>
      <c r="O33" s="4"/>
      <c r="P33" s="4"/>
    </row>
    <row r="34" spans="1:20" x14ac:dyDescent="0.3">
      <c r="A34" s="189"/>
      <c r="B34" s="33">
        <v>26</v>
      </c>
      <c r="C34" s="162" t="s">
        <v>183</v>
      </c>
      <c r="D34" s="163" t="s">
        <v>159</v>
      </c>
      <c r="E34" s="161">
        <v>1233</v>
      </c>
      <c r="F34" s="178">
        <v>44589</v>
      </c>
      <c r="G34" s="12">
        <f>'RI, nD'!N42</f>
        <v>81.909740000000284</v>
      </c>
      <c r="H34" s="33">
        <f>'BG, Plate 2'!G90</f>
        <v>76.216429276617646</v>
      </c>
      <c r="I34" s="33">
        <f>'FAN, Plate 2'!F87</f>
        <v>239.42424242424244</v>
      </c>
      <c r="J34" s="3">
        <v>4.7835000000000001</v>
      </c>
      <c r="K34" s="4"/>
      <c r="M34" s="3">
        <v>1233</v>
      </c>
      <c r="N34" s="3">
        <v>4.7835000000000001</v>
      </c>
      <c r="O34" s="4"/>
      <c r="P34" s="4"/>
    </row>
    <row r="35" spans="1:20" x14ac:dyDescent="0.3">
      <c r="A35" s="189"/>
      <c r="B35" s="33">
        <v>27</v>
      </c>
      <c r="C35" s="162" t="s">
        <v>184</v>
      </c>
      <c r="D35" s="163" t="s">
        <v>159</v>
      </c>
      <c r="E35" s="161">
        <v>1234</v>
      </c>
      <c r="F35" s="178">
        <v>44589</v>
      </c>
      <c r="G35" s="12">
        <f>'RI, nD'!N43</f>
        <v>82.094360000000108</v>
      </c>
      <c r="H35" s="33">
        <f>'BG, Plate 2'!G91</f>
        <v>71.50738960246467</v>
      </c>
      <c r="I35" s="33">
        <f>'FAN, Plate 2'!F88</f>
        <v>190.45454545454541</v>
      </c>
      <c r="J35" s="3">
        <v>4.1280000000000001</v>
      </c>
      <c r="K35" s="4"/>
      <c r="M35" s="3">
        <v>1234</v>
      </c>
      <c r="N35" s="3">
        <v>4.1280000000000001</v>
      </c>
      <c r="O35" s="4"/>
      <c r="P35" s="4"/>
    </row>
    <row r="36" spans="1:20" x14ac:dyDescent="0.3">
      <c r="A36" s="189"/>
      <c r="B36" s="33">
        <v>28</v>
      </c>
      <c r="C36" s="162" t="s">
        <v>185</v>
      </c>
      <c r="D36" s="163" t="s">
        <v>159</v>
      </c>
      <c r="E36" s="161">
        <v>1235</v>
      </c>
      <c r="F36" s="178">
        <v>44589</v>
      </c>
      <c r="G36" s="12">
        <f>'RI, nD'!N44</f>
        <v>80.43278000000015</v>
      </c>
      <c r="H36" s="33">
        <f>'BG, Plate 2'!G92</f>
        <v>79.924179057087699</v>
      </c>
      <c r="I36" s="33">
        <f>'FAN, Plate 2'!F89</f>
        <v>179.90909090909091</v>
      </c>
      <c r="J36" s="3">
        <v>3.9215</v>
      </c>
      <c r="K36" s="4"/>
      <c r="M36" s="3">
        <v>1235</v>
      </c>
      <c r="N36" s="3">
        <v>3.9215</v>
      </c>
      <c r="O36" s="4"/>
      <c r="P36" s="4"/>
    </row>
    <row r="37" spans="1:20" x14ac:dyDescent="0.3">
      <c r="A37" s="189"/>
      <c r="B37" s="33">
        <v>29</v>
      </c>
      <c r="C37" s="162" t="s">
        <v>186</v>
      </c>
      <c r="D37" s="163" t="s">
        <v>159</v>
      </c>
      <c r="E37" s="161">
        <v>1236</v>
      </c>
      <c r="F37" s="178">
        <v>44589</v>
      </c>
      <c r="G37" s="12">
        <f>'RI, nD'!N45</f>
        <v>80.955870000000175</v>
      </c>
      <c r="H37" s="33">
        <f>'BG, Plate 2'!G93</f>
        <v>292.87739064430178</v>
      </c>
      <c r="I37" s="33">
        <f>'FAN, Plate 2'!F90</f>
        <v>220.5454545454545</v>
      </c>
      <c r="J37" s="3">
        <v>4.3125</v>
      </c>
      <c r="K37" s="4"/>
      <c r="M37" s="3">
        <v>1236</v>
      </c>
      <c r="N37" s="3">
        <v>4.3125</v>
      </c>
      <c r="O37" s="4"/>
      <c r="P37" s="4"/>
    </row>
    <row r="38" spans="1:20" x14ac:dyDescent="0.3">
      <c r="A38" s="189"/>
      <c r="B38" s="33">
        <v>30</v>
      </c>
      <c r="C38" s="162" t="s">
        <v>187</v>
      </c>
      <c r="D38" s="163" t="s">
        <v>159</v>
      </c>
      <c r="E38" s="161">
        <v>1237</v>
      </c>
      <c r="F38" s="178">
        <v>44589</v>
      </c>
      <c r="G38" s="12">
        <f>'RI, nD'!N46</f>
        <v>81.632809999999822</v>
      </c>
      <c r="H38" s="33">
        <f>'BG, Plate 2'!G94</f>
        <v>301.6126399658674</v>
      </c>
      <c r="I38" s="33">
        <f>'FAN, Plate 2'!F91</f>
        <v>203.42424242424235</v>
      </c>
      <c r="J38" s="3">
        <v>4.3440000000000003</v>
      </c>
      <c r="K38" s="4"/>
      <c r="M38" s="3">
        <v>1237</v>
      </c>
      <c r="N38" s="3">
        <v>4.3440000000000003</v>
      </c>
      <c r="O38" s="4"/>
      <c r="P38" s="4"/>
    </row>
    <row r="39" spans="1:20" x14ac:dyDescent="0.3">
      <c r="A39" s="189"/>
      <c r="B39" s="33">
        <v>31</v>
      </c>
      <c r="C39" s="162" t="s">
        <v>188</v>
      </c>
      <c r="D39" s="163" t="s">
        <v>159</v>
      </c>
      <c r="E39" s="161">
        <v>1238</v>
      </c>
      <c r="F39" s="178">
        <v>44589</v>
      </c>
      <c r="G39" s="12">
        <f>'RI, nD'!N47</f>
        <v>81.325109999999853</v>
      </c>
      <c r="H39" s="33">
        <f>'BG, Plate 2'!G95</f>
        <v>328.51901600956523</v>
      </c>
      <c r="I39" s="33">
        <f>'FAN, Plate 2'!F92</f>
        <v>196.1515151515151</v>
      </c>
      <c r="J39" s="3">
        <v>4.9740000000000002</v>
      </c>
      <c r="K39" s="4"/>
      <c r="M39" s="3">
        <v>1238</v>
      </c>
      <c r="N39" s="3">
        <v>4.9740000000000002</v>
      </c>
      <c r="O39" s="143"/>
      <c r="P39" s="4"/>
      <c r="Q39" s="4"/>
      <c r="R39" s="4"/>
      <c r="T39" s="4"/>
    </row>
    <row r="40" spans="1:20" x14ac:dyDescent="0.3">
      <c r="A40" s="189"/>
      <c r="B40" s="33">
        <v>32</v>
      </c>
      <c r="C40" s="162" t="s">
        <v>189</v>
      </c>
      <c r="D40" s="163" t="s">
        <v>159</v>
      </c>
      <c r="E40" s="161">
        <v>1240</v>
      </c>
      <c r="F40" s="178">
        <v>44589</v>
      </c>
      <c r="G40" s="12">
        <f>'RI, nD'!N48</f>
        <v>81.971279999999993</v>
      </c>
      <c r="H40" s="33">
        <f>'BG, Plate 2'!G96</f>
        <v>71.954570936710823</v>
      </c>
      <c r="I40" s="33">
        <f>'FAN, Plate 2'!F93</f>
        <v>208.69696969696966</v>
      </c>
      <c r="J40" s="3">
        <v>4.2489999999999997</v>
      </c>
      <c r="K40" s="4"/>
      <c r="M40" s="3">
        <v>1240</v>
      </c>
      <c r="N40" s="3">
        <v>4.2489999999999997</v>
      </c>
      <c r="O40" s="144"/>
      <c r="P40" s="4"/>
      <c r="Q40" s="4"/>
      <c r="R40" s="4"/>
      <c r="T40" s="4"/>
    </row>
    <row r="41" spans="1:20" x14ac:dyDescent="0.3">
      <c r="A41" s="189"/>
      <c r="B41" s="33">
        <v>33</v>
      </c>
      <c r="C41" s="162" t="s">
        <v>190</v>
      </c>
      <c r="D41" s="163" t="s">
        <v>159</v>
      </c>
      <c r="E41" s="161">
        <v>1241</v>
      </c>
      <c r="F41" s="178">
        <v>44589</v>
      </c>
      <c r="G41" s="12">
        <f>'RI, nD'!N49</f>
        <v>83.078999999999724</v>
      </c>
      <c r="H41" s="33">
        <f>'BG, Plate 2'!G97</f>
        <v>80.069331785460903</v>
      </c>
      <c r="I41" s="33">
        <f>'FAN, Plate 2'!F94</f>
        <v>227.21212121212116</v>
      </c>
      <c r="J41" s="3">
        <v>4.6645000000000003</v>
      </c>
      <c r="M41" s="3">
        <v>1241</v>
      </c>
      <c r="N41" s="3">
        <v>4.6645000000000003</v>
      </c>
      <c r="O41" s="12"/>
      <c r="P41" s="4"/>
      <c r="Q41" s="4"/>
      <c r="R41" s="4"/>
      <c r="T41" s="4"/>
    </row>
    <row r="42" spans="1:20" x14ac:dyDescent="0.3">
      <c r="A42" s="189"/>
      <c r="B42" s="33">
        <v>34</v>
      </c>
      <c r="C42" s="162" t="s">
        <v>191</v>
      </c>
      <c r="D42" s="163" t="s">
        <v>159</v>
      </c>
      <c r="E42" s="161">
        <v>1242</v>
      </c>
      <c r="F42" s="178">
        <v>44589</v>
      </c>
      <c r="G42" s="12">
        <f>'RI, nD'!N50</f>
        <v>80.678939999999727</v>
      </c>
      <c r="H42" s="33">
        <f>'BG, Plate 2'!G98</f>
        <v>80.938730050057742</v>
      </c>
      <c r="I42" s="33">
        <f>'FAN, Plate 2'!F95</f>
        <v>254.99999999999997</v>
      </c>
      <c r="J42" s="3">
        <v>4.8559999999999999</v>
      </c>
      <c r="M42" s="3">
        <v>1242</v>
      </c>
      <c r="N42" s="3">
        <v>4.8559999999999999</v>
      </c>
      <c r="O42" s="12"/>
      <c r="P42" s="4"/>
      <c r="Q42" s="4"/>
      <c r="R42" s="4"/>
      <c r="T42" s="4"/>
    </row>
    <row r="43" spans="1:20" x14ac:dyDescent="0.3">
      <c r="A43" s="189"/>
      <c r="B43" s="33">
        <v>35</v>
      </c>
      <c r="C43" s="162" t="s">
        <v>192</v>
      </c>
      <c r="D43" s="163" t="s">
        <v>159</v>
      </c>
      <c r="E43" s="161">
        <v>1243</v>
      </c>
      <c r="F43" s="178">
        <v>44589</v>
      </c>
      <c r="G43" s="12">
        <f>'RI, nD'!N51</f>
        <v>82.802069999999972</v>
      </c>
      <c r="H43" s="33">
        <f>'BG, Plate 2'!G99</f>
        <v>70.873471351957392</v>
      </c>
      <c r="I43" s="33">
        <f>'FAN, Plate 2'!F96</f>
        <v>274.21212121212119</v>
      </c>
      <c r="J43" s="3">
        <v>5.2314999999999996</v>
      </c>
      <c r="M43" s="3">
        <v>1243</v>
      </c>
      <c r="N43" s="3">
        <v>5.2314999999999996</v>
      </c>
      <c r="O43" s="83"/>
      <c r="Q43" s="84"/>
      <c r="T43" s="4"/>
    </row>
    <row r="44" spans="1:20" x14ac:dyDescent="0.3">
      <c r="A44" s="189"/>
      <c r="B44" s="33">
        <v>36</v>
      </c>
      <c r="C44" s="162" t="s">
        <v>193</v>
      </c>
      <c r="D44" s="163" t="s">
        <v>159</v>
      </c>
      <c r="E44" s="161">
        <v>1244</v>
      </c>
      <c r="F44" s="178">
        <v>44589</v>
      </c>
      <c r="G44" s="12">
        <f>'RI, nD'!N52</f>
        <v>81.971279999999993</v>
      </c>
      <c r="H44" s="33">
        <f>'BG, Plate 2'!G100</f>
        <v>154.48923434887647</v>
      </c>
      <c r="I44" s="33">
        <f>'FAN, Plate 2'!F97</f>
        <v>250.78787878787875</v>
      </c>
      <c r="J44" s="3">
        <v>5.1064999999999996</v>
      </c>
      <c r="M44" s="3">
        <v>1244</v>
      </c>
      <c r="N44" s="3">
        <v>5.1064999999999996</v>
      </c>
      <c r="O44" s="83"/>
      <c r="Q44" s="84"/>
    </row>
    <row r="45" spans="1:20" x14ac:dyDescent="0.3">
      <c r="A45" s="189"/>
      <c r="B45" s="33">
        <v>37</v>
      </c>
      <c r="C45" s="162" t="s">
        <v>194</v>
      </c>
      <c r="D45" s="163" t="s">
        <v>159</v>
      </c>
      <c r="E45" s="161">
        <v>1245</v>
      </c>
      <c r="F45" s="178">
        <v>44589</v>
      </c>
      <c r="G45" s="12">
        <f>'RI, nD'!N53</f>
        <v>82.525140000000192</v>
      </c>
      <c r="H45" s="33">
        <f>'BG, Plate 2'!G101</f>
        <v>80.436356149568169</v>
      </c>
      <c r="I45" s="33">
        <f>'FAN, Plate 2'!F98</f>
        <v>255.18181818181816</v>
      </c>
      <c r="J45" s="3">
        <v>4.9359999999999999</v>
      </c>
      <c r="M45" s="3">
        <v>1245</v>
      </c>
      <c r="N45" s="3">
        <v>4.9359999999999999</v>
      </c>
      <c r="Q45" s="84"/>
    </row>
    <row r="46" spans="1:20" x14ac:dyDescent="0.3">
      <c r="A46" s="189"/>
      <c r="B46" s="33">
        <v>38</v>
      </c>
      <c r="C46" s="162" t="s">
        <v>195</v>
      </c>
      <c r="D46" s="163" t="s">
        <v>159</v>
      </c>
      <c r="E46" s="161">
        <v>1246</v>
      </c>
      <c r="F46" s="178">
        <v>44589</v>
      </c>
      <c r="G46" s="12">
        <f>'RI, nD'!N54</f>
        <v>80.986639999999682</v>
      </c>
      <c r="H46" s="33">
        <f>'BG, Plate 2'!G102</f>
        <v>64.153928966547141</v>
      </c>
      <c r="I46" s="33">
        <f>'FAN, Plate 2'!F99</f>
        <v>261.57575757575751</v>
      </c>
      <c r="J46" s="3">
        <v>4.6930000000000005</v>
      </c>
      <c r="M46" s="3">
        <v>1246</v>
      </c>
      <c r="N46" s="3">
        <v>4.6930000000000005</v>
      </c>
    </row>
    <row r="47" spans="1:20" x14ac:dyDescent="0.3">
      <c r="A47" s="189"/>
      <c r="B47" s="33">
        <v>39</v>
      </c>
      <c r="C47" s="162" t="s">
        <v>196</v>
      </c>
      <c r="D47" s="163" t="s">
        <v>159</v>
      </c>
      <c r="E47" s="161">
        <v>1247</v>
      </c>
      <c r="F47" s="178">
        <v>44589</v>
      </c>
      <c r="G47" s="12">
        <f>'RI, nD'!N55</f>
        <v>80.832790000000045</v>
      </c>
      <c r="H47" s="33">
        <f>'BG, Plate 2'!G103</f>
        <v>317.82036246012518</v>
      </c>
      <c r="I47" s="33">
        <f>'FAN, Plate 2'!F100</f>
        <v>217.87878787878785</v>
      </c>
      <c r="J47" s="3">
        <v>4.4390000000000001</v>
      </c>
      <c r="M47" s="3">
        <v>1247</v>
      </c>
      <c r="N47" s="3">
        <v>4.4390000000000001</v>
      </c>
    </row>
    <row r="48" spans="1:20" ht="15" thickBot="1" x14ac:dyDescent="0.35">
      <c r="A48" s="189"/>
      <c r="B48" s="33">
        <v>40</v>
      </c>
      <c r="C48" s="168"/>
      <c r="D48" s="168"/>
      <c r="E48" s="167" t="s">
        <v>166</v>
      </c>
      <c r="F48" s="178">
        <v>44589</v>
      </c>
      <c r="G48" s="12">
        <f>'RI, nD'!N56</f>
        <v>81.386649999999577</v>
      </c>
      <c r="H48" s="33">
        <f>'BG, Plate 2'!G104</f>
        <v>119.69476154330823</v>
      </c>
      <c r="I48" s="33">
        <f>'FAN, Plate 2'!F101</f>
        <v>265.33333333333331</v>
      </c>
      <c r="J48" s="3">
        <v>4.6754999999999995</v>
      </c>
      <c r="M48" s="3" t="s">
        <v>236</v>
      </c>
      <c r="N48" s="3">
        <v>4.6754999999999995</v>
      </c>
    </row>
    <row r="49" spans="1:20" x14ac:dyDescent="0.3">
      <c r="A49" s="189"/>
      <c r="B49" s="33">
        <v>41</v>
      </c>
      <c r="C49" s="165" t="s">
        <v>197</v>
      </c>
      <c r="D49" s="166" t="s">
        <v>159</v>
      </c>
      <c r="E49" s="164">
        <v>1248</v>
      </c>
      <c r="F49" s="178">
        <v>44589</v>
      </c>
      <c r="G49" s="12">
        <f>'RI, nD'!N57</f>
        <v>81.878970000000066</v>
      </c>
      <c r="H49" s="33">
        <f>'BG, Plate 2'!G105</f>
        <v>45.175093145207313</v>
      </c>
      <c r="I49" s="33">
        <f>'FAN, Plate 2'!F102</f>
        <v>199.09090909090907</v>
      </c>
      <c r="J49" s="3">
        <v>4.0105000000000004</v>
      </c>
      <c r="M49" s="3">
        <v>1248</v>
      </c>
      <c r="N49" s="3">
        <v>4.0105000000000004</v>
      </c>
    </row>
    <row r="50" spans="1:20" x14ac:dyDescent="0.3">
      <c r="A50" s="189"/>
      <c r="B50" s="33">
        <v>42</v>
      </c>
      <c r="C50" s="162" t="s">
        <v>198</v>
      </c>
      <c r="D50" s="163" t="s">
        <v>159</v>
      </c>
      <c r="E50" s="161">
        <v>1249</v>
      </c>
      <c r="F50" s="178">
        <v>44589</v>
      </c>
      <c r="G50" s="12">
        <f>'RI, nD'!N58</f>
        <v>81.048180000000087</v>
      </c>
      <c r="H50" s="33">
        <f>'BG, Plate 2'!G106</f>
        <v>49.424141848616074</v>
      </c>
      <c r="I50" s="33">
        <f>'FAN, Plate 2'!F103</f>
        <v>216.78787878787878</v>
      </c>
      <c r="J50" s="3">
        <v>4.3559999999999999</v>
      </c>
      <c r="M50" s="3">
        <v>1249</v>
      </c>
      <c r="N50" s="3">
        <v>4.3559999999999999</v>
      </c>
    </row>
    <row r="51" spans="1:20" x14ac:dyDescent="0.3">
      <c r="A51" s="189"/>
      <c r="B51" s="33">
        <v>43</v>
      </c>
      <c r="C51" s="162" t="s">
        <v>199</v>
      </c>
      <c r="D51" s="163" t="s">
        <v>159</v>
      </c>
      <c r="E51" s="161">
        <v>1250</v>
      </c>
      <c r="F51" s="178">
        <v>44589</v>
      </c>
      <c r="G51" s="12">
        <f>'RI, nD'!N59</f>
        <v>81.478960000000171</v>
      </c>
      <c r="H51" s="33">
        <f>'BG, Plate 2'!G107</f>
        <v>61.241924521375026</v>
      </c>
      <c r="I51" s="33">
        <f>'FAN, Plate 2'!F104</f>
        <v>195.54545454545453</v>
      </c>
      <c r="J51" s="3">
        <v>4.0704999999999991</v>
      </c>
      <c r="M51" s="3">
        <v>1250</v>
      </c>
      <c r="N51" s="3">
        <v>4.0704999999999991</v>
      </c>
    </row>
    <row r="52" spans="1:20" x14ac:dyDescent="0.3">
      <c r="A52" s="189"/>
      <c r="B52" s="33">
        <v>44</v>
      </c>
      <c r="C52" s="162" t="s">
        <v>200</v>
      </c>
      <c r="D52" s="163" t="s">
        <v>159</v>
      </c>
      <c r="E52" s="161">
        <v>1252</v>
      </c>
      <c r="F52" s="178">
        <v>44589</v>
      </c>
      <c r="G52" s="12">
        <f>'RI, nD'!N60</f>
        <v>81.41741999999978</v>
      </c>
      <c r="H52" s="33">
        <f>'BG, Plate 2'!G108</f>
        <v>95.321084304474425</v>
      </c>
      <c r="I52" s="33">
        <f>'FAN, Plate 2'!F105</f>
        <v>201.27272727272725</v>
      </c>
      <c r="J52" s="3">
        <v>4.5775000000000006</v>
      </c>
      <c r="M52" s="3">
        <v>1252</v>
      </c>
      <c r="N52" s="3">
        <v>4.5775000000000006</v>
      </c>
    </row>
    <row r="53" spans="1:20" x14ac:dyDescent="0.3">
      <c r="A53" s="189"/>
      <c r="B53" s="33">
        <v>45</v>
      </c>
      <c r="C53" s="162" t="s">
        <v>201</v>
      </c>
      <c r="D53" s="163" t="s">
        <v>159</v>
      </c>
      <c r="E53" s="161">
        <v>1253</v>
      </c>
      <c r="F53" s="178">
        <v>44589</v>
      </c>
      <c r="G53" s="12">
        <f>'RI, nD'!N61</f>
        <v>81.971279999999979</v>
      </c>
      <c r="H53" s="33">
        <f>'BG, Plate 2'!G109</f>
        <v>59.942182996224624</v>
      </c>
      <c r="I53" s="33">
        <f>'FAN, Plate 2'!F106</f>
        <v>189.84848484848482</v>
      </c>
      <c r="J53" s="3">
        <v>4.0129999999999999</v>
      </c>
      <c r="M53" s="3">
        <v>1253</v>
      </c>
      <c r="N53" s="3">
        <v>4.0129999999999999</v>
      </c>
    </row>
    <row r="54" spans="1:20" x14ac:dyDescent="0.3">
      <c r="A54" s="189"/>
      <c r="B54" s="33">
        <v>46</v>
      </c>
      <c r="C54" s="162" t="s">
        <v>202</v>
      </c>
      <c r="D54" s="163" t="s">
        <v>159</v>
      </c>
      <c r="E54" s="161">
        <v>1254</v>
      </c>
      <c r="F54" s="178">
        <v>44589</v>
      </c>
      <c r="G54" s="12">
        <f>'RI, nD'!N62</f>
        <v>81.694349999999545</v>
      </c>
      <c r="H54" s="33">
        <f>'BG, Plate 2'!G110</f>
        <v>68.556817336171093</v>
      </c>
      <c r="I54" s="33">
        <f>'FAN, Plate 2'!F107</f>
        <v>211.18181818181819</v>
      </c>
      <c r="J54" s="3">
        <v>4.3744999999999994</v>
      </c>
      <c r="M54" s="3">
        <v>1254</v>
      </c>
      <c r="N54" s="3">
        <v>4.3744999999999994</v>
      </c>
    </row>
    <row r="55" spans="1:20" x14ac:dyDescent="0.3">
      <c r="A55" s="189"/>
      <c r="B55" s="33">
        <v>47</v>
      </c>
      <c r="C55" s="162" t="s">
        <v>203</v>
      </c>
      <c r="D55" s="163" t="s">
        <v>159</v>
      </c>
      <c r="E55" s="161">
        <v>1255</v>
      </c>
      <c r="F55" s="178">
        <v>44589</v>
      </c>
      <c r="G55" s="12">
        <f>'RI, nD'!N63</f>
        <v>82.155899999999832</v>
      </c>
      <c r="H55" s="33">
        <f>'BG, Plate 2'!G111</f>
        <v>29.184613552813691</v>
      </c>
      <c r="I55" s="33">
        <f>'FAN, Plate 2'!F108</f>
        <v>207.78787878787875</v>
      </c>
      <c r="J55" s="3">
        <v>3.8705000000000003</v>
      </c>
      <c r="M55" s="3">
        <v>1255</v>
      </c>
      <c r="N55" s="3">
        <v>3.8705000000000003</v>
      </c>
    </row>
    <row r="56" spans="1:20" x14ac:dyDescent="0.3">
      <c r="A56" s="190"/>
      <c r="B56" s="66">
        <v>48</v>
      </c>
      <c r="C56" s="162" t="s">
        <v>204</v>
      </c>
      <c r="D56" s="163" t="s">
        <v>159</v>
      </c>
      <c r="E56" s="161">
        <v>1256</v>
      </c>
      <c r="F56" s="178">
        <v>44589</v>
      </c>
      <c r="G56" s="159">
        <f>'RI, nD'!N64</f>
        <v>82.032819999999703</v>
      </c>
      <c r="H56" s="65">
        <f>'BG, Plate 2'!G112</f>
        <v>90.305402173967067</v>
      </c>
      <c r="I56" s="65">
        <f>'FAN, Plate 2'!F109</f>
        <v>201.96969696969697</v>
      </c>
      <c r="J56" s="3">
        <v>4.1144999999999996</v>
      </c>
      <c r="M56" s="3">
        <v>1256</v>
      </c>
      <c r="N56" s="3">
        <v>4.1144999999999996</v>
      </c>
    </row>
    <row r="57" spans="1:20" x14ac:dyDescent="0.3">
      <c r="A57" s="191" t="s">
        <v>154</v>
      </c>
      <c r="B57" s="33">
        <v>49</v>
      </c>
      <c r="C57" s="162" t="s">
        <v>205</v>
      </c>
      <c r="D57" s="163" t="s">
        <v>159</v>
      </c>
      <c r="E57" s="161">
        <v>1257</v>
      </c>
      <c r="F57" s="178">
        <v>44589</v>
      </c>
      <c r="G57" s="12">
        <f>'RI, nD'!N65</f>
        <v>82.278979999999962</v>
      </c>
      <c r="H57" s="33">
        <f>'BG, Plate 3'!G89</f>
        <v>79.725064297293414</v>
      </c>
      <c r="I57" s="33">
        <f>'FAN, Plate 3'!F86</f>
        <v>179.30555555555557</v>
      </c>
      <c r="J57" s="4">
        <v>4.1459999999999999</v>
      </c>
      <c r="K57" s="4"/>
      <c r="M57" s="3">
        <v>1257</v>
      </c>
      <c r="N57" s="3">
        <v>4.1459999999999999</v>
      </c>
      <c r="O57" s="12"/>
      <c r="P57" s="4"/>
      <c r="Q57" s="4"/>
      <c r="R57" s="4"/>
      <c r="T57" s="4"/>
    </row>
    <row r="58" spans="1:20" x14ac:dyDescent="0.3">
      <c r="A58" s="189"/>
      <c r="B58" s="33">
        <v>50</v>
      </c>
      <c r="C58" s="162" t="s">
        <v>206</v>
      </c>
      <c r="D58" s="163" t="s">
        <v>159</v>
      </c>
      <c r="E58" s="161">
        <v>1258</v>
      </c>
      <c r="F58" s="178">
        <v>44589</v>
      </c>
      <c r="G58" s="12">
        <f>'RI, nD'!N66</f>
        <v>80.894329999999769</v>
      </c>
      <c r="H58" s="33">
        <f>'BG, Plate 3'!G90</f>
        <v>157.79724840861223</v>
      </c>
      <c r="I58" s="33">
        <f>'FAN, Plate 3'!F87</f>
        <v>186.97222222222223</v>
      </c>
      <c r="J58" s="4">
        <v>4.4089999999999998</v>
      </c>
      <c r="K58" s="4"/>
      <c r="M58" s="3">
        <v>1258</v>
      </c>
      <c r="N58" s="3">
        <v>4.4089999999999998</v>
      </c>
      <c r="O58" s="144"/>
      <c r="P58" s="4"/>
      <c r="Q58" s="4"/>
      <c r="R58" s="4"/>
      <c r="T58" s="4"/>
    </row>
    <row r="59" spans="1:20" x14ac:dyDescent="0.3">
      <c r="A59" s="189"/>
      <c r="B59" s="33">
        <v>51</v>
      </c>
      <c r="C59" s="162" t="s">
        <v>207</v>
      </c>
      <c r="D59" s="163" t="s">
        <v>159</v>
      </c>
      <c r="E59" s="161">
        <v>1259</v>
      </c>
      <c r="F59" s="178">
        <v>44589</v>
      </c>
      <c r="G59" s="12">
        <f>'RI, nD'!N67</f>
        <v>81.57126999999943</v>
      </c>
      <c r="H59" s="33">
        <f>'BG, Plate 3'!G91</f>
        <v>65.440012170134636</v>
      </c>
      <c r="I59" s="33">
        <f>'FAN, Plate 3'!F88</f>
        <v>224.77777777777774</v>
      </c>
      <c r="J59" s="4">
        <v>4.274</v>
      </c>
      <c r="K59" s="4"/>
      <c r="M59" s="3">
        <v>1259</v>
      </c>
      <c r="N59" s="3">
        <v>4.274</v>
      </c>
      <c r="O59" s="12"/>
      <c r="P59" s="4"/>
      <c r="Q59" s="4"/>
      <c r="R59" s="4"/>
      <c r="T59" s="4"/>
    </row>
    <row r="60" spans="1:20" x14ac:dyDescent="0.3">
      <c r="A60" s="189"/>
      <c r="B60" s="33">
        <v>52</v>
      </c>
      <c r="C60" s="162" t="s">
        <v>208</v>
      </c>
      <c r="D60" s="163" t="s">
        <v>159</v>
      </c>
      <c r="E60" s="161">
        <v>1260</v>
      </c>
      <c r="F60" s="178">
        <v>44589</v>
      </c>
      <c r="G60" s="12">
        <f>'RI, nD'!N68</f>
        <v>81.294340000000346</v>
      </c>
      <c r="H60" s="33">
        <f>'BG, Plate 3'!G92</f>
        <v>62.788196870944205</v>
      </c>
      <c r="I60" s="33">
        <f>'FAN, Plate 3'!F89</f>
        <v>193.91666666666674</v>
      </c>
      <c r="J60" s="4">
        <v>3.7469999999999999</v>
      </c>
      <c r="K60" s="4"/>
      <c r="M60" s="3">
        <v>1260</v>
      </c>
      <c r="N60" s="3">
        <v>3.7469999999999999</v>
      </c>
      <c r="O60" s="12"/>
      <c r="P60" s="4"/>
      <c r="Q60" s="4"/>
      <c r="R60" s="4"/>
      <c r="T60" s="4"/>
    </row>
    <row r="61" spans="1:20" x14ac:dyDescent="0.3">
      <c r="A61" s="189"/>
      <c r="B61" s="33">
        <v>53</v>
      </c>
      <c r="C61" s="162" t="s">
        <v>209</v>
      </c>
      <c r="D61" s="163" t="s">
        <v>159</v>
      </c>
      <c r="E61" s="161">
        <v>1261</v>
      </c>
      <c r="F61" s="178">
        <v>44589</v>
      </c>
      <c r="G61" s="12">
        <f>'RI, nD'!N69</f>
        <v>82.002050000000196</v>
      </c>
      <c r="H61" s="33">
        <f>'BG, Plate 3'!G93</f>
        <v>112.7221786442659</v>
      </c>
      <c r="I61" s="33">
        <f>'FAN, Plate 3'!F90</f>
        <v>225.94444444444446</v>
      </c>
      <c r="J61" s="4">
        <v>4.6035000000000004</v>
      </c>
      <c r="K61" s="4"/>
      <c r="M61" s="3">
        <v>1261</v>
      </c>
      <c r="N61" s="3">
        <v>4.6035000000000004</v>
      </c>
      <c r="O61" s="12"/>
      <c r="P61" s="4"/>
      <c r="Q61" s="4"/>
      <c r="R61" s="4"/>
      <c r="T61" s="4"/>
    </row>
    <row r="62" spans="1:20" x14ac:dyDescent="0.3">
      <c r="A62" s="189"/>
      <c r="B62" s="33">
        <v>54</v>
      </c>
      <c r="C62" s="162" t="s">
        <v>210</v>
      </c>
      <c r="D62" s="163" t="s">
        <v>159</v>
      </c>
      <c r="E62" s="161">
        <v>1263</v>
      </c>
      <c r="F62" s="178">
        <v>44589</v>
      </c>
      <c r="G62" s="12">
        <f>'RI, nD'!N70</f>
        <v>80.463550000000367</v>
      </c>
      <c r="H62" s="33">
        <f>'BG, Plate 3'!G94</f>
        <v>254.18801431892393</v>
      </c>
      <c r="I62" s="33">
        <f>'FAN, Plate 3'!F91</f>
        <v>201.00000000000003</v>
      </c>
      <c r="J62" s="3">
        <v>4.2575000000000003</v>
      </c>
      <c r="M62" s="3">
        <v>1263</v>
      </c>
      <c r="N62" s="3">
        <v>4.2575000000000003</v>
      </c>
      <c r="O62" s="83"/>
      <c r="Q62" s="84"/>
    </row>
    <row r="63" spans="1:20" x14ac:dyDescent="0.3">
      <c r="A63" s="189"/>
      <c r="B63" s="33">
        <v>55</v>
      </c>
      <c r="C63" s="162" t="s">
        <v>211</v>
      </c>
      <c r="D63" s="163" t="s">
        <v>159</v>
      </c>
      <c r="E63" s="161">
        <v>1264</v>
      </c>
      <c r="F63" s="178">
        <v>44589</v>
      </c>
      <c r="G63" s="12">
        <f>'RI, nD'!N71</f>
        <v>80.371239999999744</v>
      </c>
      <c r="H63" s="33">
        <f>'BG, Plate 3'!G95</f>
        <v>119.93081563672132</v>
      </c>
      <c r="I63" s="33">
        <f>'FAN, Plate 3'!F92</f>
        <v>212.22222222222217</v>
      </c>
      <c r="J63" s="3">
        <v>4.5229999999999997</v>
      </c>
      <c r="M63" s="3">
        <v>1264</v>
      </c>
      <c r="N63" s="3">
        <v>4.5229999999999997</v>
      </c>
      <c r="O63" s="83"/>
      <c r="Q63" s="84"/>
    </row>
    <row r="64" spans="1:20" ht="15" thickBot="1" x14ac:dyDescent="0.35">
      <c r="A64" s="189"/>
      <c r="B64" s="33">
        <v>56</v>
      </c>
      <c r="C64" s="168"/>
      <c r="D64" s="168"/>
      <c r="E64" s="167" t="s">
        <v>166</v>
      </c>
      <c r="F64" s="178">
        <v>44589</v>
      </c>
      <c r="G64" s="12">
        <f>'RI, nD'!N72</f>
        <v>80.709709999999916</v>
      </c>
      <c r="H64" s="33">
        <f>'BG, Plate 3'!G96</f>
        <v>283.9659283768558</v>
      </c>
      <c r="I64" s="33">
        <f>'FAN, Plate 3'!F93</f>
        <v>224.7777777777778</v>
      </c>
      <c r="J64" s="3">
        <v>4.4420000000000002</v>
      </c>
      <c r="M64" s="3" t="s">
        <v>236</v>
      </c>
      <c r="N64" s="3">
        <v>4.4420000000000002</v>
      </c>
      <c r="Q64" s="84"/>
    </row>
    <row r="65" spans="1:14" x14ac:dyDescent="0.3">
      <c r="A65" s="189"/>
      <c r="B65" s="33">
        <v>57</v>
      </c>
      <c r="C65" s="33"/>
      <c r="D65" s="3" t="s">
        <v>212</v>
      </c>
      <c r="E65" s="3" t="s">
        <v>239</v>
      </c>
      <c r="F65" s="178">
        <v>44589</v>
      </c>
      <c r="G65" s="12">
        <f>'RI, nD'!N73</f>
        <v>80.094309999999993</v>
      </c>
      <c r="H65" s="33">
        <f>'BG, Plate 3'!G97</f>
        <v>112.22632171941179</v>
      </c>
      <c r="I65" s="33">
        <f>'FAN, Plate 3'!F94</f>
        <v>191.91666666666669</v>
      </c>
      <c r="J65" s="3">
        <v>4.5474999999999994</v>
      </c>
      <c r="M65" s="3" t="s">
        <v>238</v>
      </c>
      <c r="N65" s="3">
        <v>4.5474999999999994</v>
      </c>
    </row>
    <row r="66" spans="1:14" x14ac:dyDescent="0.3">
      <c r="A66" s="189"/>
      <c r="B66" s="33">
        <v>58</v>
      </c>
      <c r="C66" s="165" t="s">
        <v>215</v>
      </c>
      <c r="D66" s="185" t="s">
        <v>216</v>
      </c>
      <c r="E66" s="164">
        <v>6011</v>
      </c>
      <c r="F66" s="178">
        <v>44589</v>
      </c>
      <c r="G66" s="12">
        <f>'RI, nD'!N74</f>
        <v>80.06353999999979</v>
      </c>
      <c r="H66" s="33">
        <f>'BG, Plate 3'!G98</f>
        <v>384.58680491179024</v>
      </c>
      <c r="I66" s="33">
        <f>'FAN, Plate 3'!F95</f>
        <v>103.83333333333336</v>
      </c>
      <c r="J66" s="3">
        <v>2.8035000000000001</v>
      </c>
      <c r="M66" s="3">
        <v>6011</v>
      </c>
      <c r="N66" s="3">
        <v>2.8035000000000001</v>
      </c>
    </row>
    <row r="67" spans="1:14" x14ac:dyDescent="0.3">
      <c r="A67" s="189"/>
      <c r="B67" s="33">
        <v>59</v>
      </c>
      <c r="C67" s="162" t="s">
        <v>217</v>
      </c>
      <c r="D67" s="186" t="s">
        <v>216</v>
      </c>
      <c r="E67" s="161">
        <v>6012</v>
      </c>
      <c r="F67" s="178">
        <v>44589</v>
      </c>
      <c r="G67" s="12">
        <f>'RI, nD'!N75</f>
        <v>80.340469999999556</v>
      </c>
      <c r="H67" s="33">
        <f>'BG, Plate 3'!G99</f>
        <v>730.12923637158849</v>
      </c>
      <c r="I67" s="33">
        <f>'FAN, Plate 3'!F96</f>
        <v>123.27777777777781</v>
      </c>
      <c r="J67" s="3">
        <v>2.9490000000000003</v>
      </c>
      <c r="M67" s="3">
        <v>6012</v>
      </c>
      <c r="N67" s="3">
        <v>2.9490000000000003</v>
      </c>
    </row>
    <row r="68" spans="1:14" x14ac:dyDescent="0.3">
      <c r="A68" s="189"/>
      <c r="B68" s="33">
        <v>60</v>
      </c>
      <c r="C68" s="162" t="s">
        <v>218</v>
      </c>
      <c r="D68" s="186" t="s">
        <v>216</v>
      </c>
      <c r="E68" s="161">
        <v>6014</v>
      </c>
      <c r="F68" s="178">
        <v>44589</v>
      </c>
      <c r="G68" s="12">
        <f>'RI, nD'!N76</f>
        <v>78.55581000000015</v>
      </c>
      <c r="H68" s="33">
        <f>'BG, Plate 3'!G100</f>
        <v>1282.1840067316055</v>
      </c>
      <c r="I68" s="33">
        <f>'FAN, Plate 3'!F97</f>
        <v>100.47222222222224</v>
      </c>
      <c r="J68" s="3">
        <v>2.9860000000000002</v>
      </c>
      <c r="M68" s="3">
        <v>6014</v>
      </c>
      <c r="N68" s="3">
        <v>2.9860000000000002</v>
      </c>
    </row>
    <row r="69" spans="1:14" x14ac:dyDescent="0.3">
      <c r="A69" s="189"/>
      <c r="B69" s="33">
        <v>61</v>
      </c>
      <c r="C69" s="162" t="s">
        <v>219</v>
      </c>
      <c r="D69" s="186" t="s">
        <v>216</v>
      </c>
      <c r="E69" s="161">
        <v>6016</v>
      </c>
      <c r="F69" s="178">
        <v>44589</v>
      </c>
      <c r="G69" s="12">
        <f>'RI, nD'!N77</f>
        <v>78.709659999999801</v>
      </c>
      <c r="H69" s="33">
        <f>'BG, Plate 3'!G101</f>
        <v>228.84067106883248</v>
      </c>
      <c r="I69" s="33">
        <f>'FAN, Plate 3'!F98</f>
        <v>139.0277777777778</v>
      </c>
      <c r="J69" s="3">
        <v>3.492</v>
      </c>
      <c r="M69" s="3">
        <v>6016</v>
      </c>
      <c r="N69" s="3">
        <v>3.492</v>
      </c>
    </row>
    <row r="70" spans="1:14" x14ac:dyDescent="0.3">
      <c r="A70" s="189"/>
      <c r="B70" s="33">
        <v>62</v>
      </c>
      <c r="C70" s="162" t="s">
        <v>220</v>
      </c>
      <c r="D70" s="186" t="s">
        <v>216</v>
      </c>
      <c r="E70" s="161">
        <v>6022</v>
      </c>
      <c r="F70" s="178">
        <v>44589</v>
      </c>
      <c r="G70" s="12">
        <f>'RI, nD'!N78</f>
        <v>80.70970999999993</v>
      </c>
      <c r="H70" s="33">
        <f>'BG, Plate 3'!G102</f>
        <v>179.19370480767847</v>
      </c>
      <c r="I70" s="33">
        <f>'FAN, Plate 3'!F99</f>
        <v>136.7777777777778</v>
      </c>
      <c r="J70" s="3">
        <v>3.3729999999999998</v>
      </c>
      <c r="M70" s="3">
        <v>6022</v>
      </c>
      <c r="N70" s="3">
        <v>3.3729999999999998</v>
      </c>
    </row>
    <row r="71" spans="1:14" x14ac:dyDescent="0.3">
      <c r="A71" s="189"/>
      <c r="B71" s="33">
        <v>63</v>
      </c>
      <c r="C71" s="162" t="s">
        <v>221</v>
      </c>
      <c r="D71" s="186" t="s">
        <v>216</v>
      </c>
      <c r="E71" s="161">
        <v>6027</v>
      </c>
      <c r="F71" s="178">
        <v>44589</v>
      </c>
      <c r="G71" s="12">
        <f>'RI, nD'!N79</f>
        <v>80.217390000000108</v>
      </c>
      <c r="H71" s="33">
        <f>'BG, Plate 3'!G103</f>
        <v>1029.2972816863241</v>
      </c>
      <c r="I71" s="33">
        <f>'FAN, Plate 3'!F100</f>
        <v>104.25000000000003</v>
      </c>
      <c r="J71" s="3">
        <v>2.8640000000000008</v>
      </c>
      <c r="M71" s="3">
        <v>6027</v>
      </c>
      <c r="N71" s="3">
        <v>2.8640000000000008</v>
      </c>
    </row>
    <row r="72" spans="1:14" x14ac:dyDescent="0.3">
      <c r="A72" s="189"/>
      <c r="B72" s="33">
        <v>64</v>
      </c>
      <c r="C72" s="162" t="s">
        <v>222</v>
      </c>
      <c r="D72" s="186" t="s">
        <v>216</v>
      </c>
      <c r="E72" s="161">
        <v>6029</v>
      </c>
      <c r="F72" s="178">
        <v>44589</v>
      </c>
      <c r="G72" s="12">
        <f>'RI, nD'!N80</f>
        <v>79.048129999999972</v>
      </c>
      <c r="H72" s="33">
        <f>'BG, Plate 3'!G104</f>
        <v>137.3156533603358</v>
      </c>
      <c r="I72" s="33">
        <f>'FAN, Plate 3'!F101</f>
        <v>160.2777777777778</v>
      </c>
      <c r="J72" s="3">
        <v>3.6320000000000001</v>
      </c>
      <c r="M72" s="3">
        <v>6029</v>
      </c>
      <c r="N72" s="3">
        <v>3.6320000000000001</v>
      </c>
    </row>
    <row r="73" spans="1:14" x14ac:dyDescent="0.3">
      <c r="A73" s="189"/>
      <c r="B73" s="33">
        <v>65</v>
      </c>
      <c r="C73" s="162" t="s">
        <v>223</v>
      </c>
      <c r="D73" s="186" t="s">
        <v>216</v>
      </c>
      <c r="E73" s="161">
        <v>6031</v>
      </c>
      <c r="F73" s="178">
        <v>44589</v>
      </c>
      <c r="G73" s="12">
        <f>'RI, nD'!N81</f>
        <v>79.817380000000227</v>
      </c>
      <c r="H73" s="33">
        <f>'BG, Plate 3'!G105</f>
        <v>83.278387076838257</v>
      </c>
      <c r="I73" s="33">
        <f>'FAN, Plate 3'!F102</f>
        <v>171.11111111111114</v>
      </c>
      <c r="J73" s="3">
        <v>3.7895000000000003</v>
      </c>
      <c r="M73" s="3">
        <v>6031</v>
      </c>
      <c r="N73" s="3">
        <v>3.7895000000000003</v>
      </c>
    </row>
    <row r="74" spans="1:14" x14ac:dyDescent="0.3">
      <c r="A74" s="189"/>
      <c r="B74" s="33">
        <v>66</v>
      </c>
      <c r="C74" s="162" t="s">
        <v>224</v>
      </c>
      <c r="D74" s="186" t="s">
        <v>216</v>
      </c>
      <c r="E74" s="161">
        <v>6033</v>
      </c>
      <c r="F74" s="178">
        <v>44589</v>
      </c>
      <c r="G74" s="12">
        <f>'RI, nD'!N82</f>
        <v>79.755839999999836</v>
      </c>
      <c r="H74" s="33">
        <f>'BG, Plate 3'!G106</f>
        <v>983.59691182832512</v>
      </c>
      <c r="I74" s="33">
        <f>'FAN, Plate 3'!F103</f>
        <v>121.58333333333337</v>
      </c>
      <c r="J74" s="3">
        <v>3.1470000000000002</v>
      </c>
      <c r="M74" s="3">
        <v>6033</v>
      </c>
      <c r="N74" s="3">
        <v>3.1470000000000002</v>
      </c>
    </row>
    <row r="75" spans="1:14" x14ac:dyDescent="0.3">
      <c r="A75" s="189"/>
      <c r="B75" s="33">
        <v>67</v>
      </c>
      <c r="C75" s="162" t="s">
        <v>225</v>
      </c>
      <c r="D75" s="186" t="s">
        <v>216</v>
      </c>
      <c r="E75" s="161">
        <v>6036</v>
      </c>
      <c r="F75" s="178">
        <v>44589</v>
      </c>
      <c r="G75" s="12">
        <f>'RI, nD'!N83</f>
        <v>78.955820000000045</v>
      </c>
      <c r="H75" s="33">
        <f>'BG, Plate 3'!G107</f>
        <v>957.46748529838214</v>
      </c>
      <c r="I75" s="33">
        <f>'FAN, Plate 3'!F104</f>
        <v>104.33333333333334</v>
      </c>
      <c r="J75" s="3">
        <v>2.8109999999999999</v>
      </c>
      <c r="M75" s="3">
        <v>6036</v>
      </c>
      <c r="N75" s="3">
        <v>2.8109999999999999</v>
      </c>
    </row>
    <row r="76" spans="1:14" x14ac:dyDescent="0.3">
      <c r="A76" s="189"/>
      <c r="B76" s="33">
        <v>68</v>
      </c>
      <c r="C76" s="162" t="s">
        <v>226</v>
      </c>
      <c r="D76" s="186" t="s">
        <v>216</v>
      </c>
      <c r="E76" s="161">
        <v>6039</v>
      </c>
      <c r="F76" s="178">
        <v>44589</v>
      </c>
      <c r="G76" s="12">
        <f>'RI, nD'!N84</f>
        <v>79.263520000000014</v>
      </c>
      <c r="H76" s="33">
        <f>'BG, Plate 3'!G108</f>
        <v>128.50951980261556</v>
      </c>
      <c r="I76" s="33">
        <f>'FAN, Plate 3'!F105</f>
        <v>168.74999999999997</v>
      </c>
      <c r="J76" s="3">
        <v>3.5819999999999999</v>
      </c>
      <c r="M76" s="3">
        <v>6039</v>
      </c>
      <c r="N76" s="3">
        <v>3.5819999999999999</v>
      </c>
    </row>
    <row r="77" spans="1:14" x14ac:dyDescent="0.3">
      <c r="A77" s="189"/>
      <c r="B77" s="33">
        <v>69</v>
      </c>
      <c r="C77" s="162" t="s">
        <v>227</v>
      </c>
      <c r="D77" s="186" t="s">
        <v>216</v>
      </c>
      <c r="E77" s="161">
        <v>6040</v>
      </c>
      <c r="F77" s="178">
        <v>44589</v>
      </c>
      <c r="G77" s="12">
        <f>'RI, nD'!N85</f>
        <v>79.786610000000024</v>
      </c>
      <c r="H77" s="33">
        <f>'BG, Plate 3'!G109</f>
        <v>97.721898160693243</v>
      </c>
      <c r="I77" s="33">
        <f>'FAN, Plate 3'!F106</f>
        <v>150.41666666666669</v>
      </c>
      <c r="J77" s="3">
        <v>3.3715000000000002</v>
      </c>
      <c r="M77" s="3">
        <v>6040</v>
      </c>
      <c r="N77" s="3">
        <v>3.3715000000000002</v>
      </c>
    </row>
    <row r="78" spans="1:14" x14ac:dyDescent="0.3">
      <c r="A78" s="189"/>
      <c r="B78" s="33">
        <v>70</v>
      </c>
      <c r="C78" s="162" t="s">
        <v>228</v>
      </c>
      <c r="D78" s="186" t="s">
        <v>216</v>
      </c>
      <c r="E78" s="161">
        <v>6041</v>
      </c>
      <c r="F78" s="178">
        <v>44589</v>
      </c>
      <c r="G78" s="12">
        <f>'RI, nD'!N86</f>
        <v>79.940460000000343</v>
      </c>
      <c r="H78" s="33">
        <f>'BG, Plate 3'!G110</f>
        <v>1142.0222532814203</v>
      </c>
      <c r="I78" s="33">
        <f>'FAN, Plate 3'!F107</f>
        <v>102.9166666666667</v>
      </c>
      <c r="J78" s="3">
        <v>2.8220000000000001</v>
      </c>
      <c r="M78" s="3">
        <v>6041</v>
      </c>
      <c r="N78" s="3">
        <v>2.8220000000000001</v>
      </c>
    </row>
    <row r="79" spans="1:14" x14ac:dyDescent="0.3">
      <c r="A79" s="189"/>
      <c r="B79" s="33">
        <v>71</v>
      </c>
      <c r="C79" s="162" t="s">
        <v>229</v>
      </c>
      <c r="D79" s="186" t="s">
        <v>216</v>
      </c>
      <c r="E79" s="161">
        <v>6042</v>
      </c>
      <c r="F79" s="178">
        <v>44589</v>
      </c>
      <c r="G79" s="12">
        <f>'RI, nD'!N87</f>
        <v>79.263520000000028</v>
      </c>
      <c r="H79" s="33">
        <f>'BG, Plate 3'!G111</f>
        <v>266.26983470485038</v>
      </c>
      <c r="I79" s="33">
        <f>'FAN, Plate 3'!F108</f>
        <v>128.61111111111114</v>
      </c>
      <c r="J79" s="3">
        <v>3.3050000000000002</v>
      </c>
      <c r="M79" s="3">
        <v>6042</v>
      </c>
      <c r="N79" s="3">
        <v>3.3050000000000002</v>
      </c>
    </row>
    <row r="80" spans="1:14" x14ac:dyDescent="0.3">
      <c r="A80" s="190"/>
      <c r="B80" s="66">
        <v>72</v>
      </c>
      <c r="C80" s="162" t="s">
        <v>230</v>
      </c>
      <c r="D80" s="186" t="s">
        <v>216</v>
      </c>
      <c r="E80" s="161">
        <v>6051</v>
      </c>
      <c r="F80" s="178">
        <v>44589</v>
      </c>
      <c r="G80" s="159">
        <f>'RI, nD'!N88</f>
        <v>77.971179999999748</v>
      </c>
      <c r="H80" s="65">
        <f>'BG, Plate 3'!G112</f>
        <v>287.15144686737875</v>
      </c>
      <c r="I80" s="65">
        <f>'FAN, Plate 3'!F109</f>
        <v>117.38888888888893</v>
      </c>
      <c r="J80" s="86">
        <v>3.1515</v>
      </c>
      <c r="M80" s="3">
        <v>6051</v>
      </c>
      <c r="N80" s="3">
        <v>3.1515</v>
      </c>
    </row>
    <row r="81" spans="1:6" ht="15" thickBot="1" x14ac:dyDescent="0.35">
      <c r="B81" s="66">
        <v>73</v>
      </c>
      <c r="D81" s="168"/>
      <c r="E81" s="167" t="s">
        <v>166</v>
      </c>
      <c r="F81" s="178">
        <v>44589</v>
      </c>
    </row>
    <row r="84" spans="1:6" x14ac:dyDescent="0.3">
      <c r="A84" s="3">
        <v>1257</v>
      </c>
      <c r="B84" s="3">
        <v>4.1459999999999999</v>
      </c>
    </row>
    <row r="85" spans="1:6" x14ac:dyDescent="0.3">
      <c r="A85" s="3">
        <v>1258</v>
      </c>
      <c r="B85" s="3">
        <v>4.4089999999999998</v>
      </c>
    </row>
    <row r="86" spans="1:6" x14ac:dyDescent="0.3">
      <c r="A86" s="3">
        <v>1259</v>
      </c>
      <c r="B86" s="3">
        <v>4.274</v>
      </c>
    </row>
    <row r="87" spans="1:6" x14ac:dyDescent="0.3">
      <c r="A87" s="3">
        <v>1260</v>
      </c>
      <c r="B87" s="3">
        <v>3.7469999999999999</v>
      </c>
    </row>
    <row r="88" spans="1:6" x14ac:dyDescent="0.3">
      <c r="A88" s="3">
        <v>1261</v>
      </c>
      <c r="B88" s="3">
        <v>4.6035000000000004</v>
      </c>
    </row>
    <row r="89" spans="1:6" x14ac:dyDescent="0.3">
      <c r="A89" s="3">
        <v>1263</v>
      </c>
      <c r="B89" s="3">
        <v>4.2575000000000003</v>
      </c>
    </row>
    <row r="90" spans="1:6" x14ac:dyDescent="0.3">
      <c r="A90" s="3">
        <v>1264</v>
      </c>
      <c r="B90" s="3">
        <v>4.5229999999999997</v>
      </c>
    </row>
    <row r="91" spans="1:6" x14ac:dyDescent="0.3">
      <c r="A91" s="3" t="s">
        <v>236</v>
      </c>
      <c r="B91" s="3">
        <v>4.4420000000000002</v>
      </c>
    </row>
    <row r="92" spans="1:6" x14ac:dyDescent="0.3">
      <c r="A92" s="3" t="s">
        <v>238</v>
      </c>
      <c r="B92" s="3">
        <v>4.5474999999999994</v>
      </c>
    </row>
    <row r="93" spans="1:6" x14ac:dyDescent="0.3">
      <c r="A93" s="3">
        <v>6011</v>
      </c>
      <c r="B93" s="3">
        <v>2.8035000000000001</v>
      </c>
    </row>
    <row r="94" spans="1:6" x14ac:dyDescent="0.3">
      <c r="A94" s="3">
        <v>6012</v>
      </c>
      <c r="B94" s="3">
        <v>2.9490000000000003</v>
      </c>
    </row>
    <row r="95" spans="1:6" x14ac:dyDescent="0.3">
      <c r="A95" s="3">
        <v>6014</v>
      </c>
      <c r="B95" s="3">
        <v>2.9860000000000002</v>
      </c>
    </row>
    <row r="96" spans="1:6" x14ac:dyDescent="0.3">
      <c r="A96" s="3">
        <v>6016</v>
      </c>
      <c r="B96" s="3">
        <v>3.492</v>
      </c>
    </row>
    <row r="97" spans="1:2" x14ac:dyDescent="0.3">
      <c r="A97" s="3">
        <v>6022</v>
      </c>
      <c r="B97" s="3">
        <v>3.3729999999999998</v>
      </c>
    </row>
    <row r="98" spans="1:2" x14ac:dyDescent="0.3">
      <c r="A98" s="3">
        <v>6027</v>
      </c>
      <c r="B98" s="3">
        <v>2.8640000000000008</v>
      </c>
    </row>
    <row r="99" spans="1:2" x14ac:dyDescent="0.3">
      <c r="A99" s="3">
        <v>6029</v>
      </c>
      <c r="B99" s="3">
        <v>3.6320000000000001</v>
      </c>
    </row>
    <row r="100" spans="1:2" x14ac:dyDescent="0.3">
      <c r="A100" s="3">
        <v>6031</v>
      </c>
      <c r="B100" s="3">
        <v>3.7895000000000003</v>
      </c>
    </row>
    <row r="101" spans="1:2" x14ac:dyDescent="0.3">
      <c r="A101" s="3">
        <v>6033</v>
      </c>
      <c r="B101" s="3">
        <v>3.1470000000000002</v>
      </c>
    </row>
    <row r="102" spans="1:2" x14ac:dyDescent="0.3">
      <c r="A102" s="3">
        <v>6036</v>
      </c>
      <c r="B102" s="3">
        <v>2.8109999999999999</v>
      </c>
    </row>
    <row r="103" spans="1:2" x14ac:dyDescent="0.3">
      <c r="A103" s="3">
        <v>6039</v>
      </c>
      <c r="B103" s="3">
        <v>3.5819999999999999</v>
      </c>
    </row>
    <row r="104" spans="1:2" x14ac:dyDescent="0.3">
      <c r="A104" s="3">
        <v>6040</v>
      </c>
      <c r="B104" s="3">
        <v>3.3715000000000002</v>
      </c>
    </row>
    <row r="105" spans="1:2" x14ac:dyDescent="0.3">
      <c r="A105" s="3">
        <v>6041</v>
      </c>
      <c r="B105" s="3">
        <v>2.8220000000000001</v>
      </c>
    </row>
    <row r="106" spans="1:2" x14ac:dyDescent="0.3">
      <c r="A106" s="3">
        <v>6042</v>
      </c>
      <c r="B106" s="3">
        <v>3.3050000000000002</v>
      </c>
    </row>
    <row r="107" spans="1:2" x14ac:dyDescent="0.3">
      <c r="A107" s="3">
        <v>6052</v>
      </c>
      <c r="B107" s="3">
        <v>3.1515</v>
      </c>
    </row>
  </sheetData>
  <mergeCells count="5">
    <mergeCell ref="G7:J7"/>
    <mergeCell ref="M6:P6"/>
    <mergeCell ref="A9:A32"/>
    <mergeCell ref="A33:A56"/>
    <mergeCell ref="A57:A80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3"/>
  <sheetViews>
    <sheetView tabSelected="1" topLeftCell="A24" workbookViewId="0">
      <selection activeCell="A51" sqref="A51"/>
    </sheetView>
  </sheetViews>
  <sheetFormatPr defaultRowHeight="13.2" x14ac:dyDescent="0.25"/>
  <cols>
    <col min="2" max="2" width="15.5546875" customWidth="1"/>
    <col min="3" max="3" width="15.33203125" customWidth="1"/>
    <col min="4" max="4" width="14.88671875" bestFit="1" customWidth="1"/>
  </cols>
  <sheetData>
    <row r="1" spans="1:11" ht="14.4" x14ac:dyDescent="0.25">
      <c r="A1" s="179" t="s">
        <v>231</v>
      </c>
      <c r="B1" s="179" t="s">
        <v>6</v>
      </c>
      <c r="C1" s="179" t="s">
        <v>232</v>
      </c>
      <c r="D1" s="179" t="s">
        <v>134</v>
      </c>
      <c r="E1" s="179" t="s">
        <v>135</v>
      </c>
      <c r="F1" s="179" t="s">
        <v>136</v>
      </c>
      <c r="G1" s="179" t="s">
        <v>137</v>
      </c>
      <c r="H1" s="179" t="s">
        <v>138</v>
      </c>
      <c r="I1" s="179" t="s">
        <v>233</v>
      </c>
      <c r="J1" s="179" t="s">
        <v>4</v>
      </c>
      <c r="K1" s="179" t="s">
        <v>7</v>
      </c>
    </row>
    <row r="2" spans="1:11" x14ac:dyDescent="0.25">
      <c r="A2" s="180">
        <v>1</v>
      </c>
      <c r="B2" s="180" t="s">
        <v>237</v>
      </c>
      <c r="C2" s="180" t="s">
        <v>235</v>
      </c>
      <c r="D2" s="181">
        <v>44589.557638888888</v>
      </c>
      <c r="E2" s="180">
        <v>215</v>
      </c>
      <c r="F2" s="180">
        <v>1E-3</v>
      </c>
      <c r="G2" s="180">
        <v>225</v>
      </c>
      <c r="H2" s="180">
        <v>-1E-3</v>
      </c>
      <c r="I2" s="182">
        <f>F2-H2</f>
        <v>2E-3</v>
      </c>
      <c r="J2" s="183">
        <f>AVERAGE(I2:I3)</f>
        <v>1E-3</v>
      </c>
      <c r="K2" s="183">
        <f>STDEV(I2:I3)</f>
        <v>1.414213562373095E-3</v>
      </c>
    </row>
    <row r="3" spans="1:11" x14ac:dyDescent="0.25">
      <c r="A3" s="180">
        <v>2</v>
      </c>
      <c r="B3" s="180" t="s">
        <v>237</v>
      </c>
      <c r="C3" s="180" t="s">
        <v>235</v>
      </c>
      <c r="D3" s="181">
        <v>44589.557638888888</v>
      </c>
      <c r="E3" s="180">
        <v>215</v>
      </c>
      <c r="F3" s="180">
        <v>-2E-3</v>
      </c>
      <c r="G3" s="180">
        <v>225</v>
      </c>
      <c r="H3" s="180">
        <v>-2E-3</v>
      </c>
      <c r="I3" s="182">
        <f>F3-H3</f>
        <v>0</v>
      </c>
      <c r="J3" s="182"/>
      <c r="K3" s="182"/>
    </row>
    <row r="4" spans="1:11" x14ac:dyDescent="0.25">
      <c r="A4" s="180">
        <v>3</v>
      </c>
      <c r="B4" s="180">
        <v>1257</v>
      </c>
      <c r="C4" s="180" t="s">
        <v>235</v>
      </c>
      <c r="D4" s="181">
        <v>44589.557638888888</v>
      </c>
      <c r="E4" s="180">
        <v>215</v>
      </c>
      <c r="F4" s="180">
        <v>6.8559999999999999</v>
      </c>
      <c r="G4" s="180">
        <v>225</v>
      </c>
      <c r="H4" s="180">
        <v>2.72</v>
      </c>
      <c r="I4" s="182">
        <f>F4-H4</f>
        <v>4.1359999999999992</v>
      </c>
      <c r="J4" s="183">
        <f>AVERAGE(I4:I5)</f>
        <v>4.1459999999999999</v>
      </c>
      <c r="K4" s="183">
        <f>STDEV(I4:I5)</f>
        <v>1.4142135623731905E-2</v>
      </c>
    </row>
    <row r="5" spans="1:11" x14ac:dyDescent="0.25">
      <c r="A5" s="180">
        <v>4</v>
      </c>
      <c r="B5" s="180">
        <v>1257</v>
      </c>
      <c r="C5" s="180" t="s">
        <v>235</v>
      </c>
      <c r="D5" s="181">
        <v>44589.558333333334</v>
      </c>
      <c r="E5" s="180">
        <v>215</v>
      </c>
      <c r="F5" s="180">
        <v>6.843</v>
      </c>
      <c r="G5" s="180">
        <v>225</v>
      </c>
      <c r="H5" s="180">
        <v>2.6869999999999998</v>
      </c>
      <c r="I5" s="182">
        <f t="shared" ref="I5:I53" si="0">F5-H5</f>
        <v>4.1560000000000006</v>
      </c>
      <c r="J5" s="182"/>
      <c r="K5" s="182"/>
    </row>
    <row r="6" spans="1:11" x14ac:dyDescent="0.25">
      <c r="A6" s="180">
        <v>5</v>
      </c>
      <c r="B6" s="180">
        <v>1258</v>
      </c>
      <c r="C6" s="180" t="s">
        <v>235</v>
      </c>
      <c r="D6" s="181">
        <v>44589.558333333334</v>
      </c>
      <c r="E6" s="180">
        <v>215</v>
      </c>
      <c r="F6" s="180">
        <v>7.29</v>
      </c>
      <c r="G6" s="180">
        <v>225</v>
      </c>
      <c r="H6" s="180">
        <v>2.8570000000000002</v>
      </c>
      <c r="I6" s="182">
        <f t="shared" si="0"/>
        <v>4.4329999999999998</v>
      </c>
      <c r="J6" s="183">
        <f>AVERAGE(I6:I7)</f>
        <v>4.4089999999999998</v>
      </c>
      <c r="K6" s="183">
        <f>STDEV(I6:I7)</f>
        <v>3.3941125496954314E-2</v>
      </c>
    </row>
    <row r="7" spans="1:11" x14ac:dyDescent="0.25">
      <c r="A7" s="180">
        <v>6</v>
      </c>
      <c r="B7" s="180">
        <v>1258</v>
      </c>
      <c r="C7" s="180" t="s">
        <v>235</v>
      </c>
      <c r="D7" s="181">
        <v>44589.558333333334</v>
      </c>
      <c r="E7" s="180">
        <v>215</v>
      </c>
      <c r="F7" s="180">
        <v>7.2569999999999997</v>
      </c>
      <c r="G7" s="180">
        <v>225</v>
      </c>
      <c r="H7" s="180">
        <v>2.8719999999999999</v>
      </c>
      <c r="I7" s="182">
        <f t="shared" si="0"/>
        <v>4.3849999999999998</v>
      </c>
      <c r="J7" s="182"/>
      <c r="K7" s="182"/>
    </row>
    <row r="8" spans="1:11" x14ac:dyDescent="0.25">
      <c r="A8" s="180">
        <v>7</v>
      </c>
      <c r="B8" s="180">
        <v>1259</v>
      </c>
      <c r="C8" s="180" t="s">
        <v>235</v>
      </c>
      <c r="D8" s="181">
        <v>44589.559027777781</v>
      </c>
      <c r="E8" s="180">
        <v>215</v>
      </c>
      <c r="F8" s="180">
        <v>7.0759999999999996</v>
      </c>
      <c r="G8" s="180">
        <v>225</v>
      </c>
      <c r="H8" s="180">
        <v>2.766</v>
      </c>
      <c r="I8" s="182">
        <f t="shared" si="0"/>
        <v>4.3099999999999996</v>
      </c>
      <c r="J8" s="183">
        <f t="shared" ref="J8" si="1">AVERAGE(I8:I9)</f>
        <v>4.274</v>
      </c>
      <c r="K8" s="183">
        <f t="shared" ref="K8" si="2">STDEV(I8:I9)</f>
        <v>5.0911688245430839E-2</v>
      </c>
    </row>
    <row r="9" spans="1:11" x14ac:dyDescent="0.25">
      <c r="A9" s="180">
        <v>8</v>
      </c>
      <c r="B9" s="180">
        <v>1259</v>
      </c>
      <c r="C9" s="180" t="s">
        <v>235</v>
      </c>
      <c r="D9" s="181">
        <v>44589.55972222222</v>
      </c>
      <c r="E9" s="180">
        <v>215</v>
      </c>
      <c r="F9" s="180">
        <v>7.0060000000000002</v>
      </c>
      <c r="G9" s="180">
        <v>225</v>
      </c>
      <c r="H9" s="180">
        <v>2.7679999999999998</v>
      </c>
      <c r="I9" s="182">
        <f t="shared" si="0"/>
        <v>4.2380000000000004</v>
      </c>
      <c r="J9" s="182"/>
      <c r="K9" s="182"/>
    </row>
    <row r="10" spans="1:11" x14ac:dyDescent="0.25">
      <c r="A10" s="180">
        <v>9</v>
      </c>
      <c r="B10" s="180">
        <v>1260</v>
      </c>
      <c r="C10" s="180" t="s">
        <v>235</v>
      </c>
      <c r="D10" s="181">
        <v>44589.55972222222</v>
      </c>
      <c r="E10" s="180">
        <v>215</v>
      </c>
      <c r="F10" s="180">
        <v>6.0750000000000002</v>
      </c>
      <c r="G10" s="180">
        <v>225</v>
      </c>
      <c r="H10" s="180">
        <v>2.339</v>
      </c>
      <c r="I10" s="182">
        <f t="shared" si="0"/>
        <v>3.7360000000000002</v>
      </c>
      <c r="J10" s="183">
        <f t="shared" ref="J10" si="3">AVERAGE(I10:I11)</f>
        <v>3.7469999999999999</v>
      </c>
      <c r="K10" s="183">
        <f t="shared" ref="K10" si="4">STDEV(I10:I11)</f>
        <v>1.5556349186103902E-2</v>
      </c>
    </row>
    <row r="11" spans="1:11" x14ac:dyDescent="0.25">
      <c r="A11" s="180">
        <v>10</v>
      </c>
      <c r="B11" s="180">
        <v>1260</v>
      </c>
      <c r="C11" s="180" t="s">
        <v>235</v>
      </c>
      <c r="D11" s="181">
        <v>44589.55972222222</v>
      </c>
      <c r="E11" s="180">
        <v>215</v>
      </c>
      <c r="F11" s="180">
        <v>6.109</v>
      </c>
      <c r="G11" s="180">
        <v>225</v>
      </c>
      <c r="H11" s="180">
        <v>2.351</v>
      </c>
      <c r="I11" s="182">
        <f t="shared" si="0"/>
        <v>3.758</v>
      </c>
      <c r="J11" s="182"/>
      <c r="K11" s="182"/>
    </row>
    <row r="12" spans="1:11" x14ac:dyDescent="0.25">
      <c r="A12" s="180">
        <v>12</v>
      </c>
      <c r="B12" s="180">
        <v>1261</v>
      </c>
      <c r="C12" s="180" t="s">
        <v>235</v>
      </c>
      <c r="D12" s="181">
        <v>44589.560416666667</v>
      </c>
      <c r="E12" s="180">
        <v>215</v>
      </c>
      <c r="F12" s="180">
        <v>7.5609999999999999</v>
      </c>
      <c r="G12" s="180">
        <v>225</v>
      </c>
      <c r="H12" s="180">
        <v>2.9430000000000001</v>
      </c>
      <c r="I12" s="182">
        <f>F12-H12</f>
        <v>4.6180000000000003</v>
      </c>
      <c r="J12" s="183">
        <f t="shared" ref="J12" si="5">AVERAGE(I12:I13)</f>
        <v>4.6035000000000004</v>
      </c>
      <c r="K12" s="183">
        <f t="shared" ref="K12" si="6">STDEV(I12:I13)</f>
        <v>2.0506096654409819E-2</v>
      </c>
    </row>
    <row r="13" spans="1:11" x14ac:dyDescent="0.25">
      <c r="A13" s="180">
        <v>50</v>
      </c>
      <c r="B13" s="180">
        <v>1261</v>
      </c>
      <c r="C13" s="180" t="s">
        <v>235</v>
      </c>
      <c r="D13" s="181">
        <v>44589.570833333331</v>
      </c>
      <c r="E13" s="180">
        <v>215</v>
      </c>
      <c r="F13" s="180">
        <v>7.5529999999999999</v>
      </c>
      <c r="G13" s="180">
        <v>225</v>
      </c>
      <c r="H13" s="180">
        <v>2.964</v>
      </c>
      <c r="I13" s="182">
        <f t="shared" ref="I13:I18" si="7">F13-H13</f>
        <v>4.5890000000000004</v>
      </c>
      <c r="J13" s="182"/>
      <c r="K13" s="182"/>
    </row>
    <row r="14" spans="1:11" x14ac:dyDescent="0.25">
      <c r="A14" s="180">
        <v>13</v>
      </c>
      <c r="B14" s="180">
        <v>1263</v>
      </c>
      <c r="C14" s="180" t="s">
        <v>235</v>
      </c>
      <c r="D14" s="181">
        <v>44589.560416666667</v>
      </c>
      <c r="E14" s="180">
        <v>215</v>
      </c>
      <c r="F14" s="180">
        <v>7.0789999999999997</v>
      </c>
      <c r="G14" s="180">
        <v>225</v>
      </c>
      <c r="H14" s="180">
        <v>2.7879999999999998</v>
      </c>
      <c r="I14" s="182">
        <f t="shared" si="7"/>
        <v>4.2910000000000004</v>
      </c>
      <c r="J14" s="183">
        <f t="shared" ref="J14" si="8">AVERAGE(I14:I15)</f>
        <v>4.2575000000000003</v>
      </c>
      <c r="K14" s="183">
        <f t="shared" ref="K14" si="9">STDEV(I14:I15)</f>
        <v>4.7376154339498801E-2</v>
      </c>
    </row>
    <row r="15" spans="1:11" x14ac:dyDescent="0.25">
      <c r="A15" s="180">
        <v>14</v>
      </c>
      <c r="B15" s="180">
        <v>1263</v>
      </c>
      <c r="C15" s="180" t="s">
        <v>235</v>
      </c>
      <c r="D15" s="181">
        <v>44589.560416666667</v>
      </c>
      <c r="E15" s="180">
        <v>215</v>
      </c>
      <c r="F15" s="180">
        <v>6.9539999999999997</v>
      </c>
      <c r="G15" s="180">
        <v>225</v>
      </c>
      <c r="H15" s="180">
        <v>2.73</v>
      </c>
      <c r="I15" s="182">
        <f t="shared" si="7"/>
        <v>4.2240000000000002</v>
      </c>
      <c r="J15" s="182"/>
      <c r="K15" s="182"/>
    </row>
    <row r="16" spans="1:11" x14ac:dyDescent="0.25">
      <c r="A16" s="180">
        <v>15</v>
      </c>
      <c r="B16" s="180">
        <v>1264</v>
      </c>
      <c r="C16" s="180" t="s">
        <v>235</v>
      </c>
      <c r="D16" s="181">
        <v>44589.561111111114</v>
      </c>
      <c r="E16" s="180">
        <v>215</v>
      </c>
      <c r="F16" s="180">
        <v>7.4450000000000003</v>
      </c>
      <c r="G16" s="180">
        <v>225</v>
      </c>
      <c r="H16" s="180">
        <v>2.887</v>
      </c>
      <c r="I16" s="182">
        <f t="shared" si="7"/>
        <v>4.5579999999999998</v>
      </c>
      <c r="J16" s="183">
        <f t="shared" ref="J16" si="10">AVERAGE(I16:I17)</f>
        <v>4.5229999999999997</v>
      </c>
      <c r="K16" s="183">
        <f t="shared" ref="K16" si="11">STDEV(I16:I17)</f>
        <v>4.9497474683058526E-2</v>
      </c>
    </row>
    <row r="17" spans="1:11" x14ac:dyDescent="0.25">
      <c r="A17" s="180">
        <v>51</v>
      </c>
      <c r="B17" s="180">
        <v>1264</v>
      </c>
      <c r="C17" s="180" t="s">
        <v>235</v>
      </c>
      <c r="D17" s="181">
        <v>44589.570833333331</v>
      </c>
      <c r="E17" s="180">
        <v>215</v>
      </c>
      <c r="F17" s="180">
        <v>7.335</v>
      </c>
      <c r="G17" s="180">
        <v>225</v>
      </c>
      <c r="H17" s="180">
        <v>2.847</v>
      </c>
      <c r="I17" s="182">
        <f t="shared" si="7"/>
        <v>4.4879999999999995</v>
      </c>
      <c r="J17" s="182"/>
      <c r="K17" s="182"/>
    </row>
    <row r="18" spans="1:11" x14ac:dyDescent="0.25">
      <c r="A18" s="180">
        <v>17</v>
      </c>
      <c r="B18" s="180" t="s">
        <v>236</v>
      </c>
      <c r="C18" s="180" t="s">
        <v>235</v>
      </c>
      <c r="D18" s="181">
        <v>44589.561111111114</v>
      </c>
      <c r="E18" s="180">
        <v>215</v>
      </c>
      <c r="F18" s="180">
        <v>7.5090000000000003</v>
      </c>
      <c r="G18" s="180">
        <v>225</v>
      </c>
      <c r="H18" s="180">
        <v>3.024</v>
      </c>
      <c r="I18" s="182">
        <f t="shared" si="7"/>
        <v>4.4850000000000003</v>
      </c>
      <c r="J18" s="183">
        <f t="shared" ref="J18" si="12">AVERAGE(I18:I19)</f>
        <v>4.4420000000000002</v>
      </c>
      <c r="K18" s="183">
        <f t="shared" ref="K18" si="13">STDEV(I18:I19)</f>
        <v>6.0811183182043926E-2</v>
      </c>
    </row>
    <row r="19" spans="1:11" x14ac:dyDescent="0.25">
      <c r="A19" s="180">
        <v>18</v>
      </c>
      <c r="B19" s="180" t="s">
        <v>236</v>
      </c>
      <c r="C19" s="180" t="s">
        <v>235</v>
      </c>
      <c r="D19" s="181">
        <v>44589.561111111114</v>
      </c>
      <c r="E19" s="180">
        <v>215</v>
      </c>
      <c r="F19" s="180">
        <v>7.4779999999999998</v>
      </c>
      <c r="G19" s="180">
        <v>225</v>
      </c>
      <c r="H19" s="180">
        <v>3.0790000000000002</v>
      </c>
      <c r="I19" s="182">
        <f t="shared" si="0"/>
        <v>4.3989999999999991</v>
      </c>
      <c r="J19" s="182"/>
      <c r="K19" s="182"/>
    </row>
    <row r="20" spans="1:11" x14ac:dyDescent="0.25">
      <c r="A20" s="180">
        <v>19</v>
      </c>
      <c r="B20" s="180" t="s">
        <v>238</v>
      </c>
      <c r="C20" s="180" t="s">
        <v>235</v>
      </c>
      <c r="D20" s="181">
        <v>44589.561805555553</v>
      </c>
      <c r="E20" s="180">
        <v>215</v>
      </c>
      <c r="F20" s="180">
        <v>7.468</v>
      </c>
      <c r="G20" s="180">
        <v>225</v>
      </c>
      <c r="H20" s="180">
        <v>2.9180000000000001</v>
      </c>
      <c r="I20" s="182">
        <f t="shared" si="0"/>
        <v>4.55</v>
      </c>
      <c r="J20" s="183">
        <f t="shared" ref="J20" si="14">AVERAGE(I20:I21)</f>
        <v>4.5474999999999994</v>
      </c>
      <c r="K20" s="183">
        <f t="shared" ref="K20" si="15">STDEV(I20:I21)</f>
        <v>3.5355339059326622E-3</v>
      </c>
    </row>
    <row r="21" spans="1:11" x14ac:dyDescent="0.25">
      <c r="A21" s="180">
        <v>20</v>
      </c>
      <c r="B21" s="180" t="s">
        <v>238</v>
      </c>
      <c r="C21" s="180" t="s">
        <v>235</v>
      </c>
      <c r="D21" s="181">
        <v>44589.561805555553</v>
      </c>
      <c r="E21" s="180">
        <v>215</v>
      </c>
      <c r="F21" s="180">
        <v>7.4470000000000001</v>
      </c>
      <c r="G21" s="180">
        <v>225</v>
      </c>
      <c r="H21" s="180">
        <v>2.9020000000000001</v>
      </c>
      <c r="I21" s="182">
        <f t="shared" si="0"/>
        <v>4.5449999999999999</v>
      </c>
      <c r="J21" s="182"/>
      <c r="K21" s="182"/>
    </row>
    <row r="22" spans="1:11" x14ac:dyDescent="0.25">
      <c r="A22" s="180">
        <v>21</v>
      </c>
      <c r="B22" s="180">
        <v>6011</v>
      </c>
      <c r="C22" s="180" t="s">
        <v>235</v>
      </c>
      <c r="D22" s="181">
        <v>44589.5625</v>
      </c>
      <c r="E22" s="180">
        <v>215</v>
      </c>
      <c r="F22" s="180">
        <v>4.7610000000000001</v>
      </c>
      <c r="G22" s="180">
        <v>225</v>
      </c>
      <c r="H22" s="180">
        <v>1.9379999999999999</v>
      </c>
      <c r="I22" s="182">
        <f t="shared" si="0"/>
        <v>2.8230000000000004</v>
      </c>
      <c r="J22" s="183">
        <f t="shared" ref="J22" si="16">AVERAGE(I22:I23)</f>
        <v>2.8035000000000001</v>
      </c>
      <c r="K22" s="183">
        <f t="shared" ref="K22" si="17">STDEV(I22:I23)</f>
        <v>2.7577164466275769E-2</v>
      </c>
    </row>
    <row r="23" spans="1:11" x14ac:dyDescent="0.25">
      <c r="A23" s="180">
        <v>22</v>
      </c>
      <c r="B23" s="180">
        <v>6011</v>
      </c>
      <c r="C23" s="180" t="s">
        <v>235</v>
      </c>
      <c r="D23" s="181">
        <v>44589.5625</v>
      </c>
      <c r="E23" s="180">
        <v>215</v>
      </c>
      <c r="F23" s="180">
        <v>4.718</v>
      </c>
      <c r="G23" s="180">
        <v>225</v>
      </c>
      <c r="H23" s="180">
        <v>1.9339999999999999</v>
      </c>
      <c r="I23" s="182">
        <f t="shared" si="0"/>
        <v>2.7839999999999998</v>
      </c>
      <c r="J23" s="182"/>
      <c r="K23" s="182"/>
    </row>
    <row r="24" spans="1:11" x14ac:dyDescent="0.25">
      <c r="A24" s="180">
        <v>23</v>
      </c>
      <c r="B24" s="180">
        <v>6012</v>
      </c>
      <c r="C24" s="180" t="s">
        <v>235</v>
      </c>
      <c r="D24" s="181">
        <v>44589.5625</v>
      </c>
      <c r="E24" s="180">
        <v>215</v>
      </c>
      <c r="F24" s="180">
        <v>5.07</v>
      </c>
      <c r="G24" s="180">
        <v>225</v>
      </c>
      <c r="H24" s="180">
        <v>2.0699999999999998</v>
      </c>
      <c r="I24" s="182">
        <f t="shared" si="0"/>
        <v>3.0000000000000004</v>
      </c>
      <c r="J24" s="183">
        <f t="shared" ref="J24" si="18">AVERAGE(I24:I25)</f>
        <v>2.9490000000000003</v>
      </c>
      <c r="K24" s="183">
        <f t="shared" ref="K24" si="19">STDEV(I24:I25)</f>
        <v>7.2124891681028064E-2</v>
      </c>
    </row>
    <row r="25" spans="1:11" x14ac:dyDescent="0.25">
      <c r="A25" s="180">
        <v>24</v>
      </c>
      <c r="B25" s="180">
        <v>6012</v>
      </c>
      <c r="C25" s="180" t="s">
        <v>235</v>
      </c>
      <c r="D25" s="181">
        <v>44589.5625</v>
      </c>
      <c r="E25" s="180">
        <v>215</v>
      </c>
      <c r="F25" s="180">
        <v>4.923</v>
      </c>
      <c r="G25" s="180">
        <v>225</v>
      </c>
      <c r="H25" s="180">
        <v>2.0249999999999999</v>
      </c>
      <c r="I25" s="182">
        <f t="shared" si="0"/>
        <v>2.8980000000000001</v>
      </c>
      <c r="J25" s="182"/>
      <c r="K25" s="182"/>
    </row>
    <row r="26" spans="1:11" x14ac:dyDescent="0.25">
      <c r="A26" s="180">
        <v>25</v>
      </c>
      <c r="B26" s="180">
        <v>6014</v>
      </c>
      <c r="C26" s="180" t="s">
        <v>235</v>
      </c>
      <c r="D26" s="181">
        <v>44589.563194444447</v>
      </c>
      <c r="E26" s="180">
        <v>215</v>
      </c>
      <c r="F26" s="180">
        <v>4.9969999999999999</v>
      </c>
      <c r="G26" s="180">
        <v>225</v>
      </c>
      <c r="H26" s="180">
        <v>2.0129999999999999</v>
      </c>
      <c r="I26" s="182">
        <f t="shared" si="0"/>
        <v>2.984</v>
      </c>
      <c r="J26" s="183">
        <f t="shared" ref="J26" si="20">AVERAGE(I26:I27)</f>
        <v>2.9860000000000002</v>
      </c>
      <c r="K26" s="183">
        <f t="shared" ref="K26" si="21">STDEV(I26:I27)</f>
        <v>2.8284271247465066E-3</v>
      </c>
    </row>
    <row r="27" spans="1:11" x14ac:dyDescent="0.25">
      <c r="A27" s="180">
        <v>26</v>
      </c>
      <c r="B27" s="180">
        <v>6014</v>
      </c>
      <c r="C27" s="180" t="s">
        <v>235</v>
      </c>
      <c r="D27" s="181">
        <v>44589.563194444447</v>
      </c>
      <c r="E27" s="180">
        <v>215</v>
      </c>
      <c r="F27" s="180">
        <v>4.9930000000000003</v>
      </c>
      <c r="G27" s="180">
        <v>225</v>
      </c>
      <c r="H27" s="180">
        <v>2.0049999999999999</v>
      </c>
      <c r="I27" s="182">
        <f t="shared" si="0"/>
        <v>2.9880000000000004</v>
      </c>
      <c r="J27" s="182"/>
      <c r="K27" s="182"/>
    </row>
    <row r="28" spans="1:11" x14ac:dyDescent="0.25">
      <c r="A28" s="180">
        <v>27</v>
      </c>
      <c r="B28" s="180">
        <v>6016</v>
      </c>
      <c r="C28" s="180" t="s">
        <v>235</v>
      </c>
      <c r="D28" s="181">
        <v>44589.563194444447</v>
      </c>
      <c r="E28" s="180">
        <v>215</v>
      </c>
      <c r="F28" s="180">
        <v>5.91</v>
      </c>
      <c r="G28" s="180">
        <v>225</v>
      </c>
      <c r="H28" s="180">
        <v>2.4079999999999999</v>
      </c>
      <c r="I28" s="182">
        <f t="shared" si="0"/>
        <v>3.5020000000000002</v>
      </c>
      <c r="J28" s="183">
        <f t="shared" ref="J28" si="22">AVERAGE(I28:I29)</f>
        <v>3.492</v>
      </c>
      <c r="K28" s="183">
        <f t="shared" ref="K28" si="23">STDEV(I28:I29)</f>
        <v>1.4142135623731277E-2</v>
      </c>
    </row>
    <row r="29" spans="1:11" x14ac:dyDescent="0.25">
      <c r="A29" s="180">
        <v>28</v>
      </c>
      <c r="B29" s="180">
        <v>6016</v>
      </c>
      <c r="C29" s="180" t="s">
        <v>235</v>
      </c>
      <c r="D29" s="181">
        <v>44589.563888888886</v>
      </c>
      <c r="E29" s="180">
        <v>215</v>
      </c>
      <c r="F29" s="180">
        <v>5.8949999999999996</v>
      </c>
      <c r="G29" s="180">
        <v>225</v>
      </c>
      <c r="H29" s="180">
        <v>2.4129999999999998</v>
      </c>
      <c r="I29" s="182">
        <f t="shared" si="0"/>
        <v>3.4819999999999998</v>
      </c>
      <c r="J29" s="182"/>
      <c r="K29" s="182"/>
    </row>
    <row r="30" spans="1:11" x14ac:dyDescent="0.25">
      <c r="A30" s="180">
        <v>29</v>
      </c>
      <c r="B30" s="180">
        <v>6022</v>
      </c>
      <c r="C30" s="180" t="s">
        <v>235</v>
      </c>
      <c r="D30" s="181">
        <v>44589.563888888886</v>
      </c>
      <c r="E30" s="180">
        <v>215</v>
      </c>
      <c r="F30" s="180">
        <v>5.8879999999999999</v>
      </c>
      <c r="G30" s="180">
        <v>225</v>
      </c>
      <c r="H30" s="180">
        <v>2.552</v>
      </c>
      <c r="I30" s="182">
        <f t="shared" si="0"/>
        <v>3.3359999999999999</v>
      </c>
      <c r="J30" s="183">
        <f t="shared" ref="J30" si="24">AVERAGE(I30:I31)</f>
        <v>3.3729999999999998</v>
      </c>
      <c r="K30" s="183">
        <f t="shared" ref="K30" si="25">STDEV(I30:I31)</f>
        <v>5.2325901807804408E-2</v>
      </c>
    </row>
    <row r="31" spans="1:11" x14ac:dyDescent="0.25">
      <c r="A31" s="180">
        <v>30</v>
      </c>
      <c r="B31" s="180">
        <v>6022</v>
      </c>
      <c r="C31" s="180" t="s">
        <v>235</v>
      </c>
      <c r="D31" s="181">
        <v>44589.563888888886</v>
      </c>
      <c r="E31" s="180">
        <v>215</v>
      </c>
      <c r="F31" s="180">
        <v>5.8659999999999997</v>
      </c>
      <c r="G31" s="180">
        <v>225</v>
      </c>
      <c r="H31" s="180">
        <v>2.456</v>
      </c>
      <c r="I31" s="182">
        <f t="shared" si="0"/>
        <v>3.4099999999999997</v>
      </c>
      <c r="J31" s="182"/>
      <c r="K31" s="182"/>
    </row>
    <row r="32" spans="1:11" x14ac:dyDescent="0.25">
      <c r="A32" s="180">
        <v>31</v>
      </c>
      <c r="B32" s="180">
        <v>6027</v>
      </c>
      <c r="C32" s="180" t="s">
        <v>235</v>
      </c>
      <c r="D32" s="181">
        <v>44589.56527777778</v>
      </c>
      <c r="E32" s="180">
        <v>215</v>
      </c>
      <c r="F32" s="180">
        <v>4.9640000000000004</v>
      </c>
      <c r="G32" s="180">
        <v>225</v>
      </c>
      <c r="H32" s="180">
        <v>2.0419999999999998</v>
      </c>
      <c r="I32" s="182">
        <f t="shared" si="0"/>
        <v>2.9220000000000006</v>
      </c>
      <c r="J32" s="183">
        <f t="shared" ref="J32" si="26">AVERAGE(I32:I33)</f>
        <v>2.8640000000000008</v>
      </c>
      <c r="K32" s="183">
        <f t="shared" ref="K32" si="27">STDEV(I32:I33)</f>
        <v>8.2024386617639583E-2</v>
      </c>
    </row>
    <row r="33" spans="1:11" x14ac:dyDescent="0.25">
      <c r="A33" s="180">
        <v>32</v>
      </c>
      <c r="B33" s="180">
        <v>6027</v>
      </c>
      <c r="C33" s="180" t="s">
        <v>235</v>
      </c>
      <c r="D33" s="181">
        <v>44589.56527777778</v>
      </c>
      <c r="E33" s="180">
        <v>215</v>
      </c>
      <c r="F33" s="180">
        <v>4.8230000000000004</v>
      </c>
      <c r="G33" s="180">
        <v>225</v>
      </c>
      <c r="H33" s="180">
        <v>2.0169999999999999</v>
      </c>
      <c r="I33" s="182">
        <f t="shared" si="0"/>
        <v>2.8060000000000005</v>
      </c>
      <c r="J33" s="182"/>
      <c r="K33" s="182"/>
    </row>
    <row r="34" spans="1:11" x14ac:dyDescent="0.25">
      <c r="A34" s="180">
        <v>33</v>
      </c>
      <c r="B34" s="180">
        <v>6029</v>
      </c>
      <c r="C34" s="180" t="s">
        <v>235</v>
      </c>
      <c r="D34" s="181">
        <v>44589.565972222219</v>
      </c>
      <c r="E34" s="180">
        <v>215</v>
      </c>
      <c r="F34" s="180">
        <v>6.1379999999999999</v>
      </c>
      <c r="G34" s="180">
        <v>225</v>
      </c>
      <c r="H34" s="180">
        <v>2.4630000000000001</v>
      </c>
      <c r="I34" s="182">
        <f t="shared" si="0"/>
        <v>3.6749999999999998</v>
      </c>
      <c r="J34" s="183">
        <f t="shared" ref="J34" si="28">AVERAGE(I34:I35)</f>
        <v>3.6320000000000001</v>
      </c>
      <c r="K34" s="183">
        <f t="shared" ref="K34" si="29">STDEV(I34:I35)</f>
        <v>6.081118318204267E-2</v>
      </c>
    </row>
    <row r="35" spans="1:11" x14ac:dyDescent="0.25">
      <c r="A35" s="180">
        <v>34</v>
      </c>
      <c r="B35" s="180">
        <v>6029</v>
      </c>
      <c r="C35" s="180" t="s">
        <v>235</v>
      </c>
      <c r="D35" s="181">
        <v>44589.565972222219</v>
      </c>
      <c r="E35" s="180">
        <v>215</v>
      </c>
      <c r="F35" s="180">
        <v>6.03</v>
      </c>
      <c r="G35" s="180">
        <v>225</v>
      </c>
      <c r="H35" s="180">
        <v>2.4409999999999998</v>
      </c>
      <c r="I35" s="182">
        <f t="shared" si="0"/>
        <v>3.5890000000000004</v>
      </c>
      <c r="J35" s="182"/>
      <c r="K35" s="182"/>
    </row>
    <row r="36" spans="1:11" x14ac:dyDescent="0.25">
      <c r="A36" s="180">
        <v>35</v>
      </c>
      <c r="B36" s="180">
        <v>6031</v>
      </c>
      <c r="C36" s="180" t="s">
        <v>235</v>
      </c>
      <c r="D36" s="181">
        <v>44589.565972222219</v>
      </c>
      <c r="E36" s="180">
        <v>215</v>
      </c>
      <c r="F36" s="180">
        <v>6.3090000000000002</v>
      </c>
      <c r="G36" s="180">
        <v>225</v>
      </c>
      <c r="H36" s="180">
        <v>2.5670000000000002</v>
      </c>
      <c r="I36" s="182">
        <f t="shared" si="0"/>
        <v>3.742</v>
      </c>
      <c r="J36" s="183">
        <f t="shared" ref="J36" si="30">AVERAGE(I36:I37)</f>
        <v>3.7895000000000003</v>
      </c>
      <c r="K36" s="183">
        <f t="shared" ref="K36" si="31">STDEV(I36:I37)</f>
        <v>6.7175144212722152E-2</v>
      </c>
    </row>
    <row r="37" spans="1:11" x14ac:dyDescent="0.25">
      <c r="A37" s="180">
        <v>36</v>
      </c>
      <c r="B37" s="180">
        <v>6031</v>
      </c>
      <c r="C37" s="180" t="s">
        <v>235</v>
      </c>
      <c r="D37" s="181">
        <v>44589.565972222219</v>
      </c>
      <c r="E37" s="180">
        <v>215</v>
      </c>
      <c r="F37" s="180">
        <v>6.4340000000000002</v>
      </c>
      <c r="G37" s="180">
        <v>225</v>
      </c>
      <c r="H37" s="180">
        <v>2.597</v>
      </c>
      <c r="I37" s="182">
        <f t="shared" si="0"/>
        <v>3.8370000000000002</v>
      </c>
      <c r="J37" s="182"/>
      <c r="K37" s="182"/>
    </row>
    <row r="38" spans="1:11" x14ac:dyDescent="0.25">
      <c r="A38" s="180">
        <v>37</v>
      </c>
      <c r="B38" s="180">
        <v>6033</v>
      </c>
      <c r="C38" s="180" t="s">
        <v>235</v>
      </c>
      <c r="D38" s="181">
        <v>44589.566666666666</v>
      </c>
      <c r="E38" s="180">
        <v>215</v>
      </c>
      <c r="F38" s="180">
        <v>5.2960000000000003</v>
      </c>
      <c r="G38" s="180">
        <v>225</v>
      </c>
      <c r="H38" s="180">
        <v>2.1190000000000002</v>
      </c>
      <c r="I38" s="182">
        <f t="shared" si="0"/>
        <v>3.177</v>
      </c>
      <c r="J38" s="183">
        <f t="shared" ref="J38" si="32">AVERAGE(I38:I39)</f>
        <v>3.1470000000000002</v>
      </c>
      <c r="K38" s="183">
        <f t="shared" ref="K38" si="33">STDEV(I38:I39)</f>
        <v>4.2426406871192889E-2</v>
      </c>
    </row>
    <row r="39" spans="1:11" x14ac:dyDescent="0.25">
      <c r="A39" s="180">
        <v>38</v>
      </c>
      <c r="B39" s="180">
        <v>6033</v>
      </c>
      <c r="C39" s="180" t="s">
        <v>235</v>
      </c>
      <c r="D39" s="181">
        <v>44589.566666666666</v>
      </c>
      <c r="E39" s="180">
        <v>215</v>
      </c>
      <c r="F39" s="180">
        <v>5.2629999999999999</v>
      </c>
      <c r="G39" s="180">
        <v>225</v>
      </c>
      <c r="H39" s="180">
        <v>2.1459999999999999</v>
      </c>
      <c r="I39" s="182">
        <f t="shared" si="0"/>
        <v>3.117</v>
      </c>
      <c r="J39" s="182"/>
      <c r="K39" s="182"/>
    </row>
    <row r="40" spans="1:11" x14ac:dyDescent="0.25">
      <c r="A40" s="180">
        <v>39</v>
      </c>
      <c r="B40" s="180">
        <v>6036</v>
      </c>
      <c r="C40" s="180" t="s">
        <v>235</v>
      </c>
      <c r="D40" s="181">
        <v>44589.566666666666</v>
      </c>
      <c r="E40" s="180">
        <v>215</v>
      </c>
      <c r="F40" s="180">
        <v>4.7249999999999996</v>
      </c>
      <c r="G40" s="180">
        <v>225</v>
      </c>
      <c r="H40" s="180">
        <v>1.91</v>
      </c>
      <c r="I40" s="182">
        <f t="shared" si="0"/>
        <v>2.8149999999999995</v>
      </c>
      <c r="J40" s="183">
        <f t="shared" ref="J40" si="34">AVERAGE(I40:I41)</f>
        <v>2.8109999999999999</v>
      </c>
      <c r="K40" s="183">
        <f t="shared" ref="K40" si="35">STDEV(I40:I41)</f>
        <v>5.6568542494920713E-3</v>
      </c>
    </row>
    <row r="41" spans="1:11" x14ac:dyDescent="0.25">
      <c r="A41" s="180">
        <v>40</v>
      </c>
      <c r="B41" s="180">
        <v>6036</v>
      </c>
      <c r="C41" s="180" t="s">
        <v>235</v>
      </c>
      <c r="D41" s="181">
        <v>44589.567361111112</v>
      </c>
      <c r="E41" s="180">
        <v>215</v>
      </c>
      <c r="F41" s="180">
        <v>4.694</v>
      </c>
      <c r="G41" s="180">
        <v>225</v>
      </c>
      <c r="H41" s="180">
        <v>1.887</v>
      </c>
      <c r="I41" s="182">
        <f t="shared" si="0"/>
        <v>2.8069999999999999</v>
      </c>
      <c r="J41" s="182"/>
      <c r="K41" s="182"/>
    </row>
    <row r="42" spans="1:11" x14ac:dyDescent="0.25">
      <c r="A42" s="180">
        <v>41</v>
      </c>
      <c r="B42" s="180">
        <v>6039</v>
      </c>
      <c r="C42" s="180" t="s">
        <v>235</v>
      </c>
      <c r="D42" s="181">
        <v>44589.567361111112</v>
      </c>
      <c r="E42" s="180">
        <v>215</v>
      </c>
      <c r="F42" s="180">
        <v>5.9219999999999997</v>
      </c>
      <c r="G42" s="180">
        <v>225</v>
      </c>
      <c r="H42" s="180">
        <v>2.3660000000000001</v>
      </c>
      <c r="I42" s="182">
        <f t="shared" si="0"/>
        <v>3.5559999999999996</v>
      </c>
      <c r="J42" s="183">
        <f t="shared" ref="J42" si="36">AVERAGE(I42:I43)</f>
        <v>3.5819999999999999</v>
      </c>
      <c r="K42" s="183">
        <f t="shared" ref="K42" si="37">STDEV(I42:I43)</f>
        <v>3.6769552621700508E-2</v>
      </c>
    </row>
    <row r="43" spans="1:11" x14ac:dyDescent="0.25">
      <c r="A43" s="180">
        <v>42</v>
      </c>
      <c r="B43" s="180">
        <v>6039</v>
      </c>
      <c r="C43" s="180" t="s">
        <v>235</v>
      </c>
      <c r="D43" s="181">
        <v>44589.567361111112</v>
      </c>
      <c r="E43" s="180">
        <v>215</v>
      </c>
      <c r="F43" s="180">
        <v>6.0119999999999996</v>
      </c>
      <c r="G43" s="180">
        <v>225</v>
      </c>
      <c r="H43" s="180">
        <v>2.4039999999999999</v>
      </c>
      <c r="I43" s="182">
        <f t="shared" si="0"/>
        <v>3.6079999999999997</v>
      </c>
      <c r="J43" s="182"/>
      <c r="K43" s="182"/>
    </row>
    <row r="44" spans="1:11" x14ac:dyDescent="0.25">
      <c r="A44" s="180">
        <v>43</v>
      </c>
      <c r="B44" s="180">
        <v>6040</v>
      </c>
      <c r="C44" s="180" t="s">
        <v>235</v>
      </c>
      <c r="D44" s="181">
        <v>44589.568055555559</v>
      </c>
      <c r="E44" s="180">
        <v>215</v>
      </c>
      <c r="F44" s="180">
        <v>5.7050000000000001</v>
      </c>
      <c r="G44" s="180">
        <v>225</v>
      </c>
      <c r="H44" s="180">
        <v>2.3220000000000001</v>
      </c>
      <c r="I44" s="182">
        <f t="shared" si="0"/>
        <v>3.383</v>
      </c>
      <c r="J44" s="183">
        <f t="shared" ref="J44" si="38">AVERAGE(I44:I45)</f>
        <v>3.3715000000000002</v>
      </c>
      <c r="K44" s="183">
        <f t="shared" ref="K44" si="39">STDEV(I44:I45)</f>
        <v>1.6263455967290685E-2</v>
      </c>
    </row>
    <row r="45" spans="1:11" x14ac:dyDescent="0.25">
      <c r="A45" s="180">
        <v>44</v>
      </c>
      <c r="B45" s="180">
        <v>6040</v>
      </c>
      <c r="C45" s="180" t="s">
        <v>235</v>
      </c>
      <c r="D45" s="181">
        <v>44589.568055555559</v>
      </c>
      <c r="E45" s="180">
        <v>215</v>
      </c>
      <c r="F45" s="180">
        <v>5.649</v>
      </c>
      <c r="G45" s="180">
        <v>225</v>
      </c>
      <c r="H45" s="180">
        <v>2.2890000000000001</v>
      </c>
      <c r="I45" s="182">
        <f t="shared" si="0"/>
        <v>3.36</v>
      </c>
      <c r="J45" s="182"/>
      <c r="K45" s="182"/>
    </row>
    <row r="46" spans="1:11" x14ac:dyDescent="0.25">
      <c r="A46" s="180">
        <v>45</v>
      </c>
      <c r="B46" s="180">
        <v>6041</v>
      </c>
      <c r="C46" s="180" t="s">
        <v>235</v>
      </c>
      <c r="D46" s="181">
        <v>44589.568055555559</v>
      </c>
      <c r="E46" s="180">
        <v>215</v>
      </c>
      <c r="F46" s="180">
        <v>4.7409999999999997</v>
      </c>
      <c r="G46" s="180">
        <v>225</v>
      </c>
      <c r="H46" s="180">
        <v>1.917</v>
      </c>
      <c r="I46" s="182">
        <f t="shared" si="0"/>
        <v>2.8239999999999998</v>
      </c>
      <c r="J46" s="183">
        <f t="shared" ref="J46" si="40">AVERAGE(I46:I47)</f>
        <v>2.8220000000000001</v>
      </c>
      <c r="K46" s="183">
        <f t="shared" ref="K46" si="41">STDEV(I46:I47)</f>
        <v>2.8284271247458787E-3</v>
      </c>
    </row>
    <row r="47" spans="1:11" x14ac:dyDescent="0.25">
      <c r="A47" s="180">
        <v>46</v>
      </c>
      <c r="B47" s="180">
        <v>6041</v>
      </c>
      <c r="C47" s="180" t="s">
        <v>235</v>
      </c>
      <c r="D47" s="181">
        <v>44589.568749999999</v>
      </c>
      <c r="E47" s="180">
        <v>215</v>
      </c>
      <c r="F47" s="180">
        <v>4.7670000000000003</v>
      </c>
      <c r="G47" s="180">
        <v>225</v>
      </c>
      <c r="H47" s="180">
        <v>1.9470000000000001</v>
      </c>
      <c r="I47" s="182">
        <f t="shared" si="0"/>
        <v>2.8200000000000003</v>
      </c>
      <c r="J47" s="182"/>
      <c r="K47" s="182"/>
    </row>
    <row r="48" spans="1:11" x14ac:dyDescent="0.25">
      <c r="A48" s="180">
        <v>47</v>
      </c>
      <c r="B48" s="180">
        <v>6042</v>
      </c>
      <c r="C48" s="180" t="s">
        <v>235</v>
      </c>
      <c r="D48" s="181">
        <v>44589.568749999999</v>
      </c>
      <c r="E48" s="180">
        <v>215</v>
      </c>
      <c r="F48" s="180">
        <v>5.444</v>
      </c>
      <c r="G48" s="180">
        <v>225</v>
      </c>
      <c r="H48" s="180">
        <v>2.1579999999999999</v>
      </c>
      <c r="I48" s="182">
        <f t="shared" si="0"/>
        <v>3.286</v>
      </c>
      <c r="J48" s="183">
        <f t="shared" ref="J48" si="42">AVERAGE(I48:I49)</f>
        <v>3.3050000000000002</v>
      </c>
      <c r="K48" s="183">
        <f t="shared" ref="K48" si="43">STDEV(I48:I49)</f>
        <v>2.6870057685088988E-2</v>
      </c>
    </row>
    <row r="49" spans="1:11" x14ac:dyDescent="0.25">
      <c r="A49" s="180">
        <v>52</v>
      </c>
      <c r="B49" s="180">
        <v>6042</v>
      </c>
      <c r="C49" s="180" t="s">
        <v>235</v>
      </c>
      <c r="D49" s="181">
        <v>44589.571527777778</v>
      </c>
      <c r="E49" s="180">
        <v>215</v>
      </c>
      <c r="F49" s="180">
        <v>5.5250000000000004</v>
      </c>
      <c r="G49" s="180">
        <v>225</v>
      </c>
      <c r="H49" s="180">
        <v>2.2010000000000001</v>
      </c>
      <c r="I49" s="182">
        <f t="shared" si="0"/>
        <v>3.3240000000000003</v>
      </c>
      <c r="J49" s="182"/>
      <c r="K49" s="182"/>
    </row>
    <row r="50" spans="1:11" x14ac:dyDescent="0.25">
      <c r="A50" s="180">
        <v>48</v>
      </c>
      <c r="B50" s="180">
        <v>6052</v>
      </c>
      <c r="C50" s="180" t="s">
        <v>235</v>
      </c>
      <c r="D50" s="181">
        <v>44589.568749999999</v>
      </c>
      <c r="E50" s="180">
        <v>215</v>
      </c>
      <c r="F50" s="180">
        <v>5.3380000000000001</v>
      </c>
      <c r="G50" s="180">
        <v>225</v>
      </c>
      <c r="H50" s="180">
        <v>2.1669999999999998</v>
      </c>
      <c r="I50" s="182">
        <f t="shared" si="0"/>
        <v>3.1710000000000003</v>
      </c>
      <c r="J50" s="183">
        <f t="shared" ref="J50" si="44">AVERAGE(I50:I51)</f>
        <v>3.1515</v>
      </c>
      <c r="K50" s="183">
        <f t="shared" ref="K50" si="45">STDEV(I50:I51)</f>
        <v>2.7577164466275769E-2</v>
      </c>
    </row>
    <row r="51" spans="1:11" x14ac:dyDescent="0.25">
      <c r="A51" s="180">
        <v>49</v>
      </c>
      <c r="B51" s="180">
        <v>6052</v>
      </c>
      <c r="C51" s="180" t="s">
        <v>235</v>
      </c>
      <c r="D51" s="181">
        <v>44589.569444444445</v>
      </c>
      <c r="E51" s="180">
        <v>215</v>
      </c>
      <c r="F51" s="180">
        <v>5.2649999999999997</v>
      </c>
      <c r="G51" s="180">
        <v>225</v>
      </c>
      <c r="H51" s="180">
        <v>2.133</v>
      </c>
      <c r="I51" s="182">
        <f t="shared" si="0"/>
        <v>3.1319999999999997</v>
      </c>
      <c r="J51" s="182"/>
      <c r="K51" s="182"/>
    </row>
    <row r="52" spans="1:11" x14ac:dyDescent="0.25">
      <c r="A52" s="180">
        <v>50</v>
      </c>
      <c r="B52" s="180" t="s">
        <v>236</v>
      </c>
      <c r="C52" s="180" t="s">
        <v>235</v>
      </c>
      <c r="D52" s="181">
        <v>44589.462500000001</v>
      </c>
      <c r="E52" s="180"/>
      <c r="F52" s="180"/>
      <c r="G52" s="180"/>
      <c r="H52" s="180"/>
      <c r="I52" s="182"/>
      <c r="J52" s="183"/>
      <c r="K52" s="183"/>
    </row>
    <row r="53" spans="1:11" x14ac:dyDescent="0.25">
      <c r="A53" s="180">
        <v>51</v>
      </c>
      <c r="B53" s="180" t="s">
        <v>236</v>
      </c>
      <c r="C53" s="180" t="s">
        <v>235</v>
      </c>
      <c r="D53" s="181">
        <v>44589.463194444441</v>
      </c>
      <c r="E53" s="180"/>
      <c r="F53" s="180"/>
      <c r="G53" s="180"/>
      <c r="H53" s="180"/>
      <c r="I53" s="182"/>
      <c r="J53" s="182"/>
      <c r="K53" s="1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2"/>
  <sheetViews>
    <sheetView topLeftCell="A4" zoomScale="85" zoomScaleNormal="85" workbookViewId="0">
      <selection activeCell="H29" sqref="H29"/>
    </sheetView>
  </sheetViews>
  <sheetFormatPr defaultColWidth="9.109375" defaultRowHeight="14.4" x14ac:dyDescent="0.3"/>
  <cols>
    <col min="1" max="1" width="11.109375" style="3" customWidth="1"/>
    <col min="2" max="2" width="12" style="3" customWidth="1"/>
    <col min="3" max="3" width="11.109375" style="3" customWidth="1"/>
    <col min="4" max="6" width="10.109375" style="3" customWidth="1"/>
    <col min="7" max="7" width="12.33203125" style="3" customWidth="1"/>
    <col min="8" max="8" width="11.5546875" style="4" bestFit="1" customWidth="1"/>
    <col min="9" max="10" width="10.33203125" style="3" customWidth="1"/>
    <col min="11" max="11" width="10.44140625" style="3" customWidth="1"/>
    <col min="12" max="14" width="10.109375" style="3" customWidth="1"/>
    <col min="15" max="15" width="11.109375" style="3" customWidth="1"/>
    <col min="16" max="16" width="9.109375" style="3"/>
    <col min="17" max="17" width="10" style="3" customWidth="1"/>
    <col min="18" max="18" width="9.109375" style="3"/>
    <col min="19" max="20" width="10.6640625" style="3" customWidth="1"/>
    <col min="21" max="16384" width="9.109375" style="3"/>
  </cols>
  <sheetData>
    <row r="1" spans="1:20" ht="15.6" x14ac:dyDescent="0.3">
      <c r="A1" s="1" t="s">
        <v>106</v>
      </c>
      <c r="I1" s="2" t="s">
        <v>57</v>
      </c>
    </row>
    <row r="2" spans="1:20" s="2" customFormat="1" x14ac:dyDescent="0.3">
      <c r="H2" s="5"/>
      <c r="I2" s="2" t="s">
        <v>78</v>
      </c>
    </row>
    <row r="3" spans="1:20" s="2" customFormat="1" x14ac:dyDescent="0.3">
      <c r="A3" s="2" t="s">
        <v>52</v>
      </c>
      <c r="B3" s="153"/>
      <c r="H3" s="5"/>
      <c r="I3" s="2" t="s">
        <v>86</v>
      </c>
    </row>
    <row r="4" spans="1:20" s="2" customFormat="1" x14ac:dyDescent="0.3">
      <c r="A4" s="6" t="s">
        <v>22</v>
      </c>
      <c r="B4" s="154"/>
      <c r="C4" s="158" t="s">
        <v>150</v>
      </c>
      <c r="H4" s="5"/>
      <c r="I4" s="2" t="s">
        <v>79</v>
      </c>
    </row>
    <row r="5" spans="1:20" s="2" customFormat="1" x14ac:dyDescent="0.3">
      <c r="A5" s="2" t="s">
        <v>53</v>
      </c>
      <c r="B5" s="2" t="s">
        <v>70</v>
      </c>
      <c r="H5" s="5"/>
      <c r="I5" s="2" t="s">
        <v>8</v>
      </c>
    </row>
    <row r="6" spans="1:20" s="2" customFormat="1" x14ac:dyDescent="0.3">
      <c r="A6" s="6"/>
      <c r="B6" s="2" t="s">
        <v>112</v>
      </c>
      <c r="H6" s="5"/>
      <c r="I6" s="2" t="s">
        <v>67</v>
      </c>
    </row>
    <row r="7" spans="1:20" s="2" customFormat="1" x14ac:dyDescent="0.3">
      <c r="B7" s="7"/>
      <c r="H7" s="5"/>
    </row>
    <row r="8" spans="1:20" s="2" customFormat="1" x14ac:dyDescent="0.3">
      <c r="H8" s="5"/>
    </row>
    <row r="9" spans="1:20" s="2" customFormat="1" x14ac:dyDescent="0.3">
      <c r="B9" s="3"/>
      <c r="H9" s="5"/>
    </row>
    <row r="10" spans="1:20" s="2" customFormat="1" x14ac:dyDescent="0.3">
      <c r="B10" s="3"/>
      <c r="H10" s="5"/>
    </row>
    <row r="11" spans="1:20" s="2" customFormat="1" x14ac:dyDescent="0.3">
      <c r="B11" s="3"/>
      <c r="H11" s="5"/>
    </row>
    <row r="12" spans="1:20" s="2" customFormat="1" x14ac:dyDescent="0.3">
      <c r="A12" s="2" t="s">
        <v>46</v>
      </c>
      <c r="B12" s="2" t="s">
        <v>120</v>
      </c>
      <c r="J12" s="2" t="s">
        <v>25</v>
      </c>
      <c r="K12" s="2" t="s">
        <v>80</v>
      </c>
      <c r="Q12" s="6" t="s">
        <v>27</v>
      </c>
      <c r="R12" s="2" t="s">
        <v>85</v>
      </c>
    </row>
    <row r="13" spans="1:20" s="2" customFormat="1" x14ac:dyDescent="0.3">
      <c r="B13" s="2" t="s">
        <v>121</v>
      </c>
      <c r="J13" s="6"/>
      <c r="K13" s="2" t="s">
        <v>116</v>
      </c>
      <c r="M13" s="20" t="s">
        <v>117</v>
      </c>
      <c r="N13" s="20"/>
      <c r="Q13" s="4"/>
      <c r="R13" s="4"/>
      <c r="S13" s="3"/>
    </row>
    <row r="14" spans="1:20" s="2" customFormat="1" x14ac:dyDescent="0.3">
      <c r="J14" s="6"/>
      <c r="Q14" s="4"/>
      <c r="R14" s="4"/>
      <c r="S14" s="3"/>
    </row>
    <row r="15" spans="1:20" ht="15.6" x14ac:dyDescent="0.3">
      <c r="B15" s="1" t="s">
        <v>119</v>
      </c>
      <c r="C15" s="1"/>
      <c r="D15" s="1"/>
      <c r="E15" s="1"/>
      <c r="F15" s="1"/>
      <c r="G15" s="192" t="s">
        <v>143</v>
      </c>
      <c r="H15" s="192"/>
      <c r="K15" s="193" t="s">
        <v>144</v>
      </c>
      <c r="L15" s="193"/>
      <c r="M15" s="193"/>
      <c r="N15" s="192" t="s">
        <v>147</v>
      </c>
      <c r="O15" s="192"/>
      <c r="P15" s="1"/>
      <c r="Q15" s="2" t="s">
        <v>97</v>
      </c>
      <c r="T15" s="151"/>
    </row>
    <row r="16" spans="1:20" ht="15" thickBot="1" x14ac:dyDescent="0.35">
      <c r="A16" s="8" t="s">
        <v>142</v>
      </c>
      <c r="B16" s="150" t="s">
        <v>118</v>
      </c>
      <c r="C16" s="8" t="s">
        <v>155</v>
      </c>
      <c r="D16" s="8" t="s">
        <v>156</v>
      </c>
      <c r="E16" s="8" t="s">
        <v>145</v>
      </c>
      <c r="F16" s="8" t="s">
        <v>146</v>
      </c>
      <c r="G16" s="150" t="s">
        <v>4</v>
      </c>
      <c r="H16" s="150" t="s">
        <v>7</v>
      </c>
      <c r="K16" s="150" t="s">
        <v>118</v>
      </c>
      <c r="L16" s="8" t="s">
        <v>145</v>
      </c>
      <c r="M16" s="8" t="s">
        <v>146</v>
      </c>
      <c r="N16" s="150" t="s">
        <v>4</v>
      </c>
      <c r="O16" s="150" t="s">
        <v>7</v>
      </c>
      <c r="R16" s="3" t="s">
        <v>96</v>
      </c>
    </row>
    <row r="17" spans="1:18" x14ac:dyDescent="0.3">
      <c r="A17" s="5">
        <v>1</v>
      </c>
      <c r="B17" s="161">
        <v>1209</v>
      </c>
      <c r="C17" s="4">
        <v>653</v>
      </c>
      <c r="D17" s="4">
        <v>650</v>
      </c>
      <c r="E17" s="4">
        <f>1.34+(C17/100000)</f>
        <v>1.34653</v>
      </c>
      <c r="F17" s="4">
        <f>1.34+(D17/100000)</f>
        <v>1.3465</v>
      </c>
      <c r="G17" s="149">
        <f>AVERAGE(E17:F17)</f>
        <v>1.3465150000000001</v>
      </c>
      <c r="H17" s="149">
        <f>STDEV(E17:F17)</f>
        <v>2.1213203435578389E-5</v>
      </c>
      <c r="K17" s="4">
        <f t="shared" ref="K17:K40" si="0">B17</f>
        <v>1209</v>
      </c>
      <c r="L17" s="12">
        <f>(E17-1.33329)*6154</f>
        <v>81.478959999999503</v>
      </c>
      <c r="M17" s="12">
        <f>(F17-1.33329)*6154</f>
        <v>81.29433999999965</v>
      </c>
      <c r="N17" s="12">
        <f>AVERAGE(L17:M17)</f>
        <v>81.386649999999577</v>
      </c>
      <c r="O17" s="50">
        <f t="shared" ref="O17" si="1">STDEV(L17:M17)</f>
        <v>0.13054605394255661</v>
      </c>
      <c r="R17" s="3" t="s">
        <v>113</v>
      </c>
    </row>
    <row r="18" spans="1:18" x14ac:dyDescent="0.3">
      <c r="A18" s="5">
        <v>2</v>
      </c>
      <c r="B18" s="161">
        <v>1210</v>
      </c>
      <c r="C18" s="4">
        <v>636</v>
      </c>
      <c r="D18" s="4">
        <v>632</v>
      </c>
      <c r="E18" s="4">
        <f t="shared" ref="E18:E88" si="2">1.34+(C18/100000)</f>
        <v>1.34636</v>
      </c>
      <c r="F18" s="4">
        <f t="shared" ref="F18:F88" si="3">1.34+(D18/100000)</f>
        <v>1.3463200000000002</v>
      </c>
      <c r="G18" s="149">
        <f t="shared" ref="G18:G88" si="4">AVERAGE(E18:F18)</f>
        <v>1.3463400000000001</v>
      </c>
      <c r="H18" s="149">
        <f t="shared" ref="H18:H88" si="5">STDEV(E18:F18)</f>
        <v>2.8284271247333177E-5</v>
      </c>
      <c r="K18" s="4">
        <f t="shared" si="0"/>
        <v>1210</v>
      </c>
      <c r="L18" s="12">
        <f t="shared" ref="L18:L81" si="6">(E18-1.33329)*6154</f>
        <v>80.432779999999482</v>
      </c>
      <c r="M18" s="12">
        <f t="shared" ref="M18:M81" si="7">(F18-1.33329)*6154</f>
        <v>80.186620000000602</v>
      </c>
      <c r="N18" s="12">
        <f t="shared" ref="N18:N81" si="8">AVERAGE(L18:M18)</f>
        <v>80.309700000000049</v>
      </c>
      <c r="O18" s="50">
        <f t="shared" ref="O18:O81" si="9">STDEV(L18:M18)</f>
        <v>0.17406140525608901</v>
      </c>
      <c r="R18" s="3" t="s">
        <v>98</v>
      </c>
    </row>
    <row r="19" spans="1:18" x14ac:dyDescent="0.3">
      <c r="A19" s="5">
        <v>3</v>
      </c>
      <c r="B19" s="161">
        <v>1212</v>
      </c>
      <c r="C19" s="4">
        <v>670</v>
      </c>
      <c r="D19" s="4">
        <v>668</v>
      </c>
      <c r="E19" s="4">
        <f t="shared" si="2"/>
        <v>1.3467</v>
      </c>
      <c r="F19" s="4">
        <f t="shared" si="3"/>
        <v>1.3466800000000001</v>
      </c>
      <c r="G19" s="149">
        <f t="shared" si="4"/>
        <v>1.3466900000000002</v>
      </c>
      <c r="H19" s="149">
        <f t="shared" si="5"/>
        <v>1.4142135623666588E-5</v>
      </c>
      <c r="K19" s="4">
        <f t="shared" si="0"/>
        <v>1212</v>
      </c>
      <c r="L19" s="12">
        <f t="shared" si="6"/>
        <v>82.525139999999524</v>
      </c>
      <c r="M19" s="12">
        <f t="shared" si="7"/>
        <v>82.402060000000077</v>
      </c>
      <c r="N19" s="12">
        <f t="shared" si="8"/>
        <v>82.463599999999801</v>
      </c>
      <c r="O19" s="50">
        <f t="shared" si="9"/>
        <v>8.7030702628049531E-2</v>
      </c>
      <c r="P19" s="152"/>
      <c r="R19" s="3" t="s">
        <v>114</v>
      </c>
    </row>
    <row r="20" spans="1:18" x14ac:dyDescent="0.3">
      <c r="A20" s="5">
        <v>4</v>
      </c>
      <c r="B20" s="161">
        <v>1213</v>
      </c>
      <c r="C20" s="4">
        <v>648</v>
      </c>
      <c r="D20" s="4">
        <v>645</v>
      </c>
      <c r="E20" s="4">
        <f t="shared" si="2"/>
        <v>1.3464800000000001</v>
      </c>
      <c r="F20" s="4">
        <f t="shared" si="3"/>
        <v>1.3464500000000001</v>
      </c>
      <c r="G20" s="149">
        <f t="shared" si="4"/>
        <v>1.3464650000000002</v>
      </c>
      <c r="H20" s="149">
        <f t="shared" si="5"/>
        <v>2.1213203435578389E-5</v>
      </c>
      <c r="K20" s="4">
        <f t="shared" si="0"/>
        <v>1213</v>
      </c>
      <c r="L20" s="12">
        <f t="shared" si="6"/>
        <v>81.171260000000217</v>
      </c>
      <c r="M20" s="12">
        <f t="shared" si="7"/>
        <v>80.986640000000378</v>
      </c>
      <c r="N20" s="12">
        <f t="shared" si="8"/>
        <v>81.078950000000304</v>
      </c>
      <c r="O20" s="50">
        <f t="shared" si="9"/>
        <v>0.13054605394254656</v>
      </c>
      <c r="R20" s="4"/>
    </row>
    <row r="21" spans="1:18" x14ac:dyDescent="0.3">
      <c r="A21" s="5">
        <v>5</v>
      </c>
      <c r="B21" s="161">
        <v>1214</v>
      </c>
      <c r="C21" s="4">
        <v>625</v>
      </c>
      <c r="D21" s="4">
        <v>621</v>
      </c>
      <c r="E21" s="4">
        <f t="shared" si="2"/>
        <v>1.3462500000000002</v>
      </c>
      <c r="F21" s="4">
        <f t="shared" si="3"/>
        <v>1.3462100000000001</v>
      </c>
      <c r="G21" s="149">
        <f t="shared" si="4"/>
        <v>1.3462300000000003</v>
      </c>
      <c r="H21" s="149">
        <f t="shared" si="5"/>
        <v>2.8284271247490186E-5</v>
      </c>
      <c r="K21" s="4">
        <f t="shared" si="0"/>
        <v>1214</v>
      </c>
      <c r="L21" s="12">
        <f t="shared" si="6"/>
        <v>79.755840000000504</v>
      </c>
      <c r="M21" s="12">
        <f t="shared" si="7"/>
        <v>79.509680000000259</v>
      </c>
      <c r="N21" s="12">
        <f t="shared" si="8"/>
        <v>79.632760000000388</v>
      </c>
      <c r="O21" s="50">
        <f t="shared" si="9"/>
        <v>0.17406140525705366</v>
      </c>
      <c r="R21" s="4"/>
    </row>
    <row r="22" spans="1:18" x14ac:dyDescent="0.3">
      <c r="A22" s="5">
        <v>6</v>
      </c>
      <c r="B22" s="161">
        <v>1215</v>
      </c>
      <c r="C22" s="4">
        <v>623</v>
      </c>
      <c r="D22" s="4">
        <v>621</v>
      </c>
      <c r="E22" s="4">
        <f t="shared" si="2"/>
        <v>1.34623</v>
      </c>
      <c r="F22" s="4">
        <f t="shared" si="3"/>
        <v>1.3462100000000001</v>
      </c>
      <c r="G22" s="149">
        <f t="shared" si="4"/>
        <v>1.3462200000000002</v>
      </c>
      <c r="H22" s="149">
        <f t="shared" si="5"/>
        <v>1.4142135623666588E-5</v>
      </c>
      <c r="K22" s="4">
        <f t="shared" si="0"/>
        <v>1215</v>
      </c>
      <c r="L22" s="12">
        <f t="shared" si="6"/>
        <v>79.632759999999706</v>
      </c>
      <c r="M22" s="12">
        <f t="shared" si="7"/>
        <v>79.509680000000259</v>
      </c>
      <c r="N22" s="12">
        <f t="shared" si="8"/>
        <v>79.571219999999983</v>
      </c>
      <c r="O22" s="50">
        <f t="shared" si="9"/>
        <v>8.7030702628049531E-2</v>
      </c>
      <c r="R22" s="4"/>
    </row>
    <row r="23" spans="1:18" x14ac:dyDescent="0.3">
      <c r="A23" s="5">
        <v>7</v>
      </c>
      <c r="B23" s="161">
        <v>1216</v>
      </c>
      <c r="C23" s="4">
        <v>662</v>
      </c>
      <c r="D23" s="4">
        <v>658</v>
      </c>
      <c r="E23" s="4">
        <f t="shared" si="2"/>
        <v>1.3466200000000002</v>
      </c>
      <c r="F23" s="4">
        <f t="shared" si="3"/>
        <v>1.3465800000000001</v>
      </c>
      <c r="G23" s="149">
        <f t="shared" si="4"/>
        <v>1.3466</v>
      </c>
      <c r="H23" s="149">
        <f t="shared" si="5"/>
        <v>2.8284271247490186E-5</v>
      </c>
      <c r="K23" s="4">
        <f t="shared" si="0"/>
        <v>1216</v>
      </c>
      <c r="L23" s="12">
        <f t="shared" si="6"/>
        <v>82.032820000000399</v>
      </c>
      <c r="M23" s="12">
        <f t="shared" si="7"/>
        <v>81.786660000000154</v>
      </c>
      <c r="N23" s="12">
        <f t="shared" si="8"/>
        <v>81.909740000000284</v>
      </c>
      <c r="O23" s="50">
        <f t="shared" si="9"/>
        <v>0.17406140525705366</v>
      </c>
      <c r="R23" s="4"/>
    </row>
    <row r="24" spans="1:18" ht="15" thickBot="1" x14ac:dyDescent="0.35">
      <c r="A24" s="5">
        <v>8</v>
      </c>
      <c r="B24" s="167" t="s">
        <v>166</v>
      </c>
      <c r="C24" s="4">
        <v>633</v>
      </c>
      <c r="D24" s="4">
        <v>628</v>
      </c>
      <c r="E24" s="4">
        <f t="shared" si="2"/>
        <v>1.34633</v>
      </c>
      <c r="F24" s="4">
        <f t="shared" si="3"/>
        <v>1.3462800000000001</v>
      </c>
      <c r="G24" s="149">
        <f t="shared" si="4"/>
        <v>1.3463050000000001</v>
      </c>
      <c r="H24" s="149">
        <f t="shared" si="5"/>
        <v>3.5355339059244978E-5</v>
      </c>
      <c r="K24" s="4" t="str">
        <f t="shared" si="0"/>
        <v>Tradition Malt Check</v>
      </c>
      <c r="L24" s="12">
        <f t="shared" si="6"/>
        <v>80.248159999999629</v>
      </c>
      <c r="M24" s="12">
        <f t="shared" si="7"/>
        <v>79.940460000000357</v>
      </c>
      <c r="N24" s="12">
        <f t="shared" si="8"/>
        <v>80.094309999999993</v>
      </c>
      <c r="O24" s="50">
        <f t="shared" si="9"/>
        <v>0.21757675657058606</v>
      </c>
      <c r="R24" s="4"/>
    </row>
    <row r="25" spans="1:18" x14ac:dyDescent="0.3">
      <c r="A25" s="5">
        <v>9</v>
      </c>
      <c r="B25" s="164">
        <v>1217</v>
      </c>
      <c r="C25" s="4">
        <v>629</v>
      </c>
      <c r="D25" s="4">
        <v>635</v>
      </c>
      <c r="E25" s="4">
        <f t="shared" si="2"/>
        <v>1.34629</v>
      </c>
      <c r="F25" s="4">
        <f t="shared" si="3"/>
        <v>1.3463500000000002</v>
      </c>
      <c r="G25" s="149">
        <f t="shared" si="4"/>
        <v>1.34632</v>
      </c>
      <c r="H25" s="149">
        <f t="shared" si="5"/>
        <v>4.2426406871313784E-5</v>
      </c>
      <c r="K25" s="4">
        <f t="shared" si="0"/>
        <v>1217</v>
      </c>
      <c r="L25" s="12">
        <f t="shared" si="6"/>
        <v>80.001999999999384</v>
      </c>
      <c r="M25" s="12">
        <f t="shared" si="7"/>
        <v>80.371240000000441</v>
      </c>
      <c r="N25" s="12">
        <f t="shared" si="8"/>
        <v>80.18661999999992</v>
      </c>
      <c r="O25" s="50">
        <f t="shared" si="9"/>
        <v>0.26109210788606785</v>
      </c>
      <c r="R25" s="2" t="s">
        <v>89</v>
      </c>
    </row>
    <row r="26" spans="1:18" x14ac:dyDescent="0.3">
      <c r="A26" s="5">
        <v>10</v>
      </c>
      <c r="B26" s="161">
        <v>1218</v>
      </c>
      <c r="C26" s="4">
        <v>626</v>
      </c>
      <c r="D26" s="4">
        <v>633</v>
      </c>
      <c r="E26" s="4">
        <f t="shared" si="2"/>
        <v>1.34626</v>
      </c>
      <c r="F26" s="4">
        <f t="shared" si="3"/>
        <v>1.34633</v>
      </c>
      <c r="G26" s="149">
        <f t="shared" si="4"/>
        <v>1.346295</v>
      </c>
      <c r="H26" s="149">
        <f t="shared" si="5"/>
        <v>4.9497474683068572E-5</v>
      </c>
      <c r="K26" s="4">
        <f t="shared" si="0"/>
        <v>1218</v>
      </c>
      <c r="L26" s="12">
        <f t="shared" si="6"/>
        <v>79.817379999999545</v>
      </c>
      <c r="M26" s="12">
        <f t="shared" si="7"/>
        <v>80.248159999999629</v>
      </c>
      <c r="N26" s="12">
        <f t="shared" si="8"/>
        <v>80.032769999999587</v>
      </c>
      <c r="O26" s="50">
        <f t="shared" si="9"/>
        <v>0.30460745919960025</v>
      </c>
      <c r="R26" s="3" t="s">
        <v>90</v>
      </c>
    </row>
    <row r="27" spans="1:18" x14ac:dyDescent="0.3">
      <c r="A27" s="5">
        <v>11</v>
      </c>
      <c r="B27" s="161">
        <v>1219</v>
      </c>
      <c r="C27" s="4">
        <v>664</v>
      </c>
      <c r="D27" s="4">
        <v>662</v>
      </c>
      <c r="E27" s="4">
        <f t="shared" si="2"/>
        <v>1.3466400000000001</v>
      </c>
      <c r="F27" s="4">
        <f t="shared" si="3"/>
        <v>1.3466200000000002</v>
      </c>
      <c r="G27" s="149">
        <f t="shared" si="4"/>
        <v>1.3466300000000002</v>
      </c>
      <c r="H27" s="149">
        <f t="shared" si="5"/>
        <v>1.4142135623666588E-5</v>
      </c>
      <c r="K27" s="4">
        <f t="shared" si="0"/>
        <v>1219</v>
      </c>
      <c r="L27" s="12">
        <f t="shared" si="6"/>
        <v>82.155899999999832</v>
      </c>
      <c r="M27" s="12">
        <f t="shared" si="7"/>
        <v>82.032820000000399</v>
      </c>
      <c r="N27" s="12">
        <f t="shared" si="8"/>
        <v>82.094360000000108</v>
      </c>
      <c r="O27" s="50">
        <f t="shared" si="9"/>
        <v>8.7030702628039483E-2</v>
      </c>
      <c r="R27" s="3" t="s">
        <v>115</v>
      </c>
    </row>
    <row r="28" spans="1:18" x14ac:dyDescent="0.3">
      <c r="A28" s="5">
        <v>12</v>
      </c>
      <c r="B28" s="161">
        <v>1220</v>
      </c>
      <c r="C28" s="4">
        <v>628</v>
      </c>
      <c r="D28" s="4">
        <v>625</v>
      </c>
      <c r="E28" s="4">
        <f t="shared" si="2"/>
        <v>1.3462800000000001</v>
      </c>
      <c r="F28" s="4">
        <f t="shared" si="3"/>
        <v>1.3462500000000002</v>
      </c>
      <c r="G28" s="149">
        <f t="shared" si="4"/>
        <v>1.3462650000000003</v>
      </c>
      <c r="H28" s="149">
        <f t="shared" si="5"/>
        <v>2.1213203435578389E-5</v>
      </c>
      <c r="K28" s="4">
        <f t="shared" si="0"/>
        <v>1220</v>
      </c>
      <c r="L28" s="12">
        <f t="shared" si="6"/>
        <v>79.940460000000357</v>
      </c>
      <c r="M28" s="12">
        <f t="shared" si="7"/>
        <v>79.755840000000504</v>
      </c>
      <c r="N28" s="12">
        <f t="shared" si="8"/>
        <v>79.84815000000043</v>
      </c>
      <c r="O28" s="50">
        <f t="shared" si="9"/>
        <v>0.13054605394255661</v>
      </c>
      <c r="R28" s="4"/>
    </row>
    <row r="29" spans="1:18" x14ac:dyDescent="0.3">
      <c r="A29" s="5">
        <v>13</v>
      </c>
      <c r="B29" s="161">
        <v>1221</v>
      </c>
      <c r="C29" s="4">
        <v>633</v>
      </c>
      <c r="D29" s="4">
        <v>631</v>
      </c>
      <c r="E29" s="4">
        <f t="shared" si="2"/>
        <v>1.34633</v>
      </c>
      <c r="F29" s="4">
        <f t="shared" si="3"/>
        <v>1.3463100000000001</v>
      </c>
      <c r="G29" s="149">
        <f t="shared" si="4"/>
        <v>1.34632</v>
      </c>
      <c r="H29" s="149">
        <f t="shared" si="5"/>
        <v>1.4142135623666588E-5</v>
      </c>
      <c r="K29" s="4">
        <f t="shared" si="0"/>
        <v>1221</v>
      </c>
      <c r="L29" s="12">
        <f t="shared" si="6"/>
        <v>80.248159999999629</v>
      </c>
      <c r="M29" s="12">
        <f t="shared" si="7"/>
        <v>80.125080000000196</v>
      </c>
      <c r="N29" s="12">
        <f t="shared" si="8"/>
        <v>80.18661999999992</v>
      </c>
      <c r="O29" s="50">
        <f t="shared" si="9"/>
        <v>8.7030702628039483E-2</v>
      </c>
      <c r="R29" s="4"/>
    </row>
    <row r="30" spans="1:18" x14ac:dyDescent="0.3">
      <c r="A30" s="5">
        <v>14</v>
      </c>
      <c r="B30" s="161">
        <v>1222</v>
      </c>
      <c r="C30" s="4">
        <v>630</v>
      </c>
      <c r="D30" s="4">
        <v>627</v>
      </c>
      <c r="E30" s="4">
        <f t="shared" si="2"/>
        <v>1.3463000000000001</v>
      </c>
      <c r="F30" s="4">
        <f t="shared" si="3"/>
        <v>1.3462700000000001</v>
      </c>
      <c r="G30" s="149">
        <f t="shared" si="4"/>
        <v>1.346285</v>
      </c>
      <c r="H30" s="149">
        <f t="shared" si="5"/>
        <v>2.1213203435578389E-5</v>
      </c>
      <c r="K30" s="4">
        <f t="shared" si="0"/>
        <v>1222</v>
      </c>
      <c r="L30" s="12">
        <f t="shared" si="6"/>
        <v>80.06353999999979</v>
      </c>
      <c r="M30" s="12">
        <f t="shared" si="7"/>
        <v>79.878919999999951</v>
      </c>
      <c r="N30" s="12">
        <f t="shared" si="8"/>
        <v>79.971229999999878</v>
      </c>
      <c r="O30" s="50">
        <f t="shared" si="9"/>
        <v>0.13054605394254656</v>
      </c>
      <c r="R30" s="4"/>
    </row>
    <row r="31" spans="1:18" x14ac:dyDescent="0.3">
      <c r="A31" s="5">
        <v>15</v>
      </c>
      <c r="B31" s="161">
        <v>1223</v>
      </c>
      <c r="C31" s="4">
        <v>653</v>
      </c>
      <c r="D31" s="33">
        <v>651</v>
      </c>
      <c r="E31" s="4">
        <f t="shared" si="2"/>
        <v>1.34653</v>
      </c>
      <c r="F31" s="4">
        <f t="shared" si="3"/>
        <v>1.3465100000000001</v>
      </c>
      <c r="G31" s="149">
        <f t="shared" si="4"/>
        <v>1.3465199999999999</v>
      </c>
      <c r="H31" s="149">
        <f t="shared" si="5"/>
        <v>1.4142135623666588E-5</v>
      </c>
      <c r="K31" s="4">
        <f t="shared" si="0"/>
        <v>1223</v>
      </c>
      <c r="L31" s="12">
        <f t="shared" si="6"/>
        <v>81.478959999999503</v>
      </c>
      <c r="M31" s="12">
        <f t="shared" si="7"/>
        <v>81.355880000000056</v>
      </c>
      <c r="N31" s="12">
        <f t="shared" si="8"/>
        <v>81.41741999999978</v>
      </c>
      <c r="O31" s="50">
        <f t="shared" si="9"/>
        <v>8.7030702628049531E-2</v>
      </c>
      <c r="R31" s="4"/>
    </row>
    <row r="32" spans="1:18" x14ac:dyDescent="0.3">
      <c r="A32" s="5">
        <v>16</v>
      </c>
      <c r="B32" s="161">
        <v>1224</v>
      </c>
      <c r="C32" s="4">
        <v>660</v>
      </c>
      <c r="D32" s="33">
        <v>659</v>
      </c>
      <c r="E32" s="4">
        <f t="shared" si="2"/>
        <v>1.3466</v>
      </c>
      <c r="F32" s="4">
        <f t="shared" si="3"/>
        <v>1.3465900000000002</v>
      </c>
      <c r="G32" s="149">
        <f t="shared" si="4"/>
        <v>1.3465950000000002</v>
      </c>
      <c r="H32" s="149">
        <f t="shared" si="5"/>
        <v>7.0710678117547895E-6</v>
      </c>
      <c r="K32" s="4">
        <f t="shared" si="0"/>
        <v>1224</v>
      </c>
      <c r="L32" s="12">
        <f t="shared" si="6"/>
        <v>81.909739999999587</v>
      </c>
      <c r="M32" s="12">
        <f t="shared" si="7"/>
        <v>81.848200000000546</v>
      </c>
      <c r="N32" s="12">
        <f t="shared" si="8"/>
        <v>81.878970000000066</v>
      </c>
      <c r="O32" s="50">
        <f t="shared" si="9"/>
        <v>4.3515351313542429E-2</v>
      </c>
      <c r="R32" s="4"/>
    </row>
    <row r="33" spans="1:18" x14ac:dyDescent="0.3">
      <c r="A33" s="5">
        <v>17</v>
      </c>
      <c r="B33" s="161">
        <v>1225</v>
      </c>
      <c r="C33" s="33">
        <v>661</v>
      </c>
      <c r="D33" s="33">
        <v>658</v>
      </c>
      <c r="E33" s="4">
        <f t="shared" si="2"/>
        <v>1.3466100000000001</v>
      </c>
      <c r="F33" s="4">
        <f t="shared" si="3"/>
        <v>1.3465800000000001</v>
      </c>
      <c r="G33" s="149">
        <f t="shared" si="4"/>
        <v>1.3465950000000002</v>
      </c>
      <c r="H33" s="149">
        <f t="shared" si="5"/>
        <v>2.1213203435578389E-5</v>
      </c>
      <c r="K33" s="4">
        <f t="shared" si="0"/>
        <v>1225</v>
      </c>
      <c r="L33" s="12">
        <f t="shared" si="6"/>
        <v>81.971279999999993</v>
      </c>
      <c r="M33" s="12">
        <f t="shared" si="7"/>
        <v>81.786660000000154</v>
      </c>
      <c r="N33" s="12">
        <f t="shared" si="8"/>
        <v>81.878970000000066</v>
      </c>
      <c r="O33" s="50">
        <f t="shared" si="9"/>
        <v>0.13054605394254656</v>
      </c>
      <c r="R33" s="4"/>
    </row>
    <row r="34" spans="1:18" x14ac:dyDescent="0.3">
      <c r="A34" s="5">
        <v>18</v>
      </c>
      <c r="B34" s="161">
        <v>1226</v>
      </c>
      <c r="C34" s="33">
        <v>650</v>
      </c>
      <c r="D34" s="33">
        <v>647</v>
      </c>
      <c r="E34" s="4">
        <f t="shared" si="2"/>
        <v>1.3465</v>
      </c>
      <c r="F34" s="4">
        <f t="shared" si="3"/>
        <v>1.3464700000000001</v>
      </c>
      <c r="G34" s="149">
        <f t="shared" si="4"/>
        <v>1.3464849999999999</v>
      </c>
      <c r="H34" s="149">
        <f t="shared" si="5"/>
        <v>2.1213203435578389E-5</v>
      </c>
      <c r="K34" s="4">
        <f t="shared" si="0"/>
        <v>1226</v>
      </c>
      <c r="L34" s="12">
        <f t="shared" si="6"/>
        <v>81.29433999999965</v>
      </c>
      <c r="M34" s="12">
        <f t="shared" si="7"/>
        <v>81.109719999999811</v>
      </c>
      <c r="N34" s="12">
        <f t="shared" si="8"/>
        <v>81.202029999999723</v>
      </c>
      <c r="O34" s="50">
        <f t="shared" si="9"/>
        <v>0.13054605394254656</v>
      </c>
      <c r="R34" s="4"/>
    </row>
    <row r="35" spans="1:18" x14ac:dyDescent="0.3">
      <c r="A35" s="5">
        <v>19</v>
      </c>
      <c r="B35" s="161">
        <v>1227</v>
      </c>
      <c r="C35" s="33">
        <v>674</v>
      </c>
      <c r="D35" s="33">
        <v>670</v>
      </c>
      <c r="E35" s="4">
        <f t="shared" si="2"/>
        <v>1.34674</v>
      </c>
      <c r="F35" s="4">
        <f t="shared" si="3"/>
        <v>1.3467</v>
      </c>
      <c r="G35" s="149">
        <f t="shared" si="4"/>
        <v>1.3467199999999999</v>
      </c>
      <c r="H35" s="149">
        <f t="shared" si="5"/>
        <v>2.8284271247490186E-5</v>
      </c>
      <c r="K35" s="4">
        <f t="shared" si="0"/>
        <v>1227</v>
      </c>
      <c r="L35" s="12">
        <f t="shared" si="6"/>
        <v>82.771299999999769</v>
      </c>
      <c r="M35" s="12">
        <f t="shared" si="7"/>
        <v>82.525139999999524</v>
      </c>
      <c r="N35" s="12">
        <f t="shared" si="8"/>
        <v>82.64821999999964</v>
      </c>
      <c r="O35" s="50">
        <f t="shared" si="9"/>
        <v>0.17406140525705366</v>
      </c>
      <c r="R35" s="4"/>
    </row>
    <row r="36" spans="1:18" x14ac:dyDescent="0.3">
      <c r="A36" s="5">
        <v>20</v>
      </c>
      <c r="B36" s="161">
        <v>1228</v>
      </c>
      <c r="C36" s="33">
        <v>668</v>
      </c>
      <c r="D36" s="33">
        <v>666</v>
      </c>
      <c r="E36" s="4">
        <f t="shared" si="2"/>
        <v>1.3466800000000001</v>
      </c>
      <c r="F36" s="4">
        <f t="shared" si="3"/>
        <v>1.3466600000000002</v>
      </c>
      <c r="G36" s="149">
        <f t="shared" si="4"/>
        <v>1.34667</v>
      </c>
      <c r="H36" s="149">
        <f t="shared" si="5"/>
        <v>1.4142135623666588E-5</v>
      </c>
      <c r="K36" s="4">
        <f t="shared" si="0"/>
        <v>1228</v>
      </c>
      <c r="L36" s="12">
        <f t="shared" si="6"/>
        <v>82.402060000000077</v>
      </c>
      <c r="M36" s="12">
        <f t="shared" si="7"/>
        <v>82.278980000000644</v>
      </c>
      <c r="N36" s="12">
        <f t="shared" si="8"/>
        <v>82.340520000000367</v>
      </c>
      <c r="O36" s="50">
        <f t="shared" si="9"/>
        <v>8.7030702628039483E-2</v>
      </c>
      <c r="R36" s="4"/>
    </row>
    <row r="37" spans="1:18" x14ac:dyDescent="0.3">
      <c r="A37" s="5">
        <v>21</v>
      </c>
      <c r="B37" s="161">
        <v>1229</v>
      </c>
      <c r="C37" s="33">
        <v>659</v>
      </c>
      <c r="D37" s="33">
        <v>659</v>
      </c>
      <c r="E37" s="4">
        <f t="shared" si="2"/>
        <v>1.3465900000000002</v>
      </c>
      <c r="F37" s="4">
        <f t="shared" si="3"/>
        <v>1.3465900000000002</v>
      </c>
      <c r="G37" s="149">
        <f t="shared" si="4"/>
        <v>1.3465900000000002</v>
      </c>
      <c r="H37" s="149">
        <f t="shared" si="5"/>
        <v>0</v>
      </c>
      <c r="K37" s="4">
        <f t="shared" si="0"/>
        <v>1229</v>
      </c>
      <c r="L37" s="12">
        <f t="shared" si="6"/>
        <v>81.848200000000546</v>
      </c>
      <c r="M37" s="12">
        <f t="shared" si="7"/>
        <v>81.848200000000546</v>
      </c>
      <c r="N37" s="12">
        <f t="shared" si="8"/>
        <v>81.848200000000546</v>
      </c>
      <c r="O37" s="50">
        <f t="shared" si="9"/>
        <v>0</v>
      </c>
      <c r="R37" s="4"/>
    </row>
    <row r="38" spans="1:18" x14ac:dyDescent="0.3">
      <c r="A38" s="5">
        <v>22</v>
      </c>
      <c r="B38" s="161">
        <v>1230</v>
      </c>
      <c r="C38" s="33">
        <v>655</v>
      </c>
      <c r="D38" s="33">
        <v>653</v>
      </c>
      <c r="E38" s="4">
        <f t="shared" si="2"/>
        <v>1.3465500000000001</v>
      </c>
      <c r="F38" s="4">
        <f t="shared" si="3"/>
        <v>1.34653</v>
      </c>
      <c r="G38" s="149">
        <f t="shared" si="4"/>
        <v>1.3465400000000001</v>
      </c>
      <c r="H38" s="149">
        <f t="shared" si="5"/>
        <v>1.41421356238236E-5</v>
      </c>
      <c r="K38" s="4">
        <f t="shared" si="0"/>
        <v>1230</v>
      </c>
      <c r="L38" s="12">
        <f t="shared" si="6"/>
        <v>81.602040000000301</v>
      </c>
      <c r="M38" s="12">
        <f t="shared" si="7"/>
        <v>81.478959999999503</v>
      </c>
      <c r="N38" s="12">
        <f t="shared" si="8"/>
        <v>81.540499999999895</v>
      </c>
      <c r="O38" s="50">
        <f t="shared" si="9"/>
        <v>8.7030702629004142E-2</v>
      </c>
      <c r="R38" s="4"/>
    </row>
    <row r="39" spans="1:18" x14ac:dyDescent="0.3">
      <c r="A39" s="5">
        <v>23</v>
      </c>
      <c r="B39" s="161">
        <v>1231</v>
      </c>
      <c r="C39" s="33">
        <v>672</v>
      </c>
      <c r="D39" s="33">
        <v>672</v>
      </c>
      <c r="E39" s="4">
        <f t="shared" si="2"/>
        <v>1.3467200000000001</v>
      </c>
      <c r="F39" s="4">
        <f t="shared" si="3"/>
        <v>1.3467200000000001</v>
      </c>
      <c r="G39" s="149">
        <f t="shared" si="4"/>
        <v>1.3467200000000001</v>
      </c>
      <c r="H39" s="149">
        <f t="shared" si="5"/>
        <v>0</v>
      </c>
      <c r="K39" s="4">
        <f t="shared" si="0"/>
        <v>1231</v>
      </c>
      <c r="L39" s="12">
        <f t="shared" si="6"/>
        <v>82.648220000000322</v>
      </c>
      <c r="M39" s="12">
        <f t="shared" si="7"/>
        <v>82.648220000000322</v>
      </c>
      <c r="N39" s="12">
        <f t="shared" si="8"/>
        <v>82.648220000000322</v>
      </c>
      <c r="O39" s="50">
        <f t="shared" si="9"/>
        <v>0</v>
      </c>
      <c r="R39" s="4"/>
    </row>
    <row r="40" spans="1:18" ht="15" thickBot="1" x14ac:dyDescent="0.35">
      <c r="A40" s="5">
        <v>24</v>
      </c>
      <c r="B40" s="167" t="s">
        <v>166</v>
      </c>
      <c r="C40" s="33">
        <v>641</v>
      </c>
      <c r="D40" s="33">
        <v>639</v>
      </c>
      <c r="E40" s="4">
        <f t="shared" si="2"/>
        <v>1.3464100000000001</v>
      </c>
      <c r="F40" s="4">
        <f t="shared" si="3"/>
        <v>1.34639</v>
      </c>
      <c r="G40" s="149">
        <f t="shared" si="4"/>
        <v>1.3464</v>
      </c>
      <c r="H40" s="149">
        <f t="shared" si="5"/>
        <v>1.41421356238236E-5</v>
      </c>
      <c r="K40" s="4" t="str">
        <f t="shared" si="0"/>
        <v>Tradition Malt Check</v>
      </c>
      <c r="L40" s="12">
        <f t="shared" si="6"/>
        <v>80.740480000000133</v>
      </c>
      <c r="M40" s="12">
        <f t="shared" si="7"/>
        <v>80.617399999999321</v>
      </c>
      <c r="N40" s="12">
        <f t="shared" si="8"/>
        <v>80.678939999999727</v>
      </c>
      <c r="O40" s="50">
        <f t="shared" si="9"/>
        <v>8.7030702629014189E-2</v>
      </c>
      <c r="R40" s="4"/>
    </row>
    <row r="41" spans="1:18" x14ac:dyDescent="0.3">
      <c r="A41" s="5">
        <v>25</v>
      </c>
      <c r="B41" s="164">
        <v>1232</v>
      </c>
      <c r="C41" s="33">
        <v>655</v>
      </c>
      <c r="D41" s="33">
        <v>655</v>
      </c>
      <c r="E41" s="4">
        <f t="shared" si="2"/>
        <v>1.3465500000000001</v>
      </c>
      <c r="F41" s="4">
        <f t="shared" si="3"/>
        <v>1.3465500000000001</v>
      </c>
      <c r="G41" s="149">
        <f t="shared" si="4"/>
        <v>1.3465500000000001</v>
      </c>
      <c r="H41" s="149">
        <f t="shared" si="5"/>
        <v>0</v>
      </c>
      <c r="K41" s="4">
        <f t="shared" ref="K41:K88" si="10">B41</f>
        <v>1232</v>
      </c>
      <c r="L41" s="12">
        <f t="shared" si="6"/>
        <v>81.602040000000301</v>
      </c>
      <c r="M41" s="12">
        <f t="shared" si="7"/>
        <v>81.602040000000301</v>
      </c>
      <c r="N41" s="12">
        <f t="shared" si="8"/>
        <v>81.602040000000301</v>
      </c>
      <c r="O41" s="50">
        <f t="shared" si="9"/>
        <v>0</v>
      </c>
      <c r="Q41" s="4"/>
    </row>
    <row r="42" spans="1:18" x14ac:dyDescent="0.3">
      <c r="A42" s="5">
        <v>26</v>
      </c>
      <c r="B42" s="161">
        <v>1233</v>
      </c>
      <c r="C42" s="33">
        <v>662</v>
      </c>
      <c r="D42" s="33">
        <v>658</v>
      </c>
      <c r="E42" s="4">
        <f t="shared" si="2"/>
        <v>1.3466200000000002</v>
      </c>
      <c r="F42" s="4">
        <f t="shared" si="3"/>
        <v>1.3465800000000001</v>
      </c>
      <c r="G42" s="149">
        <f t="shared" si="4"/>
        <v>1.3466</v>
      </c>
      <c r="H42" s="149">
        <f t="shared" si="5"/>
        <v>2.8284271247490186E-5</v>
      </c>
      <c r="K42" s="4">
        <f t="shared" si="10"/>
        <v>1233</v>
      </c>
      <c r="L42" s="12">
        <f t="shared" si="6"/>
        <v>82.032820000000399</v>
      </c>
      <c r="M42" s="12">
        <f t="shared" si="7"/>
        <v>81.786660000000154</v>
      </c>
      <c r="N42" s="12">
        <f t="shared" si="8"/>
        <v>81.909740000000284</v>
      </c>
      <c r="O42" s="50">
        <f t="shared" si="9"/>
        <v>0.17406140525705366</v>
      </c>
      <c r="Q42" s="4"/>
    </row>
    <row r="43" spans="1:18" x14ac:dyDescent="0.3">
      <c r="A43" s="5">
        <v>27</v>
      </c>
      <c r="B43" s="161">
        <v>1234</v>
      </c>
      <c r="C43" s="33">
        <v>664</v>
      </c>
      <c r="D43" s="33">
        <v>662</v>
      </c>
      <c r="E43" s="4">
        <f t="shared" si="2"/>
        <v>1.3466400000000001</v>
      </c>
      <c r="F43" s="4">
        <f t="shared" si="3"/>
        <v>1.3466200000000002</v>
      </c>
      <c r="G43" s="149">
        <f t="shared" si="4"/>
        <v>1.3466300000000002</v>
      </c>
      <c r="H43" s="149">
        <f t="shared" si="5"/>
        <v>1.4142135623666588E-5</v>
      </c>
      <c r="K43" s="4">
        <f t="shared" si="10"/>
        <v>1234</v>
      </c>
      <c r="L43" s="12">
        <f t="shared" si="6"/>
        <v>82.155899999999832</v>
      </c>
      <c r="M43" s="12">
        <f t="shared" si="7"/>
        <v>82.032820000000399</v>
      </c>
      <c r="N43" s="12">
        <f t="shared" si="8"/>
        <v>82.094360000000108</v>
      </c>
      <c r="O43" s="50">
        <f t="shared" si="9"/>
        <v>8.7030702628039483E-2</v>
      </c>
      <c r="Q43" s="4"/>
    </row>
    <row r="44" spans="1:18" x14ac:dyDescent="0.3">
      <c r="A44" s="5">
        <v>28</v>
      </c>
      <c r="B44" s="161">
        <v>1235</v>
      </c>
      <c r="C44" s="33">
        <v>638</v>
      </c>
      <c r="D44" s="33">
        <v>634</v>
      </c>
      <c r="E44" s="4">
        <f t="shared" si="2"/>
        <v>1.3463800000000001</v>
      </c>
      <c r="F44" s="4">
        <f t="shared" si="3"/>
        <v>1.3463400000000001</v>
      </c>
      <c r="G44" s="149">
        <f t="shared" si="4"/>
        <v>1.3463600000000002</v>
      </c>
      <c r="H44" s="149">
        <f t="shared" si="5"/>
        <v>2.8284271247490186E-5</v>
      </c>
      <c r="K44" s="4">
        <f t="shared" si="10"/>
        <v>1235</v>
      </c>
      <c r="L44" s="12">
        <f t="shared" si="6"/>
        <v>80.55586000000028</v>
      </c>
      <c r="M44" s="12">
        <f t="shared" si="7"/>
        <v>80.309700000000035</v>
      </c>
      <c r="N44" s="12">
        <f t="shared" si="8"/>
        <v>80.43278000000015</v>
      </c>
      <c r="O44" s="50">
        <f t="shared" si="9"/>
        <v>0.17406140525705366</v>
      </c>
      <c r="Q44" s="4"/>
    </row>
    <row r="45" spans="1:18" x14ac:dyDescent="0.3">
      <c r="A45" s="5">
        <v>29</v>
      </c>
      <c r="B45" s="161">
        <v>1236</v>
      </c>
      <c r="C45" s="33">
        <v>645</v>
      </c>
      <c r="D45" s="33">
        <v>644</v>
      </c>
      <c r="E45" s="4">
        <f t="shared" si="2"/>
        <v>1.3464500000000001</v>
      </c>
      <c r="F45" s="4">
        <f t="shared" si="3"/>
        <v>1.3464400000000001</v>
      </c>
      <c r="G45" s="149">
        <f t="shared" si="4"/>
        <v>1.3464450000000001</v>
      </c>
      <c r="H45" s="149">
        <f t="shared" si="5"/>
        <v>7.0710678119117998E-6</v>
      </c>
      <c r="K45" s="4">
        <f t="shared" si="10"/>
        <v>1236</v>
      </c>
      <c r="L45" s="12">
        <f t="shared" si="6"/>
        <v>80.986640000000378</v>
      </c>
      <c r="M45" s="12">
        <f t="shared" si="7"/>
        <v>80.925099999999972</v>
      </c>
      <c r="N45" s="12">
        <f t="shared" si="8"/>
        <v>80.955870000000175</v>
      </c>
      <c r="O45" s="50">
        <f t="shared" si="9"/>
        <v>4.3515351314507095E-2</v>
      </c>
      <c r="Q45" s="4"/>
    </row>
    <row r="46" spans="1:18" x14ac:dyDescent="0.3">
      <c r="A46" s="5">
        <v>30</v>
      </c>
      <c r="B46" s="161">
        <v>1237</v>
      </c>
      <c r="C46" s="33">
        <v>656</v>
      </c>
      <c r="D46" s="33">
        <v>655</v>
      </c>
      <c r="E46" s="4">
        <f t="shared" si="2"/>
        <v>1.34656</v>
      </c>
      <c r="F46" s="4">
        <f t="shared" si="3"/>
        <v>1.3465500000000001</v>
      </c>
      <c r="G46" s="149">
        <f t="shared" si="4"/>
        <v>1.3465549999999999</v>
      </c>
      <c r="H46" s="149">
        <f t="shared" si="5"/>
        <v>7.0710678117547895E-6</v>
      </c>
      <c r="K46" s="4">
        <f t="shared" si="10"/>
        <v>1237</v>
      </c>
      <c r="L46" s="12">
        <f t="shared" si="6"/>
        <v>81.663579999999342</v>
      </c>
      <c r="M46" s="12">
        <f t="shared" si="7"/>
        <v>81.602040000000301</v>
      </c>
      <c r="N46" s="12">
        <f t="shared" si="8"/>
        <v>81.632809999999822</v>
      </c>
      <c r="O46" s="50">
        <f t="shared" si="9"/>
        <v>4.3515351313542429E-2</v>
      </c>
      <c r="Q46" s="4"/>
    </row>
    <row r="47" spans="1:18" x14ac:dyDescent="0.3">
      <c r="A47" s="5">
        <v>31</v>
      </c>
      <c r="B47" s="161">
        <v>1238</v>
      </c>
      <c r="C47" s="33">
        <v>653</v>
      </c>
      <c r="D47" s="33">
        <v>648</v>
      </c>
      <c r="E47" s="4">
        <f t="shared" si="2"/>
        <v>1.34653</v>
      </c>
      <c r="F47" s="4">
        <f t="shared" si="3"/>
        <v>1.3464800000000001</v>
      </c>
      <c r="G47" s="149">
        <f t="shared" si="4"/>
        <v>1.3465050000000001</v>
      </c>
      <c r="H47" s="149">
        <f t="shared" si="5"/>
        <v>3.5355339059244978E-5</v>
      </c>
      <c r="K47" s="4">
        <f t="shared" si="10"/>
        <v>1238</v>
      </c>
      <c r="L47" s="12">
        <f t="shared" si="6"/>
        <v>81.478959999999503</v>
      </c>
      <c r="M47" s="12">
        <f t="shared" si="7"/>
        <v>81.171260000000217</v>
      </c>
      <c r="N47" s="12">
        <f t="shared" si="8"/>
        <v>81.325109999999853</v>
      </c>
      <c r="O47" s="50">
        <f t="shared" si="9"/>
        <v>0.21757675657059611</v>
      </c>
      <c r="Q47" s="4"/>
    </row>
    <row r="48" spans="1:18" x14ac:dyDescent="0.3">
      <c r="A48" s="5">
        <v>32</v>
      </c>
      <c r="B48" s="161">
        <v>1240</v>
      </c>
      <c r="C48" s="33">
        <v>662</v>
      </c>
      <c r="D48" s="33">
        <v>660</v>
      </c>
      <c r="E48" s="4">
        <f t="shared" si="2"/>
        <v>1.3466200000000002</v>
      </c>
      <c r="F48" s="4">
        <f t="shared" si="3"/>
        <v>1.3466</v>
      </c>
      <c r="G48" s="149">
        <f t="shared" si="4"/>
        <v>1.3466100000000001</v>
      </c>
      <c r="H48" s="149">
        <f t="shared" si="5"/>
        <v>1.41421356238236E-5</v>
      </c>
      <c r="K48" s="4">
        <f t="shared" si="10"/>
        <v>1240</v>
      </c>
      <c r="L48" s="12">
        <f t="shared" si="6"/>
        <v>82.032820000000399</v>
      </c>
      <c r="M48" s="12">
        <f t="shared" si="7"/>
        <v>81.909739999999587</v>
      </c>
      <c r="N48" s="12">
        <f t="shared" si="8"/>
        <v>81.971279999999993</v>
      </c>
      <c r="O48" s="50">
        <f t="shared" si="9"/>
        <v>8.7030702629014189E-2</v>
      </c>
      <c r="Q48" s="4"/>
    </row>
    <row r="49" spans="1:17" x14ac:dyDescent="0.3">
      <c r="A49" s="5">
        <v>33</v>
      </c>
      <c r="B49" s="161">
        <v>1241</v>
      </c>
      <c r="C49" s="33">
        <v>680</v>
      </c>
      <c r="D49" s="33">
        <v>678</v>
      </c>
      <c r="E49" s="4">
        <f t="shared" si="2"/>
        <v>1.3468</v>
      </c>
      <c r="F49" s="4">
        <f t="shared" si="3"/>
        <v>1.3467800000000001</v>
      </c>
      <c r="G49" s="149">
        <f t="shared" si="4"/>
        <v>1.3467899999999999</v>
      </c>
      <c r="H49" s="149">
        <f t="shared" si="5"/>
        <v>1.4142135623666588E-5</v>
      </c>
      <c r="K49" s="4">
        <f t="shared" si="10"/>
        <v>1241</v>
      </c>
      <c r="L49" s="12">
        <f t="shared" si="6"/>
        <v>83.140539999999447</v>
      </c>
      <c r="M49" s="12">
        <f t="shared" si="7"/>
        <v>83.017460000000014</v>
      </c>
      <c r="N49" s="12">
        <f t="shared" si="8"/>
        <v>83.078999999999724</v>
      </c>
      <c r="O49" s="50">
        <f t="shared" si="9"/>
        <v>8.7030702628039483E-2</v>
      </c>
      <c r="Q49" s="4"/>
    </row>
    <row r="50" spans="1:17" x14ac:dyDescent="0.3">
      <c r="A50" s="5">
        <v>34</v>
      </c>
      <c r="B50" s="161">
        <v>1242</v>
      </c>
      <c r="C50" s="33">
        <v>641</v>
      </c>
      <c r="D50" s="33">
        <v>639</v>
      </c>
      <c r="E50" s="4">
        <f t="shared" si="2"/>
        <v>1.3464100000000001</v>
      </c>
      <c r="F50" s="4">
        <f t="shared" si="3"/>
        <v>1.34639</v>
      </c>
      <c r="G50" s="149">
        <f t="shared" si="4"/>
        <v>1.3464</v>
      </c>
      <c r="H50" s="149">
        <f t="shared" si="5"/>
        <v>1.41421356238236E-5</v>
      </c>
      <c r="K50" s="4">
        <f t="shared" si="10"/>
        <v>1242</v>
      </c>
      <c r="L50" s="12">
        <f t="shared" si="6"/>
        <v>80.740480000000133</v>
      </c>
      <c r="M50" s="12">
        <f t="shared" si="7"/>
        <v>80.617399999999321</v>
      </c>
      <c r="N50" s="12">
        <f t="shared" si="8"/>
        <v>80.678939999999727</v>
      </c>
      <c r="O50" s="50">
        <f t="shared" si="9"/>
        <v>8.7030702629014189E-2</v>
      </c>
      <c r="Q50" s="4"/>
    </row>
    <row r="51" spans="1:17" x14ac:dyDescent="0.3">
      <c r="A51" s="5">
        <v>35</v>
      </c>
      <c r="B51" s="161">
        <v>1243</v>
      </c>
      <c r="C51" s="33">
        <v>675</v>
      </c>
      <c r="D51" s="33">
        <v>674</v>
      </c>
      <c r="E51" s="4">
        <f t="shared" si="2"/>
        <v>1.3467500000000001</v>
      </c>
      <c r="F51" s="4">
        <f t="shared" si="3"/>
        <v>1.34674</v>
      </c>
      <c r="G51" s="149">
        <f t="shared" si="4"/>
        <v>1.3467450000000001</v>
      </c>
      <c r="H51" s="149">
        <f t="shared" si="5"/>
        <v>7.0710678119117998E-6</v>
      </c>
      <c r="K51" s="4">
        <f t="shared" si="10"/>
        <v>1243</v>
      </c>
      <c r="L51" s="12">
        <f t="shared" si="6"/>
        <v>82.832840000000175</v>
      </c>
      <c r="M51" s="12">
        <f t="shared" si="7"/>
        <v>82.771299999999769</v>
      </c>
      <c r="N51" s="12">
        <f t="shared" si="8"/>
        <v>82.802069999999972</v>
      </c>
      <c r="O51" s="50">
        <f t="shared" si="9"/>
        <v>4.3515351314507095E-2</v>
      </c>
      <c r="Q51" s="4"/>
    </row>
    <row r="52" spans="1:17" x14ac:dyDescent="0.3">
      <c r="A52" s="5">
        <v>36</v>
      </c>
      <c r="B52" s="161">
        <v>1244</v>
      </c>
      <c r="C52" s="33">
        <v>662</v>
      </c>
      <c r="D52" s="33">
        <v>660</v>
      </c>
      <c r="E52" s="4">
        <f t="shared" si="2"/>
        <v>1.3466200000000002</v>
      </c>
      <c r="F52" s="4">
        <f t="shared" si="3"/>
        <v>1.3466</v>
      </c>
      <c r="G52" s="149">
        <f t="shared" si="4"/>
        <v>1.3466100000000001</v>
      </c>
      <c r="H52" s="149">
        <f t="shared" si="5"/>
        <v>1.41421356238236E-5</v>
      </c>
      <c r="K52" s="4">
        <f t="shared" si="10"/>
        <v>1244</v>
      </c>
      <c r="L52" s="12">
        <f t="shared" si="6"/>
        <v>82.032820000000399</v>
      </c>
      <c r="M52" s="12">
        <f t="shared" si="7"/>
        <v>81.909739999999587</v>
      </c>
      <c r="N52" s="12">
        <f t="shared" si="8"/>
        <v>81.971279999999993</v>
      </c>
      <c r="O52" s="50">
        <f t="shared" si="9"/>
        <v>8.7030702629014189E-2</v>
      </c>
      <c r="Q52" s="4"/>
    </row>
    <row r="53" spans="1:17" x14ac:dyDescent="0.3">
      <c r="A53" s="5">
        <v>37</v>
      </c>
      <c r="B53" s="161">
        <v>1245</v>
      </c>
      <c r="C53" s="33">
        <v>671</v>
      </c>
      <c r="D53" s="33">
        <v>669</v>
      </c>
      <c r="E53" s="4">
        <f t="shared" si="2"/>
        <v>1.3467100000000001</v>
      </c>
      <c r="F53" s="4">
        <f t="shared" si="3"/>
        <v>1.3466900000000002</v>
      </c>
      <c r="G53" s="149">
        <f t="shared" si="4"/>
        <v>1.3467000000000002</v>
      </c>
      <c r="H53" s="149">
        <f t="shared" si="5"/>
        <v>1.4142135623666588E-5</v>
      </c>
      <c r="K53" s="4">
        <f t="shared" si="10"/>
        <v>1245</v>
      </c>
      <c r="L53" s="12">
        <f t="shared" si="6"/>
        <v>82.586679999999916</v>
      </c>
      <c r="M53" s="12">
        <f t="shared" si="7"/>
        <v>82.463600000000483</v>
      </c>
      <c r="N53" s="12">
        <f t="shared" si="8"/>
        <v>82.525140000000192</v>
      </c>
      <c r="O53" s="50">
        <f t="shared" si="9"/>
        <v>8.7030702628039483E-2</v>
      </c>
      <c r="Q53" s="4"/>
    </row>
    <row r="54" spans="1:17" x14ac:dyDescent="0.3">
      <c r="A54" s="5">
        <v>38</v>
      </c>
      <c r="B54" s="161">
        <v>1246</v>
      </c>
      <c r="C54" s="33">
        <v>646</v>
      </c>
      <c r="D54" s="33">
        <v>644</v>
      </c>
      <c r="E54" s="4">
        <f t="shared" si="2"/>
        <v>1.34646</v>
      </c>
      <c r="F54" s="4">
        <f t="shared" si="3"/>
        <v>1.3464400000000001</v>
      </c>
      <c r="G54" s="149">
        <f t="shared" si="4"/>
        <v>1.3464499999999999</v>
      </c>
      <c r="H54" s="149">
        <f t="shared" si="5"/>
        <v>1.4142135623666588E-5</v>
      </c>
      <c r="K54" s="4">
        <f t="shared" si="10"/>
        <v>1246</v>
      </c>
      <c r="L54" s="12">
        <f t="shared" si="6"/>
        <v>81.048179999999405</v>
      </c>
      <c r="M54" s="12">
        <f t="shared" si="7"/>
        <v>80.925099999999972</v>
      </c>
      <c r="N54" s="12">
        <f t="shared" si="8"/>
        <v>80.986639999999682</v>
      </c>
      <c r="O54" s="50">
        <f t="shared" si="9"/>
        <v>8.7030702628039483E-2</v>
      </c>
      <c r="Q54" s="4"/>
    </row>
    <row r="55" spans="1:17" x14ac:dyDescent="0.3">
      <c r="A55" s="5">
        <v>39</v>
      </c>
      <c r="B55" s="161">
        <v>1247</v>
      </c>
      <c r="C55" s="33">
        <v>645</v>
      </c>
      <c r="D55" s="33">
        <v>640</v>
      </c>
      <c r="E55" s="4">
        <f t="shared" si="2"/>
        <v>1.3464500000000001</v>
      </c>
      <c r="F55" s="4">
        <f t="shared" si="3"/>
        <v>1.3464</v>
      </c>
      <c r="G55" s="149">
        <f t="shared" si="4"/>
        <v>1.346425</v>
      </c>
      <c r="H55" s="149">
        <f t="shared" si="5"/>
        <v>3.535533905940199E-5</v>
      </c>
      <c r="K55" s="4">
        <f t="shared" si="10"/>
        <v>1247</v>
      </c>
      <c r="L55" s="12">
        <f t="shared" si="6"/>
        <v>80.986640000000378</v>
      </c>
      <c r="M55" s="12">
        <f t="shared" si="7"/>
        <v>80.678939999999727</v>
      </c>
      <c r="N55" s="12">
        <f t="shared" si="8"/>
        <v>80.832790000000045</v>
      </c>
      <c r="O55" s="50">
        <f t="shared" si="9"/>
        <v>0.21757675657156078</v>
      </c>
    </row>
    <row r="56" spans="1:17" ht="15" thickBot="1" x14ac:dyDescent="0.35">
      <c r="A56" s="5">
        <v>40</v>
      </c>
      <c r="B56" s="167" t="s">
        <v>166</v>
      </c>
      <c r="C56" s="33">
        <v>653</v>
      </c>
      <c r="D56" s="33">
        <v>650</v>
      </c>
      <c r="E56" s="4">
        <f t="shared" si="2"/>
        <v>1.34653</v>
      </c>
      <c r="F56" s="4">
        <f t="shared" si="3"/>
        <v>1.3465</v>
      </c>
      <c r="G56" s="149">
        <f t="shared" si="4"/>
        <v>1.3465150000000001</v>
      </c>
      <c r="H56" s="149">
        <f t="shared" si="5"/>
        <v>2.1213203435578389E-5</v>
      </c>
      <c r="K56" s="4" t="str">
        <f t="shared" si="10"/>
        <v>Tradition Malt Check</v>
      </c>
      <c r="L56" s="12">
        <f t="shared" si="6"/>
        <v>81.478959999999503</v>
      </c>
      <c r="M56" s="12">
        <f t="shared" si="7"/>
        <v>81.29433999999965</v>
      </c>
      <c r="N56" s="12">
        <f t="shared" si="8"/>
        <v>81.386649999999577</v>
      </c>
      <c r="O56" s="50">
        <f t="shared" si="9"/>
        <v>0.13054605394255661</v>
      </c>
    </row>
    <row r="57" spans="1:17" x14ac:dyDescent="0.3">
      <c r="A57" s="5">
        <v>41</v>
      </c>
      <c r="B57" s="164">
        <v>1248</v>
      </c>
      <c r="C57" s="33">
        <v>661</v>
      </c>
      <c r="D57" s="33">
        <v>658</v>
      </c>
      <c r="E57" s="4">
        <f t="shared" si="2"/>
        <v>1.3466100000000001</v>
      </c>
      <c r="F57" s="4">
        <f t="shared" si="3"/>
        <v>1.3465800000000001</v>
      </c>
      <c r="G57" s="149">
        <f t="shared" si="4"/>
        <v>1.3465950000000002</v>
      </c>
      <c r="H57" s="149">
        <f t="shared" si="5"/>
        <v>2.1213203435578389E-5</v>
      </c>
      <c r="K57" s="4">
        <f t="shared" si="10"/>
        <v>1248</v>
      </c>
      <c r="L57" s="12">
        <f t="shared" si="6"/>
        <v>81.971279999999993</v>
      </c>
      <c r="M57" s="12">
        <f t="shared" si="7"/>
        <v>81.786660000000154</v>
      </c>
      <c r="N57" s="12">
        <f t="shared" si="8"/>
        <v>81.878970000000066</v>
      </c>
      <c r="O57" s="50">
        <f t="shared" si="9"/>
        <v>0.13054605394254656</v>
      </c>
    </row>
    <row r="58" spans="1:17" x14ac:dyDescent="0.3">
      <c r="A58" s="5">
        <v>42</v>
      </c>
      <c r="B58" s="161">
        <v>1249</v>
      </c>
      <c r="C58" s="33">
        <v>648</v>
      </c>
      <c r="D58" s="33">
        <v>644</v>
      </c>
      <c r="E58" s="4">
        <f t="shared" si="2"/>
        <v>1.3464800000000001</v>
      </c>
      <c r="F58" s="4">
        <f t="shared" si="3"/>
        <v>1.3464400000000001</v>
      </c>
      <c r="G58" s="149">
        <f t="shared" si="4"/>
        <v>1.34646</v>
      </c>
      <c r="H58" s="149">
        <f t="shared" si="5"/>
        <v>2.8284271247490186E-5</v>
      </c>
      <c r="K58" s="4">
        <f t="shared" si="10"/>
        <v>1249</v>
      </c>
      <c r="L58" s="12">
        <f t="shared" si="6"/>
        <v>81.171260000000217</v>
      </c>
      <c r="M58" s="12">
        <f t="shared" si="7"/>
        <v>80.925099999999972</v>
      </c>
      <c r="N58" s="12">
        <f t="shared" si="8"/>
        <v>81.048180000000087</v>
      </c>
      <c r="O58" s="50">
        <f t="shared" si="9"/>
        <v>0.17406140525705366</v>
      </c>
    </row>
    <row r="59" spans="1:17" x14ac:dyDescent="0.3">
      <c r="A59" s="5">
        <v>43</v>
      </c>
      <c r="B59" s="161">
        <v>1250</v>
      </c>
      <c r="C59" s="33">
        <v>654</v>
      </c>
      <c r="D59" s="33">
        <v>652</v>
      </c>
      <c r="E59" s="4">
        <f t="shared" si="2"/>
        <v>1.3465400000000001</v>
      </c>
      <c r="F59" s="4">
        <f t="shared" si="3"/>
        <v>1.3465200000000002</v>
      </c>
      <c r="G59" s="149">
        <f t="shared" si="4"/>
        <v>1.34653</v>
      </c>
      <c r="H59" s="149">
        <f t="shared" si="5"/>
        <v>1.4142135623666588E-5</v>
      </c>
      <c r="K59" s="4">
        <f t="shared" si="10"/>
        <v>1250</v>
      </c>
      <c r="L59" s="12">
        <f t="shared" si="6"/>
        <v>81.540499999999895</v>
      </c>
      <c r="M59" s="12">
        <f t="shared" si="7"/>
        <v>81.417420000000462</v>
      </c>
      <c r="N59" s="12">
        <f t="shared" si="8"/>
        <v>81.478960000000171</v>
      </c>
      <c r="O59" s="50">
        <f t="shared" si="9"/>
        <v>8.7030702628039483E-2</v>
      </c>
    </row>
    <row r="60" spans="1:17" x14ac:dyDescent="0.3">
      <c r="A60" s="5">
        <v>44</v>
      </c>
      <c r="B60" s="161">
        <v>1252</v>
      </c>
      <c r="C60" s="33">
        <v>653</v>
      </c>
      <c r="D60" s="33">
        <v>651</v>
      </c>
      <c r="E60" s="4">
        <f t="shared" si="2"/>
        <v>1.34653</v>
      </c>
      <c r="F60" s="4">
        <f t="shared" si="3"/>
        <v>1.3465100000000001</v>
      </c>
      <c r="G60" s="149">
        <f t="shared" si="4"/>
        <v>1.3465199999999999</v>
      </c>
      <c r="H60" s="149">
        <f t="shared" si="5"/>
        <v>1.4142135623666588E-5</v>
      </c>
      <c r="K60" s="4">
        <f t="shared" si="10"/>
        <v>1252</v>
      </c>
      <c r="L60" s="12">
        <f t="shared" si="6"/>
        <v>81.478959999999503</v>
      </c>
      <c r="M60" s="12">
        <f t="shared" si="7"/>
        <v>81.355880000000056</v>
      </c>
      <c r="N60" s="12">
        <f t="shared" si="8"/>
        <v>81.41741999999978</v>
      </c>
      <c r="O60" s="50">
        <f t="shared" si="9"/>
        <v>8.7030702628049531E-2</v>
      </c>
    </row>
    <row r="61" spans="1:17" x14ac:dyDescent="0.3">
      <c r="A61" s="5">
        <v>45</v>
      </c>
      <c r="B61" s="161">
        <v>1253</v>
      </c>
      <c r="C61" s="33">
        <v>663</v>
      </c>
      <c r="D61" s="33">
        <v>659</v>
      </c>
      <c r="E61" s="4">
        <f t="shared" si="2"/>
        <v>1.34663</v>
      </c>
      <c r="F61" s="4">
        <f t="shared" si="3"/>
        <v>1.3465900000000002</v>
      </c>
      <c r="G61" s="149">
        <f t="shared" si="4"/>
        <v>1.3466100000000001</v>
      </c>
      <c r="H61" s="149">
        <f t="shared" si="5"/>
        <v>2.8284271247333177E-5</v>
      </c>
      <c r="K61" s="4">
        <f t="shared" si="10"/>
        <v>1253</v>
      </c>
      <c r="L61" s="12">
        <f t="shared" si="6"/>
        <v>82.094359999999426</v>
      </c>
      <c r="M61" s="12">
        <f t="shared" si="7"/>
        <v>81.848200000000546</v>
      </c>
      <c r="N61" s="12">
        <f t="shared" si="8"/>
        <v>81.971279999999979</v>
      </c>
      <c r="O61" s="50">
        <f t="shared" si="9"/>
        <v>0.17406140525608901</v>
      </c>
    </row>
    <row r="62" spans="1:17" x14ac:dyDescent="0.3">
      <c r="A62" s="5">
        <v>46</v>
      </c>
      <c r="B62" s="161">
        <v>1254</v>
      </c>
      <c r="C62" s="33">
        <v>657</v>
      </c>
      <c r="D62" s="33">
        <v>656</v>
      </c>
      <c r="E62" s="4">
        <f t="shared" si="2"/>
        <v>1.34657</v>
      </c>
      <c r="F62" s="4">
        <f t="shared" si="3"/>
        <v>1.34656</v>
      </c>
      <c r="G62" s="149">
        <f t="shared" si="4"/>
        <v>1.346565</v>
      </c>
      <c r="H62" s="149">
        <f t="shared" si="5"/>
        <v>7.0710678119117998E-6</v>
      </c>
      <c r="K62" s="4">
        <f t="shared" si="10"/>
        <v>1254</v>
      </c>
      <c r="L62" s="12">
        <f t="shared" si="6"/>
        <v>81.725119999999748</v>
      </c>
      <c r="M62" s="12">
        <f t="shared" si="7"/>
        <v>81.663579999999342</v>
      </c>
      <c r="N62" s="12">
        <f t="shared" si="8"/>
        <v>81.694349999999545</v>
      </c>
      <c r="O62" s="50">
        <f t="shared" si="9"/>
        <v>4.3515351314507095E-2</v>
      </c>
    </row>
    <row r="63" spans="1:17" x14ac:dyDescent="0.3">
      <c r="A63" s="5">
        <v>47</v>
      </c>
      <c r="B63" s="161">
        <v>1255</v>
      </c>
      <c r="C63" s="33">
        <v>665</v>
      </c>
      <c r="D63" s="33">
        <v>663</v>
      </c>
      <c r="E63" s="4">
        <f t="shared" si="2"/>
        <v>1.3466500000000001</v>
      </c>
      <c r="F63" s="4">
        <f t="shared" si="3"/>
        <v>1.34663</v>
      </c>
      <c r="G63" s="149">
        <f t="shared" si="4"/>
        <v>1.3466400000000001</v>
      </c>
      <c r="H63" s="149">
        <f t="shared" si="5"/>
        <v>1.41421356238236E-5</v>
      </c>
      <c r="K63" s="4">
        <f t="shared" si="10"/>
        <v>1255</v>
      </c>
      <c r="L63" s="12">
        <f t="shared" si="6"/>
        <v>82.217440000000238</v>
      </c>
      <c r="M63" s="12">
        <f t="shared" si="7"/>
        <v>82.094359999999426</v>
      </c>
      <c r="N63" s="12">
        <f t="shared" si="8"/>
        <v>82.155899999999832</v>
      </c>
      <c r="O63" s="50">
        <f t="shared" si="9"/>
        <v>8.7030702629014189E-2</v>
      </c>
    </row>
    <row r="64" spans="1:17" x14ac:dyDescent="0.3">
      <c r="A64" s="5">
        <v>48</v>
      </c>
      <c r="B64" s="161">
        <v>1256</v>
      </c>
      <c r="C64" s="33">
        <v>663</v>
      </c>
      <c r="D64" s="33">
        <v>661</v>
      </c>
      <c r="E64" s="4">
        <f t="shared" si="2"/>
        <v>1.34663</v>
      </c>
      <c r="F64" s="4">
        <f t="shared" si="3"/>
        <v>1.3466100000000001</v>
      </c>
      <c r="G64" s="149">
        <f t="shared" si="4"/>
        <v>1.3466200000000002</v>
      </c>
      <c r="H64" s="149">
        <f t="shared" si="5"/>
        <v>1.4142135623666588E-5</v>
      </c>
      <c r="K64" s="4">
        <f t="shared" si="10"/>
        <v>1256</v>
      </c>
      <c r="L64" s="12">
        <f t="shared" si="6"/>
        <v>82.094359999999426</v>
      </c>
      <c r="M64" s="12">
        <f t="shared" si="7"/>
        <v>81.971279999999993</v>
      </c>
      <c r="N64" s="12">
        <f t="shared" si="8"/>
        <v>82.032819999999703</v>
      </c>
      <c r="O64" s="50">
        <f t="shared" si="9"/>
        <v>8.7030702628039483E-2</v>
      </c>
    </row>
    <row r="65" spans="1:15" x14ac:dyDescent="0.3">
      <c r="A65" s="5">
        <v>49</v>
      </c>
      <c r="B65" s="161">
        <v>1257</v>
      </c>
      <c r="C65" s="33">
        <v>667</v>
      </c>
      <c r="D65" s="33">
        <v>665</v>
      </c>
      <c r="E65" s="4">
        <f t="shared" si="2"/>
        <v>1.34667</v>
      </c>
      <c r="F65" s="4">
        <f t="shared" si="3"/>
        <v>1.3466500000000001</v>
      </c>
      <c r="G65" s="149">
        <f t="shared" si="4"/>
        <v>1.34666</v>
      </c>
      <c r="H65" s="149">
        <f t="shared" si="5"/>
        <v>1.4142135623666588E-5</v>
      </c>
      <c r="K65" s="4">
        <f t="shared" si="10"/>
        <v>1257</v>
      </c>
      <c r="L65" s="12">
        <f t="shared" si="6"/>
        <v>82.340519999999671</v>
      </c>
      <c r="M65" s="12">
        <f t="shared" si="7"/>
        <v>82.217440000000238</v>
      </c>
      <c r="N65" s="12">
        <f t="shared" si="8"/>
        <v>82.278979999999962</v>
      </c>
      <c r="O65" s="50">
        <f t="shared" si="9"/>
        <v>8.7030702628039483E-2</v>
      </c>
    </row>
    <row r="66" spans="1:15" x14ac:dyDescent="0.3">
      <c r="A66" s="5">
        <v>50</v>
      </c>
      <c r="B66" s="161">
        <v>1258</v>
      </c>
      <c r="C66" s="33">
        <v>644</v>
      </c>
      <c r="D66" s="33">
        <v>643</v>
      </c>
      <c r="E66" s="4">
        <f t="shared" si="2"/>
        <v>1.3464400000000001</v>
      </c>
      <c r="F66" s="4">
        <f t="shared" si="3"/>
        <v>1.34643</v>
      </c>
      <c r="G66" s="149">
        <f t="shared" si="4"/>
        <v>1.346435</v>
      </c>
      <c r="H66" s="149">
        <f t="shared" si="5"/>
        <v>7.0710678119117998E-6</v>
      </c>
      <c r="K66" s="4">
        <f t="shared" si="10"/>
        <v>1258</v>
      </c>
      <c r="L66" s="12">
        <f t="shared" si="6"/>
        <v>80.925099999999972</v>
      </c>
      <c r="M66" s="12">
        <f t="shared" si="7"/>
        <v>80.863559999999566</v>
      </c>
      <c r="N66" s="12">
        <f t="shared" si="8"/>
        <v>80.894329999999769</v>
      </c>
      <c r="O66" s="50">
        <f t="shared" si="9"/>
        <v>4.3515351314507095E-2</v>
      </c>
    </row>
    <row r="67" spans="1:15" x14ac:dyDescent="0.3">
      <c r="A67" s="5">
        <v>51</v>
      </c>
      <c r="B67" s="161">
        <v>1259</v>
      </c>
      <c r="C67" s="33">
        <v>656</v>
      </c>
      <c r="D67" s="33">
        <v>653</v>
      </c>
      <c r="E67" s="4">
        <f t="shared" si="2"/>
        <v>1.34656</v>
      </c>
      <c r="F67" s="4">
        <f t="shared" si="3"/>
        <v>1.34653</v>
      </c>
      <c r="G67" s="149">
        <f t="shared" si="4"/>
        <v>1.3465449999999999</v>
      </c>
      <c r="H67" s="149">
        <f t="shared" si="5"/>
        <v>2.1213203435578389E-5</v>
      </c>
      <c r="K67" s="4">
        <f t="shared" si="10"/>
        <v>1259</v>
      </c>
      <c r="L67" s="12">
        <f t="shared" si="6"/>
        <v>81.663579999999342</v>
      </c>
      <c r="M67" s="12">
        <f t="shared" si="7"/>
        <v>81.478959999999503</v>
      </c>
      <c r="N67" s="12">
        <f t="shared" si="8"/>
        <v>81.57126999999943</v>
      </c>
      <c r="O67" s="50">
        <f t="shared" si="9"/>
        <v>0.13054605394254656</v>
      </c>
    </row>
    <row r="68" spans="1:15" x14ac:dyDescent="0.3">
      <c r="A68" s="5">
        <v>52</v>
      </c>
      <c r="B68" s="161">
        <v>1260</v>
      </c>
      <c r="C68" s="33">
        <v>651</v>
      </c>
      <c r="D68" s="33">
        <v>649</v>
      </c>
      <c r="E68" s="4">
        <f t="shared" si="2"/>
        <v>1.3465100000000001</v>
      </c>
      <c r="F68" s="4">
        <f t="shared" si="3"/>
        <v>1.3464900000000002</v>
      </c>
      <c r="G68" s="149">
        <f t="shared" si="4"/>
        <v>1.3465000000000003</v>
      </c>
      <c r="H68" s="149">
        <f t="shared" si="5"/>
        <v>1.4142135623666588E-5</v>
      </c>
      <c r="K68" s="4">
        <f t="shared" si="10"/>
        <v>1260</v>
      </c>
      <c r="L68" s="12">
        <f t="shared" si="6"/>
        <v>81.355880000000056</v>
      </c>
      <c r="M68" s="12">
        <f t="shared" si="7"/>
        <v>81.232800000000623</v>
      </c>
      <c r="N68" s="12">
        <f t="shared" si="8"/>
        <v>81.294340000000346</v>
      </c>
      <c r="O68" s="50">
        <f t="shared" si="9"/>
        <v>8.7030702628039483E-2</v>
      </c>
    </row>
    <row r="69" spans="1:15" x14ac:dyDescent="0.3">
      <c r="A69" s="5">
        <v>53</v>
      </c>
      <c r="B69" s="161">
        <v>1261</v>
      </c>
      <c r="C69" s="33">
        <v>662</v>
      </c>
      <c r="D69" s="33">
        <v>661</v>
      </c>
      <c r="E69" s="4">
        <f t="shared" si="2"/>
        <v>1.3466200000000002</v>
      </c>
      <c r="F69" s="4">
        <f t="shared" si="3"/>
        <v>1.3466100000000001</v>
      </c>
      <c r="G69" s="149">
        <f t="shared" si="4"/>
        <v>1.3466150000000001</v>
      </c>
      <c r="H69" s="149">
        <f t="shared" si="5"/>
        <v>7.0710678119117998E-6</v>
      </c>
      <c r="K69" s="4">
        <f t="shared" si="10"/>
        <v>1261</v>
      </c>
      <c r="L69" s="12">
        <f t="shared" si="6"/>
        <v>82.032820000000399</v>
      </c>
      <c r="M69" s="12">
        <f t="shared" si="7"/>
        <v>81.971279999999993</v>
      </c>
      <c r="N69" s="12">
        <f t="shared" si="8"/>
        <v>82.002050000000196</v>
      </c>
      <c r="O69" s="50">
        <f t="shared" si="9"/>
        <v>4.3515351314507095E-2</v>
      </c>
    </row>
    <row r="70" spans="1:15" x14ac:dyDescent="0.3">
      <c r="A70" s="5">
        <v>54</v>
      </c>
      <c r="B70" s="161">
        <v>1263</v>
      </c>
      <c r="C70" s="33">
        <v>638</v>
      </c>
      <c r="D70" s="33">
        <v>635</v>
      </c>
      <c r="E70" s="4">
        <f t="shared" si="2"/>
        <v>1.3463800000000001</v>
      </c>
      <c r="F70" s="4">
        <f t="shared" si="3"/>
        <v>1.3463500000000002</v>
      </c>
      <c r="G70" s="149">
        <f t="shared" si="4"/>
        <v>1.346365</v>
      </c>
      <c r="H70" s="149">
        <f t="shared" si="5"/>
        <v>2.1213203435578389E-5</v>
      </c>
      <c r="K70" s="4">
        <f t="shared" si="10"/>
        <v>1263</v>
      </c>
      <c r="L70" s="12">
        <f t="shared" si="6"/>
        <v>80.55586000000028</v>
      </c>
      <c r="M70" s="12">
        <f t="shared" si="7"/>
        <v>80.371240000000441</v>
      </c>
      <c r="N70" s="12">
        <f t="shared" si="8"/>
        <v>80.463550000000367</v>
      </c>
      <c r="O70" s="50">
        <f t="shared" si="9"/>
        <v>0.13054605394254656</v>
      </c>
    </row>
    <row r="71" spans="1:15" x14ac:dyDescent="0.3">
      <c r="A71" s="5">
        <v>55</v>
      </c>
      <c r="B71" s="161">
        <v>1264</v>
      </c>
      <c r="C71" s="33">
        <v>637</v>
      </c>
      <c r="D71" s="33">
        <v>633</v>
      </c>
      <c r="E71" s="4">
        <f t="shared" si="2"/>
        <v>1.3463700000000001</v>
      </c>
      <c r="F71" s="4">
        <f t="shared" si="3"/>
        <v>1.34633</v>
      </c>
      <c r="G71" s="149">
        <f t="shared" si="4"/>
        <v>1.3463500000000002</v>
      </c>
      <c r="H71" s="149">
        <f t="shared" si="5"/>
        <v>2.8284271247490186E-5</v>
      </c>
      <c r="K71" s="4">
        <f t="shared" si="10"/>
        <v>1264</v>
      </c>
      <c r="L71" s="12">
        <f t="shared" si="6"/>
        <v>80.494319999999874</v>
      </c>
      <c r="M71" s="12">
        <f t="shared" si="7"/>
        <v>80.248159999999629</v>
      </c>
      <c r="N71" s="12">
        <f t="shared" si="8"/>
        <v>80.371239999999744</v>
      </c>
      <c r="O71" s="50">
        <f t="shared" si="9"/>
        <v>0.17406140525705366</v>
      </c>
    </row>
    <row r="72" spans="1:15" ht="15" thickBot="1" x14ac:dyDescent="0.35">
      <c r="A72" s="5">
        <v>56</v>
      </c>
      <c r="B72" s="167" t="s">
        <v>166</v>
      </c>
      <c r="C72" s="33">
        <v>642</v>
      </c>
      <c r="D72" s="33">
        <v>639</v>
      </c>
      <c r="E72" s="4">
        <f t="shared" si="2"/>
        <v>1.3464200000000002</v>
      </c>
      <c r="F72" s="4">
        <f t="shared" si="3"/>
        <v>1.34639</v>
      </c>
      <c r="G72" s="149">
        <f t="shared" si="4"/>
        <v>1.3464050000000001</v>
      </c>
      <c r="H72" s="149">
        <f t="shared" si="5"/>
        <v>2.1213203435735399E-5</v>
      </c>
      <c r="K72" s="4" t="str">
        <f t="shared" si="10"/>
        <v>Tradition Malt Check</v>
      </c>
      <c r="L72" s="12">
        <f t="shared" si="6"/>
        <v>80.802020000000525</v>
      </c>
      <c r="M72" s="12">
        <f t="shared" si="7"/>
        <v>80.617399999999321</v>
      </c>
      <c r="N72" s="12">
        <f t="shared" si="8"/>
        <v>80.709709999999916</v>
      </c>
      <c r="O72" s="50">
        <f t="shared" si="9"/>
        <v>0.13054605394351124</v>
      </c>
    </row>
    <row r="73" spans="1:15" x14ac:dyDescent="0.3">
      <c r="A73" s="5">
        <v>57</v>
      </c>
      <c r="B73" s="3">
        <v>1079</v>
      </c>
      <c r="C73" s="33">
        <v>633</v>
      </c>
      <c r="D73" s="33">
        <v>628</v>
      </c>
      <c r="E73" s="4">
        <f t="shared" si="2"/>
        <v>1.34633</v>
      </c>
      <c r="F73" s="4">
        <f t="shared" si="3"/>
        <v>1.3462800000000001</v>
      </c>
      <c r="G73" s="149">
        <f t="shared" si="4"/>
        <v>1.3463050000000001</v>
      </c>
      <c r="H73" s="149">
        <f t="shared" si="5"/>
        <v>3.5355339059244978E-5</v>
      </c>
      <c r="K73" s="4">
        <f t="shared" si="10"/>
        <v>1079</v>
      </c>
      <c r="L73" s="12">
        <f t="shared" si="6"/>
        <v>80.248159999999629</v>
      </c>
      <c r="M73" s="12">
        <f t="shared" si="7"/>
        <v>79.940460000000357</v>
      </c>
      <c r="N73" s="12">
        <f t="shared" si="8"/>
        <v>80.094309999999993</v>
      </c>
      <c r="O73" s="50">
        <f t="shared" si="9"/>
        <v>0.21757675657058606</v>
      </c>
    </row>
    <row r="74" spans="1:15" x14ac:dyDescent="0.3">
      <c r="A74" s="5">
        <v>58</v>
      </c>
      <c r="B74" s="164">
        <v>6011</v>
      </c>
      <c r="C74" s="33">
        <v>631</v>
      </c>
      <c r="D74" s="33">
        <v>629</v>
      </c>
      <c r="E74" s="4">
        <f t="shared" si="2"/>
        <v>1.3463100000000001</v>
      </c>
      <c r="F74" s="4">
        <f t="shared" si="3"/>
        <v>1.34629</v>
      </c>
      <c r="G74" s="149">
        <f t="shared" si="4"/>
        <v>1.3463000000000001</v>
      </c>
      <c r="H74" s="149">
        <f t="shared" si="5"/>
        <v>1.41421356238236E-5</v>
      </c>
      <c r="K74" s="4">
        <f t="shared" si="10"/>
        <v>6011</v>
      </c>
      <c r="L74" s="12">
        <f t="shared" si="6"/>
        <v>80.125080000000196</v>
      </c>
      <c r="M74" s="12">
        <f t="shared" si="7"/>
        <v>80.001999999999384</v>
      </c>
      <c r="N74" s="12">
        <f t="shared" si="8"/>
        <v>80.06353999999979</v>
      </c>
      <c r="O74" s="50">
        <f t="shared" si="9"/>
        <v>8.7030702629014189E-2</v>
      </c>
    </row>
    <row r="75" spans="1:15" x14ac:dyDescent="0.3">
      <c r="A75" s="5">
        <v>59</v>
      </c>
      <c r="B75" s="161">
        <v>6012</v>
      </c>
      <c r="C75" s="33">
        <v>636</v>
      </c>
      <c r="D75" s="33">
        <v>633</v>
      </c>
      <c r="E75" s="4">
        <f t="shared" si="2"/>
        <v>1.34636</v>
      </c>
      <c r="F75" s="4">
        <f t="shared" si="3"/>
        <v>1.34633</v>
      </c>
      <c r="G75" s="149">
        <f t="shared" si="4"/>
        <v>1.3463449999999999</v>
      </c>
      <c r="H75" s="149">
        <f t="shared" si="5"/>
        <v>2.1213203435578389E-5</v>
      </c>
      <c r="K75" s="4">
        <f t="shared" si="10"/>
        <v>6012</v>
      </c>
      <c r="L75" s="12">
        <f t="shared" si="6"/>
        <v>80.432779999999482</v>
      </c>
      <c r="M75" s="12">
        <f t="shared" si="7"/>
        <v>80.248159999999629</v>
      </c>
      <c r="N75" s="12">
        <f t="shared" si="8"/>
        <v>80.340469999999556</v>
      </c>
      <c r="O75" s="50">
        <f t="shared" si="9"/>
        <v>0.13054605394255661</v>
      </c>
    </row>
    <row r="76" spans="1:15" x14ac:dyDescent="0.3">
      <c r="A76" s="5">
        <v>60</v>
      </c>
      <c r="B76" s="161">
        <v>6014</v>
      </c>
      <c r="C76" s="33">
        <v>607</v>
      </c>
      <c r="D76" s="33">
        <v>604</v>
      </c>
      <c r="E76" s="4">
        <f t="shared" si="2"/>
        <v>1.3460700000000001</v>
      </c>
      <c r="F76" s="4">
        <f t="shared" si="3"/>
        <v>1.3460400000000001</v>
      </c>
      <c r="G76" s="149">
        <f t="shared" si="4"/>
        <v>1.3460550000000002</v>
      </c>
      <c r="H76" s="149">
        <f t="shared" si="5"/>
        <v>2.1213203435578389E-5</v>
      </c>
      <c r="K76" s="4">
        <f t="shared" si="10"/>
        <v>6014</v>
      </c>
      <c r="L76" s="12">
        <f t="shared" si="6"/>
        <v>78.648120000000077</v>
      </c>
      <c r="M76" s="12">
        <f t="shared" si="7"/>
        <v>78.463500000000238</v>
      </c>
      <c r="N76" s="12">
        <f t="shared" si="8"/>
        <v>78.55581000000015</v>
      </c>
      <c r="O76" s="50">
        <f t="shared" si="9"/>
        <v>0.13054605394254656</v>
      </c>
    </row>
    <row r="77" spans="1:15" x14ac:dyDescent="0.3">
      <c r="A77" s="5">
        <v>61</v>
      </c>
      <c r="B77" s="161">
        <v>6016</v>
      </c>
      <c r="C77" s="33">
        <v>609</v>
      </c>
      <c r="D77" s="33">
        <v>607</v>
      </c>
      <c r="E77" s="4">
        <f t="shared" si="2"/>
        <v>1.34609</v>
      </c>
      <c r="F77" s="4">
        <f t="shared" si="3"/>
        <v>1.3460700000000001</v>
      </c>
      <c r="G77" s="149">
        <f t="shared" si="4"/>
        <v>1.3460800000000002</v>
      </c>
      <c r="H77" s="149">
        <f t="shared" si="5"/>
        <v>1.4142135623666588E-5</v>
      </c>
      <c r="K77" s="4">
        <f t="shared" si="10"/>
        <v>6016</v>
      </c>
      <c r="L77" s="12">
        <f t="shared" si="6"/>
        <v>78.771199999999524</v>
      </c>
      <c r="M77" s="12">
        <f t="shared" si="7"/>
        <v>78.648120000000077</v>
      </c>
      <c r="N77" s="12">
        <f t="shared" si="8"/>
        <v>78.709659999999801</v>
      </c>
      <c r="O77" s="50">
        <f t="shared" si="9"/>
        <v>8.7030702628049531E-2</v>
      </c>
    </row>
    <row r="78" spans="1:15" x14ac:dyDescent="0.3">
      <c r="A78" s="5">
        <v>62</v>
      </c>
      <c r="B78" s="161">
        <v>6022</v>
      </c>
      <c r="C78" s="33">
        <v>641</v>
      </c>
      <c r="D78" s="33">
        <v>640</v>
      </c>
      <c r="E78" s="4">
        <f t="shared" si="2"/>
        <v>1.3464100000000001</v>
      </c>
      <c r="F78" s="4">
        <f t="shared" si="3"/>
        <v>1.3464</v>
      </c>
      <c r="G78" s="149">
        <f t="shared" si="4"/>
        <v>1.3464050000000001</v>
      </c>
      <c r="H78" s="149">
        <f t="shared" si="5"/>
        <v>7.0710678119117998E-6</v>
      </c>
      <c r="K78" s="4">
        <f t="shared" si="10"/>
        <v>6022</v>
      </c>
      <c r="L78" s="12">
        <f t="shared" si="6"/>
        <v>80.740480000000133</v>
      </c>
      <c r="M78" s="12">
        <f t="shared" si="7"/>
        <v>80.678939999999727</v>
      </c>
      <c r="N78" s="12">
        <f t="shared" si="8"/>
        <v>80.70970999999993</v>
      </c>
      <c r="O78" s="50">
        <f t="shared" si="9"/>
        <v>4.3515351314507095E-2</v>
      </c>
    </row>
    <row r="79" spans="1:15" x14ac:dyDescent="0.3">
      <c r="A79" s="5">
        <v>63</v>
      </c>
      <c r="B79" s="161">
        <v>6027</v>
      </c>
      <c r="C79" s="33">
        <v>634</v>
      </c>
      <c r="D79" s="33">
        <v>631</v>
      </c>
      <c r="E79" s="4">
        <f t="shared" si="2"/>
        <v>1.3463400000000001</v>
      </c>
      <c r="F79" s="4">
        <f t="shared" si="3"/>
        <v>1.3463100000000001</v>
      </c>
      <c r="G79" s="149">
        <f t="shared" si="4"/>
        <v>1.3463250000000002</v>
      </c>
      <c r="H79" s="149">
        <f t="shared" si="5"/>
        <v>2.1213203435578389E-5</v>
      </c>
      <c r="K79" s="4">
        <f t="shared" si="10"/>
        <v>6027</v>
      </c>
      <c r="L79" s="12">
        <f t="shared" si="6"/>
        <v>80.309700000000035</v>
      </c>
      <c r="M79" s="12">
        <f t="shared" si="7"/>
        <v>80.125080000000196</v>
      </c>
      <c r="N79" s="12">
        <f t="shared" si="8"/>
        <v>80.217390000000108</v>
      </c>
      <c r="O79" s="50">
        <f t="shared" si="9"/>
        <v>0.13054605394254656</v>
      </c>
    </row>
    <row r="80" spans="1:15" x14ac:dyDescent="0.3">
      <c r="A80" s="5">
        <v>64</v>
      </c>
      <c r="B80" s="161">
        <v>6029</v>
      </c>
      <c r="C80" s="33">
        <v>615</v>
      </c>
      <c r="D80" s="33">
        <v>612</v>
      </c>
      <c r="E80" s="4">
        <f t="shared" si="2"/>
        <v>1.3461500000000002</v>
      </c>
      <c r="F80" s="4">
        <f t="shared" si="3"/>
        <v>1.34612</v>
      </c>
      <c r="G80" s="149">
        <f t="shared" si="4"/>
        <v>1.3461350000000001</v>
      </c>
      <c r="H80" s="149">
        <f t="shared" si="5"/>
        <v>2.1213203435735399E-5</v>
      </c>
      <c r="K80" s="4">
        <f t="shared" si="10"/>
        <v>6029</v>
      </c>
      <c r="L80" s="12">
        <f t="shared" si="6"/>
        <v>79.140440000000581</v>
      </c>
      <c r="M80" s="12">
        <f t="shared" si="7"/>
        <v>78.955819999999363</v>
      </c>
      <c r="N80" s="12">
        <f t="shared" si="8"/>
        <v>79.048129999999972</v>
      </c>
      <c r="O80" s="50">
        <f t="shared" si="9"/>
        <v>0.13054605394352128</v>
      </c>
    </row>
    <row r="81" spans="1:15" x14ac:dyDescent="0.3">
      <c r="A81" s="5">
        <v>65</v>
      </c>
      <c r="B81" s="161">
        <v>6031</v>
      </c>
      <c r="C81" s="33">
        <v>627</v>
      </c>
      <c r="D81" s="33">
        <v>625</v>
      </c>
      <c r="E81" s="4">
        <f t="shared" si="2"/>
        <v>1.3462700000000001</v>
      </c>
      <c r="F81" s="4">
        <f t="shared" si="3"/>
        <v>1.3462500000000002</v>
      </c>
      <c r="G81" s="149">
        <f t="shared" si="4"/>
        <v>1.34626</v>
      </c>
      <c r="H81" s="149">
        <f t="shared" si="5"/>
        <v>1.4142135623666588E-5</v>
      </c>
      <c r="K81" s="4">
        <f t="shared" si="10"/>
        <v>6031</v>
      </c>
      <c r="L81" s="12">
        <f t="shared" si="6"/>
        <v>79.878919999999951</v>
      </c>
      <c r="M81" s="12">
        <f t="shared" si="7"/>
        <v>79.755840000000504</v>
      </c>
      <c r="N81" s="12">
        <f t="shared" si="8"/>
        <v>79.817380000000227</v>
      </c>
      <c r="O81" s="50">
        <f t="shared" si="9"/>
        <v>8.7030702628049531E-2</v>
      </c>
    </row>
    <row r="82" spans="1:15" x14ac:dyDescent="0.3">
      <c r="A82" s="5">
        <v>66</v>
      </c>
      <c r="B82" s="161">
        <v>6033</v>
      </c>
      <c r="C82" s="33">
        <v>627</v>
      </c>
      <c r="D82" s="33">
        <v>623</v>
      </c>
      <c r="E82" s="4">
        <f t="shared" si="2"/>
        <v>1.3462700000000001</v>
      </c>
      <c r="F82" s="4">
        <f t="shared" si="3"/>
        <v>1.34623</v>
      </c>
      <c r="G82" s="149">
        <f t="shared" si="4"/>
        <v>1.3462499999999999</v>
      </c>
      <c r="H82" s="149">
        <f t="shared" si="5"/>
        <v>2.8284271247490186E-5</v>
      </c>
      <c r="K82" s="4">
        <f t="shared" si="10"/>
        <v>6033</v>
      </c>
      <c r="L82" s="12">
        <f t="shared" ref="L82:L112" si="11">(E82-1.33329)*6154</f>
        <v>79.878919999999951</v>
      </c>
      <c r="M82" s="12">
        <f t="shared" ref="M82:M112" si="12">(F82-1.33329)*6154</f>
        <v>79.632759999999706</v>
      </c>
      <c r="N82" s="12">
        <f t="shared" ref="N82:N112" si="13">AVERAGE(L82:M82)</f>
        <v>79.755839999999836</v>
      </c>
      <c r="O82" s="50">
        <f t="shared" ref="O82:O112" si="14">STDEV(L82:M82)</f>
        <v>0.17406140525705366</v>
      </c>
    </row>
    <row r="83" spans="1:15" x14ac:dyDescent="0.3">
      <c r="A83" s="5">
        <v>67</v>
      </c>
      <c r="B83" s="161">
        <v>6036</v>
      </c>
      <c r="C83" s="33">
        <v>613</v>
      </c>
      <c r="D83" s="33">
        <v>611</v>
      </c>
      <c r="E83" s="4">
        <f t="shared" si="2"/>
        <v>1.34613</v>
      </c>
      <c r="F83" s="4">
        <f t="shared" si="3"/>
        <v>1.3461100000000001</v>
      </c>
      <c r="G83" s="149">
        <f t="shared" si="4"/>
        <v>1.34612</v>
      </c>
      <c r="H83" s="149">
        <f t="shared" si="5"/>
        <v>1.4142135623666588E-5</v>
      </c>
      <c r="K83" s="4">
        <f t="shared" si="10"/>
        <v>6036</v>
      </c>
      <c r="L83" s="12">
        <f t="shared" si="11"/>
        <v>79.017359999999769</v>
      </c>
      <c r="M83" s="12">
        <f t="shared" si="12"/>
        <v>78.894280000000336</v>
      </c>
      <c r="N83" s="12">
        <f t="shared" si="13"/>
        <v>78.955820000000045</v>
      </c>
      <c r="O83" s="50">
        <f t="shared" si="14"/>
        <v>8.7030702628039483E-2</v>
      </c>
    </row>
    <row r="84" spans="1:15" x14ac:dyDescent="0.3">
      <c r="A84" s="5">
        <v>68</v>
      </c>
      <c r="B84" s="161">
        <v>6039</v>
      </c>
      <c r="C84" s="33">
        <v>618</v>
      </c>
      <c r="D84" s="33">
        <v>616</v>
      </c>
      <c r="E84" s="4">
        <f t="shared" si="2"/>
        <v>1.3461800000000002</v>
      </c>
      <c r="F84" s="4">
        <f t="shared" si="3"/>
        <v>1.34616</v>
      </c>
      <c r="G84" s="149">
        <f t="shared" si="4"/>
        <v>1.3461700000000001</v>
      </c>
      <c r="H84" s="149">
        <f t="shared" si="5"/>
        <v>1.41421356238236E-5</v>
      </c>
      <c r="K84" s="4">
        <f t="shared" si="10"/>
        <v>6039</v>
      </c>
      <c r="L84" s="12">
        <f t="shared" si="11"/>
        <v>79.32506000000042</v>
      </c>
      <c r="M84" s="12">
        <f t="shared" si="12"/>
        <v>79.201979999999608</v>
      </c>
      <c r="N84" s="12">
        <f t="shared" si="13"/>
        <v>79.263520000000014</v>
      </c>
      <c r="O84" s="50">
        <f t="shared" si="14"/>
        <v>8.7030702629014189E-2</v>
      </c>
    </row>
    <row r="85" spans="1:15" x14ac:dyDescent="0.3">
      <c r="A85" s="5">
        <v>69</v>
      </c>
      <c r="B85" s="161">
        <v>6040</v>
      </c>
      <c r="C85" s="33">
        <v>627</v>
      </c>
      <c r="D85" s="33">
        <v>624</v>
      </c>
      <c r="E85" s="4">
        <f t="shared" si="2"/>
        <v>1.3462700000000001</v>
      </c>
      <c r="F85" s="4">
        <f t="shared" si="3"/>
        <v>1.3462400000000001</v>
      </c>
      <c r="G85" s="149">
        <f t="shared" si="4"/>
        <v>1.3462550000000002</v>
      </c>
      <c r="H85" s="149">
        <f t="shared" si="5"/>
        <v>2.1213203435578389E-5</v>
      </c>
      <c r="K85" s="4">
        <f t="shared" si="10"/>
        <v>6040</v>
      </c>
      <c r="L85" s="12">
        <f t="shared" si="11"/>
        <v>79.878919999999951</v>
      </c>
      <c r="M85" s="12">
        <f t="shared" si="12"/>
        <v>79.694300000000112</v>
      </c>
      <c r="N85" s="12">
        <f t="shared" si="13"/>
        <v>79.786610000000024</v>
      </c>
      <c r="O85" s="50">
        <f t="shared" si="14"/>
        <v>0.13054605394254656</v>
      </c>
    </row>
    <row r="86" spans="1:15" x14ac:dyDescent="0.3">
      <c r="A86" s="5">
        <v>70</v>
      </c>
      <c r="B86" s="161">
        <v>6041</v>
      </c>
      <c r="C86" s="33">
        <v>631</v>
      </c>
      <c r="D86" s="33">
        <v>625</v>
      </c>
      <c r="E86" s="4">
        <f t="shared" si="2"/>
        <v>1.3463100000000001</v>
      </c>
      <c r="F86" s="4">
        <f t="shared" si="3"/>
        <v>1.3462500000000002</v>
      </c>
      <c r="G86" s="149">
        <f t="shared" si="4"/>
        <v>1.3462800000000001</v>
      </c>
      <c r="H86" s="149">
        <f t="shared" si="5"/>
        <v>4.2426406871156778E-5</v>
      </c>
      <c r="K86" s="4">
        <f t="shared" si="10"/>
        <v>6041</v>
      </c>
      <c r="L86" s="12">
        <f t="shared" si="11"/>
        <v>80.125080000000196</v>
      </c>
      <c r="M86" s="12">
        <f t="shared" si="12"/>
        <v>79.755840000000504</v>
      </c>
      <c r="N86" s="12">
        <f t="shared" si="13"/>
        <v>79.940460000000343</v>
      </c>
      <c r="O86" s="50">
        <f t="shared" si="14"/>
        <v>0.26109210788510318</v>
      </c>
    </row>
    <row r="87" spans="1:15" x14ac:dyDescent="0.3">
      <c r="A87" s="5">
        <v>71</v>
      </c>
      <c r="B87" s="161">
        <v>6042</v>
      </c>
      <c r="C87" s="33">
        <v>619</v>
      </c>
      <c r="D87" s="33">
        <v>615</v>
      </c>
      <c r="E87" s="4">
        <f t="shared" si="2"/>
        <v>1.34619</v>
      </c>
      <c r="F87" s="4">
        <f t="shared" si="3"/>
        <v>1.3461500000000002</v>
      </c>
      <c r="G87" s="149">
        <f t="shared" si="4"/>
        <v>1.3461700000000001</v>
      </c>
      <c r="H87" s="149">
        <f t="shared" si="5"/>
        <v>2.8284271247333177E-5</v>
      </c>
      <c r="K87" s="4">
        <f t="shared" si="10"/>
        <v>6042</v>
      </c>
      <c r="L87" s="12">
        <f t="shared" si="11"/>
        <v>79.386599999999461</v>
      </c>
      <c r="M87" s="12">
        <f t="shared" si="12"/>
        <v>79.140440000000581</v>
      </c>
      <c r="N87" s="12">
        <f t="shared" si="13"/>
        <v>79.263520000000028</v>
      </c>
      <c r="O87" s="50">
        <f t="shared" si="14"/>
        <v>0.17406140525608901</v>
      </c>
    </row>
    <row r="88" spans="1:15" x14ac:dyDescent="0.3">
      <c r="A88" s="5">
        <v>72</v>
      </c>
      <c r="B88" s="161">
        <v>6051</v>
      </c>
      <c r="C88" s="33">
        <v>597</v>
      </c>
      <c r="D88" s="33">
        <v>595</v>
      </c>
      <c r="E88" s="4">
        <f t="shared" si="2"/>
        <v>1.3459700000000001</v>
      </c>
      <c r="F88" s="4">
        <f t="shared" si="3"/>
        <v>1.34595</v>
      </c>
      <c r="G88" s="149">
        <f t="shared" si="4"/>
        <v>1.34596</v>
      </c>
      <c r="H88" s="149">
        <f t="shared" si="5"/>
        <v>1.41421356238236E-5</v>
      </c>
      <c r="K88" s="4">
        <f t="shared" si="10"/>
        <v>6051</v>
      </c>
      <c r="L88" s="12">
        <f t="shared" si="11"/>
        <v>78.032720000000154</v>
      </c>
      <c r="M88" s="12">
        <f t="shared" si="12"/>
        <v>77.909639999999342</v>
      </c>
      <c r="N88" s="12">
        <f t="shared" si="13"/>
        <v>77.971179999999748</v>
      </c>
      <c r="O88" s="50">
        <f t="shared" si="14"/>
        <v>8.7030702629014189E-2</v>
      </c>
    </row>
    <row r="89" spans="1:15" x14ac:dyDescent="0.3">
      <c r="A89" s="5">
        <v>73</v>
      </c>
      <c r="B89" s="33"/>
      <c r="C89" s="33"/>
      <c r="D89" s="33"/>
      <c r="E89" s="4"/>
      <c r="F89" s="4"/>
      <c r="G89" s="149"/>
      <c r="H89" s="149"/>
      <c r="K89" s="4">
        <f t="shared" ref="K89:K112" si="15">B89</f>
        <v>0</v>
      </c>
      <c r="L89" s="12">
        <f t="shared" si="11"/>
        <v>-8205.0666600000004</v>
      </c>
      <c r="M89" s="12">
        <f t="shared" si="12"/>
        <v>-8205.0666600000004</v>
      </c>
      <c r="N89" s="12">
        <f t="shared" si="13"/>
        <v>-8205.0666600000004</v>
      </c>
      <c r="O89" s="50">
        <f t="shared" si="14"/>
        <v>0</v>
      </c>
    </row>
    <row r="90" spans="1:15" x14ac:dyDescent="0.3">
      <c r="A90" s="5">
        <v>74</v>
      </c>
      <c r="B90" s="33"/>
      <c r="C90" s="33"/>
      <c r="D90" s="33"/>
      <c r="E90" s="4"/>
      <c r="F90" s="4"/>
      <c r="G90" s="149"/>
      <c r="H90" s="149"/>
      <c r="K90" s="4">
        <f t="shared" si="15"/>
        <v>0</v>
      </c>
      <c r="L90" s="12">
        <f t="shared" si="11"/>
        <v>-8205.0666600000004</v>
      </c>
      <c r="M90" s="12">
        <f t="shared" si="12"/>
        <v>-8205.0666600000004</v>
      </c>
      <c r="N90" s="12">
        <f t="shared" si="13"/>
        <v>-8205.0666600000004</v>
      </c>
      <c r="O90" s="50">
        <f t="shared" si="14"/>
        <v>0</v>
      </c>
    </row>
    <row r="91" spans="1:15" x14ac:dyDescent="0.3">
      <c r="A91" s="5">
        <v>75</v>
      </c>
      <c r="B91" s="33"/>
      <c r="C91" s="33"/>
      <c r="D91" s="33"/>
      <c r="E91" s="4"/>
      <c r="F91" s="4"/>
      <c r="G91" s="149"/>
      <c r="H91" s="149"/>
      <c r="K91" s="4">
        <f t="shared" si="15"/>
        <v>0</v>
      </c>
      <c r="L91" s="12">
        <f t="shared" si="11"/>
        <v>-8205.0666600000004</v>
      </c>
      <c r="M91" s="12">
        <f t="shared" si="12"/>
        <v>-8205.0666600000004</v>
      </c>
      <c r="N91" s="12">
        <f t="shared" si="13"/>
        <v>-8205.0666600000004</v>
      </c>
      <c r="O91" s="50">
        <f t="shared" si="14"/>
        <v>0</v>
      </c>
    </row>
    <row r="92" spans="1:15" x14ac:dyDescent="0.3">
      <c r="A92" s="5">
        <v>76</v>
      </c>
      <c r="B92" s="33"/>
      <c r="C92" s="33"/>
      <c r="D92" s="33"/>
      <c r="E92" s="4"/>
      <c r="F92" s="4"/>
      <c r="G92" s="149"/>
      <c r="H92" s="149"/>
      <c r="K92" s="4">
        <f t="shared" si="15"/>
        <v>0</v>
      </c>
      <c r="L92" s="12">
        <f t="shared" si="11"/>
        <v>-8205.0666600000004</v>
      </c>
      <c r="M92" s="12">
        <f t="shared" si="12"/>
        <v>-8205.0666600000004</v>
      </c>
      <c r="N92" s="12">
        <f t="shared" si="13"/>
        <v>-8205.0666600000004</v>
      </c>
      <c r="O92" s="50">
        <f t="shared" si="14"/>
        <v>0</v>
      </c>
    </row>
    <row r="93" spans="1:15" x14ac:dyDescent="0.3">
      <c r="A93" s="5">
        <v>77</v>
      </c>
      <c r="B93" s="33"/>
      <c r="C93" s="33"/>
      <c r="D93" s="33"/>
      <c r="E93" s="4"/>
      <c r="F93" s="4"/>
      <c r="G93" s="149"/>
      <c r="H93" s="149"/>
      <c r="K93" s="4">
        <f t="shared" si="15"/>
        <v>0</v>
      </c>
      <c r="L93" s="12">
        <f t="shared" si="11"/>
        <v>-8205.0666600000004</v>
      </c>
      <c r="M93" s="12">
        <f t="shared" si="12"/>
        <v>-8205.0666600000004</v>
      </c>
      <c r="N93" s="12">
        <f t="shared" si="13"/>
        <v>-8205.0666600000004</v>
      </c>
      <c r="O93" s="50">
        <f t="shared" si="14"/>
        <v>0</v>
      </c>
    </row>
    <row r="94" spans="1:15" x14ac:dyDescent="0.3">
      <c r="A94" s="5">
        <v>78</v>
      </c>
      <c r="B94" s="33"/>
      <c r="C94" s="33"/>
      <c r="D94" s="33"/>
      <c r="E94" s="4"/>
      <c r="F94" s="4"/>
      <c r="G94" s="149"/>
      <c r="H94" s="149"/>
      <c r="K94" s="4">
        <f t="shared" si="15"/>
        <v>0</v>
      </c>
      <c r="L94" s="12">
        <f t="shared" si="11"/>
        <v>-8205.0666600000004</v>
      </c>
      <c r="M94" s="12">
        <f t="shared" si="12"/>
        <v>-8205.0666600000004</v>
      </c>
      <c r="N94" s="12">
        <f t="shared" si="13"/>
        <v>-8205.0666600000004</v>
      </c>
      <c r="O94" s="50">
        <f t="shared" si="14"/>
        <v>0</v>
      </c>
    </row>
    <row r="95" spans="1:15" x14ac:dyDescent="0.3">
      <c r="A95" s="5">
        <v>79</v>
      </c>
      <c r="B95" s="33"/>
      <c r="C95" s="33"/>
      <c r="D95" s="33"/>
      <c r="E95" s="4"/>
      <c r="F95" s="4"/>
      <c r="G95" s="149"/>
      <c r="H95" s="149"/>
      <c r="K95" s="4">
        <f t="shared" si="15"/>
        <v>0</v>
      </c>
      <c r="L95" s="12">
        <f t="shared" si="11"/>
        <v>-8205.0666600000004</v>
      </c>
      <c r="M95" s="12">
        <f t="shared" si="12"/>
        <v>-8205.0666600000004</v>
      </c>
      <c r="N95" s="12">
        <f t="shared" si="13"/>
        <v>-8205.0666600000004</v>
      </c>
      <c r="O95" s="50">
        <f t="shared" si="14"/>
        <v>0</v>
      </c>
    </row>
    <row r="96" spans="1:15" x14ac:dyDescent="0.3">
      <c r="A96" s="5">
        <v>80</v>
      </c>
      <c r="B96" s="33"/>
      <c r="C96" s="33"/>
      <c r="D96" s="33"/>
      <c r="E96" s="4"/>
      <c r="F96" s="4"/>
      <c r="G96" s="149"/>
      <c r="H96" s="149"/>
      <c r="K96" s="4">
        <f t="shared" si="15"/>
        <v>0</v>
      </c>
      <c r="L96" s="12">
        <f t="shared" si="11"/>
        <v>-8205.0666600000004</v>
      </c>
      <c r="M96" s="12">
        <f t="shared" si="12"/>
        <v>-8205.0666600000004</v>
      </c>
      <c r="N96" s="12">
        <f t="shared" si="13"/>
        <v>-8205.0666600000004</v>
      </c>
      <c r="O96" s="50">
        <f t="shared" si="14"/>
        <v>0</v>
      </c>
    </row>
    <row r="97" spans="1:15" x14ac:dyDescent="0.3">
      <c r="A97" s="5">
        <v>81</v>
      </c>
      <c r="B97" s="33"/>
      <c r="C97" s="149"/>
      <c r="D97" s="149"/>
      <c r="E97" s="4"/>
      <c r="F97" s="4"/>
      <c r="G97" s="149"/>
      <c r="H97" s="149"/>
      <c r="K97" s="4">
        <f t="shared" si="15"/>
        <v>0</v>
      </c>
      <c r="L97" s="12">
        <f t="shared" si="11"/>
        <v>-8205.0666600000004</v>
      </c>
      <c r="M97" s="12">
        <f t="shared" si="12"/>
        <v>-8205.0666600000004</v>
      </c>
      <c r="N97" s="12">
        <f t="shared" si="13"/>
        <v>-8205.0666600000004</v>
      </c>
      <c r="O97" s="50">
        <f t="shared" si="14"/>
        <v>0</v>
      </c>
    </row>
    <row r="98" spans="1:15" x14ac:dyDescent="0.3">
      <c r="A98" s="5">
        <v>82</v>
      </c>
      <c r="B98" s="33"/>
      <c r="C98" s="149"/>
      <c r="D98" s="149"/>
      <c r="E98" s="4"/>
      <c r="F98" s="4"/>
      <c r="G98" s="149"/>
      <c r="H98" s="149"/>
      <c r="K98" s="4">
        <f t="shared" si="15"/>
        <v>0</v>
      </c>
      <c r="L98" s="12">
        <f t="shared" si="11"/>
        <v>-8205.0666600000004</v>
      </c>
      <c r="M98" s="12">
        <f t="shared" si="12"/>
        <v>-8205.0666600000004</v>
      </c>
      <c r="N98" s="12">
        <f t="shared" si="13"/>
        <v>-8205.0666600000004</v>
      </c>
      <c r="O98" s="50">
        <f t="shared" si="14"/>
        <v>0</v>
      </c>
    </row>
    <row r="99" spans="1:15" x14ac:dyDescent="0.3">
      <c r="A99" s="5">
        <v>83</v>
      </c>
      <c r="B99" s="33"/>
      <c r="C99" s="149"/>
      <c r="D99" s="149"/>
      <c r="E99" s="4"/>
      <c r="F99" s="4"/>
      <c r="G99" s="149"/>
      <c r="H99" s="149"/>
      <c r="K99" s="4">
        <f t="shared" si="15"/>
        <v>0</v>
      </c>
      <c r="L99" s="12">
        <f t="shared" si="11"/>
        <v>-8205.0666600000004</v>
      </c>
      <c r="M99" s="12">
        <f t="shared" si="12"/>
        <v>-8205.0666600000004</v>
      </c>
      <c r="N99" s="12">
        <f t="shared" si="13"/>
        <v>-8205.0666600000004</v>
      </c>
      <c r="O99" s="50">
        <f t="shared" si="14"/>
        <v>0</v>
      </c>
    </row>
    <row r="100" spans="1:15" x14ac:dyDescent="0.3">
      <c r="A100" s="5">
        <v>84</v>
      </c>
      <c r="B100" s="33"/>
      <c r="C100" s="149"/>
      <c r="D100" s="149"/>
      <c r="E100" s="4"/>
      <c r="F100" s="4"/>
      <c r="G100" s="149"/>
      <c r="H100" s="149"/>
      <c r="K100" s="4">
        <f t="shared" si="15"/>
        <v>0</v>
      </c>
      <c r="L100" s="12">
        <f t="shared" si="11"/>
        <v>-8205.0666600000004</v>
      </c>
      <c r="M100" s="12">
        <f t="shared" si="12"/>
        <v>-8205.0666600000004</v>
      </c>
      <c r="N100" s="12">
        <f t="shared" si="13"/>
        <v>-8205.0666600000004</v>
      </c>
      <c r="O100" s="50">
        <f t="shared" si="14"/>
        <v>0</v>
      </c>
    </row>
    <row r="101" spans="1:15" x14ac:dyDescent="0.3">
      <c r="A101" s="5">
        <v>85</v>
      </c>
      <c r="B101" s="33"/>
      <c r="C101" s="149"/>
      <c r="D101" s="149"/>
      <c r="E101" s="4"/>
      <c r="F101" s="4"/>
      <c r="G101" s="149"/>
      <c r="H101" s="149"/>
      <c r="K101" s="4">
        <f t="shared" si="15"/>
        <v>0</v>
      </c>
      <c r="L101" s="12">
        <f t="shared" si="11"/>
        <v>-8205.0666600000004</v>
      </c>
      <c r="M101" s="12">
        <f t="shared" si="12"/>
        <v>-8205.0666600000004</v>
      </c>
      <c r="N101" s="12">
        <f t="shared" si="13"/>
        <v>-8205.0666600000004</v>
      </c>
      <c r="O101" s="50">
        <f t="shared" si="14"/>
        <v>0</v>
      </c>
    </row>
    <row r="102" spans="1:15" x14ac:dyDescent="0.3">
      <c r="A102" s="5">
        <v>86</v>
      </c>
      <c r="B102" s="33"/>
      <c r="C102" s="149"/>
      <c r="D102" s="149"/>
      <c r="E102" s="4"/>
      <c r="F102" s="4"/>
      <c r="G102" s="149"/>
      <c r="H102" s="149"/>
      <c r="K102" s="4">
        <f t="shared" si="15"/>
        <v>0</v>
      </c>
      <c r="L102" s="12">
        <f t="shared" si="11"/>
        <v>-8205.0666600000004</v>
      </c>
      <c r="M102" s="12">
        <f t="shared" si="12"/>
        <v>-8205.0666600000004</v>
      </c>
      <c r="N102" s="12">
        <f t="shared" si="13"/>
        <v>-8205.0666600000004</v>
      </c>
      <c r="O102" s="50">
        <f t="shared" si="14"/>
        <v>0</v>
      </c>
    </row>
    <row r="103" spans="1:15" x14ac:dyDescent="0.3">
      <c r="A103" s="5">
        <v>87</v>
      </c>
      <c r="B103" s="33"/>
      <c r="C103" s="149"/>
      <c r="D103" s="149"/>
      <c r="E103" s="4"/>
      <c r="F103" s="4"/>
      <c r="G103" s="149"/>
      <c r="H103" s="149"/>
      <c r="K103" s="4">
        <f t="shared" si="15"/>
        <v>0</v>
      </c>
      <c r="L103" s="12">
        <f t="shared" si="11"/>
        <v>-8205.0666600000004</v>
      </c>
      <c r="M103" s="12">
        <f t="shared" si="12"/>
        <v>-8205.0666600000004</v>
      </c>
      <c r="N103" s="12">
        <f t="shared" si="13"/>
        <v>-8205.0666600000004</v>
      </c>
      <c r="O103" s="50">
        <f t="shared" si="14"/>
        <v>0</v>
      </c>
    </row>
    <row r="104" spans="1:15" x14ac:dyDescent="0.3">
      <c r="A104" s="5">
        <v>88</v>
      </c>
      <c r="B104" s="33"/>
      <c r="C104" s="149"/>
      <c r="D104" s="149"/>
      <c r="E104" s="4"/>
      <c r="F104" s="4"/>
      <c r="G104" s="149"/>
      <c r="H104" s="149"/>
      <c r="K104" s="4">
        <f t="shared" si="15"/>
        <v>0</v>
      </c>
      <c r="L104" s="12">
        <f t="shared" si="11"/>
        <v>-8205.0666600000004</v>
      </c>
      <c r="M104" s="12">
        <f t="shared" si="12"/>
        <v>-8205.0666600000004</v>
      </c>
      <c r="N104" s="12">
        <f t="shared" si="13"/>
        <v>-8205.0666600000004</v>
      </c>
      <c r="O104" s="50">
        <f t="shared" si="14"/>
        <v>0</v>
      </c>
    </row>
    <row r="105" spans="1:15" x14ac:dyDescent="0.3">
      <c r="A105" s="5">
        <v>89</v>
      </c>
      <c r="B105" s="33"/>
      <c r="C105" s="149"/>
      <c r="D105" s="149"/>
      <c r="E105" s="4"/>
      <c r="F105" s="4"/>
      <c r="G105" s="149"/>
      <c r="H105" s="149"/>
      <c r="K105" s="4">
        <f t="shared" si="15"/>
        <v>0</v>
      </c>
      <c r="L105" s="12">
        <f t="shared" si="11"/>
        <v>-8205.0666600000004</v>
      </c>
      <c r="M105" s="12">
        <f t="shared" si="12"/>
        <v>-8205.0666600000004</v>
      </c>
      <c r="N105" s="12">
        <f t="shared" si="13"/>
        <v>-8205.0666600000004</v>
      </c>
      <c r="O105" s="50">
        <f t="shared" si="14"/>
        <v>0</v>
      </c>
    </row>
    <row r="106" spans="1:15" x14ac:dyDescent="0.3">
      <c r="A106" s="5">
        <v>90</v>
      </c>
      <c r="B106" s="33"/>
      <c r="C106" s="149"/>
      <c r="D106" s="149"/>
      <c r="E106" s="4"/>
      <c r="F106" s="4"/>
      <c r="G106" s="149"/>
      <c r="H106" s="149"/>
      <c r="K106" s="4">
        <f t="shared" si="15"/>
        <v>0</v>
      </c>
      <c r="L106" s="12">
        <f t="shared" si="11"/>
        <v>-8205.0666600000004</v>
      </c>
      <c r="M106" s="12">
        <f t="shared" si="12"/>
        <v>-8205.0666600000004</v>
      </c>
      <c r="N106" s="12">
        <f t="shared" si="13"/>
        <v>-8205.0666600000004</v>
      </c>
      <c r="O106" s="50">
        <f t="shared" si="14"/>
        <v>0</v>
      </c>
    </row>
    <row r="107" spans="1:15" x14ac:dyDescent="0.3">
      <c r="A107" s="5">
        <v>91</v>
      </c>
      <c r="B107" s="33"/>
      <c r="C107" s="149"/>
      <c r="D107" s="149"/>
      <c r="E107" s="4"/>
      <c r="F107" s="4"/>
      <c r="G107" s="149"/>
      <c r="H107" s="149"/>
      <c r="K107" s="4">
        <f t="shared" si="15"/>
        <v>0</v>
      </c>
      <c r="L107" s="12">
        <f t="shared" si="11"/>
        <v>-8205.0666600000004</v>
      </c>
      <c r="M107" s="12">
        <f t="shared" si="12"/>
        <v>-8205.0666600000004</v>
      </c>
      <c r="N107" s="12">
        <f t="shared" si="13"/>
        <v>-8205.0666600000004</v>
      </c>
      <c r="O107" s="50">
        <f t="shared" si="14"/>
        <v>0</v>
      </c>
    </row>
    <row r="108" spans="1:15" x14ac:dyDescent="0.3">
      <c r="A108" s="5">
        <v>92</v>
      </c>
      <c r="B108" s="33"/>
      <c r="C108" s="149"/>
      <c r="D108" s="149"/>
      <c r="E108" s="4"/>
      <c r="F108" s="4"/>
      <c r="G108" s="149"/>
      <c r="H108" s="149"/>
      <c r="K108" s="4">
        <f t="shared" si="15"/>
        <v>0</v>
      </c>
      <c r="L108" s="12">
        <f t="shared" si="11"/>
        <v>-8205.0666600000004</v>
      </c>
      <c r="M108" s="12">
        <f t="shared" si="12"/>
        <v>-8205.0666600000004</v>
      </c>
      <c r="N108" s="12">
        <f t="shared" si="13"/>
        <v>-8205.0666600000004</v>
      </c>
      <c r="O108" s="50">
        <f t="shared" si="14"/>
        <v>0</v>
      </c>
    </row>
    <row r="109" spans="1:15" x14ac:dyDescent="0.3">
      <c r="A109" s="5">
        <v>93</v>
      </c>
      <c r="B109" s="33"/>
      <c r="C109" s="149"/>
      <c r="D109" s="149"/>
      <c r="E109" s="4"/>
      <c r="F109" s="4"/>
      <c r="G109" s="149"/>
      <c r="H109" s="149"/>
      <c r="K109" s="4">
        <f t="shared" si="15"/>
        <v>0</v>
      </c>
      <c r="L109" s="12">
        <f t="shared" si="11"/>
        <v>-8205.0666600000004</v>
      </c>
      <c r="M109" s="12">
        <f t="shared" si="12"/>
        <v>-8205.0666600000004</v>
      </c>
      <c r="N109" s="12">
        <f t="shared" si="13"/>
        <v>-8205.0666600000004</v>
      </c>
      <c r="O109" s="50">
        <f t="shared" si="14"/>
        <v>0</v>
      </c>
    </row>
    <row r="110" spans="1:15" x14ac:dyDescent="0.3">
      <c r="A110" s="5">
        <v>94</v>
      </c>
      <c r="B110" s="33"/>
      <c r="C110" s="149"/>
      <c r="D110" s="149"/>
      <c r="E110" s="4"/>
      <c r="F110" s="4"/>
      <c r="G110" s="149"/>
      <c r="H110" s="149"/>
      <c r="K110" s="4">
        <f t="shared" si="15"/>
        <v>0</v>
      </c>
      <c r="L110" s="12">
        <f t="shared" si="11"/>
        <v>-8205.0666600000004</v>
      </c>
      <c r="M110" s="12">
        <f t="shared" si="12"/>
        <v>-8205.0666600000004</v>
      </c>
      <c r="N110" s="12">
        <f t="shared" si="13"/>
        <v>-8205.0666600000004</v>
      </c>
      <c r="O110" s="50">
        <f t="shared" si="14"/>
        <v>0</v>
      </c>
    </row>
    <row r="111" spans="1:15" x14ac:dyDescent="0.3">
      <c r="A111" s="5">
        <v>95</v>
      </c>
      <c r="B111" s="33"/>
      <c r="C111" s="149"/>
      <c r="D111" s="149"/>
      <c r="E111" s="4"/>
      <c r="F111" s="4"/>
      <c r="G111" s="149"/>
      <c r="H111" s="149"/>
      <c r="K111" s="4">
        <f t="shared" si="15"/>
        <v>0</v>
      </c>
      <c r="L111" s="12">
        <f t="shared" si="11"/>
        <v>-8205.0666600000004</v>
      </c>
      <c r="M111" s="12">
        <f t="shared" si="12"/>
        <v>-8205.0666600000004</v>
      </c>
      <c r="N111" s="12">
        <f t="shared" si="13"/>
        <v>-8205.0666600000004</v>
      </c>
      <c r="O111" s="50">
        <f t="shared" si="14"/>
        <v>0</v>
      </c>
    </row>
    <row r="112" spans="1:15" x14ac:dyDescent="0.3">
      <c r="A112" s="5">
        <v>96</v>
      </c>
      <c r="B112" s="33"/>
      <c r="C112" s="149"/>
      <c r="D112" s="149"/>
      <c r="E112" s="4"/>
      <c r="F112" s="4"/>
      <c r="G112" s="149"/>
      <c r="H112" s="149"/>
      <c r="K112" s="4">
        <f t="shared" si="15"/>
        <v>0</v>
      </c>
      <c r="L112" s="12">
        <f t="shared" si="11"/>
        <v>-8205.0666600000004</v>
      </c>
      <c r="M112" s="12">
        <f t="shared" si="12"/>
        <v>-8205.0666600000004</v>
      </c>
      <c r="N112" s="12">
        <f t="shared" si="13"/>
        <v>-8205.0666600000004</v>
      </c>
      <c r="O112" s="50">
        <f t="shared" si="14"/>
        <v>0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8"/>
  <sheetViews>
    <sheetView zoomScaleNormal="100" workbookViewId="0">
      <selection activeCell="B6" sqref="B6"/>
    </sheetView>
  </sheetViews>
  <sheetFormatPr defaultColWidth="9.109375" defaultRowHeight="14.4" x14ac:dyDescent="0.3"/>
  <cols>
    <col min="1" max="1" width="11.5546875" style="3" customWidth="1"/>
    <col min="2" max="2" width="10.109375" style="3" customWidth="1"/>
    <col min="3" max="3" width="13.88671875" style="3" customWidth="1"/>
    <col min="4" max="4" width="11.109375" style="3" customWidth="1"/>
    <col min="5" max="5" width="10.44140625" style="3" customWidth="1"/>
    <col min="6" max="6" width="10.88671875" style="3" customWidth="1"/>
    <col min="7" max="7" width="11.33203125" style="3" customWidth="1"/>
    <col min="8" max="8" width="10.44140625" style="3" customWidth="1"/>
    <col min="9" max="9" width="10.88671875" style="3" customWidth="1"/>
    <col min="10" max="10" width="11.109375" style="3" customWidth="1"/>
    <col min="11" max="11" width="10.44140625" style="3" customWidth="1"/>
    <col min="12" max="12" width="11.109375" style="3" customWidth="1"/>
    <col min="13" max="13" width="11.44140625" style="3" customWidth="1"/>
    <col min="14" max="14" width="12.109375" style="3" customWidth="1"/>
    <col min="15" max="16" width="9.109375" style="3"/>
    <col min="17" max="17" width="10.6640625" style="3" customWidth="1"/>
    <col min="18" max="18" width="9.109375" style="3"/>
    <col min="19" max="30" width="9.5546875" style="3" bestFit="1" customWidth="1"/>
    <col min="31" max="16384" width="9.109375" style="3"/>
  </cols>
  <sheetData>
    <row r="1" spans="1:15" ht="15.6" x14ac:dyDescent="0.3">
      <c r="A1" s="1" t="s">
        <v>107</v>
      </c>
      <c r="K1" s="2" t="s">
        <v>54</v>
      </c>
    </row>
    <row r="2" spans="1:15" x14ac:dyDescent="0.3">
      <c r="K2" s="2" t="s">
        <v>122</v>
      </c>
    </row>
    <row r="3" spans="1:15" x14ac:dyDescent="0.3">
      <c r="A3" s="2" t="s">
        <v>59</v>
      </c>
      <c r="B3" s="4">
        <v>1</v>
      </c>
      <c r="C3" s="5"/>
      <c r="K3" s="2" t="s">
        <v>81</v>
      </c>
    </row>
    <row r="4" spans="1:15" x14ac:dyDescent="0.3">
      <c r="A4" s="2" t="s">
        <v>52</v>
      </c>
      <c r="B4" s="153">
        <v>44589</v>
      </c>
      <c r="C4" s="5"/>
      <c r="K4" s="2" t="s">
        <v>123</v>
      </c>
    </row>
    <row r="5" spans="1:15" x14ac:dyDescent="0.3">
      <c r="A5" s="2" t="s">
        <v>5</v>
      </c>
      <c r="B5" s="154" t="s">
        <v>214</v>
      </c>
      <c r="C5" s="158" t="s">
        <v>150</v>
      </c>
      <c r="K5" s="2" t="s">
        <v>82</v>
      </c>
    </row>
    <row r="6" spans="1:15" x14ac:dyDescent="0.3">
      <c r="A6" s="2" t="s">
        <v>53</v>
      </c>
      <c r="B6" s="2" t="s">
        <v>10</v>
      </c>
      <c r="K6" s="2" t="s">
        <v>55</v>
      </c>
    </row>
    <row r="7" spans="1:15" x14ac:dyDescent="0.3">
      <c r="B7" s="2" t="s">
        <v>9</v>
      </c>
    </row>
    <row r="8" spans="1:15" x14ac:dyDescent="0.3">
      <c r="A8" s="2"/>
      <c r="B8" s="3" t="s">
        <v>37</v>
      </c>
    </row>
    <row r="9" spans="1:15" x14ac:dyDescent="0.3">
      <c r="A9" s="22"/>
    </row>
    <row r="10" spans="1:15" x14ac:dyDescent="0.3">
      <c r="A10" s="2" t="s">
        <v>23</v>
      </c>
      <c r="B10" s="2" t="s">
        <v>45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 ht="15" thickBot="1" x14ac:dyDescent="0.35">
      <c r="C12" s="23"/>
      <c r="D12" s="24">
        <v>1</v>
      </c>
      <c r="E12" s="24">
        <v>2</v>
      </c>
      <c r="F12" s="24">
        <v>3</v>
      </c>
      <c r="G12" s="24">
        <v>4</v>
      </c>
      <c r="H12" s="24">
        <v>5</v>
      </c>
      <c r="I12" s="24">
        <v>6</v>
      </c>
      <c r="J12" s="24">
        <v>7</v>
      </c>
      <c r="K12" s="24">
        <v>8</v>
      </c>
      <c r="L12" s="24">
        <v>9</v>
      </c>
      <c r="M12" s="24">
        <v>10</v>
      </c>
      <c r="N12" s="24">
        <v>11</v>
      </c>
      <c r="O12" s="24">
        <v>12</v>
      </c>
    </row>
    <row r="13" spans="1:15" ht="15" thickBot="1" x14ac:dyDescent="0.35">
      <c r="C13" s="25"/>
      <c r="D13" s="202" t="s">
        <v>24</v>
      </c>
      <c r="E13" s="195"/>
      <c r="F13" s="195"/>
      <c r="G13" s="195" t="s">
        <v>20</v>
      </c>
      <c r="H13" s="195"/>
      <c r="I13" s="195"/>
      <c r="J13" s="195" t="s">
        <v>20</v>
      </c>
      <c r="K13" s="195"/>
      <c r="L13" s="195"/>
      <c r="M13" s="196" t="s">
        <v>20</v>
      </c>
      <c r="N13" s="197"/>
      <c r="O13" s="198"/>
    </row>
    <row r="14" spans="1:15" x14ac:dyDescent="0.3">
      <c r="C14" s="26" t="s">
        <v>12</v>
      </c>
      <c r="D14" s="27">
        <v>0</v>
      </c>
      <c r="E14" s="28">
        <v>0</v>
      </c>
      <c r="F14" s="29">
        <v>0</v>
      </c>
      <c r="G14" s="10">
        <v>1</v>
      </c>
      <c r="H14" s="10">
        <f t="shared" ref="H14:H21" si="0">G14</f>
        <v>1</v>
      </c>
      <c r="I14" s="10">
        <f t="shared" ref="I14:I21" si="1">G14</f>
        <v>1</v>
      </c>
      <c r="J14" s="30">
        <v>9</v>
      </c>
      <c r="K14" s="10">
        <f t="shared" ref="K14:K21" si="2">J14</f>
        <v>9</v>
      </c>
      <c r="L14" s="31">
        <f t="shared" ref="L14:L21" si="3">J14</f>
        <v>9</v>
      </c>
      <c r="M14" s="10">
        <v>17</v>
      </c>
      <c r="N14" s="10">
        <f t="shared" ref="N14:N21" si="4">M14</f>
        <v>17</v>
      </c>
      <c r="O14" s="32">
        <f t="shared" ref="O14:O21" si="5">M14</f>
        <v>17</v>
      </c>
    </row>
    <row r="15" spans="1:15" x14ac:dyDescent="0.3">
      <c r="C15" s="35" t="s">
        <v>13</v>
      </c>
      <c r="D15" s="36">
        <v>100</v>
      </c>
      <c r="E15" s="37">
        <v>100</v>
      </c>
      <c r="F15" s="38">
        <v>100</v>
      </c>
      <c r="G15" s="21">
        <v>2</v>
      </c>
      <c r="H15" s="21">
        <f t="shared" si="0"/>
        <v>2</v>
      </c>
      <c r="I15" s="21">
        <f t="shared" si="1"/>
        <v>2</v>
      </c>
      <c r="J15" s="39">
        <v>10</v>
      </c>
      <c r="K15" s="21">
        <f t="shared" si="2"/>
        <v>10</v>
      </c>
      <c r="L15" s="40">
        <f t="shared" si="3"/>
        <v>10</v>
      </c>
      <c r="M15" s="21">
        <v>18</v>
      </c>
      <c r="N15" s="21">
        <f t="shared" si="4"/>
        <v>18</v>
      </c>
      <c r="O15" s="41">
        <f t="shared" si="5"/>
        <v>18</v>
      </c>
    </row>
    <row r="16" spans="1:15" x14ac:dyDescent="0.3">
      <c r="C16" s="42" t="s">
        <v>14</v>
      </c>
      <c r="D16" s="43">
        <v>200</v>
      </c>
      <c r="E16" s="33">
        <v>200</v>
      </c>
      <c r="F16" s="34">
        <v>200</v>
      </c>
      <c r="G16" s="4">
        <v>3</v>
      </c>
      <c r="H16" s="4">
        <f t="shared" si="0"/>
        <v>3</v>
      </c>
      <c r="I16" s="4">
        <f t="shared" si="1"/>
        <v>3</v>
      </c>
      <c r="J16" s="16">
        <v>11</v>
      </c>
      <c r="K16" s="4">
        <f t="shared" si="2"/>
        <v>11</v>
      </c>
      <c r="L16" s="44">
        <f t="shared" si="3"/>
        <v>11</v>
      </c>
      <c r="M16" s="4">
        <v>19</v>
      </c>
      <c r="N16" s="4">
        <f t="shared" si="4"/>
        <v>19</v>
      </c>
      <c r="O16" s="45">
        <f t="shared" si="5"/>
        <v>19</v>
      </c>
    </row>
    <row r="17" spans="1:15" x14ac:dyDescent="0.3">
      <c r="C17" s="35" t="s">
        <v>15</v>
      </c>
      <c r="D17" s="36">
        <v>300</v>
      </c>
      <c r="E17" s="37">
        <v>300</v>
      </c>
      <c r="F17" s="38">
        <v>300</v>
      </c>
      <c r="G17" s="21">
        <v>4</v>
      </c>
      <c r="H17" s="21">
        <f t="shared" si="0"/>
        <v>4</v>
      </c>
      <c r="I17" s="21">
        <f t="shared" si="1"/>
        <v>4</v>
      </c>
      <c r="J17" s="39">
        <v>12</v>
      </c>
      <c r="K17" s="21">
        <f t="shared" si="2"/>
        <v>12</v>
      </c>
      <c r="L17" s="40">
        <f t="shared" si="3"/>
        <v>12</v>
      </c>
      <c r="M17" s="21">
        <v>20</v>
      </c>
      <c r="N17" s="21">
        <f t="shared" si="4"/>
        <v>20</v>
      </c>
      <c r="O17" s="41">
        <f t="shared" si="5"/>
        <v>20</v>
      </c>
    </row>
    <row r="18" spans="1:15" x14ac:dyDescent="0.3">
      <c r="C18" s="42" t="s">
        <v>16</v>
      </c>
      <c r="D18" s="43">
        <v>400</v>
      </c>
      <c r="E18" s="33">
        <v>400</v>
      </c>
      <c r="F18" s="34">
        <v>400</v>
      </c>
      <c r="G18" s="4">
        <v>5</v>
      </c>
      <c r="H18" s="4">
        <f t="shared" si="0"/>
        <v>5</v>
      </c>
      <c r="I18" s="4">
        <f t="shared" si="1"/>
        <v>5</v>
      </c>
      <c r="J18" s="16">
        <v>13</v>
      </c>
      <c r="K18" s="4">
        <f t="shared" si="2"/>
        <v>13</v>
      </c>
      <c r="L18" s="44">
        <f t="shared" si="3"/>
        <v>13</v>
      </c>
      <c r="M18" s="4">
        <v>21</v>
      </c>
      <c r="N18" s="4">
        <f t="shared" si="4"/>
        <v>21</v>
      </c>
      <c r="O18" s="45">
        <f t="shared" si="5"/>
        <v>21</v>
      </c>
    </row>
    <row r="19" spans="1:15" x14ac:dyDescent="0.3">
      <c r="C19" s="35" t="s">
        <v>17</v>
      </c>
      <c r="D19" s="46"/>
      <c r="E19" s="47"/>
      <c r="F19" s="48"/>
      <c r="G19" s="21">
        <v>6</v>
      </c>
      <c r="H19" s="21">
        <f t="shared" si="0"/>
        <v>6</v>
      </c>
      <c r="I19" s="21">
        <f t="shared" si="1"/>
        <v>6</v>
      </c>
      <c r="J19" s="39">
        <v>14</v>
      </c>
      <c r="K19" s="21">
        <f t="shared" si="2"/>
        <v>14</v>
      </c>
      <c r="L19" s="40">
        <f t="shared" si="3"/>
        <v>14</v>
      </c>
      <c r="M19" s="21">
        <v>22</v>
      </c>
      <c r="N19" s="21">
        <f t="shared" si="4"/>
        <v>22</v>
      </c>
      <c r="O19" s="41">
        <f t="shared" si="5"/>
        <v>22</v>
      </c>
    </row>
    <row r="20" spans="1:15" x14ac:dyDescent="0.3">
      <c r="C20" s="42" t="s">
        <v>18</v>
      </c>
      <c r="D20" s="49"/>
      <c r="E20" s="50"/>
      <c r="F20" s="51"/>
      <c r="G20" s="4">
        <v>7</v>
      </c>
      <c r="H20" s="4">
        <f t="shared" si="0"/>
        <v>7</v>
      </c>
      <c r="I20" s="4">
        <f t="shared" si="1"/>
        <v>7</v>
      </c>
      <c r="J20" s="16">
        <v>15</v>
      </c>
      <c r="K20" s="4">
        <f t="shared" si="2"/>
        <v>15</v>
      </c>
      <c r="L20" s="44">
        <f t="shared" si="3"/>
        <v>15</v>
      </c>
      <c r="M20" s="4">
        <v>23</v>
      </c>
      <c r="N20" s="4">
        <f t="shared" si="4"/>
        <v>23</v>
      </c>
      <c r="O20" s="45">
        <f t="shared" si="5"/>
        <v>23</v>
      </c>
    </row>
    <row r="21" spans="1:15" ht="15" thickBot="1" x14ac:dyDescent="0.35">
      <c r="C21" s="52" t="s">
        <v>19</v>
      </c>
      <c r="D21" s="53"/>
      <c r="E21" s="54"/>
      <c r="F21" s="55"/>
      <c r="G21" s="11">
        <v>8</v>
      </c>
      <c r="H21" s="11">
        <f t="shared" si="0"/>
        <v>8</v>
      </c>
      <c r="I21" s="11">
        <f t="shared" si="1"/>
        <v>8</v>
      </c>
      <c r="J21" s="56">
        <v>16</v>
      </c>
      <c r="K21" s="11">
        <f t="shared" si="2"/>
        <v>16</v>
      </c>
      <c r="L21" s="57">
        <f t="shared" si="3"/>
        <v>16</v>
      </c>
      <c r="M21" s="11">
        <v>24</v>
      </c>
      <c r="N21" s="11">
        <f t="shared" si="4"/>
        <v>24</v>
      </c>
      <c r="O21" s="58">
        <f t="shared" si="5"/>
        <v>24</v>
      </c>
    </row>
    <row r="24" spans="1:15" x14ac:dyDescent="0.3">
      <c r="A24" s="2" t="s">
        <v>25</v>
      </c>
      <c r="B24" s="2" t="s">
        <v>33</v>
      </c>
    </row>
    <row r="25" spans="1:15" x14ac:dyDescent="0.3">
      <c r="B25" s="2" t="s">
        <v>26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 ht="15" thickBot="1" x14ac:dyDescent="0.35"/>
    <row r="27" spans="1:15" ht="15" thickBot="1" x14ac:dyDescent="0.35">
      <c r="D27" s="199" t="s">
        <v>9</v>
      </c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1"/>
    </row>
    <row r="28" spans="1:15" ht="15" thickBot="1" x14ac:dyDescent="0.35">
      <c r="B28" s="59"/>
      <c r="C28" s="3" t="s">
        <v>213</v>
      </c>
      <c r="D28" s="60">
        <v>1</v>
      </c>
      <c r="E28" s="9">
        <v>2</v>
      </c>
      <c r="F28" s="9">
        <v>3</v>
      </c>
      <c r="G28" s="61">
        <v>4</v>
      </c>
      <c r="H28" s="9">
        <v>5</v>
      </c>
      <c r="I28" s="62">
        <v>6</v>
      </c>
      <c r="J28" s="9">
        <v>7</v>
      </c>
      <c r="K28" s="9">
        <v>8</v>
      </c>
      <c r="L28" s="9">
        <v>9</v>
      </c>
      <c r="M28" s="61">
        <v>10</v>
      </c>
      <c r="N28" s="9">
        <v>11</v>
      </c>
      <c r="O28" s="63">
        <v>12</v>
      </c>
    </row>
    <row r="29" spans="1:15" x14ac:dyDescent="0.3">
      <c r="C29" s="3">
        <v>21.5</v>
      </c>
      <c r="D29" s="64">
        <v>52832.332000000002</v>
      </c>
      <c r="E29" s="65">
        <v>52284.144</v>
      </c>
      <c r="F29" s="65">
        <v>52582.362999999998</v>
      </c>
      <c r="G29" s="66">
        <v>56637.406000000003</v>
      </c>
      <c r="H29" s="65">
        <v>57342.764999999999</v>
      </c>
      <c r="I29" s="67">
        <v>54147.002999999997</v>
      </c>
      <c r="J29" s="65">
        <v>53462.932999999997</v>
      </c>
      <c r="K29" s="65">
        <v>54771.714</v>
      </c>
      <c r="L29" s="65">
        <v>54650.328000000001</v>
      </c>
      <c r="M29" s="66">
        <v>52440.281000000003</v>
      </c>
      <c r="N29" s="65">
        <v>54496.968000000001</v>
      </c>
      <c r="O29" s="68">
        <v>54035.199000000001</v>
      </c>
    </row>
    <row r="30" spans="1:15" x14ac:dyDescent="0.3">
      <c r="D30" s="69">
        <v>56605.843000000001</v>
      </c>
      <c r="E30" s="33">
        <v>57822.648000000001</v>
      </c>
      <c r="F30" s="33">
        <v>57086.347000000002</v>
      </c>
      <c r="G30" s="43">
        <v>56614.781000000003</v>
      </c>
      <c r="H30" s="33">
        <v>57616.959999999999</v>
      </c>
      <c r="I30" s="34">
        <v>54175.777000000002</v>
      </c>
      <c r="J30" s="33">
        <v>55684.815999999999</v>
      </c>
      <c r="K30" s="33">
        <v>55445.358999999997</v>
      </c>
      <c r="L30" s="33">
        <v>55337.464</v>
      </c>
      <c r="M30" s="43">
        <v>54191.648000000001</v>
      </c>
      <c r="N30" s="33">
        <v>56077.781000000003</v>
      </c>
      <c r="O30" s="70">
        <v>56084.644</v>
      </c>
    </row>
    <row r="31" spans="1:15" x14ac:dyDescent="0.3">
      <c r="D31" s="71">
        <v>65098.91</v>
      </c>
      <c r="E31" s="37">
        <v>65900.429000000004</v>
      </c>
      <c r="F31" s="37">
        <v>64824.074000000001</v>
      </c>
      <c r="G31" s="36">
        <v>55107.925000000003</v>
      </c>
      <c r="H31" s="37">
        <v>54902.203000000001</v>
      </c>
      <c r="I31" s="38">
        <v>52849.074000000001</v>
      </c>
      <c r="J31" s="37">
        <v>57182.281000000003</v>
      </c>
      <c r="K31" s="37">
        <v>58972.542999999998</v>
      </c>
      <c r="L31" s="37">
        <v>59329.057999999997</v>
      </c>
      <c r="M31" s="36">
        <v>62241.101000000002</v>
      </c>
      <c r="N31" s="37">
        <v>64428.788999999997</v>
      </c>
      <c r="O31" s="72">
        <v>63665.495999999999</v>
      </c>
    </row>
    <row r="32" spans="1:15" x14ac:dyDescent="0.3">
      <c r="D32" s="69">
        <v>70366.475999999995</v>
      </c>
      <c r="E32" s="33">
        <v>74181.858999999997</v>
      </c>
      <c r="F32" s="33">
        <v>73480.039000000004</v>
      </c>
      <c r="G32" s="43">
        <v>55760.375</v>
      </c>
      <c r="H32" s="33">
        <v>55456.678999999996</v>
      </c>
      <c r="I32" s="34">
        <v>52914.476000000002</v>
      </c>
      <c r="J32" s="33">
        <v>54864.218000000001</v>
      </c>
      <c r="K32" s="33">
        <v>55028.733999999997</v>
      </c>
      <c r="L32" s="33">
        <v>55498.218000000001</v>
      </c>
      <c r="M32" s="43">
        <v>55251.769</v>
      </c>
      <c r="N32" s="33">
        <v>57208.065999999999</v>
      </c>
      <c r="O32" s="70">
        <v>57984.307999999997</v>
      </c>
    </row>
    <row r="33" spans="1:15" x14ac:dyDescent="0.3">
      <c r="D33" s="71">
        <v>80251.531000000003</v>
      </c>
      <c r="E33" s="37">
        <v>81893.125</v>
      </c>
      <c r="F33" s="37">
        <v>82347.827999999994</v>
      </c>
      <c r="G33" s="36">
        <v>55887.421000000002</v>
      </c>
      <c r="H33" s="37">
        <v>54989.945</v>
      </c>
      <c r="I33" s="38">
        <v>53245.042999999998</v>
      </c>
      <c r="J33" s="37">
        <v>55291.593000000001</v>
      </c>
      <c r="K33" s="37">
        <v>55934.91</v>
      </c>
      <c r="L33" s="37">
        <v>57791.73</v>
      </c>
      <c r="M33" s="36">
        <v>54598.381999999998</v>
      </c>
      <c r="N33" s="37">
        <v>55630.428999999996</v>
      </c>
      <c r="O33" s="72">
        <v>56544.127999999997</v>
      </c>
    </row>
    <row r="34" spans="1:15" x14ac:dyDescent="0.3">
      <c r="A34" s="2"/>
      <c r="D34" s="69">
        <v>54955.756999999998</v>
      </c>
      <c r="E34" s="33">
        <v>52676.66</v>
      </c>
      <c r="F34" s="33">
        <v>53952.006999999998</v>
      </c>
      <c r="G34" s="43">
        <v>53057.584999999999</v>
      </c>
      <c r="H34" s="33">
        <v>54948.773000000001</v>
      </c>
      <c r="I34" s="34">
        <v>51913.05</v>
      </c>
      <c r="J34" s="33">
        <v>54893.296000000002</v>
      </c>
      <c r="K34" s="33">
        <v>54578.002999999997</v>
      </c>
      <c r="L34" s="33">
        <v>56820.362999999998</v>
      </c>
      <c r="M34" s="43">
        <v>53155.769</v>
      </c>
      <c r="N34" s="33">
        <v>54711.46</v>
      </c>
      <c r="O34" s="70">
        <v>53829.269</v>
      </c>
    </row>
    <row r="35" spans="1:15" x14ac:dyDescent="0.3">
      <c r="A35" s="73"/>
      <c r="D35" s="71">
        <v>54232.14</v>
      </c>
      <c r="E35" s="37">
        <v>51365.531000000003</v>
      </c>
      <c r="F35" s="37">
        <v>53151.449000000001</v>
      </c>
      <c r="G35" s="36">
        <v>54182.491999999998</v>
      </c>
      <c r="H35" s="37">
        <v>55004.281000000003</v>
      </c>
      <c r="I35" s="38">
        <v>52550.902000000002</v>
      </c>
      <c r="J35" s="37">
        <v>54713.877999999997</v>
      </c>
      <c r="K35" s="37">
        <v>53297.752999999997</v>
      </c>
      <c r="L35" s="37">
        <v>55929.834999999999</v>
      </c>
      <c r="M35" s="36">
        <v>53454.625</v>
      </c>
      <c r="N35" s="37">
        <v>56434.315999999999</v>
      </c>
      <c r="O35" s="72">
        <v>55190.957000000002</v>
      </c>
    </row>
    <row r="36" spans="1:15" ht="15" thickBot="1" x14ac:dyDescent="0.35">
      <c r="A36" s="73"/>
      <c r="D36" s="74">
        <v>50860.627999999997</v>
      </c>
      <c r="E36" s="75">
        <v>52055.292999999998</v>
      </c>
      <c r="F36" s="75">
        <v>52991.796000000002</v>
      </c>
      <c r="G36" s="76">
        <v>66337.289000000004</v>
      </c>
      <c r="H36" s="75">
        <v>66771.64</v>
      </c>
      <c r="I36" s="173"/>
      <c r="J36" s="75">
        <v>63319.425000000003</v>
      </c>
      <c r="K36" s="75">
        <v>63478.112999999998</v>
      </c>
      <c r="L36" s="75">
        <v>64884.811999999998</v>
      </c>
      <c r="M36" s="76">
        <v>62256.828000000001</v>
      </c>
      <c r="N36" s="75">
        <v>64688.07</v>
      </c>
      <c r="O36" s="78">
        <v>63818.440999999999</v>
      </c>
    </row>
    <row r="37" spans="1:15" x14ac:dyDescent="0.3">
      <c r="A37" s="22"/>
    </row>
    <row r="38" spans="1:15" x14ac:dyDescent="0.3">
      <c r="A38" s="2" t="s">
        <v>27</v>
      </c>
      <c r="B38" s="2" t="s">
        <v>87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5" x14ac:dyDescent="0.3">
      <c r="A40" s="2"/>
      <c r="C40" s="203" t="s">
        <v>88</v>
      </c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5"/>
    </row>
    <row r="41" spans="1:15" x14ac:dyDescent="0.3">
      <c r="B41" s="2"/>
      <c r="C41" s="207" t="s">
        <v>28</v>
      </c>
      <c r="D41" s="208"/>
      <c r="E41" s="209"/>
      <c r="F41" s="207" t="s">
        <v>29</v>
      </c>
      <c r="G41" s="208"/>
      <c r="H41" s="209"/>
      <c r="I41" s="208" t="s">
        <v>30</v>
      </c>
      <c r="J41" s="208"/>
      <c r="K41" s="208"/>
      <c r="L41" s="207" t="s">
        <v>31</v>
      </c>
      <c r="M41" s="208"/>
      <c r="N41" s="209"/>
    </row>
    <row r="42" spans="1:15" x14ac:dyDescent="0.3">
      <c r="B42" s="2"/>
      <c r="C42" s="90" t="s">
        <v>2</v>
      </c>
      <c r="D42" s="91" t="s">
        <v>4</v>
      </c>
      <c r="E42" s="92" t="s">
        <v>7</v>
      </c>
      <c r="F42" s="93" t="s">
        <v>20</v>
      </c>
      <c r="G42" s="94" t="s">
        <v>4</v>
      </c>
      <c r="H42" s="92" t="s">
        <v>7</v>
      </c>
      <c r="I42" s="93" t="s">
        <v>20</v>
      </c>
      <c r="J42" s="94" t="s">
        <v>4</v>
      </c>
      <c r="K42" s="92" t="s">
        <v>7</v>
      </c>
      <c r="L42" s="93" t="s">
        <v>20</v>
      </c>
      <c r="M42" s="94" t="s">
        <v>4</v>
      </c>
      <c r="N42" s="92" t="s">
        <v>7</v>
      </c>
    </row>
    <row r="43" spans="1:15" x14ac:dyDescent="0.3">
      <c r="C43" s="95">
        <v>0</v>
      </c>
      <c r="D43" s="96">
        <f>AVERAGE(D29:F29)</f>
        <v>52566.279666666662</v>
      </c>
      <c r="E43" s="97">
        <f>STDEV(D29:F29)</f>
        <v>274.44767451070487</v>
      </c>
      <c r="F43" s="145">
        <f t="shared" ref="F43:F50" si="6">G14</f>
        <v>1</v>
      </c>
      <c r="G43" s="96">
        <f t="shared" ref="G43:G50" si="7">AVERAGE(G29:I29)</f>
        <v>56042.391333333333</v>
      </c>
      <c r="H43" s="97">
        <f t="shared" ref="H43:H50" si="8">STDEV(G29:I29)</f>
        <v>1678.9149860318539</v>
      </c>
      <c r="I43" s="145">
        <f t="shared" ref="I43:I50" si="9">J14</f>
        <v>9</v>
      </c>
      <c r="J43" s="96">
        <f t="shared" ref="J43:J50" si="10">AVERAGE(J29:L29)</f>
        <v>54294.991666666669</v>
      </c>
      <c r="K43" s="97">
        <f t="shared" ref="K43:K50" si="11">STDEV(J29:L29)</f>
        <v>723.13543602172888</v>
      </c>
      <c r="L43" s="145">
        <f t="shared" ref="L43:L50" si="12">M14</f>
        <v>17</v>
      </c>
      <c r="M43" s="96">
        <f t="shared" ref="M43:M50" si="13">AVERAGE(M29:O29)</f>
        <v>53657.48266666667</v>
      </c>
      <c r="N43" s="97">
        <f t="shared" ref="N43:N50" si="14">STDEV(M29:O29)</f>
        <v>1079.1165717114768</v>
      </c>
    </row>
    <row r="44" spans="1:15" x14ac:dyDescent="0.3">
      <c r="C44" s="95">
        <v>100</v>
      </c>
      <c r="D44" s="96">
        <f>AVERAGE(D30:F30)</f>
        <v>57171.612666666675</v>
      </c>
      <c r="E44" s="97">
        <f>STDEV(D30:F30)</f>
        <v>612.86725923346035</v>
      </c>
      <c r="F44" s="98">
        <f t="shared" si="6"/>
        <v>2</v>
      </c>
      <c r="G44" s="96">
        <f t="shared" si="7"/>
        <v>56135.839333333337</v>
      </c>
      <c r="H44" s="97">
        <f t="shared" si="8"/>
        <v>1769.8796427792286</v>
      </c>
      <c r="I44" s="98">
        <f t="shared" si="9"/>
        <v>10</v>
      </c>
      <c r="J44" s="96">
        <f t="shared" si="10"/>
        <v>55489.212999999996</v>
      </c>
      <c r="K44" s="97">
        <f t="shared" si="11"/>
        <v>177.78001283327643</v>
      </c>
      <c r="L44" s="98">
        <f t="shared" si="12"/>
        <v>18</v>
      </c>
      <c r="M44" s="96">
        <f t="shared" si="13"/>
        <v>55451.35766666667</v>
      </c>
      <c r="N44" s="97">
        <f t="shared" si="14"/>
        <v>1090.9459695201838</v>
      </c>
    </row>
    <row r="45" spans="1:15" x14ac:dyDescent="0.3">
      <c r="C45" s="95">
        <v>200</v>
      </c>
      <c r="D45" s="96">
        <f>AVERAGE(D31:F31)</f>
        <v>65274.470999999998</v>
      </c>
      <c r="E45" s="97">
        <f>STDEV(D31:F31)</f>
        <v>559.24169197852325</v>
      </c>
      <c r="F45" s="98">
        <f t="shared" si="6"/>
        <v>3</v>
      </c>
      <c r="G45" s="96">
        <f t="shared" si="7"/>
        <v>54286.400666666661</v>
      </c>
      <c r="H45" s="97">
        <f t="shared" si="8"/>
        <v>1249.0041414480322</v>
      </c>
      <c r="I45" s="98">
        <f t="shared" si="9"/>
        <v>11</v>
      </c>
      <c r="J45" s="96">
        <f t="shared" si="10"/>
        <v>58494.62733333333</v>
      </c>
      <c r="K45" s="97">
        <f t="shared" si="11"/>
        <v>1150.4196670199647</v>
      </c>
      <c r="L45" s="98">
        <f t="shared" si="12"/>
        <v>19</v>
      </c>
      <c r="M45" s="96">
        <f t="shared" si="13"/>
        <v>63445.128666666664</v>
      </c>
      <c r="N45" s="97">
        <f t="shared" si="14"/>
        <v>1110.3675146258231</v>
      </c>
    </row>
    <row r="46" spans="1:15" x14ac:dyDescent="0.3">
      <c r="C46" s="95">
        <v>300</v>
      </c>
      <c r="D46" s="96">
        <f>AVERAGE(D32:F32)</f>
        <v>72676.12466666667</v>
      </c>
      <c r="E46" s="97">
        <f>STDEV(D32:F32)</f>
        <v>2030.7623077741873</v>
      </c>
      <c r="F46" s="98">
        <f t="shared" si="6"/>
        <v>4</v>
      </c>
      <c r="G46" s="96">
        <f t="shared" si="7"/>
        <v>54710.51</v>
      </c>
      <c r="H46" s="97">
        <f t="shared" si="8"/>
        <v>1562.805621941191</v>
      </c>
      <c r="I46" s="98">
        <f t="shared" si="9"/>
        <v>12</v>
      </c>
      <c r="J46" s="96">
        <f t="shared" si="10"/>
        <v>55130.389999999992</v>
      </c>
      <c r="K46" s="97">
        <f t="shared" si="11"/>
        <v>328.99765462993867</v>
      </c>
      <c r="L46" s="98">
        <f t="shared" si="12"/>
        <v>20</v>
      </c>
      <c r="M46" s="96">
        <f t="shared" si="13"/>
        <v>56814.71433333333</v>
      </c>
      <c r="N46" s="97">
        <f t="shared" si="14"/>
        <v>1408.096764033754</v>
      </c>
    </row>
    <row r="47" spans="1:15" x14ac:dyDescent="0.3">
      <c r="C47" s="95">
        <v>400</v>
      </c>
      <c r="D47" s="96">
        <f>AVERAGE(D33:F33)</f>
        <v>81497.494666666666</v>
      </c>
      <c r="E47" s="97">
        <f>STDEV(D33:F33)</f>
        <v>1102.7274361973248</v>
      </c>
      <c r="F47" s="98">
        <f t="shared" si="6"/>
        <v>5</v>
      </c>
      <c r="G47" s="96">
        <f t="shared" si="7"/>
        <v>54707.469666666671</v>
      </c>
      <c r="H47" s="97">
        <f t="shared" si="8"/>
        <v>1343.6460133447868</v>
      </c>
      <c r="I47" s="98">
        <f t="shared" si="9"/>
        <v>13</v>
      </c>
      <c r="J47" s="96">
        <f t="shared" si="10"/>
        <v>56339.411</v>
      </c>
      <c r="K47" s="97">
        <f t="shared" si="11"/>
        <v>1298.2245756967484</v>
      </c>
      <c r="L47" s="98">
        <f t="shared" si="12"/>
        <v>21</v>
      </c>
      <c r="M47" s="96">
        <f t="shared" si="13"/>
        <v>55590.979666666659</v>
      </c>
      <c r="N47" s="97">
        <f t="shared" si="14"/>
        <v>973.47268146277861</v>
      </c>
    </row>
    <row r="48" spans="1:15" x14ac:dyDescent="0.3">
      <c r="C48" s="99"/>
      <c r="D48" s="96"/>
      <c r="E48" s="97"/>
      <c r="F48" s="98">
        <f t="shared" si="6"/>
        <v>6</v>
      </c>
      <c r="G48" s="96">
        <f t="shared" si="7"/>
        <v>53306.469333333334</v>
      </c>
      <c r="H48" s="97">
        <f t="shared" si="8"/>
        <v>1533.0887422834762</v>
      </c>
      <c r="I48" s="98">
        <f t="shared" si="9"/>
        <v>14</v>
      </c>
      <c r="J48" s="96">
        <f t="shared" si="10"/>
        <v>55430.554000000004</v>
      </c>
      <c r="K48" s="97">
        <f t="shared" si="11"/>
        <v>1213.8901150116506</v>
      </c>
      <c r="L48" s="98">
        <f t="shared" si="12"/>
        <v>22</v>
      </c>
      <c r="M48" s="96">
        <f t="shared" si="13"/>
        <v>53898.832666666662</v>
      </c>
      <c r="N48" s="97">
        <f t="shared" si="14"/>
        <v>780.17494811121207</v>
      </c>
    </row>
    <row r="49" spans="1:14" x14ac:dyDescent="0.3">
      <c r="C49" s="99"/>
      <c r="D49" s="96"/>
      <c r="E49" s="97"/>
      <c r="F49" s="98">
        <f t="shared" si="6"/>
        <v>7</v>
      </c>
      <c r="G49" s="96">
        <f t="shared" si="7"/>
        <v>53912.558333333327</v>
      </c>
      <c r="H49" s="97">
        <f t="shared" si="8"/>
        <v>1248.76549748555</v>
      </c>
      <c r="I49" s="98">
        <f t="shared" si="9"/>
        <v>15</v>
      </c>
      <c r="J49" s="96">
        <f t="shared" si="10"/>
        <v>54647.155333333329</v>
      </c>
      <c r="K49" s="97">
        <f t="shared" si="11"/>
        <v>1317.3089422631033</v>
      </c>
      <c r="L49" s="98">
        <f t="shared" si="12"/>
        <v>23</v>
      </c>
      <c r="M49" s="96">
        <f t="shared" si="13"/>
        <v>55026.632666666665</v>
      </c>
      <c r="N49" s="97">
        <f t="shared" si="14"/>
        <v>1496.6266998701888</v>
      </c>
    </row>
    <row r="50" spans="1:14" x14ac:dyDescent="0.3">
      <c r="C50" s="100"/>
      <c r="D50" s="101"/>
      <c r="E50" s="102"/>
      <c r="F50" s="103">
        <f t="shared" si="6"/>
        <v>8</v>
      </c>
      <c r="G50" s="101">
        <f t="shared" si="7"/>
        <v>66554.464500000002</v>
      </c>
      <c r="H50" s="102">
        <f t="shared" si="8"/>
        <v>307.13253751515464</v>
      </c>
      <c r="I50" s="103">
        <f t="shared" si="9"/>
        <v>16</v>
      </c>
      <c r="J50" s="101">
        <f t="shared" si="10"/>
        <v>63894.116666666669</v>
      </c>
      <c r="K50" s="102">
        <f t="shared" si="11"/>
        <v>861.62834386545728</v>
      </c>
      <c r="L50" s="103">
        <f t="shared" si="12"/>
        <v>24</v>
      </c>
      <c r="M50" s="101">
        <f t="shared" si="13"/>
        <v>63587.779666666669</v>
      </c>
      <c r="N50" s="102">
        <f t="shared" si="14"/>
        <v>1231.9244715737775</v>
      </c>
    </row>
    <row r="51" spans="1:14" x14ac:dyDescent="0.3">
      <c r="A51" s="2"/>
      <c r="M51" s="33"/>
      <c r="N51" s="33"/>
    </row>
    <row r="52" spans="1:14" x14ac:dyDescent="0.3">
      <c r="A52" s="2" t="s">
        <v>32</v>
      </c>
      <c r="B52" s="206" t="s">
        <v>91</v>
      </c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</row>
    <row r="53" spans="1:14" x14ac:dyDescent="0.3">
      <c r="B53" s="2" t="s">
        <v>127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3">
      <c r="C55" s="108" t="s">
        <v>126</v>
      </c>
      <c r="D55" s="210" t="s">
        <v>125</v>
      </c>
      <c r="E55" s="210"/>
      <c r="F55" s="108" t="s">
        <v>20</v>
      </c>
      <c r="G55" s="109" t="s">
        <v>125</v>
      </c>
      <c r="H55" s="110"/>
      <c r="I55" s="111" t="s">
        <v>20</v>
      </c>
      <c r="J55" s="109" t="s">
        <v>125</v>
      </c>
      <c r="K55" s="111"/>
      <c r="L55" s="108" t="s">
        <v>20</v>
      </c>
      <c r="M55" s="109" t="s">
        <v>125</v>
      </c>
      <c r="N55" s="110"/>
    </row>
    <row r="56" spans="1:14" x14ac:dyDescent="0.3">
      <c r="C56" s="95">
        <v>0</v>
      </c>
      <c r="D56" s="96">
        <f>(D43-$D$43)</f>
        <v>0</v>
      </c>
      <c r="E56" s="104"/>
      <c r="F56" s="145">
        <f>F43</f>
        <v>1</v>
      </c>
      <c r="G56" s="96">
        <f>(G43-$D$43)</f>
        <v>3476.1116666666712</v>
      </c>
      <c r="H56" s="105"/>
      <c r="I56" s="145">
        <f>I43</f>
        <v>9</v>
      </c>
      <c r="J56" s="96">
        <f>(J43-$D$43)</f>
        <v>1728.7120000000068</v>
      </c>
      <c r="K56" s="104"/>
      <c r="L56" s="145">
        <f>L43</f>
        <v>17</v>
      </c>
      <c r="M56" s="96">
        <f>(M43-$D$43)</f>
        <v>1091.2030000000086</v>
      </c>
      <c r="N56" s="105"/>
    </row>
    <row r="57" spans="1:14" x14ac:dyDescent="0.3">
      <c r="C57" s="95">
        <v>100</v>
      </c>
      <c r="D57" s="96">
        <f>(D44-$D$43)</f>
        <v>4605.3330000000133</v>
      </c>
      <c r="E57" s="104"/>
      <c r="F57" s="98">
        <f t="shared" ref="F57:F63" si="15">F44</f>
        <v>2</v>
      </c>
      <c r="G57" s="96">
        <f t="shared" ref="G57:G63" si="16">(G44-$D$43)</f>
        <v>3569.5596666666752</v>
      </c>
      <c r="H57" s="105"/>
      <c r="I57" s="98">
        <f t="shared" ref="I57:I63" si="17">I44</f>
        <v>10</v>
      </c>
      <c r="J57" s="96">
        <f t="shared" ref="J57:J63" si="18">(J44-$D$43)</f>
        <v>2922.9333333333343</v>
      </c>
      <c r="K57" s="104"/>
      <c r="L57" s="98">
        <f t="shared" ref="L57:L63" si="19">L44</f>
        <v>18</v>
      </c>
      <c r="M57" s="96">
        <f t="shared" ref="M57:M63" si="20">(M44-$D$43)</f>
        <v>2885.0780000000086</v>
      </c>
      <c r="N57" s="105"/>
    </row>
    <row r="58" spans="1:14" x14ac:dyDescent="0.3">
      <c r="C58" s="95">
        <v>200</v>
      </c>
      <c r="D58" s="96">
        <f>(D45-$D$43)</f>
        <v>12708.191333333336</v>
      </c>
      <c r="E58" s="104"/>
      <c r="F58" s="98">
        <f t="shared" si="15"/>
        <v>3</v>
      </c>
      <c r="G58" s="96">
        <f t="shared" si="16"/>
        <v>1720.1209999999992</v>
      </c>
      <c r="H58" s="105"/>
      <c r="I58" s="98">
        <f t="shared" si="17"/>
        <v>11</v>
      </c>
      <c r="J58" s="96">
        <f t="shared" si="18"/>
        <v>5928.3476666666684</v>
      </c>
      <c r="K58" s="104"/>
      <c r="L58" s="98">
        <f t="shared" si="19"/>
        <v>19</v>
      </c>
      <c r="M58" s="96">
        <f t="shared" si="20"/>
        <v>10878.849000000002</v>
      </c>
      <c r="N58" s="105"/>
    </row>
    <row r="59" spans="1:14" x14ac:dyDescent="0.3">
      <c r="C59" s="95">
        <v>300</v>
      </c>
      <c r="D59" s="96">
        <f>(D46-$D$43)</f>
        <v>20109.845000000008</v>
      </c>
      <c r="E59" s="104"/>
      <c r="F59" s="98">
        <f t="shared" si="15"/>
        <v>4</v>
      </c>
      <c r="G59" s="96">
        <f t="shared" si="16"/>
        <v>2144.2303333333402</v>
      </c>
      <c r="H59" s="105"/>
      <c r="I59" s="98">
        <f t="shared" si="17"/>
        <v>12</v>
      </c>
      <c r="J59" s="96">
        <f t="shared" si="18"/>
        <v>2564.1103333333303</v>
      </c>
      <c r="K59" s="104"/>
      <c r="L59" s="98">
        <f t="shared" si="19"/>
        <v>20</v>
      </c>
      <c r="M59" s="96">
        <f t="shared" si="20"/>
        <v>4248.4346666666679</v>
      </c>
      <c r="N59" s="105"/>
    </row>
    <row r="60" spans="1:14" x14ac:dyDescent="0.3">
      <c r="A60" s="5"/>
      <c r="C60" s="95">
        <v>400</v>
      </c>
      <c r="D60" s="96">
        <f>(D47-$D$43)</f>
        <v>28931.215000000004</v>
      </c>
      <c r="E60" s="104"/>
      <c r="F60" s="98">
        <f t="shared" si="15"/>
        <v>5</v>
      </c>
      <c r="G60" s="96">
        <f t="shared" si="16"/>
        <v>2141.1900000000096</v>
      </c>
      <c r="H60" s="105"/>
      <c r="I60" s="98">
        <f t="shared" si="17"/>
        <v>13</v>
      </c>
      <c r="J60" s="96">
        <f t="shared" si="18"/>
        <v>3773.1313333333383</v>
      </c>
      <c r="K60" s="104"/>
      <c r="L60" s="98">
        <f t="shared" si="19"/>
        <v>21</v>
      </c>
      <c r="M60" s="96">
        <f t="shared" si="20"/>
        <v>3024.6999999999971</v>
      </c>
      <c r="N60" s="105"/>
    </row>
    <row r="61" spans="1:14" x14ac:dyDescent="0.3">
      <c r="A61" s="5"/>
      <c r="C61" s="99"/>
      <c r="D61" s="104"/>
      <c r="E61" s="104"/>
      <c r="F61" s="98">
        <f t="shared" si="15"/>
        <v>6</v>
      </c>
      <c r="G61" s="96">
        <f t="shared" si="16"/>
        <v>740.18966666667257</v>
      </c>
      <c r="H61" s="105"/>
      <c r="I61" s="98">
        <f t="shared" si="17"/>
        <v>14</v>
      </c>
      <c r="J61" s="96">
        <f t="shared" si="18"/>
        <v>2864.2743333333419</v>
      </c>
      <c r="K61" s="104"/>
      <c r="L61" s="98">
        <f t="shared" si="19"/>
        <v>22</v>
      </c>
      <c r="M61" s="96">
        <f t="shared" si="20"/>
        <v>1332.5529999999999</v>
      </c>
      <c r="N61" s="105"/>
    </row>
    <row r="62" spans="1:14" x14ac:dyDescent="0.3">
      <c r="A62" s="5"/>
      <c r="C62" s="99"/>
      <c r="D62" s="104"/>
      <c r="E62" s="104"/>
      <c r="F62" s="98">
        <f t="shared" si="15"/>
        <v>7</v>
      </c>
      <c r="G62" s="96">
        <f t="shared" si="16"/>
        <v>1346.2786666666652</v>
      </c>
      <c r="H62" s="105"/>
      <c r="I62" s="98">
        <f t="shared" si="17"/>
        <v>15</v>
      </c>
      <c r="J62" s="96">
        <f t="shared" si="18"/>
        <v>2080.8756666666668</v>
      </c>
      <c r="K62" s="104"/>
      <c r="L62" s="98">
        <f t="shared" si="19"/>
        <v>23</v>
      </c>
      <c r="M62" s="96">
        <f t="shared" si="20"/>
        <v>2460.3530000000028</v>
      </c>
      <c r="N62" s="105"/>
    </row>
    <row r="63" spans="1:14" x14ac:dyDescent="0.3">
      <c r="A63" s="5"/>
      <c r="C63" s="100"/>
      <c r="D63" s="106"/>
      <c r="E63" s="106"/>
      <c r="F63" s="103">
        <f t="shared" si="15"/>
        <v>8</v>
      </c>
      <c r="G63" s="101">
        <f t="shared" si="16"/>
        <v>13988.18483333334</v>
      </c>
      <c r="H63" s="107"/>
      <c r="I63" s="103">
        <f t="shared" si="17"/>
        <v>16</v>
      </c>
      <c r="J63" s="101">
        <f t="shared" si="18"/>
        <v>11327.837000000007</v>
      </c>
      <c r="K63" s="106"/>
      <c r="L63" s="103">
        <f t="shared" si="19"/>
        <v>24</v>
      </c>
      <c r="M63" s="101">
        <f t="shared" si="20"/>
        <v>11021.500000000007</v>
      </c>
      <c r="N63" s="107"/>
    </row>
    <row r="64" spans="1:14" x14ac:dyDescent="0.3">
      <c r="A64" s="79"/>
    </row>
    <row r="65" spans="1:16" x14ac:dyDescent="0.3">
      <c r="A65" s="80" t="s">
        <v>56</v>
      </c>
      <c r="B65" s="206" t="s">
        <v>47</v>
      </c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P65" s="73"/>
    </row>
    <row r="66" spans="1:16" x14ac:dyDescent="0.3">
      <c r="A66" s="79"/>
      <c r="B66" s="2"/>
      <c r="P66" s="73"/>
    </row>
    <row r="67" spans="1:16" x14ac:dyDescent="0.3">
      <c r="A67" s="79"/>
      <c r="B67" s="15"/>
      <c r="C67" s="17"/>
      <c r="D67" s="17"/>
      <c r="E67" s="17"/>
      <c r="F67" s="17"/>
      <c r="G67" s="17"/>
      <c r="H67" s="146"/>
      <c r="K67" s="2"/>
      <c r="L67" s="2"/>
      <c r="P67" s="73"/>
    </row>
    <row r="68" spans="1:16" x14ac:dyDescent="0.3">
      <c r="A68" s="79"/>
      <c r="B68" s="81"/>
      <c r="H68" s="147"/>
      <c r="J68" s="2" t="s">
        <v>65</v>
      </c>
      <c r="K68" s="2" t="s">
        <v>66</v>
      </c>
      <c r="L68" s="2"/>
      <c r="P68" s="73"/>
    </row>
    <row r="69" spans="1:16" ht="15" thickBot="1" x14ac:dyDescent="0.35">
      <c r="A69" s="79"/>
      <c r="B69" s="81"/>
      <c r="H69" s="147"/>
    </row>
    <row r="70" spans="1:16" ht="15" thickBot="1" x14ac:dyDescent="0.35">
      <c r="A70" s="79"/>
      <c r="B70" s="81"/>
      <c r="H70" s="147"/>
      <c r="K70" s="2" t="s">
        <v>63</v>
      </c>
      <c r="L70" s="82">
        <v>73.367000000000004</v>
      </c>
    </row>
    <row r="71" spans="1:16" ht="15" thickBot="1" x14ac:dyDescent="0.35">
      <c r="A71" s="79"/>
      <c r="B71" s="81"/>
      <c r="H71" s="147"/>
      <c r="K71" s="2" t="s">
        <v>64</v>
      </c>
      <c r="L71" s="82">
        <v>-1402.5</v>
      </c>
    </row>
    <row r="72" spans="1:16" x14ac:dyDescent="0.3">
      <c r="A72" s="79"/>
      <c r="B72" s="81"/>
      <c r="F72" s="83"/>
      <c r="H72" s="147"/>
    </row>
    <row r="73" spans="1:16" x14ac:dyDescent="0.3">
      <c r="A73" s="79"/>
      <c r="B73" s="81"/>
      <c r="D73" s="83"/>
      <c r="E73" s="3" t="s">
        <v>36</v>
      </c>
      <c r="F73" s="84"/>
      <c r="H73" s="147"/>
      <c r="J73" s="2" t="s">
        <v>124</v>
      </c>
      <c r="K73" s="2" t="s">
        <v>111</v>
      </c>
    </row>
    <row r="74" spans="1:16" x14ac:dyDescent="0.3">
      <c r="A74" s="79"/>
      <c r="B74" s="81"/>
      <c r="D74" s="83"/>
      <c r="F74" s="84"/>
      <c r="H74" s="147"/>
      <c r="K74" s="2" t="s">
        <v>109</v>
      </c>
    </row>
    <row r="75" spans="1:16" x14ac:dyDescent="0.3">
      <c r="A75" s="79"/>
      <c r="B75" s="81"/>
      <c r="D75" s="3" t="s">
        <v>35</v>
      </c>
      <c r="F75" s="84"/>
      <c r="H75" s="147"/>
      <c r="K75" s="2" t="s">
        <v>110</v>
      </c>
    </row>
    <row r="76" spans="1:16" x14ac:dyDescent="0.3">
      <c r="A76" s="79"/>
      <c r="B76" s="81"/>
      <c r="H76" s="147"/>
    </row>
    <row r="77" spans="1:16" x14ac:dyDescent="0.3">
      <c r="A77" s="79"/>
      <c r="B77" s="81"/>
      <c r="H77" s="147"/>
    </row>
    <row r="78" spans="1:16" x14ac:dyDescent="0.3">
      <c r="A78" s="79"/>
      <c r="B78" s="81"/>
      <c r="H78" s="147"/>
    </row>
    <row r="79" spans="1:16" x14ac:dyDescent="0.3">
      <c r="A79" s="79"/>
      <c r="B79" s="81"/>
      <c r="H79" s="147"/>
    </row>
    <row r="80" spans="1:16" x14ac:dyDescent="0.3">
      <c r="A80" s="79"/>
      <c r="B80" s="81"/>
      <c r="H80" s="147"/>
    </row>
    <row r="81" spans="1:16" x14ac:dyDescent="0.3">
      <c r="B81" s="81"/>
      <c r="H81" s="147"/>
      <c r="P81" s="73"/>
    </row>
    <row r="82" spans="1:16" x14ac:dyDescent="0.3">
      <c r="A82" s="79"/>
      <c r="B82" s="85"/>
      <c r="C82" s="86"/>
      <c r="D82" s="86"/>
      <c r="E82" s="86"/>
      <c r="F82" s="86"/>
      <c r="G82" s="86"/>
      <c r="H82" s="148"/>
      <c r="P82" s="73"/>
    </row>
    <row r="83" spans="1:16" x14ac:dyDescent="0.3">
      <c r="A83" s="79"/>
      <c r="P83" s="73"/>
    </row>
    <row r="84" spans="1:16" x14ac:dyDescent="0.3">
      <c r="A84" s="2" t="s">
        <v>34</v>
      </c>
      <c r="B84" s="6" t="s">
        <v>48</v>
      </c>
    </row>
    <row r="85" spans="1:16" x14ac:dyDescent="0.3">
      <c r="A85" s="2"/>
      <c r="B85" s="136" t="s">
        <v>62</v>
      </c>
    </row>
    <row r="86" spans="1:16" x14ac:dyDescent="0.3">
      <c r="A86" s="2"/>
      <c r="B86" s="6"/>
    </row>
    <row r="87" spans="1:16" x14ac:dyDescent="0.3">
      <c r="A87" s="79"/>
      <c r="B87" s="194" t="s">
        <v>38</v>
      </c>
      <c r="C87" s="194"/>
      <c r="D87" s="194"/>
      <c r="E87" s="194"/>
      <c r="F87" s="194"/>
      <c r="G87" s="194"/>
      <c r="H87" s="194"/>
      <c r="I87" s="194"/>
      <c r="J87" s="194"/>
      <c r="K87" s="2"/>
      <c r="L87" s="2"/>
      <c r="M87" s="2"/>
      <c r="N87" s="2"/>
      <c r="O87" s="79"/>
    </row>
    <row r="88" spans="1:16" ht="15" thickBot="1" x14ac:dyDescent="0.35">
      <c r="A88" s="79"/>
      <c r="B88" s="87" t="s">
        <v>1</v>
      </c>
      <c r="C88" s="87" t="s">
        <v>11</v>
      </c>
      <c r="D88" s="5"/>
      <c r="F88" s="155" t="s">
        <v>142</v>
      </c>
      <c r="G88" s="87" t="s">
        <v>11</v>
      </c>
      <c r="J88" s="137"/>
      <c r="L88" s="5"/>
      <c r="N88" s="5"/>
      <c r="O88" s="79"/>
    </row>
    <row r="89" spans="1:16" x14ac:dyDescent="0.3">
      <c r="A89" s="79"/>
      <c r="B89" s="88">
        <v>0</v>
      </c>
      <c r="C89" s="33">
        <f>(D56-$L$71)/$L$70</f>
        <v>19.1162239153843</v>
      </c>
      <c r="D89" s="73"/>
      <c r="F89" s="33">
        <v>1</v>
      </c>
      <c r="G89" s="33">
        <f>(G56-$L$71)/$L$70</f>
        <v>66.49599502046793</v>
      </c>
      <c r="J89" s="12"/>
      <c r="N89" s="73"/>
      <c r="O89" s="79"/>
    </row>
    <row r="90" spans="1:16" x14ac:dyDescent="0.3">
      <c r="A90" s="79"/>
      <c r="B90" s="88">
        <v>100</v>
      </c>
      <c r="C90" s="33">
        <f>(D57-$L$71)/$L$70</f>
        <v>81.887401692859356</v>
      </c>
      <c r="D90" s="73"/>
      <c r="F90" s="33">
        <v>2</v>
      </c>
      <c r="G90" s="33">
        <f t="shared" ref="G90:G95" si="21">(G57-$L$71)/$L$70</f>
        <v>67.769701182638997</v>
      </c>
      <c r="J90" s="12"/>
      <c r="N90" s="73"/>
      <c r="O90" s="79"/>
    </row>
    <row r="91" spans="1:16" x14ac:dyDescent="0.3">
      <c r="A91" s="79"/>
      <c r="B91" s="88">
        <v>200</v>
      </c>
      <c r="C91" s="33">
        <f>(D58-$L$71)/$L$70</f>
        <v>192.33022112575594</v>
      </c>
      <c r="D91" s="73"/>
      <c r="F91" s="33">
        <v>3</v>
      </c>
      <c r="G91" s="33">
        <f t="shared" si="21"/>
        <v>42.561655785298555</v>
      </c>
      <c r="J91" s="12"/>
      <c r="K91" s="152"/>
      <c r="N91" s="73"/>
      <c r="O91" s="79"/>
    </row>
    <row r="92" spans="1:16" x14ac:dyDescent="0.3">
      <c r="A92" s="79"/>
      <c r="B92" s="88">
        <v>300</v>
      </c>
      <c r="C92" s="33">
        <f>(D59-$L$71)/$L$70</f>
        <v>293.21554649910735</v>
      </c>
      <c r="D92" s="73"/>
      <c r="F92" s="33">
        <v>4</v>
      </c>
      <c r="G92" s="33">
        <f t="shared" si="21"/>
        <v>48.342311029936347</v>
      </c>
      <c r="J92" s="12"/>
      <c r="N92" s="73"/>
      <c r="O92" s="79"/>
    </row>
    <row r="93" spans="1:16" x14ac:dyDescent="0.3">
      <c r="A93" s="79"/>
      <c r="B93" s="88">
        <v>400</v>
      </c>
      <c r="C93" s="33">
        <f>(D60-$L$71)/$L$70</f>
        <v>413.45175623918112</v>
      </c>
      <c r="D93" s="73"/>
      <c r="F93" s="33">
        <v>5</v>
      </c>
      <c r="G93" s="33">
        <f t="shared" si="21"/>
        <v>48.300870963784938</v>
      </c>
      <c r="J93" s="12"/>
      <c r="K93" s="152"/>
      <c r="N93" s="73"/>
      <c r="O93" s="79"/>
    </row>
    <row r="94" spans="1:16" x14ac:dyDescent="0.3">
      <c r="A94" s="79"/>
      <c r="B94" s="89"/>
      <c r="C94" s="50"/>
      <c r="D94" s="73"/>
      <c r="F94" s="33">
        <v>6</v>
      </c>
      <c r="G94" s="33">
        <f t="shared" si="21"/>
        <v>29.205087664299651</v>
      </c>
      <c r="J94" s="12"/>
      <c r="N94" s="73"/>
      <c r="O94" s="79"/>
      <c r="P94" s="73"/>
    </row>
    <row r="95" spans="1:16" x14ac:dyDescent="0.3">
      <c r="A95" s="79"/>
      <c r="B95" s="89"/>
      <c r="C95" s="50"/>
      <c r="D95" s="73"/>
      <c r="F95" s="33">
        <v>7</v>
      </c>
      <c r="G95" s="33">
        <f t="shared" si="21"/>
        <v>37.46614508793688</v>
      </c>
      <c r="J95" s="12"/>
      <c r="K95" s="152"/>
      <c r="N95" s="73"/>
      <c r="O95" s="79"/>
      <c r="P95" s="73"/>
    </row>
    <row r="96" spans="1:16" x14ac:dyDescent="0.3">
      <c r="A96" s="79"/>
      <c r="B96" s="89"/>
      <c r="C96" s="50"/>
      <c r="D96" s="73"/>
      <c r="F96" s="33">
        <v>8</v>
      </c>
      <c r="G96" s="33">
        <f>(G63-$L$71)/$L$70</f>
        <v>209.77666843858054</v>
      </c>
      <c r="J96" s="12"/>
      <c r="N96" s="73"/>
      <c r="O96" s="79"/>
      <c r="P96" s="73"/>
    </row>
    <row r="97" spans="1:16" x14ac:dyDescent="0.3">
      <c r="A97" s="79"/>
      <c r="B97" s="2"/>
      <c r="C97" s="2"/>
      <c r="D97" s="2"/>
      <c r="F97" s="33">
        <v>9</v>
      </c>
      <c r="G97" s="33">
        <f>(J56-$L$71)/$L$70</f>
        <v>42.678752027478382</v>
      </c>
      <c r="J97" s="12"/>
      <c r="K97" s="152"/>
      <c r="P97" s="73"/>
    </row>
    <row r="98" spans="1:16" x14ac:dyDescent="0.3">
      <c r="A98" s="79"/>
      <c r="B98" s="2"/>
      <c r="C98" s="2"/>
      <c r="D98" s="2"/>
      <c r="F98" s="33">
        <v>10</v>
      </c>
      <c r="G98" s="33">
        <f>(J57-$L$71)/$L$70</f>
        <v>58.956115601473876</v>
      </c>
      <c r="J98" s="12"/>
      <c r="P98" s="73"/>
    </row>
    <row r="99" spans="1:16" x14ac:dyDescent="0.3">
      <c r="A99" s="79"/>
      <c r="B99" s="2"/>
      <c r="C99" s="2"/>
      <c r="D99" s="2"/>
      <c r="F99" s="33">
        <v>11</v>
      </c>
      <c r="G99" s="33">
        <f t="shared" ref="G99:G104" si="22">(J58-$L$71)/$L$70</f>
        <v>99.920232075274555</v>
      </c>
      <c r="J99" s="12"/>
      <c r="K99" s="152"/>
      <c r="P99" s="73"/>
    </row>
    <row r="100" spans="1:16" x14ac:dyDescent="0.3">
      <c r="F100" s="33">
        <v>12</v>
      </c>
      <c r="G100" s="33">
        <f t="shared" si="22"/>
        <v>54.065320012176187</v>
      </c>
      <c r="J100" s="12"/>
    </row>
    <row r="101" spans="1:16" x14ac:dyDescent="0.3">
      <c r="F101" s="33">
        <v>13</v>
      </c>
      <c r="G101" s="33">
        <f t="shared" si="22"/>
        <v>70.544404614245337</v>
      </c>
      <c r="J101" s="12"/>
      <c r="K101" s="152"/>
    </row>
    <row r="102" spans="1:16" x14ac:dyDescent="0.3">
      <c r="F102" s="33">
        <v>14</v>
      </c>
      <c r="G102" s="33">
        <f t="shared" si="22"/>
        <v>58.156587203147758</v>
      </c>
      <c r="J102" s="12"/>
    </row>
    <row r="103" spans="1:16" x14ac:dyDescent="0.3">
      <c r="F103" s="33">
        <v>15</v>
      </c>
      <c r="G103" s="33">
        <f t="shared" si="22"/>
        <v>47.478780196364397</v>
      </c>
      <c r="J103" s="12"/>
      <c r="K103" s="152"/>
    </row>
    <row r="104" spans="1:16" x14ac:dyDescent="0.3">
      <c r="F104" s="33">
        <v>16</v>
      </c>
      <c r="G104" s="33">
        <f t="shared" si="22"/>
        <v>173.51584499843261</v>
      </c>
      <c r="J104" s="12"/>
    </row>
    <row r="105" spans="1:16" x14ac:dyDescent="0.3">
      <c r="F105" s="33">
        <v>17</v>
      </c>
      <c r="G105" s="33">
        <f>(M56-$L$71)/$L$70</f>
        <v>33.989436667711757</v>
      </c>
      <c r="J105" s="33"/>
      <c r="K105" s="152"/>
    </row>
    <row r="106" spans="1:16" x14ac:dyDescent="0.3">
      <c r="F106" s="33">
        <v>18</v>
      </c>
      <c r="G106" s="33">
        <f t="shared" ref="G106:G112" si="23">(M57-$L$71)/$L$70</f>
        <v>58.440143388717111</v>
      </c>
      <c r="K106" s="152"/>
    </row>
    <row r="107" spans="1:16" x14ac:dyDescent="0.3">
      <c r="F107" s="33">
        <v>19</v>
      </c>
      <c r="G107" s="33">
        <f t="shared" si="23"/>
        <v>167.39609088554801</v>
      </c>
      <c r="K107" s="152"/>
    </row>
    <row r="108" spans="1:16" x14ac:dyDescent="0.3">
      <c r="F108" s="33">
        <v>20</v>
      </c>
      <c r="G108" s="33">
        <f t="shared" si="23"/>
        <v>77.022839514586494</v>
      </c>
      <c r="J108" s="12"/>
      <c r="K108" s="152"/>
    </row>
    <row r="109" spans="1:16" x14ac:dyDescent="0.3">
      <c r="F109" s="33">
        <v>21</v>
      </c>
      <c r="G109" s="33">
        <f t="shared" si="23"/>
        <v>60.343206073575267</v>
      </c>
      <c r="J109" s="12"/>
    </row>
    <row r="110" spans="1:16" x14ac:dyDescent="0.3">
      <c r="F110" s="33">
        <v>22</v>
      </c>
      <c r="G110" s="33">
        <f t="shared" si="23"/>
        <v>37.279062793899158</v>
      </c>
      <c r="J110" s="12"/>
      <c r="K110" s="152"/>
    </row>
    <row r="111" spans="1:16" x14ac:dyDescent="0.3">
      <c r="F111" s="33">
        <v>23</v>
      </c>
      <c r="G111" s="33">
        <f t="shared" si="23"/>
        <v>52.651096542042097</v>
      </c>
      <c r="J111" s="12"/>
    </row>
    <row r="112" spans="1:16" x14ac:dyDescent="0.3">
      <c r="F112" s="33">
        <v>24</v>
      </c>
      <c r="G112" s="33">
        <f t="shared" si="23"/>
        <v>169.34043916202117</v>
      </c>
      <c r="J112" s="12"/>
      <c r="K112" s="152"/>
    </row>
    <row r="114" spans="1:3" x14ac:dyDescent="0.3">
      <c r="A114" s="2" t="s">
        <v>99</v>
      </c>
      <c r="B114" s="2" t="s">
        <v>102</v>
      </c>
    </row>
    <row r="115" spans="1:3" x14ac:dyDescent="0.3">
      <c r="A115" s="2"/>
      <c r="C115" s="3" t="s">
        <v>96</v>
      </c>
    </row>
    <row r="116" spans="1:3" x14ac:dyDescent="0.3">
      <c r="A116" s="2"/>
      <c r="C116" s="3" t="s">
        <v>113</v>
      </c>
    </row>
    <row r="117" spans="1:3" x14ac:dyDescent="0.3">
      <c r="A117" s="2"/>
      <c r="C117" s="3" t="s">
        <v>100</v>
      </c>
    </row>
    <row r="118" spans="1:3" x14ac:dyDescent="0.3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8"/>
  <sheetViews>
    <sheetView topLeftCell="A67" workbookViewId="0">
      <selection activeCell="B6" sqref="B6"/>
    </sheetView>
  </sheetViews>
  <sheetFormatPr defaultColWidth="9.109375" defaultRowHeight="14.4" x14ac:dyDescent="0.3"/>
  <cols>
    <col min="1" max="1" width="11.5546875" style="3" customWidth="1"/>
    <col min="2" max="2" width="10.109375" style="3" customWidth="1"/>
    <col min="3" max="3" width="13.88671875" style="3" customWidth="1"/>
    <col min="4" max="4" width="11.109375" style="3" customWidth="1"/>
    <col min="5" max="5" width="10.44140625" style="3" customWidth="1"/>
    <col min="6" max="6" width="10.88671875" style="3" customWidth="1"/>
    <col min="7" max="7" width="11.33203125" style="3" customWidth="1"/>
    <col min="8" max="8" width="10.44140625" style="3" customWidth="1"/>
    <col min="9" max="9" width="10.88671875" style="3" customWidth="1"/>
    <col min="10" max="10" width="11.109375" style="3" customWidth="1"/>
    <col min="11" max="11" width="10.44140625" style="3" customWidth="1"/>
    <col min="12" max="12" width="11.109375" style="3" customWidth="1"/>
    <col min="13" max="13" width="11.44140625" style="3" customWidth="1"/>
    <col min="14" max="14" width="12.109375" style="3" customWidth="1"/>
    <col min="15" max="16" width="9.109375" style="3"/>
    <col min="17" max="17" width="10.6640625" style="3" customWidth="1"/>
    <col min="18" max="18" width="9.109375" style="3"/>
    <col min="19" max="30" width="9.5546875" style="3" bestFit="1" customWidth="1"/>
    <col min="31" max="16384" width="9.109375" style="3"/>
  </cols>
  <sheetData>
    <row r="1" spans="1:15" ht="15.6" x14ac:dyDescent="0.3">
      <c r="A1" s="1" t="s">
        <v>107</v>
      </c>
      <c r="K1" s="2" t="s">
        <v>54</v>
      </c>
    </row>
    <row r="2" spans="1:15" x14ac:dyDescent="0.3">
      <c r="K2" s="2" t="s">
        <v>122</v>
      </c>
    </row>
    <row r="3" spans="1:15" x14ac:dyDescent="0.3">
      <c r="A3" s="2" t="s">
        <v>59</v>
      </c>
      <c r="B3" s="4">
        <v>2</v>
      </c>
      <c r="C3" s="5"/>
      <c r="K3" s="2" t="s">
        <v>81</v>
      </c>
    </row>
    <row r="4" spans="1:15" x14ac:dyDescent="0.3">
      <c r="A4" s="2" t="s">
        <v>52</v>
      </c>
      <c r="B4" s="153">
        <v>44589</v>
      </c>
      <c r="C4" s="5"/>
      <c r="K4" s="2" t="s">
        <v>123</v>
      </c>
    </row>
    <row r="5" spans="1:15" x14ac:dyDescent="0.3">
      <c r="A5" s="2" t="s">
        <v>5</v>
      </c>
      <c r="B5" s="154" t="s">
        <v>214</v>
      </c>
      <c r="C5" s="158" t="s">
        <v>150</v>
      </c>
      <c r="K5" s="2" t="s">
        <v>82</v>
      </c>
    </row>
    <row r="6" spans="1:15" x14ac:dyDescent="0.3">
      <c r="A6" s="2" t="s">
        <v>53</v>
      </c>
      <c r="B6" s="2" t="s">
        <v>10</v>
      </c>
      <c r="K6" s="2" t="s">
        <v>55</v>
      </c>
    </row>
    <row r="7" spans="1:15" x14ac:dyDescent="0.3">
      <c r="B7" s="2" t="s">
        <v>9</v>
      </c>
    </row>
    <row r="8" spans="1:15" x14ac:dyDescent="0.3">
      <c r="A8" s="2"/>
      <c r="B8" s="3" t="s">
        <v>37</v>
      </c>
    </row>
    <row r="9" spans="1:15" x14ac:dyDescent="0.3">
      <c r="A9" s="22"/>
    </row>
    <row r="10" spans="1:15" x14ac:dyDescent="0.3">
      <c r="A10" s="2" t="s">
        <v>23</v>
      </c>
      <c r="B10" s="2" t="s">
        <v>45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 ht="15" thickBot="1" x14ac:dyDescent="0.35">
      <c r="C12" s="23"/>
      <c r="D12" s="24">
        <v>1</v>
      </c>
      <c r="E12" s="24">
        <v>2</v>
      </c>
      <c r="F12" s="24">
        <v>3</v>
      </c>
      <c r="G12" s="24">
        <v>4</v>
      </c>
      <c r="H12" s="24">
        <v>5</v>
      </c>
      <c r="I12" s="24">
        <v>6</v>
      </c>
      <c r="J12" s="24">
        <v>7</v>
      </c>
      <c r="K12" s="24">
        <v>8</v>
      </c>
      <c r="L12" s="24">
        <v>9</v>
      </c>
      <c r="M12" s="24">
        <v>10</v>
      </c>
      <c r="N12" s="24">
        <v>11</v>
      </c>
      <c r="O12" s="24">
        <v>12</v>
      </c>
    </row>
    <row r="13" spans="1:15" ht="15" thickBot="1" x14ac:dyDescent="0.35">
      <c r="C13" s="25"/>
      <c r="D13" s="202" t="s">
        <v>24</v>
      </c>
      <c r="E13" s="195"/>
      <c r="F13" s="195"/>
      <c r="G13" s="195" t="s">
        <v>20</v>
      </c>
      <c r="H13" s="195"/>
      <c r="I13" s="195"/>
      <c r="J13" s="195" t="s">
        <v>20</v>
      </c>
      <c r="K13" s="195"/>
      <c r="L13" s="195"/>
      <c r="M13" s="196" t="s">
        <v>20</v>
      </c>
      <c r="N13" s="197"/>
      <c r="O13" s="198"/>
    </row>
    <row r="14" spans="1:15" x14ac:dyDescent="0.3">
      <c r="C14" s="26" t="s">
        <v>12</v>
      </c>
      <c r="D14" s="27">
        <v>0</v>
      </c>
      <c r="E14" s="28">
        <v>0</v>
      </c>
      <c r="F14" s="29">
        <v>0</v>
      </c>
      <c r="G14" s="10">
        <v>25</v>
      </c>
      <c r="H14" s="10">
        <f t="shared" ref="H14:H21" si="0">G14</f>
        <v>25</v>
      </c>
      <c r="I14" s="10">
        <f t="shared" ref="I14:I21" si="1">G14</f>
        <v>25</v>
      </c>
      <c r="J14" s="30">
        <v>33</v>
      </c>
      <c r="K14" s="10">
        <f t="shared" ref="K14:K21" si="2">J14</f>
        <v>33</v>
      </c>
      <c r="L14" s="31">
        <f t="shared" ref="L14:L21" si="3">J14</f>
        <v>33</v>
      </c>
      <c r="M14" s="10">
        <v>41</v>
      </c>
      <c r="N14" s="10">
        <f t="shared" ref="N14:N21" si="4">M14</f>
        <v>41</v>
      </c>
      <c r="O14" s="32">
        <f t="shared" ref="O14:O21" si="5">M14</f>
        <v>41</v>
      </c>
    </row>
    <row r="15" spans="1:15" x14ac:dyDescent="0.3">
      <c r="C15" s="35" t="s">
        <v>13</v>
      </c>
      <c r="D15" s="36">
        <v>100</v>
      </c>
      <c r="E15" s="37">
        <v>100</v>
      </c>
      <c r="F15" s="38">
        <v>100</v>
      </c>
      <c r="G15" s="21">
        <v>26</v>
      </c>
      <c r="H15" s="21">
        <f t="shared" si="0"/>
        <v>26</v>
      </c>
      <c r="I15" s="21">
        <f t="shared" si="1"/>
        <v>26</v>
      </c>
      <c r="J15" s="39">
        <v>34</v>
      </c>
      <c r="K15" s="21">
        <f t="shared" si="2"/>
        <v>34</v>
      </c>
      <c r="L15" s="40">
        <f t="shared" si="3"/>
        <v>34</v>
      </c>
      <c r="M15" s="21">
        <v>42</v>
      </c>
      <c r="N15" s="21">
        <f t="shared" si="4"/>
        <v>42</v>
      </c>
      <c r="O15" s="41">
        <f t="shared" si="5"/>
        <v>42</v>
      </c>
    </row>
    <row r="16" spans="1:15" x14ac:dyDescent="0.3">
      <c r="C16" s="42" t="s">
        <v>14</v>
      </c>
      <c r="D16" s="43">
        <v>200</v>
      </c>
      <c r="E16" s="33">
        <v>200</v>
      </c>
      <c r="F16" s="34">
        <v>200</v>
      </c>
      <c r="G16" s="4">
        <v>27</v>
      </c>
      <c r="H16" s="4">
        <f t="shared" si="0"/>
        <v>27</v>
      </c>
      <c r="I16" s="4">
        <f t="shared" si="1"/>
        <v>27</v>
      </c>
      <c r="J16" s="16">
        <v>35</v>
      </c>
      <c r="K16" s="4">
        <f t="shared" si="2"/>
        <v>35</v>
      </c>
      <c r="L16" s="44">
        <f t="shared" si="3"/>
        <v>35</v>
      </c>
      <c r="M16" s="4">
        <v>43</v>
      </c>
      <c r="N16" s="4">
        <f t="shared" si="4"/>
        <v>43</v>
      </c>
      <c r="O16" s="45">
        <f t="shared" si="5"/>
        <v>43</v>
      </c>
    </row>
    <row r="17" spans="1:15" x14ac:dyDescent="0.3">
      <c r="C17" s="35" t="s">
        <v>15</v>
      </c>
      <c r="D17" s="36">
        <v>300</v>
      </c>
      <c r="E17" s="37">
        <v>300</v>
      </c>
      <c r="F17" s="38">
        <v>300</v>
      </c>
      <c r="G17" s="21">
        <v>28</v>
      </c>
      <c r="H17" s="21">
        <f t="shared" si="0"/>
        <v>28</v>
      </c>
      <c r="I17" s="21">
        <f t="shared" si="1"/>
        <v>28</v>
      </c>
      <c r="J17" s="39">
        <v>36</v>
      </c>
      <c r="K17" s="21">
        <f t="shared" si="2"/>
        <v>36</v>
      </c>
      <c r="L17" s="40">
        <f t="shared" si="3"/>
        <v>36</v>
      </c>
      <c r="M17" s="21">
        <v>44</v>
      </c>
      <c r="N17" s="21">
        <f t="shared" si="4"/>
        <v>44</v>
      </c>
      <c r="O17" s="41">
        <f t="shared" si="5"/>
        <v>44</v>
      </c>
    </row>
    <row r="18" spans="1:15" x14ac:dyDescent="0.3">
      <c r="C18" s="42" t="s">
        <v>16</v>
      </c>
      <c r="D18" s="43">
        <v>400</v>
      </c>
      <c r="E18" s="33">
        <v>400</v>
      </c>
      <c r="F18" s="34">
        <v>400</v>
      </c>
      <c r="G18" s="4">
        <v>29</v>
      </c>
      <c r="H18" s="4">
        <f t="shared" si="0"/>
        <v>29</v>
      </c>
      <c r="I18" s="4">
        <f t="shared" si="1"/>
        <v>29</v>
      </c>
      <c r="J18" s="16">
        <v>37</v>
      </c>
      <c r="K18" s="4">
        <f t="shared" si="2"/>
        <v>37</v>
      </c>
      <c r="L18" s="44">
        <f t="shared" si="3"/>
        <v>37</v>
      </c>
      <c r="M18" s="4">
        <v>45</v>
      </c>
      <c r="N18" s="4">
        <f t="shared" si="4"/>
        <v>45</v>
      </c>
      <c r="O18" s="45">
        <f t="shared" si="5"/>
        <v>45</v>
      </c>
    </row>
    <row r="19" spans="1:15" x14ac:dyDescent="0.3">
      <c r="C19" s="35" t="s">
        <v>17</v>
      </c>
      <c r="D19" s="46"/>
      <c r="E19" s="47"/>
      <c r="F19" s="48"/>
      <c r="G19" s="21">
        <v>30</v>
      </c>
      <c r="H19" s="21">
        <f t="shared" si="0"/>
        <v>30</v>
      </c>
      <c r="I19" s="21">
        <f t="shared" si="1"/>
        <v>30</v>
      </c>
      <c r="J19" s="39">
        <v>38</v>
      </c>
      <c r="K19" s="21">
        <f t="shared" si="2"/>
        <v>38</v>
      </c>
      <c r="L19" s="40">
        <f t="shared" si="3"/>
        <v>38</v>
      </c>
      <c r="M19" s="21">
        <v>46</v>
      </c>
      <c r="N19" s="21">
        <f t="shared" si="4"/>
        <v>46</v>
      </c>
      <c r="O19" s="41">
        <f t="shared" si="5"/>
        <v>46</v>
      </c>
    </row>
    <row r="20" spans="1:15" x14ac:dyDescent="0.3">
      <c r="C20" s="42" t="s">
        <v>18</v>
      </c>
      <c r="D20" s="49"/>
      <c r="E20" s="50"/>
      <c r="F20" s="51"/>
      <c r="G20" s="4">
        <v>31</v>
      </c>
      <c r="H20" s="4">
        <f t="shared" si="0"/>
        <v>31</v>
      </c>
      <c r="I20" s="4">
        <f t="shared" si="1"/>
        <v>31</v>
      </c>
      <c r="J20" s="16">
        <v>39</v>
      </c>
      <c r="K20" s="4">
        <f t="shared" si="2"/>
        <v>39</v>
      </c>
      <c r="L20" s="44">
        <f t="shared" si="3"/>
        <v>39</v>
      </c>
      <c r="M20" s="4">
        <v>47</v>
      </c>
      <c r="N20" s="4">
        <f t="shared" si="4"/>
        <v>47</v>
      </c>
      <c r="O20" s="45">
        <f t="shared" si="5"/>
        <v>47</v>
      </c>
    </row>
    <row r="21" spans="1:15" ht="15" thickBot="1" x14ac:dyDescent="0.35">
      <c r="C21" s="52" t="s">
        <v>19</v>
      </c>
      <c r="D21" s="53"/>
      <c r="E21" s="54"/>
      <c r="F21" s="55"/>
      <c r="G21" s="11">
        <v>32</v>
      </c>
      <c r="H21" s="11">
        <f t="shared" si="0"/>
        <v>32</v>
      </c>
      <c r="I21" s="11">
        <f t="shared" si="1"/>
        <v>32</v>
      </c>
      <c r="J21" s="56">
        <v>40</v>
      </c>
      <c r="K21" s="11">
        <f t="shared" si="2"/>
        <v>40</v>
      </c>
      <c r="L21" s="57">
        <f t="shared" si="3"/>
        <v>40</v>
      </c>
      <c r="M21" s="11">
        <v>48</v>
      </c>
      <c r="N21" s="11">
        <f t="shared" si="4"/>
        <v>48</v>
      </c>
      <c r="O21" s="58">
        <f t="shared" si="5"/>
        <v>48</v>
      </c>
    </row>
    <row r="24" spans="1:15" x14ac:dyDescent="0.3">
      <c r="A24" s="2" t="s">
        <v>25</v>
      </c>
      <c r="B24" s="2" t="s">
        <v>33</v>
      </c>
    </row>
    <row r="25" spans="1:15" x14ac:dyDescent="0.3">
      <c r="B25" s="2" t="s">
        <v>26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 ht="15" thickBot="1" x14ac:dyDescent="0.35"/>
    <row r="27" spans="1:15" ht="15" thickBot="1" x14ac:dyDescent="0.35">
      <c r="D27" s="199" t="s">
        <v>9</v>
      </c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1"/>
    </row>
    <row r="28" spans="1:15" ht="15" thickBot="1" x14ac:dyDescent="0.35">
      <c r="B28" s="59"/>
      <c r="C28" s="3" t="s">
        <v>213</v>
      </c>
      <c r="D28" s="60">
        <v>1</v>
      </c>
      <c r="E28" s="9">
        <v>2</v>
      </c>
      <c r="F28" s="9">
        <v>3</v>
      </c>
      <c r="G28" s="61">
        <v>4</v>
      </c>
      <c r="H28" s="9">
        <v>5</v>
      </c>
      <c r="I28" s="62">
        <v>6</v>
      </c>
      <c r="J28" s="9">
        <v>7</v>
      </c>
      <c r="K28" s="9">
        <v>8</v>
      </c>
      <c r="L28" s="9">
        <v>9</v>
      </c>
      <c r="M28" s="61">
        <v>10</v>
      </c>
      <c r="N28" s="9">
        <v>11</v>
      </c>
      <c r="O28" s="63">
        <v>12</v>
      </c>
    </row>
    <row r="29" spans="1:15" x14ac:dyDescent="0.3">
      <c r="C29" s="3">
        <v>21.5</v>
      </c>
      <c r="D29" s="64">
        <v>50824.233999999997</v>
      </c>
      <c r="E29" s="65">
        <v>49953.07</v>
      </c>
      <c r="F29" s="65">
        <v>52039.796000000002</v>
      </c>
      <c r="G29" s="66">
        <v>56588.531000000003</v>
      </c>
      <c r="H29" s="65">
        <v>56632.855000000003</v>
      </c>
      <c r="I29" s="67">
        <v>54694.46</v>
      </c>
      <c r="J29" s="65">
        <v>53966.074000000001</v>
      </c>
      <c r="K29" s="65">
        <v>56432.160000000003</v>
      </c>
      <c r="L29" s="65">
        <v>55900.260999999999</v>
      </c>
      <c r="M29" s="66">
        <v>51756.453000000001</v>
      </c>
      <c r="N29" s="65">
        <v>53501.561999999998</v>
      </c>
      <c r="O29" s="68">
        <v>54006.953000000001</v>
      </c>
    </row>
    <row r="30" spans="1:15" x14ac:dyDescent="0.3">
      <c r="D30" s="69">
        <v>55798.608999999997</v>
      </c>
      <c r="E30" s="33">
        <v>55485.385999999999</v>
      </c>
      <c r="F30" s="33">
        <v>56532.557999999997</v>
      </c>
      <c r="G30" s="43">
        <v>55441.006999999998</v>
      </c>
      <c r="H30" s="33">
        <v>56362.097000000002</v>
      </c>
      <c r="I30" s="34">
        <v>53718.773000000001</v>
      </c>
      <c r="J30" s="33">
        <v>54928.449000000001</v>
      </c>
      <c r="K30" s="33">
        <v>56467.73</v>
      </c>
      <c r="L30" s="33">
        <v>55077.557999999997</v>
      </c>
      <c r="M30" s="43">
        <v>51682.983999999997</v>
      </c>
      <c r="N30" s="33">
        <v>54381.362999999998</v>
      </c>
      <c r="O30" s="70">
        <v>54057.089</v>
      </c>
    </row>
    <row r="31" spans="1:15" x14ac:dyDescent="0.3">
      <c r="D31" s="71">
        <v>62659.440999999999</v>
      </c>
      <c r="E31" s="37">
        <v>62692.046000000002</v>
      </c>
      <c r="F31" s="37">
        <v>64227.858999999997</v>
      </c>
      <c r="G31" s="36">
        <v>54933.678999999996</v>
      </c>
      <c r="H31" s="37">
        <v>56140.065999999999</v>
      </c>
      <c r="I31" s="38">
        <v>53498.945</v>
      </c>
      <c r="J31" s="37">
        <v>53725.538999999997</v>
      </c>
      <c r="K31" s="37">
        <v>56065.440999999999</v>
      </c>
      <c r="L31" s="37">
        <v>54653.932999999997</v>
      </c>
      <c r="M31" s="36">
        <v>53172.487999999998</v>
      </c>
      <c r="N31" s="37">
        <v>54679.828000000001</v>
      </c>
      <c r="O31" s="72">
        <v>54651.195</v>
      </c>
    </row>
    <row r="32" spans="1:15" x14ac:dyDescent="0.3">
      <c r="D32" s="69">
        <v>68070.006999999998</v>
      </c>
      <c r="E32" s="33">
        <v>69873.202999999994</v>
      </c>
      <c r="F32" s="33">
        <v>71339.631999999998</v>
      </c>
      <c r="G32" s="43">
        <v>55490.339</v>
      </c>
      <c r="H32" s="33">
        <v>56659.578000000001</v>
      </c>
      <c r="I32" s="34">
        <v>54119.32</v>
      </c>
      <c r="J32" s="33">
        <v>59821.256999999998</v>
      </c>
      <c r="K32" s="176"/>
      <c r="L32" s="33">
        <v>61044.803999999996</v>
      </c>
      <c r="M32" s="43">
        <v>55229.413999999997</v>
      </c>
      <c r="N32" s="33">
        <v>57204.73</v>
      </c>
      <c r="O32" s="70">
        <v>56938.601000000002</v>
      </c>
    </row>
    <row r="33" spans="1:15" x14ac:dyDescent="0.3">
      <c r="D33" s="71">
        <v>76097.296000000002</v>
      </c>
      <c r="E33" s="37">
        <v>78195.764999999999</v>
      </c>
      <c r="F33" s="37">
        <v>78574.842999999993</v>
      </c>
      <c r="G33" s="36">
        <v>70472.148000000001</v>
      </c>
      <c r="H33" s="37">
        <v>70847.539000000004</v>
      </c>
      <c r="I33" s="38">
        <v>67873.89</v>
      </c>
      <c r="J33" s="37">
        <v>54304.152000000002</v>
      </c>
      <c r="K33" s="37">
        <v>56358.769</v>
      </c>
      <c r="L33" s="37">
        <v>55709.553999999996</v>
      </c>
      <c r="M33" s="36">
        <v>53063.413999999997</v>
      </c>
      <c r="N33" s="37">
        <v>54859.023000000001</v>
      </c>
      <c r="O33" s="72">
        <v>54319.089</v>
      </c>
    </row>
    <row r="34" spans="1:15" x14ac:dyDescent="0.3">
      <c r="A34" s="2"/>
      <c r="D34" s="69">
        <v>52188.906000000003</v>
      </c>
      <c r="E34" s="33">
        <v>50709.678999999996</v>
      </c>
      <c r="F34" s="33">
        <v>52904.756999999998</v>
      </c>
      <c r="G34" s="43">
        <v>69107.827999999994</v>
      </c>
      <c r="H34" s="33">
        <v>71528.381999999998</v>
      </c>
      <c r="I34" s="174"/>
      <c r="J34" s="33">
        <v>53511.406000000003</v>
      </c>
      <c r="K34" s="33">
        <v>54984.222000000002</v>
      </c>
      <c r="L34" s="33">
        <v>54594.847000000002</v>
      </c>
      <c r="M34" s="43">
        <v>54068.023000000001</v>
      </c>
      <c r="N34" s="33">
        <v>55945.620999999999</v>
      </c>
      <c r="O34" s="70">
        <v>53964.307999999997</v>
      </c>
    </row>
    <row r="35" spans="1:15" x14ac:dyDescent="0.3">
      <c r="A35" s="73"/>
      <c r="D35" s="71">
        <v>52827.175000000003</v>
      </c>
      <c r="E35" s="37">
        <v>50624.402000000002</v>
      </c>
      <c r="F35" s="37">
        <v>51925.902000000002</v>
      </c>
      <c r="G35" s="36">
        <v>71037.710000000006</v>
      </c>
      <c r="H35" s="37">
        <v>73214.125</v>
      </c>
      <c r="I35" s="175"/>
      <c r="J35" s="37">
        <v>71613.062000000005</v>
      </c>
      <c r="K35" s="37">
        <v>72292.914000000004</v>
      </c>
      <c r="L35" s="37">
        <v>70315.281000000003</v>
      </c>
      <c r="M35" s="36">
        <v>52384.182999999997</v>
      </c>
      <c r="N35" s="37">
        <v>52356.233999999997</v>
      </c>
      <c r="O35" s="72">
        <v>51301.398000000001</v>
      </c>
    </row>
    <row r="36" spans="1:15" ht="15" thickBot="1" x14ac:dyDescent="0.35">
      <c r="A36" s="73"/>
      <c r="D36" s="74">
        <v>51723.737999999998</v>
      </c>
      <c r="E36" s="75">
        <v>50035.135999999999</v>
      </c>
      <c r="F36" s="75">
        <v>51407.682999999997</v>
      </c>
      <c r="G36" s="76">
        <v>53591.66</v>
      </c>
      <c r="H36" s="75">
        <v>56183.557999999997</v>
      </c>
      <c r="I36" s="173"/>
      <c r="J36" s="75">
        <v>57434.417999999998</v>
      </c>
      <c r="K36" s="75">
        <v>59541.752999999997</v>
      </c>
      <c r="L36" s="75">
        <v>57309.502999999997</v>
      </c>
      <c r="M36" s="76">
        <v>56073.093000000001</v>
      </c>
      <c r="N36" s="75">
        <v>57421.862999999998</v>
      </c>
      <c r="O36" s="78">
        <v>54866.792999999998</v>
      </c>
    </row>
    <row r="37" spans="1:15" x14ac:dyDescent="0.3">
      <c r="A37" s="22"/>
    </row>
    <row r="38" spans="1:15" x14ac:dyDescent="0.3">
      <c r="A38" s="2" t="s">
        <v>27</v>
      </c>
      <c r="B38" s="2" t="s">
        <v>87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5" x14ac:dyDescent="0.3">
      <c r="A40" s="2"/>
      <c r="C40" s="203" t="s">
        <v>88</v>
      </c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5"/>
    </row>
    <row r="41" spans="1:15" x14ac:dyDescent="0.3">
      <c r="B41" s="2"/>
      <c r="C41" s="207" t="s">
        <v>28</v>
      </c>
      <c r="D41" s="208"/>
      <c r="E41" s="209"/>
      <c r="F41" s="207" t="s">
        <v>29</v>
      </c>
      <c r="G41" s="208"/>
      <c r="H41" s="209"/>
      <c r="I41" s="208" t="s">
        <v>30</v>
      </c>
      <c r="J41" s="208"/>
      <c r="K41" s="208"/>
      <c r="L41" s="207" t="s">
        <v>31</v>
      </c>
      <c r="M41" s="208"/>
      <c r="N41" s="209"/>
    </row>
    <row r="42" spans="1:15" x14ac:dyDescent="0.3">
      <c r="B42" s="2"/>
      <c r="C42" s="90" t="s">
        <v>2</v>
      </c>
      <c r="D42" s="91" t="s">
        <v>4</v>
      </c>
      <c r="E42" s="92" t="s">
        <v>7</v>
      </c>
      <c r="F42" s="93" t="s">
        <v>20</v>
      </c>
      <c r="G42" s="94" t="s">
        <v>4</v>
      </c>
      <c r="H42" s="92" t="s">
        <v>7</v>
      </c>
      <c r="I42" s="93" t="s">
        <v>20</v>
      </c>
      <c r="J42" s="94" t="s">
        <v>4</v>
      </c>
      <c r="K42" s="92" t="s">
        <v>7</v>
      </c>
      <c r="L42" s="93" t="s">
        <v>20</v>
      </c>
      <c r="M42" s="94" t="s">
        <v>4</v>
      </c>
      <c r="N42" s="92" t="s">
        <v>7</v>
      </c>
    </row>
    <row r="43" spans="1:15" x14ac:dyDescent="0.3">
      <c r="C43" s="95">
        <v>0</v>
      </c>
      <c r="D43" s="96">
        <f>AVERAGE(D29:F29)</f>
        <v>50939.033333333333</v>
      </c>
      <c r="E43" s="97">
        <f>STDEV(D29:F29)</f>
        <v>1048.0889823718865</v>
      </c>
      <c r="F43" s="145">
        <f t="shared" ref="F43:F50" si="6">G14</f>
        <v>25</v>
      </c>
      <c r="G43" s="96">
        <f t="shared" ref="G43:G50" si="7">AVERAGE(G29:I29)</f>
        <v>55971.948666666663</v>
      </c>
      <c r="H43" s="97">
        <f t="shared" ref="H43:H50" si="8">STDEV(G29:I29)</f>
        <v>1106.5595891502355</v>
      </c>
      <c r="I43" s="145">
        <f t="shared" ref="I43:I50" si="9">J14</f>
        <v>33</v>
      </c>
      <c r="J43" s="96">
        <f t="shared" ref="J43:J50" si="10">AVERAGE(J29:L29)</f>
        <v>55432.831666666665</v>
      </c>
      <c r="K43" s="97">
        <f t="shared" ref="K43:K50" si="11">STDEV(J29:L29)</f>
        <v>1297.7914609421405</v>
      </c>
      <c r="L43" s="145">
        <f t="shared" ref="L43:L50" si="12">M14</f>
        <v>41</v>
      </c>
      <c r="M43" s="96">
        <f t="shared" ref="M43:M50" si="13">AVERAGE(M29:O29)</f>
        <v>53088.322666666667</v>
      </c>
      <c r="N43" s="97">
        <f t="shared" ref="N43:N50" si="14">STDEV(M29:O29)</f>
        <v>1180.7889830364832</v>
      </c>
    </row>
    <row r="44" spans="1:15" x14ac:dyDescent="0.3">
      <c r="C44" s="95">
        <v>100</v>
      </c>
      <c r="D44" s="96">
        <f>AVERAGE(D30:F30)</f>
        <v>55938.850999999995</v>
      </c>
      <c r="E44" s="97">
        <f>STDEV(D30:F30)</f>
        <v>537.48782620539362</v>
      </c>
      <c r="F44" s="98">
        <f t="shared" si="6"/>
        <v>26</v>
      </c>
      <c r="G44" s="96">
        <f t="shared" si="7"/>
        <v>55173.958999999995</v>
      </c>
      <c r="H44" s="97">
        <f t="shared" si="8"/>
        <v>1341.7437974412253</v>
      </c>
      <c r="I44" s="98">
        <f t="shared" si="9"/>
        <v>34</v>
      </c>
      <c r="J44" s="96">
        <f t="shared" si="10"/>
        <v>55491.245666666662</v>
      </c>
      <c r="K44" s="97">
        <f t="shared" si="11"/>
        <v>848.9402884799008</v>
      </c>
      <c r="L44" s="98">
        <f t="shared" si="12"/>
        <v>42</v>
      </c>
      <c r="M44" s="96">
        <f t="shared" si="13"/>
        <v>53373.811999999998</v>
      </c>
      <c r="N44" s="97">
        <f t="shared" si="14"/>
        <v>1473.2490967100584</v>
      </c>
    </row>
    <row r="45" spans="1:15" x14ac:dyDescent="0.3">
      <c r="C45" s="95">
        <v>200</v>
      </c>
      <c r="D45" s="96">
        <f>AVERAGE(D31:F31)</f>
        <v>63193.115333333328</v>
      </c>
      <c r="E45" s="97">
        <f>STDEV(D31:F31)</f>
        <v>896.26258054563982</v>
      </c>
      <c r="F45" s="98">
        <f t="shared" si="6"/>
        <v>27</v>
      </c>
      <c r="G45" s="96">
        <f t="shared" si="7"/>
        <v>54857.563333333332</v>
      </c>
      <c r="H45" s="97">
        <f t="shared" si="8"/>
        <v>1322.2046854380496</v>
      </c>
      <c r="I45" s="98">
        <f t="shared" si="9"/>
        <v>35</v>
      </c>
      <c r="J45" s="96">
        <f t="shared" si="10"/>
        <v>54814.970999999998</v>
      </c>
      <c r="K45" s="97">
        <f t="shared" si="11"/>
        <v>1178.2339625405484</v>
      </c>
      <c r="L45" s="98">
        <f t="shared" si="12"/>
        <v>43</v>
      </c>
      <c r="M45" s="96">
        <f t="shared" si="13"/>
        <v>54167.837</v>
      </c>
      <c r="N45" s="97">
        <f t="shared" si="14"/>
        <v>862.11639934698087</v>
      </c>
    </row>
    <row r="46" spans="1:15" x14ac:dyDescent="0.3">
      <c r="C46" s="95">
        <v>300</v>
      </c>
      <c r="D46" s="96">
        <f>AVERAGE(D32:F32)</f>
        <v>69760.94733333333</v>
      </c>
      <c r="E46" s="97">
        <f>STDEV(D32:F32)</f>
        <v>1637.7004949563679</v>
      </c>
      <c r="F46" s="98">
        <f t="shared" si="6"/>
        <v>28</v>
      </c>
      <c r="G46" s="96">
        <f t="shared" si="7"/>
        <v>55423.078999999998</v>
      </c>
      <c r="H46" s="97">
        <f t="shared" si="8"/>
        <v>1271.4639622659392</v>
      </c>
      <c r="I46" s="98">
        <f t="shared" si="9"/>
        <v>36</v>
      </c>
      <c r="J46" s="96">
        <f t="shared" si="10"/>
        <v>60433.030499999993</v>
      </c>
      <c r="K46" s="97">
        <f t="shared" si="11"/>
        <v>865.17838080045567</v>
      </c>
      <c r="L46" s="98">
        <f t="shared" si="12"/>
        <v>44</v>
      </c>
      <c r="M46" s="96">
        <f t="shared" si="13"/>
        <v>56457.581666666665</v>
      </c>
      <c r="N46" s="97">
        <f t="shared" si="14"/>
        <v>1071.9155863426656</v>
      </c>
    </row>
    <row r="47" spans="1:15" x14ac:dyDescent="0.3">
      <c r="C47" s="95">
        <v>400</v>
      </c>
      <c r="D47" s="96">
        <f>AVERAGE(D33:F33)</f>
        <v>77622.634666666665</v>
      </c>
      <c r="E47" s="97">
        <f>STDEV(D33:F33)</f>
        <v>1334.5106101272943</v>
      </c>
      <c r="F47" s="98">
        <f t="shared" si="6"/>
        <v>29</v>
      </c>
      <c r="G47" s="96">
        <f t="shared" si="7"/>
        <v>69731.192333333325</v>
      </c>
      <c r="H47" s="97">
        <f t="shared" si="8"/>
        <v>1619.385244089355</v>
      </c>
      <c r="I47" s="98">
        <f t="shared" si="9"/>
        <v>37</v>
      </c>
      <c r="J47" s="96">
        <f t="shared" si="10"/>
        <v>55457.491666666669</v>
      </c>
      <c r="K47" s="97">
        <f t="shared" si="11"/>
        <v>1050.2448852940586</v>
      </c>
      <c r="L47" s="98">
        <f t="shared" si="12"/>
        <v>45</v>
      </c>
      <c r="M47" s="96">
        <f t="shared" si="13"/>
        <v>54080.508666666668</v>
      </c>
      <c r="N47" s="97">
        <f t="shared" si="14"/>
        <v>921.27268048625922</v>
      </c>
    </row>
    <row r="48" spans="1:15" x14ac:dyDescent="0.3">
      <c r="C48" s="99"/>
      <c r="D48" s="96"/>
      <c r="E48" s="97"/>
      <c r="F48" s="98">
        <f t="shared" si="6"/>
        <v>30</v>
      </c>
      <c r="G48" s="96">
        <f t="shared" si="7"/>
        <v>70318.104999999996</v>
      </c>
      <c r="H48" s="97">
        <f t="shared" si="8"/>
        <v>1711.5901476282249</v>
      </c>
      <c r="I48" s="98">
        <f t="shared" si="9"/>
        <v>38</v>
      </c>
      <c r="J48" s="96">
        <f t="shared" si="10"/>
        <v>54363.491666666669</v>
      </c>
      <c r="K48" s="97">
        <f t="shared" si="11"/>
        <v>763.17803306982864</v>
      </c>
      <c r="L48" s="98">
        <f t="shared" si="12"/>
        <v>46</v>
      </c>
      <c r="M48" s="96">
        <f t="shared" si="13"/>
        <v>54659.317333333332</v>
      </c>
      <c r="N48" s="97">
        <f t="shared" si="14"/>
        <v>1115.17803173589</v>
      </c>
    </row>
    <row r="49" spans="1:14" x14ac:dyDescent="0.3">
      <c r="C49" s="99"/>
      <c r="D49" s="96"/>
      <c r="E49" s="97"/>
      <c r="F49" s="98">
        <f t="shared" si="6"/>
        <v>31</v>
      </c>
      <c r="G49" s="96">
        <f t="shared" si="7"/>
        <v>72125.91750000001</v>
      </c>
      <c r="H49" s="97">
        <f t="shared" si="8"/>
        <v>1538.9578051761155</v>
      </c>
      <c r="I49" s="98">
        <f t="shared" si="9"/>
        <v>39</v>
      </c>
      <c r="J49" s="96">
        <f t="shared" si="10"/>
        <v>71407.08566666668</v>
      </c>
      <c r="K49" s="97">
        <f t="shared" si="11"/>
        <v>1004.7774669509341</v>
      </c>
      <c r="L49" s="98">
        <f t="shared" si="12"/>
        <v>47</v>
      </c>
      <c r="M49" s="96">
        <f t="shared" si="13"/>
        <v>52013.938333333332</v>
      </c>
      <c r="N49" s="97">
        <f t="shared" si="14"/>
        <v>617.236244577658</v>
      </c>
    </row>
    <row r="50" spans="1:14" x14ac:dyDescent="0.3">
      <c r="C50" s="100"/>
      <c r="D50" s="101"/>
      <c r="E50" s="102"/>
      <c r="F50" s="103">
        <f t="shared" si="6"/>
        <v>32</v>
      </c>
      <c r="G50" s="101">
        <f t="shared" si="7"/>
        <v>54887.608999999997</v>
      </c>
      <c r="H50" s="102">
        <f t="shared" si="8"/>
        <v>1832.7486519438457</v>
      </c>
      <c r="I50" s="103">
        <f t="shared" si="9"/>
        <v>40</v>
      </c>
      <c r="J50" s="101">
        <f t="shared" si="10"/>
        <v>58095.224666666669</v>
      </c>
      <c r="K50" s="102">
        <f t="shared" si="11"/>
        <v>1254.2862925418315</v>
      </c>
      <c r="L50" s="103">
        <f t="shared" si="12"/>
        <v>48</v>
      </c>
      <c r="M50" s="101">
        <f t="shared" si="13"/>
        <v>56120.583000000006</v>
      </c>
      <c r="N50" s="102">
        <f t="shared" si="14"/>
        <v>1278.1968358981333</v>
      </c>
    </row>
    <row r="51" spans="1:14" x14ac:dyDescent="0.3">
      <c r="A51" s="2"/>
      <c r="M51" s="33"/>
      <c r="N51" s="33"/>
    </row>
    <row r="52" spans="1:14" x14ac:dyDescent="0.3">
      <c r="A52" s="2" t="s">
        <v>32</v>
      </c>
      <c r="B52" s="206" t="s">
        <v>91</v>
      </c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</row>
    <row r="53" spans="1:14" x14ac:dyDescent="0.3">
      <c r="B53" s="2" t="s">
        <v>127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3">
      <c r="C55" s="108" t="s">
        <v>126</v>
      </c>
      <c r="D55" s="210" t="s">
        <v>125</v>
      </c>
      <c r="E55" s="210"/>
      <c r="F55" s="108" t="s">
        <v>20</v>
      </c>
      <c r="G55" s="109" t="s">
        <v>125</v>
      </c>
      <c r="H55" s="110"/>
      <c r="I55" s="111" t="s">
        <v>20</v>
      </c>
      <c r="J55" s="109" t="s">
        <v>125</v>
      </c>
      <c r="K55" s="111"/>
      <c r="L55" s="108" t="s">
        <v>20</v>
      </c>
      <c r="M55" s="109" t="s">
        <v>125</v>
      </c>
      <c r="N55" s="110"/>
    </row>
    <row r="56" spans="1:14" x14ac:dyDescent="0.3">
      <c r="C56" s="95">
        <v>0</v>
      </c>
      <c r="D56" s="96">
        <f>(D43-$D$43)</f>
        <v>0</v>
      </c>
      <c r="E56" s="104"/>
      <c r="F56" s="145">
        <f>F43</f>
        <v>25</v>
      </c>
      <c r="G56" s="96">
        <f>(G43-$D$43)</f>
        <v>5032.9153333333306</v>
      </c>
      <c r="H56" s="105"/>
      <c r="I56" s="145">
        <f>I43</f>
        <v>33</v>
      </c>
      <c r="J56" s="96">
        <f>(J43-$D$43)</f>
        <v>4493.7983333333323</v>
      </c>
      <c r="K56" s="104"/>
      <c r="L56" s="145">
        <f>L43</f>
        <v>41</v>
      </c>
      <c r="M56" s="96">
        <f>(M43-$D$43)</f>
        <v>2149.2893333333341</v>
      </c>
      <c r="N56" s="105"/>
    </row>
    <row r="57" spans="1:14" x14ac:dyDescent="0.3">
      <c r="C57" s="95">
        <v>100</v>
      </c>
      <c r="D57" s="96">
        <f>(D44-$D$43)</f>
        <v>4999.8176666666623</v>
      </c>
      <c r="E57" s="104"/>
      <c r="F57" s="98">
        <f t="shared" ref="F57:F63" si="15">F44</f>
        <v>26</v>
      </c>
      <c r="G57" s="96">
        <f t="shared" ref="G57:G63" si="16">(G44-$D$43)</f>
        <v>4234.9256666666624</v>
      </c>
      <c r="H57" s="105"/>
      <c r="I57" s="98">
        <f t="shared" ref="I57:I63" si="17">I44</f>
        <v>34</v>
      </c>
      <c r="J57" s="96">
        <f t="shared" ref="J57:J63" si="18">(J44-$D$43)</f>
        <v>4552.2123333333293</v>
      </c>
      <c r="K57" s="104"/>
      <c r="L57" s="98">
        <f t="shared" ref="L57:L63" si="19">L44</f>
        <v>42</v>
      </c>
      <c r="M57" s="96">
        <f t="shared" ref="M57:M63" si="20">(M44-$D$43)</f>
        <v>2434.7786666666652</v>
      </c>
      <c r="N57" s="105"/>
    </row>
    <row r="58" spans="1:14" x14ac:dyDescent="0.3">
      <c r="C58" s="95">
        <v>200</v>
      </c>
      <c r="D58" s="96">
        <f>(D45-$D$43)</f>
        <v>12254.081999999995</v>
      </c>
      <c r="E58" s="104"/>
      <c r="F58" s="98">
        <f t="shared" si="15"/>
        <v>27</v>
      </c>
      <c r="G58" s="96">
        <f t="shared" si="16"/>
        <v>3918.5299999999988</v>
      </c>
      <c r="H58" s="105"/>
      <c r="I58" s="98">
        <f t="shared" si="17"/>
        <v>35</v>
      </c>
      <c r="J58" s="96">
        <f t="shared" si="18"/>
        <v>3875.9376666666649</v>
      </c>
      <c r="K58" s="104"/>
      <c r="L58" s="98">
        <f t="shared" si="19"/>
        <v>43</v>
      </c>
      <c r="M58" s="96">
        <f t="shared" si="20"/>
        <v>3228.8036666666667</v>
      </c>
      <c r="N58" s="105"/>
    </row>
    <row r="59" spans="1:14" x14ac:dyDescent="0.3">
      <c r="C59" s="95">
        <v>300</v>
      </c>
      <c r="D59" s="96">
        <f>(D46-$D$43)</f>
        <v>18821.913999999997</v>
      </c>
      <c r="E59" s="104"/>
      <c r="F59" s="98">
        <f t="shared" si="15"/>
        <v>28</v>
      </c>
      <c r="G59" s="96">
        <f t="shared" si="16"/>
        <v>4484.0456666666651</v>
      </c>
      <c r="H59" s="105"/>
      <c r="I59" s="98">
        <f t="shared" si="17"/>
        <v>36</v>
      </c>
      <c r="J59" s="96">
        <f t="shared" si="18"/>
        <v>9493.9971666666606</v>
      </c>
      <c r="K59" s="104"/>
      <c r="L59" s="98">
        <f t="shared" si="19"/>
        <v>44</v>
      </c>
      <c r="M59" s="96">
        <f t="shared" si="20"/>
        <v>5518.5483333333323</v>
      </c>
      <c r="N59" s="105"/>
    </row>
    <row r="60" spans="1:14" x14ac:dyDescent="0.3">
      <c r="A60" s="5"/>
      <c r="C60" s="95">
        <v>400</v>
      </c>
      <c r="D60" s="96">
        <f>(D47-$D$43)</f>
        <v>26683.601333333332</v>
      </c>
      <c r="E60" s="104"/>
      <c r="F60" s="98">
        <f t="shared" si="15"/>
        <v>29</v>
      </c>
      <c r="G60" s="96">
        <f t="shared" si="16"/>
        <v>18792.158999999992</v>
      </c>
      <c r="H60" s="105"/>
      <c r="I60" s="98">
        <f t="shared" si="17"/>
        <v>37</v>
      </c>
      <c r="J60" s="96">
        <f t="shared" si="18"/>
        <v>4518.4583333333358</v>
      </c>
      <c r="K60" s="104"/>
      <c r="L60" s="98">
        <f t="shared" si="19"/>
        <v>45</v>
      </c>
      <c r="M60" s="96">
        <f t="shared" si="20"/>
        <v>3141.4753333333356</v>
      </c>
      <c r="N60" s="105"/>
    </row>
    <row r="61" spans="1:14" x14ac:dyDescent="0.3">
      <c r="A61" s="5"/>
      <c r="C61" s="99"/>
      <c r="D61" s="104"/>
      <c r="E61" s="104"/>
      <c r="F61" s="98">
        <f t="shared" si="15"/>
        <v>30</v>
      </c>
      <c r="G61" s="96">
        <f t="shared" si="16"/>
        <v>19379.071666666663</v>
      </c>
      <c r="H61" s="105"/>
      <c r="I61" s="98">
        <f t="shared" si="17"/>
        <v>38</v>
      </c>
      <c r="J61" s="96">
        <f t="shared" si="18"/>
        <v>3424.4583333333358</v>
      </c>
      <c r="K61" s="104"/>
      <c r="L61" s="98">
        <f t="shared" si="19"/>
        <v>46</v>
      </c>
      <c r="M61" s="96">
        <f t="shared" si="20"/>
        <v>3720.2839999999997</v>
      </c>
      <c r="N61" s="105"/>
    </row>
    <row r="62" spans="1:14" x14ac:dyDescent="0.3">
      <c r="A62" s="5"/>
      <c r="C62" s="99"/>
      <c r="D62" s="104"/>
      <c r="E62" s="104"/>
      <c r="F62" s="98">
        <f t="shared" si="15"/>
        <v>31</v>
      </c>
      <c r="G62" s="96">
        <f t="shared" si="16"/>
        <v>21186.884166666678</v>
      </c>
      <c r="H62" s="105"/>
      <c r="I62" s="98">
        <f t="shared" si="17"/>
        <v>39</v>
      </c>
      <c r="J62" s="96">
        <f t="shared" si="18"/>
        <v>20468.052333333348</v>
      </c>
      <c r="K62" s="104"/>
      <c r="L62" s="98">
        <f t="shared" si="19"/>
        <v>47</v>
      </c>
      <c r="M62" s="96">
        <f t="shared" si="20"/>
        <v>1074.9049999999988</v>
      </c>
      <c r="N62" s="105"/>
    </row>
    <row r="63" spans="1:14" x14ac:dyDescent="0.3">
      <c r="A63" s="5"/>
      <c r="C63" s="100"/>
      <c r="D63" s="106"/>
      <c r="E63" s="106"/>
      <c r="F63" s="103">
        <f t="shared" si="15"/>
        <v>32</v>
      </c>
      <c r="G63" s="101">
        <f t="shared" si="16"/>
        <v>3948.5756666666639</v>
      </c>
      <c r="H63" s="107"/>
      <c r="I63" s="103">
        <f t="shared" si="17"/>
        <v>40</v>
      </c>
      <c r="J63" s="101">
        <f t="shared" si="18"/>
        <v>7156.1913333333359</v>
      </c>
      <c r="K63" s="106"/>
      <c r="L63" s="103">
        <f t="shared" si="19"/>
        <v>48</v>
      </c>
      <c r="M63" s="101">
        <f t="shared" si="20"/>
        <v>5181.5496666666731</v>
      </c>
      <c r="N63" s="107"/>
    </row>
    <row r="64" spans="1:14" x14ac:dyDescent="0.3">
      <c r="A64" s="79"/>
    </row>
    <row r="65" spans="1:16" x14ac:dyDescent="0.3">
      <c r="A65" s="80" t="s">
        <v>56</v>
      </c>
      <c r="B65" s="206" t="s">
        <v>47</v>
      </c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P65" s="73"/>
    </row>
    <row r="66" spans="1:16" x14ac:dyDescent="0.3">
      <c r="A66" s="79"/>
      <c r="B66" s="2"/>
      <c r="P66" s="73"/>
    </row>
    <row r="67" spans="1:16" x14ac:dyDescent="0.3">
      <c r="A67" s="79"/>
      <c r="B67" s="15"/>
      <c r="C67" s="17"/>
      <c r="D67" s="17"/>
      <c r="E67" s="17"/>
      <c r="F67" s="17"/>
      <c r="G67" s="17"/>
      <c r="H67" s="146"/>
      <c r="K67" s="2"/>
      <c r="L67" s="2"/>
      <c r="P67" s="73"/>
    </row>
    <row r="68" spans="1:16" x14ac:dyDescent="0.3">
      <c r="A68" s="79"/>
      <c r="B68" s="81"/>
      <c r="H68" s="147"/>
      <c r="J68" s="2" t="s">
        <v>65</v>
      </c>
      <c r="K68" s="2" t="s">
        <v>66</v>
      </c>
      <c r="L68" s="2"/>
      <c r="P68" s="73"/>
    </row>
    <row r="69" spans="1:16" ht="15" thickBot="1" x14ac:dyDescent="0.35">
      <c r="A69" s="79"/>
      <c r="B69" s="81"/>
      <c r="H69" s="147"/>
    </row>
    <row r="70" spans="1:16" ht="15" thickBot="1" x14ac:dyDescent="0.35">
      <c r="A70" s="79"/>
      <c r="B70" s="81"/>
      <c r="H70" s="147"/>
      <c r="K70" s="2" t="s">
        <v>63</v>
      </c>
      <c r="L70" s="82">
        <v>67.188999999999993</v>
      </c>
    </row>
    <row r="71" spans="1:16" ht="15" thickBot="1" x14ac:dyDescent="0.35">
      <c r="A71" s="79"/>
      <c r="B71" s="81"/>
      <c r="H71" s="147"/>
      <c r="K71" s="2" t="s">
        <v>64</v>
      </c>
      <c r="L71" s="82">
        <v>-885.98</v>
      </c>
    </row>
    <row r="72" spans="1:16" x14ac:dyDescent="0.3">
      <c r="A72" s="79"/>
      <c r="B72" s="81"/>
      <c r="F72" s="83"/>
      <c r="H72" s="147"/>
    </row>
    <row r="73" spans="1:16" x14ac:dyDescent="0.3">
      <c r="A73" s="79"/>
      <c r="B73" s="81"/>
      <c r="D73" s="83"/>
      <c r="E73" s="3" t="s">
        <v>36</v>
      </c>
      <c r="F73" s="84"/>
      <c r="H73" s="147"/>
      <c r="J73" s="2" t="s">
        <v>124</v>
      </c>
      <c r="K73" s="2" t="s">
        <v>111</v>
      </c>
    </row>
    <row r="74" spans="1:16" x14ac:dyDescent="0.3">
      <c r="A74" s="79"/>
      <c r="B74" s="81"/>
      <c r="D74" s="83"/>
      <c r="F74" s="84"/>
      <c r="H74" s="147"/>
      <c r="K74" s="2" t="s">
        <v>109</v>
      </c>
    </row>
    <row r="75" spans="1:16" x14ac:dyDescent="0.3">
      <c r="A75" s="79"/>
      <c r="B75" s="81"/>
      <c r="D75" s="3" t="s">
        <v>35</v>
      </c>
      <c r="F75" s="84"/>
      <c r="H75" s="147"/>
      <c r="K75" s="2" t="s">
        <v>110</v>
      </c>
    </row>
    <row r="76" spans="1:16" x14ac:dyDescent="0.3">
      <c r="A76" s="79"/>
      <c r="B76" s="81"/>
      <c r="H76" s="147"/>
    </row>
    <row r="77" spans="1:16" x14ac:dyDescent="0.3">
      <c r="A77" s="79"/>
      <c r="B77" s="81"/>
      <c r="H77" s="147"/>
    </row>
    <row r="78" spans="1:16" x14ac:dyDescent="0.3">
      <c r="A78" s="79"/>
      <c r="B78" s="81"/>
      <c r="H78" s="147"/>
    </row>
    <row r="79" spans="1:16" x14ac:dyDescent="0.3">
      <c r="A79" s="79"/>
      <c r="B79" s="81"/>
      <c r="H79" s="147"/>
    </row>
    <row r="80" spans="1:16" x14ac:dyDescent="0.3">
      <c r="A80" s="79"/>
      <c r="B80" s="81"/>
      <c r="H80" s="147"/>
    </row>
    <row r="81" spans="1:16" x14ac:dyDescent="0.3">
      <c r="B81" s="81"/>
      <c r="H81" s="147"/>
      <c r="P81" s="73"/>
    </row>
    <row r="82" spans="1:16" x14ac:dyDescent="0.3">
      <c r="A82" s="79"/>
      <c r="B82" s="85"/>
      <c r="C82" s="86"/>
      <c r="D82" s="86"/>
      <c r="E82" s="86"/>
      <c r="F82" s="86"/>
      <c r="G82" s="86"/>
      <c r="H82" s="148"/>
      <c r="P82" s="73"/>
    </row>
    <row r="83" spans="1:16" x14ac:dyDescent="0.3">
      <c r="A83" s="79"/>
      <c r="P83" s="73"/>
    </row>
    <row r="84" spans="1:16" x14ac:dyDescent="0.3">
      <c r="A84" s="2" t="s">
        <v>34</v>
      </c>
      <c r="B84" s="6" t="s">
        <v>48</v>
      </c>
    </row>
    <row r="85" spans="1:16" x14ac:dyDescent="0.3">
      <c r="A85" s="2"/>
      <c r="B85" s="136" t="s">
        <v>62</v>
      </c>
    </row>
    <row r="86" spans="1:16" x14ac:dyDescent="0.3">
      <c r="A86" s="2"/>
      <c r="B86" s="6"/>
    </row>
    <row r="87" spans="1:16" x14ac:dyDescent="0.3">
      <c r="A87" s="79"/>
      <c r="B87" s="194" t="s">
        <v>38</v>
      </c>
      <c r="C87" s="194"/>
      <c r="D87" s="194"/>
      <c r="E87" s="194"/>
      <c r="F87" s="194"/>
      <c r="G87" s="194"/>
      <c r="H87" s="194"/>
      <c r="I87" s="194"/>
      <c r="J87" s="194"/>
      <c r="K87" s="2"/>
      <c r="L87" s="2"/>
      <c r="M87" s="2"/>
      <c r="N87" s="2"/>
      <c r="O87" s="79"/>
    </row>
    <row r="88" spans="1:16" ht="15" thickBot="1" x14ac:dyDescent="0.35">
      <c r="A88" s="79"/>
      <c r="B88" s="87" t="s">
        <v>1</v>
      </c>
      <c r="C88" s="87" t="s">
        <v>11</v>
      </c>
      <c r="D88" s="5"/>
      <c r="F88" s="155" t="s">
        <v>142</v>
      </c>
      <c r="G88" s="87" t="s">
        <v>11</v>
      </c>
      <c r="J88" s="137"/>
      <c r="L88" s="5"/>
      <c r="N88" s="5"/>
      <c r="O88" s="79"/>
    </row>
    <row r="89" spans="1:16" x14ac:dyDescent="0.3">
      <c r="A89" s="79"/>
      <c r="B89" s="88">
        <v>0</v>
      </c>
      <c r="C89" s="33">
        <f>(D56-$L$71)/$L$70</f>
        <v>13.186384676063048</v>
      </c>
      <c r="D89" s="73"/>
      <c r="F89" s="33">
        <v>25</v>
      </c>
      <c r="G89" s="33">
        <f>(G56-$L$71)/$L$70</f>
        <v>88.093219624244014</v>
      </c>
      <c r="J89" s="12"/>
      <c r="N89" s="73"/>
      <c r="O89" s="79"/>
    </row>
    <row r="90" spans="1:16" x14ac:dyDescent="0.3">
      <c r="A90" s="79"/>
      <c r="B90" s="88">
        <v>100</v>
      </c>
      <c r="C90" s="33">
        <f>(D57-$L$71)/$L$70</f>
        <v>87.600614187838218</v>
      </c>
      <c r="D90" s="73"/>
      <c r="F90" s="33">
        <v>26</v>
      </c>
      <c r="G90" s="33">
        <f t="shared" ref="G90:G95" si="21">(G57-$L$71)/$L$70</f>
        <v>76.216429276617646</v>
      </c>
      <c r="J90" s="12"/>
      <c r="N90" s="73"/>
      <c r="O90" s="79"/>
    </row>
    <row r="91" spans="1:16" x14ac:dyDescent="0.3">
      <c r="A91" s="79"/>
      <c r="B91" s="88">
        <v>200</v>
      </c>
      <c r="C91" s="33">
        <f>(D58-$L$71)/$L$70</f>
        <v>195.56864963014772</v>
      </c>
      <c r="D91" s="73"/>
      <c r="F91" s="33">
        <v>27</v>
      </c>
      <c r="G91" s="33">
        <f t="shared" si="21"/>
        <v>71.50738960246467</v>
      </c>
      <c r="J91" s="12"/>
      <c r="K91" s="152"/>
      <c r="N91" s="73"/>
      <c r="O91" s="79"/>
    </row>
    <row r="92" spans="1:16" x14ac:dyDescent="0.3">
      <c r="A92" s="79"/>
      <c r="B92" s="88">
        <v>300</v>
      </c>
      <c r="C92" s="33">
        <f>(D59-$L$71)/$L$70</f>
        <v>293.32024587358046</v>
      </c>
      <c r="D92" s="73"/>
      <c r="F92" s="33">
        <v>28</v>
      </c>
      <c r="G92" s="33">
        <f t="shared" si="21"/>
        <v>79.924179057087699</v>
      </c>
      <c r="J92" s="12"/>
      <c r="N92" s="73"/>
      <c r="O92" s="79"/>
    </row>
    <row r="93" spans="1:16" x14ac:dyDescent="0.3">
      <c r="A93" s="79"/>
      <c r="B93" s="88">
        <v>400</v>
      </c>
      <c r="C93" s="33">
        <f>(D60-$L$71)/$L$70</f>
        <v>410.32879389979513</v>
      </c>
      <c r="D93" s="73"/>
      <c r="F93" s="33">
        <v>29</v>
      </c>
      <c r="G93" s="33">
        <f t="shared" si="21"/>
        <v>292.87739064430178</v>
      </c>
      <c r="J93" s="12"/>
      <c r="K93" s="152"/>
      <c r="N93" s="73"/>
      <c r="O93" s="79"/>
    </row>
    <row r="94" spans="1:16" x14ac:dyDescent="0.3">
      <c r="A94" s="79"/>
      <c r="B94" s="89"/>
      <c r="C94" s="50"/>
      <c r="D94" s="73"/>
      <c r="F94" s="33">
        <v>30</v>
      </c>
      <c r="G94" s="33">
        <f t="shared" si="21"/>
        <v>301.6126399658674</v>
      </c>
      <c r="J94" s="12"/>
      <c r="N94" s="73"/>
      <c r="O94" s="79"/>
      <c r="P94" s="73"/>
    </row>
    <row r="95" spans="1:16" x14ac:dyDescent="0.3">
      <c r="A95" s="79"/>
      <c r="B95" s="89"/>
      <c r="C95" s="50"/>
      <c r="D95" s="73"/>
      <c r="F95" s="33">
        <v>31</v>
      </c>
      <c r="G95" s="33">
        <f t="shared" si="21"/>
        <v>328.51901600956523</v>
      </c>
      <c r="J95" s="12"/>
      <c r="K95" s="152"/>
      <c r="N95" s="73"/>
      <c r="O95" s="79"/>
      <c r="P95" s="73"/>
    </row>
    <row r="96" spans="1:16" x14ac:dyDescent="0.3">
      <c r="A96" s="79"/>
      <c r="B96" s="89"/>
      <c r="C96" s="50"/>
      <c r="D96" s="73"/>
      <c r="F96" s="33">
        <v>32</v>
      </c>
      <c r="G96" s="33">
        <f>(G63-$L$71)/$L$70</f>
        <v>71.954570936710823</v>
      </c>
      <c r="J96" s="12"/>
      <c r="N96" s="73"/>
      <c r="O96" s="79"/>
      <c r="P96" s="73"/>
    </row>
    <row r="97" spans="1:16" x14ac:dyDescent="0.3">
      <c r="A97" s="79"/>
      <c r="B97" s="2"/>
      <c r="C97" s="2"/>
      <c r="D97" s="2"/>
      <c r="F97" s="33">
        <v>33</v>
      </c>
      <c r="G97" s="33">
        <f>(J56-$L$71)/$L$70</f>
        <v>80.069331785460903</v>
      </c>
      <c r="J97" s="12"/>
      <c r="K97" s="152"/>
      <c r="P97" s="73"/>
    </row>
    <row r="98" spans="1:16" x14ac:dyDescent="0.3">
      <c r="A98" s="79"/>
      <c r="B98" s="2"/>
      <c r="C98" s="2"/>
      <c r="D98" s="2"/>
      <c r="F98" s="33">
        <v>34</v>
      </c>
      <c r="G98" s="33">
        <f>(J57-$L$71)/$L$70</f>
        <v>80.938730050057742</v>
      </c>
      <c r="J98" s="12"/>
      <c r="P98" s="73"/>
    </row>
    <row r="99" spans="1:16" x14ac:dyDescent="0.3">
      <c r="A99" s="79"/>
      <c r="B99" s="2"/>
      <c r="C99" s="2"/>
      <c r="D99" s="2"/>
      <c r="F99" s="33">
        <v>35</v>
      </c>
      <c r="G99" s="33">
        <f t="shared" ref="G99:G104" si="22">(J58-$L$71)/$L$70</f>
        <v>70.873471351957392</v>
      </c>
      <c r="J99" s="12"/>
      <c r="K99" s="152"/>
      <c r="P99" s="73"/>
    </row>
    <row r="100" spans="1:16" x14ac:dyDescent="0.3">
      <c r="F100" s="33">
        <v>36</v>
      </c>
      <c r="G100" s="33">
        <f t="shared" si="22"/>
        <v>154.48923434887647</v>
      </c>
      <c r="J100" s="12"/>
    </row>
    <row r="101" spans="1:16" x14ac:dyDescent="0.3">
      <c r="F101" s="33">
        <v>37</v>
      </c>
      <c r="G101" s="33">
        <f t="shared" si="22"/>
        <v>80.436356149568169</v>
      </c>
      <c r="J101" s="12"/>
      <c r="K101" s="152"/>
    </row>
    <row r="102" spans="1:16" x14ac:dyDescent="0.3">
      <c r="F102" s="33">
        <v>38</v>
      </c>
      <c r="G102" s="33">
        <f t="shared" si="22"/>
        <v>64.153928966547141</v>
      </c>
      <c r="J102" s="12"/>
    </row>
    <row r="103" spans="1:16" x14ac:dyDescent="0.3">
      <c r="F103" s="33">
        <v>39</v>
      </c>
      <c r="G103" s="33">
        <f t="shared" si="22"/>
        <v>317.82036246012518</v>
      </c>
      <c r="J103" s="12"/>
      <c r="K103" s="152"/>
    </row>
    <row r="104" spans="1:16" x14ac:dyDescent="0.3">
      <c r="F104" s="33">
        <v>40</v>
      </c>
      <c r="G104" s="33">
        <f t="shared" si="22"/>
        <v>119.69476154330823</v>
      </c>
      <c r="J104" s="12"/>
    </row>
    <row r="105" spans="1:16" x14ac:dyDescent="0.3">
      <c r="F105" s="33">
        <v>41</v>
      </c>
      <c r="G105" s="33">
        <f>(M56-$L$71)/$L$70</f>
        <v>45.175093145207313</v>
      </c>
      <c r="J105" s="33"/>
      <c r="K105" s="152"/>
    </row>
    <row r="106" spans="1:16" x14ac:dyDescent="0.3">
      <c r="F106" s="33">
        <v>42</v>
      </c>
      <c r="G106" s="33">
        <f t="shared" ref="G106:G112" si="23">(M57-$L$71)/$L$70</f>
        <v>49.424141848616074</v>
      </c>
      <c r="K106" s="152"/>
    </row>
    <row r="107" spans="1:16" x14ac:dyDescent="0.3">
      <c r="F107" s="33">
        <v>43</v>
      </c>
      <c r="G107" s="33">
        <f t="shared" si="23"/>
        <v>61.241924521375026</v>
      </c>
      <c r="K107" s="152"/>
    </row>
    <row r="108" spans="1:16" x14ac:dyDescent="0.3">
      <c r="F108" s="33">
        <v>44</v>
      </c>
      <c r="G108" s="33">
        <f t="shared" si="23"/>
        <v>95.321084304474425</v>
      </c>
      <c r="J108" s="12"/>
      <c r="K108" s="152"/>
    </row>
    <row r="109" spans="1:16" x14ac:dyDescent="0.3">
      <c r="F109" s="33">
        <v>45</v>
      </c>
      <c r="G109" s="33">
        <f t="shared" si="23"/>
        <v>59.942182996224624</v>
      </c>
      <c r="J109" s="12"/>
    </row>
    <row r="110" spans="1:16" x14ac:dyDescent="0.3">
      <c r="F110" s="33">
        <v>46</v>
      </c>
      <c r="G110" s="33">
        <f t="shared" si="23"/>
        <v>68.556817336171093</v>
      </c>
      <c r="J110" s="12"/>
      <c r="K110" s="152"/>
    </row>
    <row r="111" spans="1:16" x14ac:dyDescent="0.3">
      <c r="F111" s="33">
        <v>47</v>
      </c>
      <c r="G111" s="33">
        <f t="shared" si="23"/>
        <v>29.184613552813691</v>
      </c>
      <c r="J111" s="12"/>
    </row>
    <row r="112" spans="1:16" x14ac:dyDescent="0.3">
      <c r="F112" s="33">
        <v>48</v>
      </c>
      <c r="G112" s="33">
        <f t="shared" si="23"/>
        <v>90.305402173967067</v>
      </c>
      <c r="J112" s="12"/>
      <c r="K112" s="152"/>
    </row>
    <row r="114" spans="1:3" x14ac:dyDescent="0.3">
      <c r="A114" s="2" t="s">
        <v>99</v>
      </c>
      <c r="B114" s="2" t="s">
        <v>102</v>
      </c>
    </row>
    <row r="115" spans="1:3" x14ac:dyDescent="0.3">
      <c r="A115" s="2"/>
      <c r="C115" s="3" t="s">
        <v>96</v>
      </c>
    </row>
    <row r="116" spans="1:3" x14ac:dyDescent="0.3">
      <c r="A116" s="2"/>
      <c r="C116" s="3" t="s">
        <v>113</v>
      </c>
    </row>
    <row r="117" spans="1:3" x14ac:dyDescent="0.3">
      <c r="A117" s="2"/>
      <c r="C117" s="3" t="s">
        <v>100</v>
      </c>
    </row>
    <row r="118" spans="1:3" x14ac:dyDescent="0.3">
      <c r="A118" s="2"/>
      <c r="C118" s="3" t="s">
        <v>114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8"/>
  <sheetViews>
    <sheetView topLeftCell="A88" workbookViewId="0">
      <selection activeCell="B6" sqref="B6"/>
    </sheetView>
  </sheetViews>
  <sheetFormatPr defaultColWidth="9.109375" defaultRowHeight="14.4" x14ac:dyDescent="0.3"/>
  <cols>
    <col min="1" max="1" width="11.5546875" style="3" customWidth="1"/>
    <col min="2" max="2" width="10.109375" style="3" customWidth="1"/>
    <col min="3" max="3" width="13.88671875" style="3" customWidth="1"/>
    <col min="4" max="4" width="11.109375" style="3" customWidth="1"/>
    <col min="5" max="5" width="10.44140625" style="3" customWidth="1"/>
    <col min="6" max="6" width="10.88671875" style="3" customWidth="1"/>
    <col min="7" max="7" width="11.33203125" style="3" customWidth="1"/>
    <col min="8" max="8" width="10.44140625" style="3" customWidth="1"/>
    <col min="9" max="9" width="10.88671875" style="3" customWidth="1"/>
    <col min="10" max="10" width="11.109375" style="3" customWidth="1"/>
    <col min="11" max="11" width="10.44140625" style="3" customWidth="1"/>
    <col min="12" max="12" width="11.109375" style="3" customWidth="1"/>
    <col min="13" max="13" width="11.44140625" style="3" customWidth="1"/>
    <col min="14" max="14" width="12.109375" style="3" customWidth="1"/>
    <col min="15" max="16" width="9.109375" style="3"/>
    <col min="17" max="17" width="10.6640625" style="3" customWidth="1"/>
    <col min="18" max="18" width="9.109375" style="3"/>
    <col min="19" max="30" width="9.5546875" style="3" bestFit="1" customWidth="1"/>
    <col min="31" max="16384" width="9.109375" style="3"/>
  </cols>
  <sheetData>
    <row r="1" spans="1:15" ht="15.6" x14ac:dyDescent="0.3">
      <c r="A1" s="1" t="s">
        <v>107</v>
      </c>
      <c r="K1" s="2" t="s">
        <v>54</v>
      </c>
    </row>
    <row r="2" spans="1:15" x14ac:dyDescent="0.3">
      <c r="K2" s="2" t="s">
        <v>122</v>
      </c>
    </row>
    <row r="3" spans="1:15" x14ac:dyDescent="0.3">
      <c r="A3" s="2" t="s">
        <v>59</v>
      </c>
      <c r="B3" s="4">
        <v>3</v>
      </c>
      <c r="C3" s="5"/>
      <c r="K3" s="2" t="s">
        <v>81</v>
      </c>
    </row>
    <row r="4" spans="1:15" x14ac:dyDescent="0.3">
      <c r="A4" s="2" t="s">
        <v>52</v>
      </c>
      <c r="B4" s="153">
        <v>44589</v>
      </c>
      <c r="C4" s="5"/>
      <c r="K4" s="2" t="s">
        <v>123</v>
      </c>
    </row>
    <row r="5" spans="1:15" x14ac:dyDescent="0.3">
      <c r="A5" s="2" t="s">
        <v>5</v>
      </c>
      <c r="B5" s="154" t="s">
        <v>214</v>
      </c>
      <c r="C5" s="158" t="s">
        <v>150</v>
      </c>
      <c r="K5" s="2" t="s">
        <v>82</v>
      </c>
    </row>
    <row r="6" spans="1:15" x14ac:dyDescent="0.3">
      <c r="A6" s="2" t="s">
        <v>53</v>
      </c>
      <c r="B6" s="2" t="s">
        <v>10</v>
      </c>
      <c r="K6" s="2" t="s">
        <v>55</v>
      </c>
    </row>
    <row r="7" spans="1:15" x14ac:dyDescent="0.3">
      <c r="B7" s="2" t="s">
        <v>9</v>
      </c>
    </row>
    <row r="8" spans="1:15" x14ac:dyDescent="0.3">
      <c r="A8" s="2"/>
      <c r="B8" s="3" t="s">
        <v>37</v>
      </c>
    </row>
    <row r="9" spans="1:15" x14ac:dyDescent="0.3">
      <c r="A9" s="22"/>
    </row>
    <row r="10" spans="1:15" x14ac:dyDescent="0.3">
      <c r="A10" s="2" t="s">
        <v>23</v>
      </c>
      <c r="B10" s="2" t="s">
        <v>45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 ht="15" thickBot="1" x14ac:dyDescent="0.35">
      <c r="C12" s="23"/>
      <c r="D12" s="24">
        <v>1</v>
      </c>
      <c r="E12" s="24">
        <v>2</v>
      </c>
      <c r="F12" s="24">
        <v>3</v>
      </c>
      <c r="G12" s="24">
        <v>4</v>
      </c>
      <c r="H12" s="24">
        <v>5</v>
      </c>
      <c r="I12" s="24">
        <v>6</v>
      </c>
      <c r="J12" s="24">
        <v>7</v>
      </c>
      <c r="K12" s="24">
        <v>8</v>
      </c>
      <c r="L12" s="24">
        <v>9</v>
      </c>
      <c r="M12" s="24">
        <v>10</v>
      </c>
      <c r="N12" s="24">
        <v>11</v>
      </c>
      <c r="O12" s="24">
        <v>12</v>
      </c>
    </row>
    <row r="13" spans="1:15" ht="15" thickBot="1" x14ac:dyDescent="0.35">
      <c r="C13" s="25"/>
      <c r="D13" s="202" t="s">
        <v>24</v>
      </c>
      <c r="E13" s="195"/>
      <c r="F13" s="195"/>
      <c r="G13" s="195" t="s">
        <v>20</v>
      </c>
      <c r="H13" s="195"/>
      <c r="I13" s="195"/>
      <c r="J13" s="195" t="s">
        <v>20</v>
      </c>
      <c r="K13" s="195"/>
      <c r="L13" s="195"/>
      <c r="M13" s="196" t="s">
        <v>20</v>
      </c>
      <c r="N13" s="197"/>
      <c r="O13" s="198"/>
    </row>
    <row r="14" spans="1:15" x14ac:dyDescent="0.3">
      <c r="C14" s="26" t="s">
        <v>12</v>
      </c>
      <c r="D14" s="27">
        <v>0</v>
      </c>
      <c r="E14" s="28">
        <v>0</v>
      </c>
      <c r="F14" s="29">
        <v>0</v>
      </c>
      <c r="G14" s="10">
        <v>49</v>
      </c>
      <c r="H14" s="10">
        <f t="shared" ref="H14:H21" si="0">G14</f>
        <v>49</v>
      </c>
      <c r="I14" s="10">
        <f t="shared" ref="I14:I21" si="1">G14</f>
        <v>49</v>
      </c>
      <c r="J14" s="30">
        <v>57</v>
      </c>
      <c r="K14" s="10">
        <f t="shared" ref="K14:K21" si="2">J14</f>
        <v>57</v>
      </c>
      <c r="L14" s="31">
        <f t="shared" ref="L14:L21" si="3">J14</f>
        <v>57</v>
      </c>
      <c r="M14" s="10">
        <v>65</v>
      </c>
      <c r="N14" s="10">
        <f t="shared" ref="N14:N21" si="4">M14</f>
        <v>65</v>
      </c>
      <c r="O14" s="32">
        <f t="shared" ref="O14:O21" si="5">M14</f>
        <v>65</v>
      </c>
    </row>
    <row r="15" spans="1:15" x14ac:dyDescent="0.3">
      <c r="C15" s="35" t="s">
        <v>13</v>
      </c>
      <c r="D15" s="36">
        <v>100</v>
      </c>
      <c r="E15" s="37">
        <v>100</v>
      </c>
      <c r="F15" s="38">
        <v>100</v>
      </c>
      <c r="G15" s="21">
        <v>50</v>
      </c>
      <c r="H15" s="21">
        <f t="shared" si="0"/>
        <v>50</v>
      </c>
      <c r="I15" s="21">
        <f t="shared" si="1"/>
        <v>50</v>
      </c>
      <c r="J15" s="39">
        <v>58</v>
      </c>
      <c r="K15" s="21">
        <f t="shared" si="2"/>
        <v>58</v>
      </c>
      <c r="L15" s="40">
        <f t="shared" si="3"/>
        <v>58</v>
      </c>
      <c r="M15" s="39">
        <v>66</v>
      </c>
      <c r="N15" s="21">
        <f t="shared" si="4"/>
        <v>66</v>
      </c>
      <c r="O15" s="41">
        <f t="shared" si="5"/>
        <v>66</v>
      </c>
    </row>
    <row r="16" spans="1:15" x14ac:dyDescent="0.3">
      <c r="C16" s="42" t="s">
        <v>14</v>
      </c>
      <c r="D16" s="43">
        <v>200</v>
      </c>
      <c r="E16" s="33">
        <v>200</v>
      </c>
      <c r="F16" s="34">
        <v>200</v>
      </c>
      <c r="G16" s="4">
        <v>51</v>
      </c>
      <c r="H16" s="4">
        <f t="shared" si="0"/>
        <v>51</v>
      </c>
      <c r="I16" s="4">
        <f t="shared" si="1"/>
        <v>51</v>
      </c>
      <c r="J16" s="16">
        <v>59</v>
      </c>
      <c r="K16" s="4">
        <f t="shared" si="2"/>
        <v>59</v>
      </c>
      <c r="L16" s="44">
        <f t="shared" si="3"/>
        <v>59</v>
      </c>
      <c r="M16" s="16">
        <v>67</v>
      </c>
      <c r="N16" s="4">
        <f t="shared" si="4"/>
        <v>67</v>
      </c>
      <c r="O16" s="45">
        <f t="shared" si="5"/>
        <v>67</v>
      </c>
    </row>
    <row r="17" spans="1:15" x14ac:dyDescent="0.3">
      <c r="C17" s="35" t="s">
        <v>15</v>
      </c>
      <c r="D17" s="36">
        <v>300</v>
      </c>
      <c r="E17" s="37">
        <v>300</v>
      </c>
      <c r="F17" s="38">
        <v>300</v>
      </c>
      <c r="G17" s="21">
        <v>52</v>
      </c>
      <c r="H17" s="21">
        <f t="shared" si="0"/>
        <v>52</v>
      </c>
      <c r="I17" s="21">
        <f t="shared" si="1"/>
        <v>52</v>
      </c>
      <c r="J17" s="39">
        <v>60</v>
      </c>
      <c r="K17" s="21">
        <f t="shared" si="2"/>
        <v>60</v>
      </c>
      <c r="L17" s="40">
        <f t="shared" si="3"/>
        <v>60</v>
      </c>
      <c r="M17" s="39">
        <v>68</v>
      </c>
      <c r="N17" s="21">
        <f t="shared" si="4"/>
        <v>68</v>
      </c>
      <c r="O17" s="41">
        <f t="shared" si="5"/>
        <v>68</v>
      </c>
    </row>
    <row r="18" spans="1:15" x14ac:dyDescent="0.3">
      <c r="C18" s="42" t="s">
        <v>16</v>
      </c>
      <c r="D18" s="43">
        <v>400</v>
      </c>
      <c r="E18" s="33">
        <v>400</v>
      </c>
      <c r="F18" s="34">
        <v>400</v>
      </c>
      <c r="G18" s="4">
        <v>53</v>
      </c>
      <c r="H18" s="4">
        <f t="shared" si="0"/>
        <v>53</v>
      </c>
      <c r="I18" s="4">
        <f t="shared" si="1"/>
        <v>53</v>
      </c>
      <c r="J18" s="16">
        <v>61</v>
      </c>
      <c r="K18" s="4">
        <f t="shared" si="2"/>
        <v>61</v>
      </c>
      <c r="L18" s="44">
        <f t="shared" si="3"/>
        <v>61</v>
      </c>
      <c r="M18" s="16">
        <v>69</v>
      </c>
      <c r="N18" s="4">
        <f t="shared" si="4"/>
        <v>69</v>
      </c>
      <c r="O18" s="45">
        <f t="shared" si="5"/>
        <v>69</v>
      </c>
    </row>
    <row r="19" spans="1:15" x14ac:dyDescent="0.3">
      <c r="C19" s="35" t="s">
        <v>17</v>
      </c>
      <c r="D19" s="46"/>
      <c r="E19" s="47"/>
      <c r="F19" s="48"/>
      <c r="G19" s="21">
        <v>54</v>
      </c>
      <c r="H19" s="21">
        <f t="shared" si="0"/>
        <v>54</v>
      </c>
      <c r="I19" s="21">
        <f t="shared" si="1"/>
        <v>54</v>
      </c>
      <c r="J19" s="39">
        <v>62</v>
      </c>
      <c r="K19" s="21">
        <f t="shared" si="2"/>
        <v>62</v>
      </c>
      <c r="L19" s="40">
        <f t="shared" si="3"/>
        <v>62</v>
      </c>
      <c r="M19" s="39">
        <v>70</v>
      </c>
      <c r="N19" s="21">
        <f t="shared" si="4"/>
        <v>70</v>
      </c>
      <c r="O19" s="41">
        <f t="shared" si="5"/>
        <v>70</v>
      </c>
    </row>
    <row r="20" spans="1:15" x14ac:dyDescent="0.3">
      <c r="C20" s="42" t="s">
        <v>18</v>
      </c>
      <c r="D20" s="49"/>
      <c r="E20" s="50"/>
      <c r="F20" s="51"/>
      <c r="G20" s="4">
        <v>55</v>
      </c>
      <c r="H20" s="4">
        <f t="shared" si="0"/>
        <v>55</v>
      </c>
      <c r="I20" s="4">
        <f t="shared" si="1"/>
        <v>55</v>
      </c>
      <c r="J20" s="16">
        <v>63</v>
      </c>
      <c r="K20" s="4">
        <f t="shared" si="2"/>
        <v>63</v>
      </c>
      <c r="L20" s="44">
        <f t="shared" si="3"/>
        <v>63</v>
      </c>
      <c r="M20" s="16">
        <v>71</v>
      </c>
      <c r="N20" s="4">
        <f t="shared" si="4"/>
        <v>71</v>
      </c>
      <c r="O20" s="45">
        <f t="shared" si="5"/>
        <v>71</v>
      </c>
    </row>
    <row r="21" spans="1:15" ht="15" thickBot="1" x14ac:dyDescent="0.35">
      <c r="C21" s="52" t="s">
        <v>19</v>
      </c>
      <c r="D21" s="53"/>
      <c r="E21" s="54"/>
      <c r="F21" s="55"/>
      <c r="G21" s="11">
        <v>56</v>
      </c>
      <c r="H21" s="11">
        <f t="shared" si="0"/>
        <v>56</v>
      </c>
      <c r="I21" s="11">
        <f t="shared" si="1"/>
        <v>56</v>
      </c>
      <c r="J21" s="56">
        <v>64</v>
      </c>
      <c r="K21" s="11">
        <f t="shared" si="2"/>
        <v>64</v>
      </c>
      <c r="L21" s="57">
        <f t="shared" si="3"/>
        <v>64</v>
      </c>
      <c r="M21" s="56">
        <v>72</v>
      </c>
      <c r="N21" s="11">
        <f t="shared" si="4"/>
        <v>72</v>
      </c>
      <c r="O21" s="58">
        <f t="shared" si="5"/>
        <v>72</v>
      </c>
    </row>
    <row r="24" spans="1:15" x14ac:dyDescent="0.3">
      <c r="A24" s="2" t="s">
        <v>25</v>
      </c>
      <c r="B24" s="2" t="s">
        <v>33</v>
      </c>
    </row>
    <row r="25" spans="1:15" x14ac:dyDescent="0.3">
      <c r="B25" s="2" t="s">
        <v>26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 ht="15" thickBot="1" x14ac:dyDescent="0.35"/>
    <row r="27" spans="1:15" ht="15" thickBot="1" x14ac:dyDescent="0.35">
      <c r="D27" s="199" t="s">
        <v>9</v>
      </c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1"/>
    </row>
    <row r="28" spans="1:15" ht="15" thickBot="1" x14ac:dyDescent="0.35">
      <c r="B28" s="59"/>
      <c r="C28" s="3" t="s">
        <v>213</v>
      </c>
      <c r="D28" s="60">
        <v>1</v>
      </c>
      <c r="E28" s="9">
        <v>2</v>
      </c>
      <c r="F28" s="9">
        <v>3</v>
      </c>
      <c r="G28" s="61">
        <v>4</v>
      </c>
      <c r="H28" s="9">
        <v>5</v>
      </c>
      <c r="I28" s="62">
        <v>6</v>
      </c>
      <c r="J28" s="9">
        <v>7</v>
      </c>
      <c r="K28" s="9">
        <v>8</v>
      </c>
      <c r="L28" s="9">
        <v>9</v>
      </c>
      <c r="M28" s="61">
        <v>10</v>
      </c>
      <c r="N28" s="9">
        <v>11</v>
      </c>
      <c r="O28" s="63">
        <v>12</v>
      </c>
    </row>
    <row r="29" spans="1:15" x14ac:dyDescent="0.3">
      <c r="C29" s="3">
        <v>21.5</v>
      </c>
      <c r="D29" s="64">
        <v>48569.152000000002</v>
      </c>
      <c r="E29" s="65">
        <v>49374.578000000001</v>
      </c>
      <c r="F29" s="65">
        <v>50900.421000000002</v>
      </c>
      <c r="G29" s="66">
        <v>54421.764999999999</v>
      </c>
      <c r="H29" s="65">
        <v>54673.186999999998</v>
      </c>
      <c r="I29" s="67">
        <v>53122.245999999999</v>
      </c>
      <c r="J29" s="65">
        <v>55951.936999999998</v>
      </c>
      <c r="K29" s="65">
        <v>56364.038999999997</v>
      </c>
      <c r="L29" s="65">
        <v>56737.894</v>
      </c>
      <c r="M29" s="66">
        <v>54207.535000000003</v>
      </c>
      <c r="N29" s="65">
        <v>53834.061999999998</v>
      </c>
      <c r="O29" s="68">
        <v>54923.046000000002</v>
      </c>
    </row>
    <row r="30" spans="1:15" x14ac:dyDescent="0.3">
      <c r="D30" s="69">
        <v>53331.440999999999</v>
      </c>
      <c r="E30" s="33">
        <v>55115.605000000003</v>
      </c>
      <c r="F30" s="33">
        <v>55792.502999999997</v>
      </c>
      <c r="G30" s="43">
        <v>60426.928999999996</v>
      </c>
      <c r="H30" s="33">
        <v>60419.781000000003</v>
      </c>
      <c r="I30" s="34">
        <v>57793.05</v>
      </c>
      <c r="J30" s="33">
        <v>77409.14</v>
      </c>
      <c r="K30" s="33">
        <v>74848.717999999993</v>
      </c>
      <c r="L30" s="33">
        <v>74087.312000000005</v>
      </c>
      <c r="M30" s="43">
        <v>119653.476</v>
      </c>
      <c r="N30" s="33">
        <v>116428.507</v>
      </c>
      <c r="O30" s="70">
        <v>116265.56200000001</v>
      </c>
    </row>
    <row r="31" spans="1:15" x14ac:dyDescent="0.3">
      <c r="D31" s="71">
        <v>60230.722000000002</v>
      </c>
      <c r="E31" s="37">
        <v>62088.468000000001</v>
      </c>
      <c r="F31" s="37">
        <v>62342.589</v>
      </c>
      <c r="G31" s="36">
        <v>53720.303999999996</v>
      </c>
      <c r="H31" s="37">
        <v>53641.945</v>
      </c>
      <c r="I31" s="38">
        <v>51850.074000000001</v>
      </c>
      <c r="J31" s="37">
        <v>101086.34299999999</v>
      </c>
      <c r="K31" s="37">
        <v>98799.156000000003</v>
      </c>
      <c r="L31" s="37">
        <v>99144.866999999998</v>
      </c>
      <c r="M31" s="36">
        <v>116717.57</v>
      </c>
      <c r="N31" s="37">
        <v>114319.18700000001</v>
      </c>
      <c r="O31" s="72">
        <v>115814.43700000001</v>
      </c>
    </row>
    <row r="32" spans="1:15" x14ac:dyDescent="0.3">
      <c r="D32" s="69">
        <v>66308.671000000002</v>
      </c>
      <c r="E32" s="33">
        <v>69772.164000000004</v>
      </c>
      <c r="F32" s="33">
        <v>71321.741999999998</v>
      </c>
      <c r="G32" s="43">
        <v>54186.406000000003</v>
      </c>
      <c r="H32" s="33">
        <v>52989.578000000001</v>
      </c>
      <c r="I32" s="34">
        <v>51478.527000000002</v>
      </c>
      <c r="J32" s="33">
        <v>139757.046</v>
      </c>
      <c r="K32" s="33">
        <v>137032.75</v>
      </c>
      <c r="L32" s="33">
        <v>138365.84299999999</v>
      </c>
      <c r="M32" s="43">
        <v>56510.824000000001</v>
      </c>
      <c r="N32" s="33">
        <v>57010.23</v>
      </c>
      <c r="O32" s="70">
        <v>58958.002999999997</v>
      </c>
    </row>
    <row r="33" spans="1:15" x14ac:dyDescent="0.3">
      <c r="D33" s="71">
        <v>74445.733999999997</v>
      </c>
      <c r="E33" s="37">
        <v>78601.616999999998</v>
      </c>
      <c r="F33" s="37">
        <v>79390.820000000007</v>
      </c>
      <c r="G33" s="36">
        <v>57102.436999999998</v>
      </c>
      <c r="H33" s="37">
        <v>56692.55</v>
      </c>
      <c r="I33" s="38">
        <v>55363.186999999998</v>
      </c>
      <c r="J33" s="37">
        <v>65001.186999999998</v>
      </c>
      <c r="K33" s="37">
        <v>63450.457000000002</v>
      </c>
      <c r="L33" s="37">
        <v>65132.171000000002</v>
      </c>
      <c r="M33" s="36">
        <v>54834.589</v>
      </c>
      <c r="N33" s="37">
        <v>54767.82</v>
      </c>
      <c r="O33" s="72">
        <v>56400.440999999999</v>
      </c>
    </row>
    <row r="34" spans="1:15" x14ac:dyDescent="0.3">
      <c r="A34" s="2"/>
      <c r="D34" s="69">
        <v>50685.769</v>
      </c>
      <c r="E34" s="33">
        <v>49237.75</v>
      </c>
      <c r="F34" s="33">
        <v>52043.436999999998</v>
      </c>
      <c r="G34" s="43">
        <v>65688.217999999993</v>
      </c>
      <c r="H34" s="33">
        <v>68286.671000000002</v>
      </c>
      <c r="I34" s="34">
        <v>64940.764999999999</v>
      </c>
      <c r="J34" s="33">
        <v>61375.046000000002</v>
      </c>
      <c r="K34" s="33">
        <v>59868.565999999999</v>
      </c>
      <c r="L34" s="33">
        <v>61896.913999999997</v>
      </c>
      <c r="M34" s="43">
        <v>130222.257</v>
      </c>
      <c r="N34" s="33">
        <v>127619.796</v>
      </c>
      <c r="O34" s="70">
        <v>127830.421</v>
      </c>
    </row>
    <row r="35" spans="1:15" x14ac:dyDescent="0.3">
      <c r="A35" s="73"/>
      <c r="D35" s="71">
        <v>47809.756999999998</v>
      </c>
      <c r="E35" s="37">
        <v>49550.663999999997</v>
      </c>
      <c r="F35" s="37">
        <v>55043.190999999999</v>
      </c>
      <c r="G35" s="36">
        <v>56885.877999999997</v>
      </c>
      <c r="H35" s="37">
        <v>57405.375</v>
      </c>
      <c r="I35" s="38">
        <v>56383.264999999999</v>
      </c>
      <c r="J35" s="177"/>
      <c r="K35" s="37">
        <v>118910.359</v>
      </c>
      <c r="L35" s="37">
        <v>122396.75</v>
      </c>
      <c r="M35" s="36">
        <v>67834.116999999998</v>
      </c>
      <c r="N35" s="37">
        <v>67119.312000000005</v>
      </c>
      <c r="O35" s="72">
        <v>66503.648000000001</v>
      </c>
    </row>
    <row r="36" spans="1:15" ht="15" thickBot="1" x14ac:dyDescent="0.35">
      <c r="A36" s="73"/>
      <c r="D36" s="74">
        <v>47579.847000000002</v>
      </c>
      <c r="E36" s="75">
        <v>48857.241999999998</v>
      </c>
      <c r="F36" s="75">
        <v>53581.252999999997</v>
      </c>
      <c r="G36" s="76">
        <v>68864.375</v>
      </c>
      <c r="H36" s="75">
        <v>69220.842999999993</v>
      </c>
      <c r="I36" s="77">
        <v>67094.25</v>
      </c>
      <c r="J36" s="75">
        <v>58972.440999999999</v>
      </c>
      <c r="K36" s="75">
        <v>56644.898000000001</v>
      </c>
      <c r="L36" s="75">
        <v>58714.097000000002</v>
      </c>
      <c r="M36" s="76">
        <v>69282.842999999993</v>
      </c>
      <c r="N36" s="75">
        <v>67502.929000000004</v>
      </c>
      <c r="O36" s="78">
        <v>69063.773000000001</v>
      </c>
    </row>
    <row r="37" spans="1:15" x14ac:dyDescent="0.3">
      <c r="A37" s="22"/>
    </row>
    <row r="38" spans="1:15" x14ac:dyDescent="0.3">
      <c r="A38" s="2" t="s">
        <v>27</v>
      </c>
      <c r="B38" s="2" t="s">
        <v>87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5" x14ac:dyDescent="0.3">
      <c r="A40" s="2"/>
      <c r="C40" s="203" t="s">
        <v>88</v>
      </c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5"/>
    </row>
    <row r="41" spans="1:15" x14ac:dyDescent="0.3">
      <c r="B41" s="2"/>
      <c r="C41" s="207" t="s">
        <v>28</v>
      </c>
      <c r="D41" s="208"/>
      <c r="E41" s="209"/>
      <c r="F41" s="207" t="s">
        <v>29</v>
      </c>
      <c r="G41" s="208"/>
      <c r="H41" s="209"/>
      <c r="I41" s="208" t="s">
        <v>30</v>
      </c>
      <c r="J41" s="208"/>
      <c r="K41" s="208"/>
      <c r="L41" s="207" t="s">
        <v>31</v>
      </c>
      <c r="M41" s="208"/>
      <c r="N41" s="209"/>
    </row>
    <row r="42" spans="1:15" x14ac:dyDescent="0.3">
      <c r="B42" s="2"/>
      <c r="C42" s="90" t="s">
        <v>2</v>
      </c>
      <c r="D42" s="91" t="s">
        <v>4</v>
      </c>
      <c r="E42" s="92" t="s">
        <v>7</v>
      </c>
      <c r="F42" s="93" t="s">
        <v>20</v>
      </c>
      <c r="G42" s="94" t="s">
        <v>4</v>
      </c>
      <c r="H42" s="92" t="s">
        <v>7</v>
      </c>
      <c r="I42" s="93" t="s">
        <v>20</v>
      </c>
      <c r="J42" s="94" t="s">
        <v>4</v>
      </c>
      <c r="K42" s="92" t="s">
        <v>7</v>
      </c>
      <c r="L42" s="93" t="s">
        <v>20</v>
      </c>
      <c r="M42" s="94" t="s">
        <v>4</v>
      </c>
      <c r="N42" s="92" t="s">
        <v>7</v>
      </c>
    </row>
    <row r="43" spans="1:15" x14ac:dyDescent="0.3">
      <c r="C43" s="95">
        <v>0</v>
      </c>
      <c r="D43" s="96">
        <f>AVERAGE(D29:F29)</f>
        <v>49614.717000000004</v>
      </c>
      <c r="E43" s="97">
        <f>STDEV(D29:F29)</f>
        <v>1184.0413177254418</v>
      </c>
      <c r="F43" s="145">
        <f t="shared" ref="F43:F50" si="6">G14</f>
        <v>49</v>
      </c>
      <c r="G43" s="96">
        <f t="shared" ref="G43:G50" si="7">AVERAGE(G29:I29)</f>
        <v>54072.399333333327</v>
      </c>
      <c r="H43" s="97">
        <f t="shared" ref="H43:H50" si="8">STDEV(G29:I29)</f>
        <v>832.40421260006417</v>
      </c>
      <c r="I43" s="145">
        <f t="shared" ref="I43:I50" si="9">J14</f>
        <v>57</v>
      </c>
      <c r="J43" s="96">
        <f t="shared" ref="J43:J50" si="10">AVERAGE(J29:L29)</f>
        <v>56351.29</v>
      </c>
      <c r="K43" s="97">
        <f t="shared" ref="K43:K50" si="11">STDEV(J29:L29)</f>
        <v>393.13357044775614</v>
      </c>
      <c r="L43" s="145">
        <f t="shared" ref="L43:L50" si="12">M14</f>
        <v>65</v>
      </c>
      <c r="M43" s="96">
        <f t="shared" ref="M43:M50" si="13">AVERAGE(M29:O29)</f>
        <v>54321.547666666673</v>
      </c>
      <c r="N43" s="97">
        <f t="shared" ref="N43:N50" si="14">STDEV(M29:O29)</f>
        <v>553.37212089545596</v>
      </c>
    </row>
    <row r="44" spans="1:15" x14ac:dyDescent="0.3">
      <c r="C44" s="95">
        <v>100</v>
      </c>
      <c r="D44" s="96">
        <f>AVERAGE(D30:F30)</f>
        <v>54746.516333333333</v>
      </c>
      <c r="E44" s="97">
        <f>STDEV(D30:F30)</f>
        <v>1271.3679148292726</v>
      </c>
      <c r="F44" s="98">
        <f t="shared" si="6"/>
        <v>50</v>
      </c>
      <c r="G44" s="96">
        <f t="shared" si="7"/>
        <v>59546.58666666667</v>
      </c>
      <c r="H44" s="97">
        <f t="shared" si="8"/>
        <v>1518.6115054497407</v>
      </c>
      <c r="I44" s="98">
        <f t="shared" si="9"/>
        <v>58</v>
      </c>
      <c r="J44" s="96">
        <f t="shared" si="10"/>
        <v>75448.39</v>
      </c>
      <c r="K44" s="97">
        <f t="shared" si="11"/>
        <v>1740.2126870253519</v>
      </c>
      <c r="L44" s="98">
        <f t="shared" si="12"/>
        <v>66</v>
      </c>
      <c r="M44" s="96">
        <f t="shared" si="13"/>
        <v>117449.18166666669</v>
      </c>
      <c r="N44" s="97">
        <f t="shared" si="14"/>
        <v>1910.7126678886909</v>
      </c>
    </row>
    <row r="45" spans="1:15" x14ac:dyDescent="0.3">
      <c r="C45" s="95">
        <v>200</v>
      </c>
      <c r="D45" s="96">
        <f>AVERAGE(D31:F31)</f>
        <v>61553.926333333337</v>
      </c>
      <c r="E45" s="97">
        <f>STDEV(D31:F31)</f>
        <v>1152.9512788814329</v>
      </c>
      <c r="F45" s="98">
        <f t="shared" si="6"/>
        <v>51</v>
      </c>
      <c r="G45" s="96">
        <f t="shared" si="7"/>
        <v>53070.774333333335</v>
      </c>
      <c r="H45" s="97">
        <f t="shared" si="8"/>
        <v>1057.8832691135303</v>
      </c>
      <c r="I45" s="98">
        <f t="shared" si="9"/>
        <v>59</v>
      </c>
      <c r="J45" s="96">
        <f t="shared" si="10"/>
        <v>99676.788666666675</v>
      </c>
      <c r="K45" s="97">
        <f t="shared" si="11"/>
        <v>1232.8875000762732</v>
      </c>
      <c r="L45" s="98">
        <f t="shared" si="12"/>
        <v>67</v>
      </c>
      <c r="M45" s="96">
        <f t="shared" si="13"/>
        <v>115617.06466666667</v>
      </c>
      <c r="N45" s="97">
        <f t="shared" si="14"/>
        <v>1211.3121530581352</v>
      </c>
    </row>
    <row r="46" spans="1:15" x14ac:dyDescent="0.3">
      <c r="C46" s="95">
        <v>300</v>
      </c>
      <c r="D46" s="96">
        <f>AVERAGE(D32:F32)</f>
        <v>69134.19233333334</v>
      </c>
      <c r="E46" s="97">
        <f>STDEV(D32:F32)</f>
        <v>2566.7053002560165</v>
      </c>
      <c r="F46" s="98">
        <f t="shared" si="6"/>
        <v>52</v>
      </c>
      <c r="G46" s="96">
        <f t="shared" si="7"/>
        <v>52884.837</v>
      </c>
      <c r="H46" s="97">
        <f t="shared" si="8"/>
        <v>1356.974641425182</v>
      </c>
      <c r="I46" s="98">
        <f t="shared" si="9"/>
        <v>60</v>
      </c>
      <c r="J46" s="96">
        <f t="shared" si="10"/>
        <v>138385.21299999999</v>
      </c>
      <c r="K46" s="97">
        <f t="shared" si="11"/>
        <v>1362.2512879711301</v>
      </c>
      <c r="L46" s="98">
        <f t="shared" si="12"/>
        <v>68</v>
      </c>
      <c r="M46" s="96">
        <f t="shared" si="13"/>
        <v>57493.019</v>
      </c>
      <c r="N46" s="97">
        <f t="shared" si="14"/>
        <v>1293.0526587888805</v>
      </c>
    </row>
    <row r="47" spans="1:15" x14ac:dyDescent="0.3">
      <c r="C47" s="95">
        <v>400</v>
      </c>
      <c r="D47" s="96">
        <f>AVERAGE(D33:F33)</f>
        <v>77479.390333333329</v>
      </c>
      <c r="E47" s="97">
        <f>STDEV(D33:F33)</f>
        <v>2656.6921924420139</v>
      </c>
      <c r="F47" s="98">
        <f t="shared" si="6"/>
        <v>53</v>
      </c>
      <c r="G47" s="96">
        <f t="shared" si="7"/>
        <v>56386.057999999997</v>
      </c>
      <c r="H47" s="97">
        <f t="shared" si="8"/>
        <v>909.23080137718694</v>
      </c>
      <c r="I47" s="98">
        <f t="shared" si="9"/>
        <v>61</v>
      </c>
      <c r="J47" s="96">
        <f t="shared" si="10"/>
        <v>64527.938333333332</v>
      </c>
      <c r="K47" s="97">
        <f t="shared" si="11"/>
        <v>935.42168021985219</v>
      </c>
      <c r="L47" s="98">
        <f t="shared" si="12"/>
        <v>69</v>
      </c>
      <c r="M47" s="96">
        <f t="shared" si="13"/>
        <v>55334.283333333333</v>
      </c>
      <c r="N47" s="97">
        <f t="shared" si="14"/>
        <v>923.92296891263209</v>
      </c>
    </row>
    <row r="48" spans="1:15" x14ac:dyDescent="0.3">
      <c r="C48" s="99"/>
      <c r="D48" s="96"/>
      <c r="E48" s="97"/>
      <c r="F48" s="98">
        <f t="shared" si="6"/>
        <v>54</v>
      </c>
      <c r="G48" s="96">
        <f t="shared" si="7"/>
        <v>66305.217999999993</v>
      </c>
      <c r="H48" s="97">
        <f t="shared" si="8"/>
        <v>1756.2142495176972</v>
      </c>
      <c r="I48" s="98">
        <f t="shared" si="9"/>
        <v>62</v>
      </c>
      <c r="J48" s="96">
        <f t="shared" si="10"/>
        <v>61046.841999999997</v>
      </c>
      <c r="K48" s="97">
        <f t="shared" si="11"/>
        <v>1053.2508255339749</v>
      </c>
      <c r="L48" s="98">
        <f t="shared" si="12"/>
        <v>70</v>
      </c>
      <c r="M48" s="96">
        <f t="shared" si="13"/>
        <v>128557.49133333335</v>
      </c>
      <c r="N48" s="97">
        <f t="shared" si="14"/>
        <v>1445.5705677483636</v>
      </c>
    </row>
    <row r="49" spans="1:14" x14ac:dyDescent="0.3">
      <c r="C49" s="99"/>
      <c r="D49" s="96"/>
      <c r="E49" s="97"/>
      <c r="F49" s="98">
        <f t="shared" si="6"/>
        <v>55</v>
      </c>
      <c r="G49" s="96">
        <f t="shared" si="7"/>
        <v>56891.505999999994</v>
      </c>
      <c r="H49" s="97">
        <f t="shared" si="8"/>
        <v>511.07824138090666</v>
      </c>
      <c r="I49" s="98">
        <f t="shared" si="9"/>
        <v>63</v>
      </c>
      <c r="J49" s="96">
        <f t="shared" si="10"/>
        <v>120653.5545</v>
      </c>
      <c r="K49" s="97">
        <f t="shared" si="11"/>
        <v>2465.2507179677509</v>
      </c>
      <c r="L49" s="98">
        <f t="shared" si="12"/>
        <v>71</v>
      </c>
      <c r="M49" s="96">
        <f t="shared" si="13"/>
        <v>67152.358999999997</v>
      </c>
      <c r="N49" s="97">
        <f t="shared" si="14"/>
        <v>665.84984654725122</v>
      </c>
    </row>
    <row r="50" spans="1:14" x14ac:dyDescent="0.3">
      <c r="C50" s="100"/>
      <c r="D50" s="101"/>
      <c r="E50" s="102"/>
      <c r="F50" s="103">
        <f t="shared" si="6"/>
        <v>56</v>
      </c>
      <c r="G50" s="101">
        <f t="shared" si="7"/>
        <v>68393.156000000003</v>
      </c>
      <c r="H50" s="102">
        <f t="shared" si="8"/>
        <v>1138.9183273540709</v>
      </c>
      <c r="I50" s="103">
        <f t="shared" si="9"/>
        <v>64</v>
      </c>
      <c r="J50" s="101">
        <f t="shared" si="10"/>
        <v>58110.47866666667</v>
      </c>
      <c r="K50" s="102">
        <f t="shared" si="11"/>
        <v>1275.7861981791195</v>
      </c>
      <c r="L50" s="103">
        <f t="shared" si="12"/>
        <v>72</v>
      </c>
      <c r="M50" s="101">
        <f t="shared" si="13"/>
        <v>68616.514999999999</v>
      </c>
      <c r="N50" s="102">
        <f t="shared" si="14"/>
        <v>970.59427711685578</v>
      </c>
    </row>
    <row r="51" spans="1:14" x14ac:dyDescent="0.3">
      <c r="A51" s="2"/>
      <c r="M51" s="33"/>
      <c r="N51" s="33"/>
    </row>
    <row r="52" spans="1:14" x14ac:dyDescent="0.3">
      <c r="A52" s="2" t="s">
        <v>32</v>
      </c>
      <c r="B52" s="206" t="s">
        <v>91</v>
      </c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</row>
    <row r="53" spans="1:14" x14ac:dyDescent="0.3">
      <c r="B53" s="2" t="s">
        <v>127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3">
      <c r="C55" s="108" t="s">
        <v>126</v>
      </c>
      <c r="D55" s="210" t="s">
        <v>125</v>
      </c>
      <c r="E55" s="210"/>
      <c r="F55" s="108" t="s">
        <v>20</v>
      </c>
      <c r="G55" s="109" t="s">
        <v>125</v>
      </c>
      <c r="H55" s="110"/>
      <c r="I55" s="111" t="s">
        <v>20</v>
      </c>
      <c r="J55" s="109" t="s">
        <v>125</v>
      </c>
      <c r="K55" s="111"/>
      <c r="L55" s="108" t="s">
        <v>20</v>
      </c>
      <c r="M55" s="109" t="s">
        <v>125</v>
      </c>
      <c r="N55" s="110"/>
    </row>
    <row r="56" spans="1:14" x14ac:dyDescent="0.3">
      <c r="C56" s="95">
        <v>0</v>
      </c>
      <c r="D56" s="96">
        <f>(D43-$D$43)</f>
        <v>0</v>
      </c>
      <c r="E56" s="104"/>
      <c r="F56" s="145">
        <f>F43</f>
        <v>49</v>
      </c>
      <c r="G56" s="96">
        <f>(G43-$D$43)</f>
        <v>4457.6823333333232</v>
      </c>
      <c r="H56" s="105"/>
      <c r="I56" s="145">
        <f>I43</f>
        <v>57</v>
      </c>
      <c r="J56" s="96">
        <f>(J43-$D$43)</f>
        <v>6736.5729999999967</v>
      </c>
      <c r="K56" s="104"/>
      <c r="L56" s="145">
        <f>L43</f>
        <v>65</v>
      </c>
      <c r="M56" s="96">
        <f>(M43-$D$43)</f>
        <v>4706.8306666666685</v>
      </c>
      <c r="N56" s="105"/>
    </row>
    <row r="57" spans="1:14" x14ac:dyDescent="0.3">
      <c r="C57" s="95">
        <v>100</v>
      </c>
      <c r="D57" s="96">
        <f>(D44-$D$43)</f>
        <v>5131.7993333333288</v>
      </c>
      <c r="E57" s="104"/>
      <c r="F57" s="98">
        <f t="shared" ref="F57:F63" si="15">F44</f>
        <v>50</v>
      </c>
      <c r="G57" s="96">
        <f t="shared" ref="G57:G63" si="16">(G44-$D$43)</f>
        <v>9931.8696666666656</v>
      </c>
      <c r="H57" s="105"/>
      <c r="I57" s="98">
        <f t="shared" ref="I57:I63" si="17">I44</f>
        <v>58</v>
      </c>
      <c r="J57" s="96">
        <f t="shared" ref="J57:J63" si="18">(J44-$D$43)</f>
        <v>25833.672999999995</v>
      </c>
      <c r="K57" s="104"/>
      <c r="L57" s="98">
        <f t="shared" ref="L57:L63" si="19">L44</f>
        <v>66</v>
      </c>
      <c r="M57" s="96">
        <f t="shared" ref="M57:M63" si="20">(M44-$D$43)</f>
        <v>67834.464666666681</v>
      </c>
      <c r="N57" s="105"/>
    </row>
    <row r="58" spans="1:14" x14ac:dyDescent="0.3">
      <c r="C58" s="95">
        <v>200</v>
      </c>
      <c r="D58" s="96">
        <f>(D45-$D$43)</f>
        <v>11939.209333333332</v>
      </c>
      <c r="E58" s="104"/>
      <c r="F58" s="98">
        <f t="shared" si="15"/>
        <v>51</v>
      </c>
      <c r="G58" s="96">
        <f t="shared" si="16"/>
        <v>3456.0573333333305</v>
      </c>
      <c r="H58" s="105"/>
      <c r="I58" s="98">
        <f t="shared" si="17"/>
        <v>59</v>
      </c>
      <c r="J58" s="96">
        <f t="shared" si="18"/>
        <v>50062.07166666667</v>
      </c>
      <c r="K58" s="104"/>
      <c r="L58" s="98">
        <f t="shared" si="19"/>
        <v>67</v>
      </c>
      <c r="M58" s="96">
        <f t="shared" si="20"/>
        <v>66002.347666666668</v>
      </c>
      <c r="N58" s="105"/>
    </row>
    <row r="59" spans="1:14" x14ac:dyDescent="0.3">
      <c r="C59" s="95">
        <v>300</v>
      </c>
      <c r="D59" s="96">
        <f>(D46-$D$43)</f>
        <v>19519.475333333336</v>
      </c>
      <c r="E59" s="104"/>
      <c r="F59" s="98">
        <f t="shared" si="15"/>
        <v>52</v>
      </c>
      <c r="G59" s="96">
        <f t="shared" si="16"/>
        <v>3270.1199999999953</v>
      </c>
      <c r="H59" s="105"/>
      <c r="I59" s="98">
        <f t="shared" si="17"/>
        <v>60</v>
      </c>
      <c r="J59" s="96">
        <f t="shared" si="18"/>
        <v>88770.495999999985</v>
      </c>
      <c r="K59" s="104"/>
      <c r="L59" s="98">
        <f t="shared" si="19"/>
        <v>68</v>
      </c>
      <c r="M59" s="96">
        <f t="shared" si="20"/>
        <v>7878.301999999996</v>
      </c>
      <c r="N59" s="105"/>
    </row>
    <row r="60" spans="1:14" x14ac:dyDescent="0.3">
      <c r="A60" s="5"/>
      <c r="C60" s="95">
        <v>400</v>
      </c>
      <c r="D60" s="96">
        <f>(D47-$D$43)</f>
        <v>27864.673333333325</v>
      </c>
      <c r="E60" s="104"/>
      <c r="F60" s="98">
        <f t="shared" si="15"/>
        <v>53</v>
      </c>
      <c r="G60" s="96">
        <f t="shared" si="16"/>
        <v>6771.3409999999931</v>
      </c>
      <c r="H60" s="105"/>
      <c r="I60" s="98">
        <f t="shared" si="17"/>
        <v>61</v>
      </c>
      <c r="J60" s="96">
        <f t="shared" si="18"/>
        <v>14913.221333333327</v>
      </c>
      <c r="K60" s="104"/>
      <c r="L60" s="98">
        <f t="shared" si="19"/>
        <v>69</v>
      </c>
      <c r="M60" s="96">
        <f t="shared" si="20"/>
        <v>5719.5663333333287</v>
      </c>
      <c r="N60" s="105"/>
    </row>
    <row r="61" spans="1:14" x14ac:dyDescent="0.3">
      <c r="A61" s="5"/>
      <c r="C61" s="99"/>
      <c r="D61" s="104"/>
      <c r="E61" s="104"/>
      <c r="F61" s="98">
        <f t="shared" si="15"/>
        <v>54</v>
      </c>
      <c r="G61" s="96">
        <f t="shared" si="16"/>
        <v>16690.500999999989</v>
      </c>
      <c r="H61" s="105"/>
      <c r="I61" s="98">
        <f t="shared" si="17"/>
        <v>62</v>
      </c>
      <c r="J61" s="96">
        <f t="shared" si="18"/>
        <v>11432.124999999993</v>
      </c>
      <c r="K61" s="104"/>
      <c r="L61" s="98">
        <f t="shared" si="19"/>
        <v>70</v>
      </c>
      <c r="M61" s="96">
        <f t="shared" si="20"/>
        <v>78942.774333333349</v>
      </c>
      <c r="N61" s="105"/>
    </row>
    <row r="62" spans="1:14" x14ac:dyDescent="0.3">
      <c r="A62" s="5"/>
      <c r="C62" s="99"/>
      <c r="D62" s="104"/>
      <c r="E62" s="104"/>
      <c r="F62" s="98">
        <f t="shared" si="15"/>
        <v>55</v>
      </c>
      <c r="G62" s="96">
        <f t="shared" si="16"/>
        <v>7276.7889999999898</v>
      </c>
      <c r="H62" s="105"/>
      <c r="I62" s="98">
        <f t="shared" si="17"/>
        <v>63</v>
      </c>
      <c r="J62" s="96">
        <f t="shared" si="18"/>
        <v>71038.837499999994</v>
      </c>
      <c r="K62" s="104"/>
      <c r="L62" s="98">
        <f t="shared" si="19"/>
        <v>71</v>
      </c>
      <c r="M62" s="96">
        <f t="shared" si="20"/>
        <v>17537.641999999993</v>
      </c>
      <c r="N62" s="105"/>
    </row>
    <row r="63" spans="1:14" x14ac:dyDescent="0.3">
      <c r="A63" s="5"/>
      <c r="C63" s="100"/>
      <c r="D63" s="106"/>
      <c r="E63" s="106"/>
      <c r="F63" s="103">
        <f t="shared" si="15"/>
        <v>56</v>
      </c>
      <c r="G63" s="101">
        <f t="shared" si="16"/>
        <v>18778.438999999998</v>
      </c>
      <c r="H63" s="107"/>
      <c r="I63" s="103">
        <f t="shared" si="17"/>
        <v>64</v>
      </c>
      <c r="J63" s="101">
        <f t="shared" si="18"/>
        <v>8495.7616666666654</v>
      </c>
      <c r="K63" s="106"/>
      <c r="L63" s="103">
        <f t="shared" si="19"/>
        <v>72</v>
      </c>
      <c r="M63" s="101">
        <f t="shared" si="20"/>
        <v>19001.797999999995</v>
      </c>
      <c r="N63" s="107"/>
    </row>
    <row r="64" spans="1:14" x14ac:dyDescent="0.3">
      <c r="A64" s="79"/>
    </row>
    <row r="65" spans="1:16" x14ac:dyDescent="0.3">
      <c r="A65" s="80" t="s">
        <v>56</v>
      </c>
      <c r="B65" s="206" t="s">
        <v>47</v>
      </c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P65" s="73"/>
    </row>
    <row r="66" spans="1:16" x14ac:dyDescent="0.3">
      <c r="A66" s="79"/>
      <c r="B66" s="2"/>
      <c r="P66" s="73"/>
    </row>
    <row r="67" spans="1:16" x14ac:dyDescent="0.3">
      <c r="A67" s="79"/>
      <c r="B67" s="15"/>
      <c r="C67" s="17"/>
      <c r="D67" s="17"/>
      <c r="E67" s="17"/>
      <c r="F67" s="17"/>
      <c r="G67" s="17"/>
      <c r="H67" s="146"/>
      <c r="K67" s="2"/>
      <c r="L67" s="2"/>
      <c r="P67" s="73"/>
    </row>
    <row r="68" spans="1:16" x14ac:dyDescent="0.3">
      <c r="A68" s="79"/>
      <c r="B68" s="81"/>
      <c r="H68" s="147"/>
      <c r="J68" s="2" t="s">
        <v>65</v>
      </c>
      <c r="K68" s="2" t="s">
        <v>66</v>
      </c>
      <c r="L68" s="2"/>
      <c r="P68" s="73"/>
    </row>
    <row r="69" spans="1:16" ht="15" thickBot="1" x14ac:dyDescent="0.35">
      <c r="A69" s="79"/>
      <c r="B69" s="81"/>
      <c r="H69" s="147"/>
    </row>
    <row r="70" spans="1:16" ht="15" thickBot="1" x14ac:dyDescent="0.35">
      <c r="A70" s="79"/>
      <c r="B70" s="81"/>
      <c r="H70" s="147"/>
      <c r="K70" s="2" t="s">
        <v>63</v>
      </c>
      <c r="L70" s="82">
        <v>70.117000000000004</v>
      </c>
    </row>
    <row r="71" spans="1:16" ht="15" thickBot="1" x14ac:dyDescent="0.35">
      <c r="A71" s="79"/>
      <c r="B71" s="81"/>
      <c r="H71" s="147"/>
      <c r="K71" s="2" t="s">
        <v>64</v>
      </c>
      <c r="L71" s="82">
        <v>-1132.4000000000001</v>
      </c>
    </row>
    <row r="72" spans="1:16" x14ac:dyDescent="0.3">
      <c r="A72" s="79"/>
      <c r="B72" s="81"/>
      <c r="F72" s="83"/>
      <c r="H72" s="147"/>
    </row>
    <row r="73" spans="1:16" x14ac:dyDescent="0.3">
      <c r="A73" s="79"/>
      <c r="B73" s="81"/>
      <c r="D73" s="83"/>
      <c r="E73" s="3" t="s">
        <v>36</v>
      </c>
      <c r="F73" s="84"/>
      <c r="H73" s="147"/>
      <c r="J73" s="2" t="s">
        <v>124</v>
      </c>
      <c r="K73" s="2" t="s">
        <v>111</v>
      </c>
    </row>
    <row r="74" spans="1:16" x14ac:dyDescent="0.3">
      <c r="A74" s="79"/>
      <c r="B74" s="81"/>
      <c r="D74" s="83"/>
      <c r="F74" s="84"/>
      <c r="H74" s="147"/>
      <c r="K74" s="2" t="s">
        <v>109</v>
      </c>
    </row>
    <row r="75" spans="1:16" x14ac:dyDescent="0.3">
      <c r="A75" s="79"/>
      <c r="B75" s="81"/>
      <c r="D75" s="3" t="s">
        <v>35</v>
      </c>
      <c r="F75" s="84"/>
      <c r="H75" s="147"/>
      <c r="K75" s="2" t="s">
        <v>110</v>
      </c>
    </row>
    <row r="76" spans="1:16" x14ac:dyDescent="0.3">
      <c r="A76" s="79"/>
      <c r="B76" s="81"/>
      <c r="H76" s="147"/>
    </row>
    <row r="77" spans="1:16" x14ac:dyDescent="0.3">
      <c r="A77" s="79"/>
      <c r="B77" s="81"/>
      <c r="H77" s="147"/>
    </row>
    <row r="78" spans="1:16" x14ac:dyDescent="0.3">
      <c r="A78" s="79"/>
      <c r="B78" s="81"/>
      <c r="H78" s="147"/>
    </row>
    <row r="79" spans="1:16" x14ac:dyDescent="0.3">
      <c r="A79" s="79"/>
      <c r="B79" s="81"/>
      <c r="H79" s="147"/>
    </row>
    <row r="80" spans="1:16" x14ac:dyDescent="0.3">
      <c r="A80" s="79"/>
      <c r="B80" s="81"/>
      <c r="H80" s="147"/>
    </row>
    <row r="81" spans="1:16" x14ac:dyDescent="0.3">
      <c r="B81" s="81"/>
      <c r="H81" s="147"/>
      <c r="P81" s="73"/>
    </row>
    <row r="82" spans="1:16" x14ac:dyDescent="0.3">
      <c r="A82" s="79"/>
      <c r="B82" s="85"/>
      <c r="C82" s="86"/>
      <c r="D82" s="86"/>
      <c r="E82" s="86"/>
      <c r="F82" s="86"/>
      <c r="G82" s="86"/>
      <c r="H82" s="148"/>
      <c r="P82" s="73"/>
    </row>
    <row r="83" spans="1:16" x14ac:dyDescent="0.3">
      <c r="A83" s="79"/>
      <c r="P83" s="73"/>
    </row>
    <row r="84" spans="1:16" x14ac:dyDescent="0.3">
      <c r="A84" s="2" t="s">
        <v>34</v>
      </c>
      <c r="B84" s="6" t="s">
        <v>48</v>
      </c>
    </row>
    <row r="85" spans="1:16" x14ac:dyDescent="0.3">
      <c r="A85" s="2"/>
      <c r="B85" s="136" t="s">
        <v>62</v>
      </c>
    </row>
    <row r="86" spans="1:16" x14ac:dyDescent="0.3">
      <c r="A86" s="2"/>
      <c r="B86" s="6"/>
    </row>
    <row r="87" spans="1:16" x14ac:dyDescent="0.3">
      <c r="A87" s="79"/>
      <c r="B87" s="194" t="s">
        <v>38</v>
      </c>
      <c r="C87" s="194"/>
      <c r="D87" s="194"/>
      <c r="E87" s="194"/>
      <c r="F87" s="194"/>
      <c r="G87" s="194"/>
      <c r="H87" s="194"/>
      <c r="I87" s="194"/>
      <c r="J87" s="194"/>
      <c r="K87" s="2"/>
      <c r="L87" s="2"/>
      <c r="M87" s="2"/>
      <c r="N87" s="2"/>
      <c r="O87" s="79"/>
    </row>
    <row r="88" spans="1:16" ht="15" thickBot="1" x14ac:dyDescent="0.35">
      <c r="A88" s="79"/>
      <c r="B88" s="87" t="s">
        <v>1</v>
      </c>
      <c r="C88" s="87" t="s">
        <v>11</v>
      </c>
      <c r="D88" s="5"/>
      <c r="F88" s="155" t="s">
        <v>142</v>
      </c>
      <c r="G88" s="87" t="s">
        <v>11</v>
      </c>
      <c r="J88" s="137"/>
      <c r="L88" s="5"/>
      <c r="N88" s="5"/>
      <c r="O88" s="79"/>
    </row>
    <row r="89" spans="1:16" x14ac:dyDescent="0.3">
      <c r="A89" s="79"/>
      <c r="B89" s="88">
        <v>0</v>
      </c>
      <c r="C89" s="33">
        <f>(D56-$L$71)/$L$70</f>
        <v>16.150149036610237</v>
      </c>
      <c r="D89" s="73"/>
      <c r="F89" s="33">
        <v>49</v>
      </c>
      <c r="G89" s="33">
        <f>(G56-$L$71)/$L$70</f>
        <v>79.725064297293414</v>
      </c>
      <c r="J89" s="12"/>
      <c r="N89" s="73"/>
      <c r="O89" s="79"/>
    </row>
    <row r="90" spans="1:16" x14ac:dyDescent="0.3">
      <c r="A90" s="79"/>
      <c r="B90" s="88">
        <v>100</v>
      </c>
      <c r="C90" s="33">
        <f>(D57-$L$71)/$L$70</f>
        <v>89.339237750236435</v>
      </c>
      <c r="D90" s="73"/>
      <c r="F90" s="33">
        <v>50</v>
      </c>
      <c r="G90" s="33">
        <f t="shared" ref="G90:G95" si="21">(G57-$L$71)/$L$70</f>
        <v>157.79724840861223</v>
      </c>
      <c r="J90" s="12"/>
      <c r="N90" s="73"/>
      <c r="O90" s="79"/>
    </row>
    <row r="91" spans="1:16" x14ac:dyDescent="0.3">
      <c r="A91" s="79"/>
      <c r="B91" s="88">
        <v>200</v>
      </c>
      <c r="C91" s="33">
        <f>(D58-$L$71)/$L$70</f>
        <v>186.42567898417403</v>
      </c>
      <c r="D91" s="73"/>
      <c r="F91" s="33">
        <v>51</v>
      </c>
      <c r="G91" s="33">
        <f t="shared" si="21"/>
        <v>65.440012170134636</v>
      </c>
      <c r="J91" s="12"/>
      <c r="K91" s="152"/>
      <c r="N91" s="73"/>
      <c r="O91" s="79"/>
    </row>
    <row r="92" spans="1:16" x14ac:dyDescent="0.3">
      <c r="A92" s="79"/>
      <c r="B92" s="88">
        <v>300</v>
      </c>
      <c r="C92" s="33">
        <f>(D59-$L$71)/$L$70</f>
        <v>294.53449710246213</v>
      </c>
      <c r="D92" s="73"/>
      <c r="F92" s="33">
        <v>52</v>
      </c>
      <c r="G92" s="33">
        <f t="shared" si="21"/>
        <v>62.788196870944205</v>
      </c>
      <c r="J92" s="12"/>
      <c r="N92" s="73"/>
      <c r="O92" s="79"/>
    </row>
    <row r="93" spans="1:16" x14ac:dyDescent="0.3">
      <c r="A93" s="79"/>
      <c r="B93" s="88">
        <v>400</v>
      </c>
      <c r="C93" s="33">
        <f>(D60-$L$71)/$L$70</f>
        <v>413.55268099509857</v>
      </c>
      <c r="D93" s="73"/>
      <c r="F93" s="33">
        <v>53</v>
      </c>
      <c r="G93" s="33">
        <f t="shared" si="21"/>
        <v>112.7221786442659</v>
      </c>
      <c r="J93" s="12"/>
      <c r="K93" s="152"/>
      <c r="N93" s="73"/>
      <c r="O93" s="79"/>
    </row>
    <row r="94" spans="1:16" x14ac:dyDescent="0.3">
      <c r="A94" s="79"/>
      <c r="B94" s="89"/>
      <c r="C94" s="50"/>
      <c r="D94" s="73"/>
      <c r="F94" s="33">
        <v>54</v>
      </c>
      <c r="G94" s="33">
        <f t="shared" si="21"/>
        <v>254.18801431892393</v>
      </c>
      <c r="J94" s="12"/>
      <c r="N94" s="73"/>
      <c r="O94" s="79"/>
      <c r="P94" s="73"/>
    </row>
    <row r="95" spans="1:16" x14ac:dyDescent="0.3">
      <c r="A95" s="79"/>
      <c r="B95" s="89"/>
      <c r="C95" s="50"/>
      <c r="D95" s="73"/>
      <c r="F95" s="33">
        <v>55</v>
      </c>
      <c r="G95" s="33">
        <f t="shared" si="21"/>
        <v>119.93081563672132</v>
      </c>
      <c r="J95" s="12"/>
      <c r="K95" s="152"/>
      <c r="N95" s="73"/>
      <c r="O95" s="79"/>
      <c r="P95" s="73"/>
    </row>
    <row r="96" spans="1:16" x14ac:dyDescent="0.3">
      <c r="A96" s="79"/>
      <c r="B96" s="89"/>
      <c r="C96" s="50"/>
      <c r="D96" s="73"/>
      <c r="F96" s="33">
        <v>56</v>
      </c>
      <c r="G96" s="33">
        <f>(G63-$L$71)/$L$70</f>
        <v>283.9659283768558</v>
      </c>
      <c r="J96" s="12"/>
      <c r="N96" s="73"/>
      <c r="O96" s="79"/>
      <c r="P96" s="73"/>
    </row>
    <row r="97" spans="1:16" x14ac:dyDescent="0.3">
      <c r="A97" s="79"/>
      <c r="B97" s="2"/>
      <c r="C97" s="2"/>
      <c r="D97" s="2"/>
      <c r="F97" s="33">
        <v>57</v>
      </c>
      <c r="G97" s="33">
        <f>(J56-$L$71)/$L$70</f>
        <v>112.22632171941179</v>
      </c>
      <c r="J97" s="12"/>
      <c r="K97" s="152"/>
      <c r="P97" s="73"/>
    </row>
    <row r="98" spans="1:16" x14ac:dyDescent="0.3">
      <c r="A98" s="79"/>
      <c r="B98" s="2"/>
      <c r="C98" s="2"/>
      <c r="D98" s="2"/>
      <c r="F98" s="33">
        <v>58</v>
      </c>
      <c r="G98" s="33">
        <f>(J57-$L$71)/$L$70</f>
        <v>384.58680491179024</v>
      </c>
      <c r="J98" s="12"/>
      <c r="P98" s="73"/>
    </row>
    <row r="99" spans="1:16" x14ac:dyDescent="0.3">
      <c r="A99" s="79"/>
      <c r="B99" s="2"/>
      <c r="C99" s="2"/>
      <c r="D99" s="2"/>
      <c r="F99" s="33">
        <v>59</v>
      </c>
      <c r="G99" s="33">
        <f t="shared" ref="G99:G104" si="22">(J58-$L$71)/$L$70</f>
        <v>730.12923637158849</v>
      </c>
      <c r="J99" s="12"/>
      <c r="K99" s="152"/>
      <c r="P99" s="73"/>
    </row>
    <row r="100" spans="1:16" x14ac:dyDescent="0.3">
      <c r="F100" s="33">
        <v>60</v>
      </c>
      <c r="G100" s="33">
        <f t="shared" si="22"/>
        <v>1282.1840067316055</v>
      </c>
      <c r="J100" s="12"/>
    </row>
    <row r="101" spans="1:16" x14ac:dyDescent="0.3">
      <c r="F101" s="33">
        <v>61</v>
      </c>
      <c r="G101" s="33">
        <f t="shared" si="22"/>
        <v>228.84067106883248</v>
      </c>
      <c r="J101" s="12"/>
      <c r="K101" s="152"/>
    </row>
    <row r="102" spans="1:16" x14ac:dyDescent="0.3">
      <c r="F102" s="33">
        <v>62</v>
      </c>
      <c r="G102" s="33">
        <f t="shared" si="22"/>
        <v>179.19370480767847</v>
      </c>
      <c r="J102" s="12"/>
    </row>
    <row r="103" spans="1:16" x14ac:dyDescent="0.3">
      <c r="F103" s="33">
        <v>63</v>
      </c>
      <c r="G103" s="33">
        <f t="shared" si="22"/>
        <v>1029.2972816863241</v>
      </c>
      <c r="J103" s="12"/>
      <c r="K103" s="152"/>
    </row>
    <row r="104" spans="1:16" x14ac:dyDescent="0.3">
      <c r="F104" s="33">
        <v>64</v>
      </c>
      <c r="G104" s="33">
        <f t="shared" si="22"/>
        <v>137.3156533603358</v>
      </c>
      <c r="J104" s="12"/>
    </row>
    <row r="105" spans="1:16" x14ac:dyDescent="0.3">
      <c r="F105" s="33">
        <v>65</v>
      </c>
      <c r="G105" s="33">
        <f>(M56-$L$71)/$L$70</f>
        <v>83.278387076838257</v>
      </c>
      <c r="J105" s="33"/>
      <c r="K105" s="152"/>
    </row>
    <row r="106" spans="1:16" x14ac:dyDescent="0.3">
      <c r="F106" s="33">
        <v>66</v>
      </c>
      <c r="G106" s="33">
        <f t="shared" ref="G106:G112" si="23">(M57-$L$71)/$L$70</f>
        <v>983.59691182832512</v>
      </c>
      <c r="K106" s="152"/>
    </row>
    <row r="107" spans="1:16" x14ac:dyDescent="0.3">
      <c r="F107" s="33">
        <v>67</v>
      </c>
      <c r="G107" s="33">
        <f t="shared" si="23"/>
        <v>957.46748529838214</v>
      </c>
      <c r="K107" s="152"/>
    </row>
    <row r="108" spans="1:16" x14ac:dyDescent="0.3">
      <c r="F108" s="33">
        <v>68</v>
      </c>
      <c r="G108" s="33">
        <f t="shared" si="23"/>
        <v>128.50951980261556</v>
      </c>
      <c r="J108" s="12"/>
      <c r="K108" s="152"/>
    </row>
    <row r="109" spans="1:16" x14ac:dyDescent="0.3">
      <c r="F109" s="33">
        <v>69</v>
      </c>
      <c r="G109" s="33">
        <f t="shared" si="23"/>
        <v>97.721898160693243</v>
      </c>
      <c r="J109" s="12"/>
    </row>
    <row r="110" spans="1:16" x14ac:dyDescent="0.3">
      <c r="F110" s="33">
        <v>70</v>
      </c>
      <c r="G110" s="33">
        <f t="shared" si="23"/>
        <v>1142.0222532814203</v>
      </c>
      <c r="J110" s="12"/>
      <c r="K110" s="152"/>
    </row>
    <row r="111" spans="1:16" x14ac:dyDescent="0.3">
      <c r="F111" s="33">
        <v>71</v>
      </c>
      <c r="G111" s="33">
        <f t="shared" si="23"/>
        <v>266.26983470485038</v>
      </c>
      <c r="J111" s="12"/>
    </row>
    <row r="112" spans="1:16" x14ac:dyDescent="0.3">
      <c r="F112" s="33">
        <v>72</v>
      </c>
      <c r="G112" s="33">
        <f t="shared" si="23"/>
        <v>287.15144686737875</v>
      </c>
      <c r="J112" s="12"/>
      <c r="K112" s="152"/>
    </row>
    <row r="114" spans="1:3" x14ac:dyDescent="0.3">
      <c r="A114" s="2" t="s">
        <v>99</v>
      </c>
      <c r="B114" s="2" t="s">
        <v>102</v>
      </c>
    </row>
    <row r="115" spans="1:3" x14ac:dyDescent="0.3">
      <c r="A115" s="2"/>
      <c r="C115" s="3" t="s">
        <v>96</v>
      </c>
    </row>
    <row r="116" spans="1:3" x14ac:dyDescent="0.3">
      <c r="A116" s="2"/>
      <c r="C116" s="3" t="s">
        <v>113</v>
      </c>
    </row>
    <row r="117" spans="1:3" x14ac:dyDescent="0.3">
      <c r="A117" s="2"/>
      <c r="C117" s="3" t="s">
        <v>100</v>
      </c>
    </row>
    <row r="118" spans="1:3" x14ac:dyDescent="0.3">
      <c r="A118" s="2"/>
      <c r="C118" s="3" t="s">
        <v>114</v>
      </c>
    </row>
  </sheetData>
  <mergeCells count="14">
    <mergeCell ref="C40:N40"/>
    <mergeCell ref="D13:F13"/>
    <mergeCell ref="G13:I13"/>
    <mergeCell ref="J13:L13"/>
    <mergeCell ref="M13:O13"/>
    <mergeCell ref="D27:O27"/>
    <mergeCell ref="B65:N65"/>
    <mergeCell ref="B87:J87"/>
    <mergeCell ref="C41:E41"/>
    <mergeCell ref="F41:H41"/>
    <mergeCell ref="I41:K41"/>
    <mergeCell ref="L41:N41"/>
    <mergeCell ref="B52:N52"/>
    <mergeCell ref="D55:E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8"/>
  <sheetViews>
    <sheetView topLeftCell="A7" zoomScaleNormal="100" workbookViewId="0">
      <selection activeCell="D7" sqref="D7"/>
    </sheetView>
  </sheetViews>
  <sheetFormatPr defaultColWidth="9.109375" defaultRowHeight="14.4" x14ac:dyDescent="0.3"/>
  <cols>
    <col min="1" max="1" width="11.6640625" style="3" customWidth="1"/>
    <col min="2" max="2" width="11.109375" style="3" customWidth="1"/>
    <col min="3" max="3" width="11.33203125" style="3" customWidth="1"/>
    <col min="4" max="4" width="11.109375" style="3" customWidth="1"/>
    <col min="5" max="5" width="10.33203125" style="3" customWidth="1"/>
    <col min="6" max="6" width="12.109375" style="3" customWidth="1"/>
    <col min="7" max="7" width="10.5546875" style="3" customWidth="1"/>
    <col min="8" max="8" width="10.88671875" style="3" customWidth="1"/>
    <col min="9" max="9" width="10.6640625" style="3" customWidth="1"/>
    <col min="10" max="11" width="11" style="3" customWidth="1"/>
    <col min="12" max="12" width="11.6640625" style="3" customWidth="1"/>
    <col min="13" max="13" width="11" style="3" customWidth="1"/>
    <col min="14" max="14" width="12.44140625" style="3" customWidth="1"/>
    <col min="15" max="15" width="9.109375" style="3"/>
    <col min="16" max="16" width="10.33203125" style="3" customWidth="1"/>
    <col min="17" max="18" width="9.109375" style="3"/>
    <col min="19" max="19" width="10.88671875" style="3" customWidth="1"/>
    <col min="20" max="20" width="9.109375" style="3"/>
    <col min="21" max="32" width="9.5546875" style="3" bestFit="1" customWidth="1"/>
    <col min="33" max="16384" width="9.109375" style="3"/>
  </cols>
  <sheetData>
    <row r="1" spans="1:25" ht="15.6" x14ac:dyDescent="0.3">
      <c r="A1" s="1" t="s">
        <v>108</v>
      </c>
      <c r="J1" s="2" t="s">
        <v>68</v>
      </c>
    </row>
    <row r="2" spans="1:25" ht="15.6" x14ac:dyDescent="0.35">
      <c r="A2" s="2" t="s">
        <v>51</v>
      </c>
      <c r="J2" s="2" t="s">
        <v>130</v>
      </c>
    </row>
    <row r="3" spans="1:25" x14ac:dyDescent="0.3">
      <c r="A3" s="2"/>
      <c r="J3" s="2" t="s">
        <v>131</v>
      </c>
    </row>
    <row r="4" spans="1:25" x14ac:dyDescent="0.3">
      <c r="A4" s="2" t="s">
        <v>60</v>
      </c>
      <c r="B4" s="4">
        <v>1</v>
      </c>
      <c r="J4" s="2" t="s">
        <v>69</v>
      </c>
    </row>
    <row r="5" spans="1:25" x14ac:dyDescent="0.3">
      <c r="A5" s="2" t="s">
        <v>52</v>
      </c>
      <c r="B5" s="153">
        <v>44589</v>
      </c>
      <c r="C5" s="5"/>
      <c r="J5" s="2" t="s">
        <v>132</v>
      </c>
    </row>
    <row r="6" spans="1:25" x14ac:dyDescent="0.3">
      <c r="A6" s="2" t="s">
        <v>5</v>
      </c>
      <c r="B6" s="154" t="s">
        <v>214</v>
      </c>
      <c r="C6" s="158" t="s">
        <v>150</v>
      </c>
      <c r="J6" s="2" t="s">
        <v>83</v>
      </c>
    </row>
    <row r="7" spans="1:25" ht="16.2" x14ac:dyDescent="0.3">
      <c r="A7" s="2" t="s">
        <v>53</v>
      </c>
      <c r="B7" s="2" t="s">
        <v>133</v>
      </c>
      <c r="J7" s="2" t="s">
        <v>84</v>
      </c>
    </row>
    <row r="8" spans="1:25" x14ac:dyDescent="0.3">
      <c r="B8" s="2" t="s">
        <v>21</v>
      </c>
    </row>
    <row r="9" spans="1:25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x14ac:dyDescent="0.3">
      <c r="A10" s="2" t="s">
        <v>23</v>
      </c>
      <c r="B10" s="211" t="s">
        <v>43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" thickBot="1" x14ac:dyDescent="0.35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" thickBot="1" x14ac:dyDescent="0.35">
      <c r="C12" s="25"/>
      <c r="D12" s="202" t="s">
        <v>39</v>
      </c>
      <c r="E12" s="195"/>
      <c r="F12" s="195"/>
      <c r="G12" s="195" t="s">
        <v>20</v>
      </c>
      <c r="H12" s="195"/>
      <c r="I12" s="195"/>
      <c r="J12" s="195" t="s">
        <v>20</v>
      </c>
      <c r="K12" s="195"/>
      <c r="L12" s="195"/>
      <c r="M12" s="196" t="s">
        <v>20</v>
      </c>
      <c r="N12" s="197"/>
      <c r="O12" s="198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3">
      <c r="C13" s="26" t="s">
        <v>12</v>
      </c>
      <c r="D13" s="27">
        <v>0</v>
      </c>
      <c r="E13" s="28">
        <v>0</v>
      </c>
      <c r="F13" s="29">
        <v>0</v>
      </c>
      <c r="G13" s="10">
        <v>1</v>
      </c>
      <c r="H13" s="10">
        <f t="shared" ref="H13:H20" si="0">G13</f>
        <v>1</v>
      </c>
      <c r="I13" s="10">
        <f t="shared" ref="I13:I20" si="1">G13</f>
        <v>1</v>
      </c>
      <c r="J13" s="30">
        <v>9</v>
      </c>
      <c r="K13" s="10">
        <f t="shared" ref="K13:K20" si="2">J13</f>
        <v>9</v>
      </c>
      <c r="L13" s="31">
        <f t="shared" ref="L13:L20" si="3">J13</f>
        <v>9</v>
      </c>
      <c r="M13" s="10">
        <v>17</v>
      </c>
      <c r="N13" s="10">
        <f t="shared" ref="N13:N20" si="4">M13</f>
        <v>17</v>
      </c>
      <c r="O13" s="32">
        <f t="shared" ref="O13:O20" si="5">M13</f>
        <v>17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3">
      <c r="C14" s="35" t="s">
        <v>13</v>
      </c>
      <c r="D14" s="36">
        <v>75</v>
      </c>
      <c r="E14" s="37">
        <v>75</v>
      </c>
      <c r="F14" s="38">
        <v>75</v>
      </c>
      <c r="G14" s="21">
        <v>2</v>
      </c>
      <c r="H14" s="21">
        <f t="shared" si="0"/>
        <v>2</v>
      </c>
      <c r="I14" s="21">
        <f t="shared" si="1"/>
        <v>2</v>
      </c>
      <c r="J14" s="39">
        <v>10</v>
      </c>
      <c r="K14" s="21">
        <f t="shared" si="2"/>
        <v>10</v>
      </c>
      <c r="L14" s="40">
        <f t="shared" si="3"/>
        <v>10</v>
      </c>
      <c r="M14" s="21">
        <v>18</v>
      </c>
      <c r="N14" s="21">
        <f t="shared" si="4"/>
        <v>18</v>
      </c>
      <c r="O14" s="41">
        <f t="shared" si="5"/>
        <v>18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3">
      <c r="C15" s="42" t="s">
        <v>14</v>
      </c>
      <c r="D15" s="43">
        <v>150</v>
      </c>
      <c r="E15" s="33">
        <v>150</v>
      </c>
      <c r="F15" s="34">
        <v>150</v>
      </c>
      <c r="G15" s="4">
        <v>3</v>
      </c>
      <c r="H15" s="4">
        <f t="shared" si="0"/>
        <v>3</v>
      </c>
      <c r="I15" s="4">
        <f t="shared" si="1"/>
        <v>3</v>
      </c>
      <c r="J15" s="16">
        <v>11</v>
      </c>
      <c r="K15" s="4">
        <f t="shared" si="2"/>
        <v>11</v>
      </c>
      <c r="L15" s="44">
        <f t="shared" si="3"/>
        <v>11</v>
      </c>
      <c r="M15" s="4">
        <v>19</v>
      </c>
      <c r="N15" s="4">
        <f t="shared" si="4"/>
        <v>19</v>
      </c>
      <c r="O15" s="45">
        <f t="shared" si="5"/>
        <v>19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3">
      <c r="C16" s="35" t="s">
        <v>15</v>
      </c>
      <c r="D16" s="36">
        <v>225</v>
      </c>
      <c r="E16" s="37">
        <v>225</v>
      </c>
      <c r="F16" s="38">
        <v>225</v>
      </c>
      <c r="G16" s="21">
        <v>4</v>
      </c>
      <c r="H16" s="21">
        <f t="shared" si="0"/>
        <v>4</v>
      </c>
      <c r="I16" s="21">
        <f t="shared" si="1"/>
        <v>4</v>
      </c>
      <c r="J16" s="39">
        <v>12</v>
      </c>
      <c r="K16" s="21">
        <f t="shared" si="2"/>
        <v>12</v>
      </c>
      <c r="L16" s="40">
        <f t="shared" si="3"/>
        <v>12</v>
      </c>
      <c r="M16" s="21">
        <v>20</v>
      </c>
      <c r="N16" s="21">
        <f t="shared" si="4"/>
        <v>20</v>
      </c>
      <c r="O16" s="41">
        <f t="shared" si="5"/>
        <v>20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x14ac:dyDescent="0.3">
      <c r="C17" s="42" t="s">
        <v>16</v>
      </c>
      <c r="D17" s="43">
        <v>300</v>
      </c>
      <c r="E17" s="33">
        <v>300</v>
      </c>
      <c r="F17" s="34">
        <v>300</v>
      </c>
      <c r="G17" s="4">
        <v>5</v>
      </c>
      <c r="H17" s="4">
        <f t="shared" si="0"/>
        <v>5</v>
      </c>
      <c r="I17" s="4">
        <f t="shared" si="1"/>
        <v>5</v>
      </c>
      <c r="J17" s="16">
        <v>13</v>
      </c>
      <c r="K17" s="4">
        <f t="shared" si="2"/>
        <v>13</v>
      </c>
      <c r="L17" s="44">
        <f t="shared" si="3"/>
        <v>13</v>
      </c>
      <c r="M17" s="4">
        <v>21</v>
      </c>
      <c r="N17" s="4">
        <f t="shared" si="4"/>
        <v>21</v>
      </c>
      <c r="O17" s="45">
        <f t="shared" si="5"/>
        <v>21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x14ac:dyDescent="0.3">
      <c r="C18" s="35" t="s">
        <v>17</v>
      </c>
      <c r="D18" s="46"/>
      <c r="E18" s="47"/>
      <c r="F18" s="48"/>
      <c r="G18" s="21">
        <v>6</v>
      </c>
      <c r="H18" s="21">
        <f t="shared" si="0"/>
        <v>6</v>
      </c>
      <c r="I18" s="21">
        <f t="shared" si="1"/>
        <v>6</v>
      </c>
      <c r="J18" s="39">
        <v>14</v>
      </c>
      <c r="K18" s="21">
        <f t="shared" si="2"/>
        <v>14</v>
      </c>
      <c r="L18" s="40">
        <f t="shared" si="3"/>
        <v>14</v>
      </c>
      <c r="M18" s="21">
        <v>22</v>
      </c>
      <c r="N18" s="21">
        <f t="shared" si="4"/>
        <v>22</v>
      </c>
      <c r="O18" s="41">
        <f t="shared" si="5"/>
        <v>22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x14ac:dyDescent="0.3">
      <c r="C19" s="42" t="s">
        <v>18</v>
      </c>
      <c r="D19" s="49"/>
      <c r="E19" s="50"/>
      <c r="F19" s="51"/>
      <c r="G19" s="4">
        <v>7</v>
      </c>
      <c r="H19" s="4">
        <f t="shared" si="0"/>
        <v>7</v>
      </c>
      <c r="I19" s="4">
        <f t="shared" si="1"/>
        <v>7</v>
      </c>
      <c r="J19" s="16">
        <v>15</v>
      </c>
      <c r="K19" s="4">
        <f t="shared" si="2"/>
        <v>15</v>
      </c>
      <c r="L19" s="44">
        <f t="shared" si="3"/>
        <v>15</v>
      </c>
      <c r="M19" s="4">
        <v>23</v>
      </c>
      <c r="N19" s="4">
        <f t="shared" si="4"/>
        <v>23</v>
      </c>
      <c r="O19" s="45">
        <f t="shared" si="5"/>
        <v>23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" thickBot="1" x14ac:dyDescent="0.35">
      <c r="C20" s="52" t="s">
        <v>19</v>
      </c>
      <c r="D20" s="53"/>
      <c r="E20" s="54"/>
      <c r="F20" s="55"/>
      <c r="G20" s="11">
        <v>8</v>
      </c>
      <c r="H20" s="11">
        <f t="shared" si="0"/>
        <v>8</v>
      </c>
      <c r="I20" s="11">
        <f t="shared" si="1"/>
        <v>8</v>
      </c>
      <c r="J20" s="56">
        <v>16</v>
      </c>
      <c r="K20" s="11">
        <f t="shared" si="2"/>
        <v>16</v>
      </c>
      <c r="L20" s="57">
        <f t="shared" si="3"/>
        <v>16</v>
      </c>
      <c r="M20" s="11">
        <v>24</v>
      </c>
      <c r="N20" s="11">
        <f t="shared" si="4"/>
        <v>24</v>
      </c>
      <c r="O20" s="58">
        <f t="shared" si="5"/>
        <v>24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x14ac:dyDescent="0.3"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x14ac:dyDescent="0.3">
      <c r="A22" s="2" t="s">
        <v>25</v>
      </c>
      <c r="B22" s="2" t="s">
        <v>105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x14ac:dyDescent="0.3">
      <c r="A23" s="2"/>
      <c r="B23" s="2" t="s">
        <v>26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5" thickBot="1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5" thickBot="1" x14ac:dyDescent="0.35">
      <c r="D25" s="199" t="s">
        <v>44</v>
      </c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1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5" thickBot="1" x14ac:dyDescent="0.35">
      <c r="B26" s="59"/>
      <c r="C26" s="3" t="s">
        <v>213</v>
      </c>
      <c r="D26" s="60">
        <v>1</v>
      </c>
      <c r="E26" s="9">
        <v>2</v>
      </c>
      <c r="F26" s="9">
        <v>3</v>
      </c>
      <c r="G26" s="61">
        <v>4</v>
      </c>
      <c r="H26" s="9">
        <v>5</v>
      </c>
      <c r="I26" s="62">
        <v>6</v>
      </c>
      <c r="J26" s="9">
        <v>7</v>
      </c>
      <c r="K26" s="9">
        <v>8</v>
      </c>
      <c r="L26" s="9">
        <v>9</v>
      </c>
      <c r="M26" s="61">
        <v>10</v>
      </c>
      <c r="N26" s="9">
        <v>11</v>
      </c>
      <c r="O26" s="63">
        <v>12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x14ac:dyDescent="0.3">
      <c r="C27" s="3">
        <v>23.3</v>
      </c>
      <c r="D27" s="116">
        <v>6.5199999999999994E-2</v>
      </c>
      <c r="E27" s="117">
        <v>5.6800000000000003E-2</v>
      </c>
      <c r="F27" s="117">
        <v>5.6300000000000003E-2</v>
      </c>
      <c r="G27" s="118">
        <v>0.32590000000000002</v>
      </c>
      <c r="H27" s="117">
        <v>0.318</v>
      </c>
      <c r="I27" s="19">
        <v>0.29260000000000003</v>
      </c>
      <c r="J27" s="117">
        <v>0.31080000000000002</v>
      </c>
      <c r="K27" s="117">
        <v>0.28849999999999998</v>
      </c>
      <c r="L27" s="117">
        <v>0.30120000000000002</v>
      </c>
      <c r="M27" s="118">
        <v>0.31740000000000002</v>
      </c>
      <c r="N27" s="117">
        <v>0.29099999999999998</v>
      </c>
      <c r="O27" s="14">
        <v>0.2823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x14ac:dyDescent="0.3">
      <c r="D28" s="119">
        <v>0.14779999999999999</v>
      </c>
      <c r="E28" s="120">
        <v>0.1449</v>
      </c>
      <c r="F28" s="120">
        <v>0.1406</v>
      </c>
      <c r="G28" s="121">
        <v>0.30599999999999999</v>
      </c>
      <c r="H28" s="120">
        <v>0.28039999999999998</v>
      </c>
      <c r="I28" s="18">
        <v>0.2712</v>
      </c>
      <c r="J28" s="120">
        <v>0.24729999999999999</v>
      </c>
      <c r="K28" s="120">
        <v>0.221</v>
      </c>
      <c r="L28" s="120">
        <v>0.2243</v>
      </c>
      <c r="M28" s="121">
        <v>0.3095</v>
      </c>
      <c r="N28" s="120">
        <v>0.2823</v>
      </c>
      <c r="O28" s="13">
        <v>0.2712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3">
      <c r="D29" s="122">
        <v>0.2281</v>
      </c>
      <c r="E29" s="123">
        <v>0.22770000000000001</v>
      </c>
      <c r="F29" s="123">
        <v>0.23760000000000001</v>
      </c>
      <c r="G29" s="124">
        <v>0.36649999999999999</v>
      </c>
      <c r="H29" s="123">
        <v>0.3337</v>
      </c>
      <c r="I29" s="125">
        <v>0.33539999999999998</v>
      </c>
      <c r="J29" s="123">
        <v>0.30030000000000001</v>
      </c>
      <c r="K29" s="123">
        <v>0.27239999999999998</v>
      </c>
      <c r="L29" s="123">
        <v>0.30120000000000002</v>
      </c>
      <c r="M29" s="124">
        <v>0.3468</v>
      </c>
      <c r="N29" s="123">
        <v>0.317</v>
      </c>
      <c r="O29" s="126">
        <v>0.316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3">
      <c r="D30" s="119">
        <v>0.316</v>
      </c>
      <c r="E30" s="120">
        <v>0.32150000000000001</v>
      </c>
      <c r="F30" s="120">
        <v>0.30930000000000002</v>
      </c>
      <c r="G30" s="121">
        <v>0.2843</v>
      </c>
      <c r="H30" s="120">
        <v>0.26340000000000002</v>
      </c>
      <c r="I30" s="18">
        <v>0.25669999999999998</v>
      </c>
      <c r="J30" s="120">
        <v>0.27639999999999998</v>
      </c>
      <c r="K30" s="120">
        <v>0.2581</v>
      </c>
      <c r="L30" s="120">
        <v>0.26500000000000001</v>
      </c>
      <c r="M30" s="121">
        <v>0.31929999999999997</v>
      </c>
      <c r="N30" s="120">
        <v>0.29559999999999997</v>
      </c>
      <c r="O30" s="13">
        <v>0.27679999999999999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x14ac:dyDescent="0.3">
      <c r="D31" s="122">
        <v>0.41839999999999999</v>
      </c>
      <c r="E31" s="123">
        <v>0.40610000000000002</v>
      </c>
      <c r="F31" s="123">
        <v>0.3896</v>
      </c>
      <c r="G31" s="124">
        <v>0.3644</v>
      </c>
      <c r="H31" s="123">
        <v>0.3518</v>
      </c>
      <c r="I31" s="125">
        <v>0.35120000000000001</v>
      </c>
      <c r="J31" s="123">
        <v>0.2913</v>
      </c>
      <c r="K31" s="123">
        <v>0.26529999999999998</v>
      </c>
      <c r="L31" s="123">
        <v>0.26290000000000002</v>
      </c>
      <c r="M31" s="124">
        <v>0.29870000000000002</v>
      </c>
      <c r="N31" s="123">
        <v>0.29049999999999998</v>
      </c>
      <c r="O31" s="126">
        <v>0.29659999999999997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x14ac:dyDescent="0.3">
      <c r="A32" s="2"/>
      <c r="D32" s="119">
        <v>5.62E-2</v>
      </c>
      <c r="E32" s="120">
        <v>5.8500000000000003E-2</v>
      </c>
      <c r="F32" s="120">
        <v>5.7299999999999997E-2</v>
      </c>
      <c r="G32" s="121">
        <v>0.33900000000000002</v>
      </c>
      <c r="H32" s="120">
        <v>0.3115</v>
      </c>
      <c r="I32" s="18">
        <v>0.30180000000000001</v>
      </c>
      <c r="J32" s="120">
        <v>0.3145</v>
      </c>
      <c r="K32" s="120">
        <v>0.2888</v>
      </c>
      <c r="L32" s="120">
        <v>0.2979</v>
      </c>
      <c r="M32" s="121">
        <v>0.35610000000000003</v>
      </c>
      <c r="N32" s="120">
        <v>0.33379999999999999</v>
      </c>
      <c r="O32" s="13">
        <v>0.34150000000000003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3">
      <c r="A33" s="73"/>
      <c r="D33" s="122">
        <v>5.5899999999999998E-2</v>
      </c>
      <c r="E33" s="123">
        <v>5.7599999999999998E-2</v>
      </c>
      <c r="F33" s="123">
        <v>5.8500000000000003E-2</v>
      </c>
      <c r="G33" s="124">
        <v>0.29509999999999997</v>
      </c>
      <c r="H33" s="123">
        <v>0.28000000000000003</v>
      </c>
      <c r="I33" s="125">
        <v>0.26300000000000001</v>
      </c>
      <c r="J33" s="123">
        <v>0.30349999999999999</v>
      </c>
      <c r="K33" s="123">
        <v>0.28010000000000002</v>
      </c>
      <c r="L33" s="123">
        <v>0.29380000000000001</v>
      </c>
      <c r="M33" s="124">
        <v>0.35299999999999998</v>
      </c>
      <c r="N33" s="123">
        <v>0.33389999999999997</v>
      </c>
      <c r="O33" s="126">
        <v>0.33910000000000001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5" thickBot="1" x14ac:dyDescent="0.35">
      <c r="A34" s="73"/>
      <c r="D34" s="127">
        <v>5.7700000000000001E-2</v>
      </c>
      <c r="E34" s="128">
        <v>5.7200000000000001E-2</v>
      </c>
      <c r="F34" s="128">
        <v>5.7700000000000001E-2</v>
      </c>
      <c r="G34" s="129">
        <v>0.37130000000000002</v>
      </c>
      <c r="H34" s="128">
        <v>0.3301</v>
      </c>
      <c r="I34" s="130">
        <v>0.35770000000000002</v>
      </c>
      <c r="J34" s="170"/>
      <c r="K34" s="128">
        <v>0.33539999999999998</v>
      </c>
      <c r="L34" s="128">
        <v>0.32740000000000002</v>
      </c>
      <c r="M34" s="169"/>
      <c r="N34" s="128">
        <v>0.33950000000000002</v>
      </c>
      <c r="O34" s="131">
        <v>0.32519999999999999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3">
      <c r="A36" s="2" t="s">
        <v>27</v>
      </c>
      <c r="B36" s="206" t="s">
        <v>40</v>
      </c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</row>
    <row r="37" spans="1:25" x14ac:dyDescent="0.3">
      <c r="A37" s="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25" x14ac:dyDescent="0.3">
      <c r="B38" s="2"/>
      <c r="C38" s="203" t="s">
        <v>28</v>
      </c>
      <c r="D38" s="204"/>
      <c r="E38" s="205"/>
      <c r="F38" s="203" t="s">
        <v>29</v>
      </c>
      <c r="G38" s="204"/>
      <c r="H38" s="205"/>
      <c r="I38" s="203" t="s">
        <v>30</v>
      </c>
      <c r="J38" s="204"/>
      <c r="K38" s="205"/>
      <c r="L38" s="203" t="s">
        <v>31</v>
      </c>
      <c r="M38" s="204"/>
      <c r="N38" s="205"/>
    </row>
    <row r="39" spans="1:25" x14ac:dyDescent="0.3">
      <c r="B39" s="2"/>
      <c r="C39" s="90" t="s">
        <v>3</v>
      </c>
      <c r="D39" s="91" t="s">
        <v>4</v>
      </c>
      <c r="E39" s="92" t="s">
        <v>7</v>
      </c>
      <c r="F39" s="93" t="s">
        <v>20</v>
      </c>
      <c r="G39" s="94" t="s">
        <v>4</v>
      </c>
      <c r="H39" s="92" t="s">
        <v>7</v>
      </c>
      <c r="I39" s="93" t="s">
        <v>20</v>
      </c>
      <c r="J39" s="94" t="s">
        <v>4</v>
      </c>
      <c r="K39" s="92" t="s">
        <v>7</v>
      </c>
      <c r="L39" s="93" t="s">
        <v>20</v>
      </c>
      <c r="M39" s="94" t="s">
        <v>4</v>
      </c>
      <c r="N39" s="92" t="s">
        <v>7</v>
      </c>
    </row>
    <row r="40" spans="1:25" x14ac:dyDescent="0.3">
      <c r="C40" s="95">
        <v>0</v>
      </c>
      <c r="D40" s="112">
        <f>AVERAGE(D27:F27)</f>
        <v>5.9433333333333338E-2</v>
      </c>
      <c r="E40" s="113">
        <f>STDEV(D27:F27)</f>
        <v>5.0003333222229584E-3</v>
      </c>
      <c r="F40" s="98">
        <f t="shared" ref="F40:F47" si="6">G13</f>
        <v>1</v>
      </c>
      <c r="G40" s="112">
        <f t="shared" ref="G40:G47" si="7">AVERAGE(G27:I27)</f>
        <v>0.3121666666666667</v>
      </c>
      <c r="H40" s="113">
        <f t="shared" ref="H40:H47" si="8">STDEV(G27:I27)</f>
        <v>1.7399521066205622E-2</v>
      </c>
      <c r="I40" s="98">
        <f t="shared" ref="I40:I47" si="9">J13</f>
        <v>9</v>
      </c>
      <c r="J40" s="112">
        <f t="shared" ref="J40:J47" si="10">AVERAGE(J27:L27)</f>
        <v>0.30016666666666664</v>
      </c>
      <c r="K40" s="113">
        <f t="shared" ref="K40:K47" si="11">STDEV(J27:L27)</f>
        <v>1.118585416199111E-2</v>
      </c>
      <c r="L40" s="98">
        <f t="shared" ref="L40:L47" si="12">M13</f>
        <v>17</v>
      </c>
      <c r="M40" s="112">
        <f t="shared" ref="M40:M47" si="13">AVERAGE(M27:O27)</f>
        <v>0.2969</v>
      </c>
      <c r="N40" s="113">
        <f t="shared" ref="N40:N47" si="14">STDEV(M27:O27)</f>
        <v>1.8278676100855897E-2</v>
      </c>
    </row>
    <row r="41" spans="1:25" x14ac:dyDescent="0.3">
      <c r="C41" s="95">
        <v>75</v>
      </c>
      <c r="D41" s="112">
        <f>AVERAGE(D28:F28)</f>
        <v>0.14443333333333333</v>
      </c>
      <c r="E41" s="113">
        <f>STDEV(D28:F28)</f>
        <v>3.6226141573914932E-3</v>
      </c>
      <c r="F41" s="98">
        <f t="shared" si="6"/>
        <v>2</v>
      </c>
      <c r="G41" s="112">
        <f t="shared" si="7"/>
        <v>0.28586666666666666</v>
      </c>
      <c r="H41" s="113">
        <f t="shared" si="8"/>
        <v>1.8032563138204546E-2</v>
      </c>
      <c r="I41" s="98">
        <f t="shared" si="9"/>
        <v>10</v>
      </c>
      <c r="J41" s="112">
        <f t="shared" si="10"/>
        <v>0.23086666666666666</v>
      </c>
      <c r="K41" s="113">
        <f t="shared" si="11"/>
        <v>1.4327014110879251E-2</v>
      </c>
      <c r="L41" s="98">
        <f t="shared" si="12"/>
        <v>18</v>
      </c>
      <c r="M41" s="112">
        <f t="shared" si="13"/>
        <v>0.28766666666666668</v>
      </c>
      <c r="N41" s="113">
        <f t="shared" si="14"/>
        <v>1.9705921275934637E-2</v>
      </c>
    </row>
    <row r="42" spans="1:25" x14ac:dyDescent="0.3">
      <c r="C42" s="95">
        <v>150</v>
      </c>
      <c r="D42" s="112">
        <f>AVERAGE(D29:F29)</f>
        <v>0.23113333333333333</v>
      </c>
      <c r="E42" s="113">
        <f>STDEV(D29:F29)</f>
        <v>5.6038677119765535E-3</v>
      </c>
      <c r="F42" s="98">
        <f t="shared" si="6"/>
        <v>3</v>
      </c>
      <c r="G42" s="112">
        <f t="shared" si="7"/>
        <v>0.34519999999999995</v>
      </c>
      <c r="H42" s="113">
        <f t="shared" si="8"/>
        <v>1.8465914545453741E-2</v>
      </c>
      <c r="I42" s="98">
        <f t="shared" si="9"/>
        <v>11</v>
      </c>
      <c r="J42" s="112">
        <f t="shared" si="10"/>
        <v>0.2913</v>
      </c>
      <c r="K42" s="113">
        <f t="shared" si="11"/>
        <v>1.6374064858794252E-2</v>
      </c>
      <c r="L42" s="98">
        <f t="shared" si="12"/>
        <v>19</v>
      </c>
      <c r="M42" s="112">
        <f t="shared" si="13"/>
        <v>0.3266</v>
      </c>
      <c r="N42" s="113">
        <f t="shared" si="14"/>
        <v>1.7500857121866914E-2</v>
      </c>
    </row>
    <row r="43" spans="1:25" x14ac:dyDescent="0.3">
      <c r="C43" s="95">
        <v>225</v>
      </c>
      <c r="D43" s="112">
        <f>AVERAGE(D30:F30)</f>
        <v>0.31559999999999999</v>
      </c>
      <c r="E43" s="113">
        <f>STDEV(D30:F30)</f>
        <v>6.109828148156045E-3</v>
      </c>
      <c r="F43" s="98">
        <f t="shared" si="6"/>
        <v>4</v>
      </c>
      <c r="G43" s="112">
        <f t="shared" si="7"/>
        <v>0.26813333333333333</v>
      </c>
      <c r="H43" s="113">
        <f t="shared" si="8"/>
        <v>1.4395948504122033E-2</v>
      </c>
      <c r="I43" s="98">
        <f t="shared" si="9"/>
        <v>12</v>
      </c>
      <c r="J43" s="112">
        <f t="shared" si="10"/>
        <v>0.26650000000000001</v>
      </c>
      <c r="K43" s="113">
        <f t="shared" si="11"/>
        <v>9.2417530804496072E-3</v>
      </c>
      <c r="L43" s="98">
        <f t="shared" si="12"/>
        <v>20</v>
      </c>
      <c r="M43" s="112">
        <f t="shared" si="13"/>
        <v>0.29723333333333329</v>
      </c>
      <c r="N43" s="113">
        <f t="shared" si="14"/>
        <v>2.1297026396502706E-2</v>
      </c>
    </row>
    <row r="44" spans="1:25" x14ac:dyDescent="0.3">
      <c r="C44" s="95">
        <v>300</v>
      </c>
      <c r="D44" s="112">
        <f>AVERAGE(D31:F31)</f>
        <v>0.4047</v>
      </c>
      <c r="E44" s="113">
        <f>STDEV(D31:F31)</f>
        <v>1.4450951525764658E-2</v>
      </c>
      <c r="F44" s="98">
        <f t="shared" si="6"/>
        <v>5</v>
      </c>
      <c r="G44" s="112">
        <f t="shared" si="7"/>
        <v>0.35579999999999995</v>
      </c>
      <c r="H44" s="113">
        <f t="shared" si="8"/>
        <v>7.453858061433687E-3</v>
      </c>
      <c r="I44" s="98">
        <f t="shared" si="9"/>
        <v>13</v>
      </c>
      <c r="J44" s="112">
        <f t="shared" si="10"/>
        <v>0.27316666666666667</v>
      </c>
      <c r="K44" s="113">
        <f t="shared" si="11"/>
        <v>1.5749708992020561E-2</v>
      </c>
      <c r="L44" s="98">
        <f t="shared" si="12"/>
        <v>21</v>
      </c>
      <c r="M44" s="112">
        <f t="shared" si="13"/>
        <v>0.29526666666666662</v>
      </c>
      <c r="N44" s="113">
        <f t="shared" si="14"/>
        <v>4.2594991880893071E-3</v>
      </c>
    </row>
    <row r="45" spans="1:25" x14ac:dyDescent="0.3">
      <c r="C45" s="99"/>
      <c r="D45" s="96"/>
      <c r="E45" s="97"/>
      <c r="F45" s="98">
        <f t="shared" si="6"/>
        <v>6</v>
      </c>
      <c r="G45" s="112">
        <f t="shared" si="7"/>
        <v>0.3174333333333334</v>
      </c>
      <c r="H45" s="113">
        <f t="shared" si="8"/>
        <v>1.9296718201117349E-2</v>
      </c>
      <c r="I45" s="98">
        <f t="shared" si="9"/>
        <v>14</v>
      </c>
      <c r="J45" s="112">
        <f t="shared" si="10"/>
        <v>0.3004</v>
      </c>
      <c r="K45" s="113">
        <f t="shared" si="11"/>
        <v>1.3031116606031888E-2</v>
      </c>
      <c r="L45" s="98">
        <f t="shared" si="12"/>
        <v>22</v>
      </c>
      <c r="M45" s="112">
        <f t="shared" si="13"/>
        <v>0.34380000000000005</v>
      </c>
      <c r="N45" s="113">
        <f t="shared" si="14"/>
        <v>1.1326517558367199E-2</v>
      </c>
    </row>
    <row r="46" spans="1:25" x14ac:dyDescent="0.3">
      <c r="C46" s="99"/>
      <c r="D46" s="96"/>
      <c r="E46" s="97"/>
      <c r="F46" s="98">
        <f t="shared" si="6"/>
        <v>7</v>
      </c>
      <c r="G46" s="112">
        <f t="shared" si="7"/>
        <v>0.27936666666666665</v>
      </c>
      <c r="H46" s="113">
        <f t="shared" si="8"/>
        <v>1.6059369020398426E-2</v>
      </c>
      <c r="I46" s="98">
        <f t="shared" si="9"/>
        <v>15</v>
      </c>
      <c r="J46" s="112">
        <f t="shared" si="10"/>
        <v>0.29246666666666665</v>
      </c>
      <c r="K46" s="113">
        <f t="shared" si="11"/>
        <v>1.1756841979602051E-2</v>
      </c>
      <c r="L46" s="98">
        <f t="shared" si="12"/>
        <v>23</v>
      </c>
      <c r="M46" s="112">
        <f t="shared" si="13"/>
        <v>0.34200000000000003</v>
      </c>
      <c r="N46" s="113">
        <f t="shared" si="14"/>
        <v>9.874715185766117E-3</v>
      </c>
    </row>
    <row r="47" spans="1:25" x14ac:dyDescent="0.3">
      <c r="C47" s="100"/>
      <c r="D47" s="101"/>
      <c r="E47" s="102"/>
      <c r="F47" s="103">
        <f t="shared" si="6"/>
        <v>8</v>
      </c>
      <c r="G47" s="114">
        <f t="shared" si="7"/>
        <v>0.35303333333333331</v>
      </c>
      <c r="H47" s="115">
        <f t="shared" si="8"/>
        <v>2.0992697142895516E-2</v>
      </c>
      <c r="I47" s="103">
        <f t="shared" si="9"/>
        <v>16</v>
      </c>
      <c r="J47" s="114">
        <f t="shared" si="10"/>
        <v>0.33140000000000003</v>
      </c>
      <c r="K47" s="115">
        <f t="shared" si="11"/>
        <v>5.6568542494923463E-3</v>
      </c>
      <c r="L47" s="103">
        <f t="shared" si="12"/>
        <v>24</v>
      </c>
      <c r="M47" s="114">
        <f t="shared" si="13"/>
        <v>0.33235000000000003</v>
      </c>
      <c r="N47" s="115">
        <f t="shared" si="14"/>
        <v>1.0111626970967656E-2</v>
      </c>
    </row>
    <row r="48" spans="1:25" x14ac:dyDescent="0.3">
      <c r="A48" s="2"/>
      <c r="M48" s="33"/>
      <c r="N48" s="33"/>
    </row>
    <row r="49" spans="1:18" x14ac:dyDescent="0.3">
      <c r="A49" s="2" t="s">
        <v>32</v>
      </c>
      <c r="B49" s="206" t="s">
        <v>58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</row>
    <row r="50" spans="1:18" x14ac:dyDescent="0.3">
      <c r="A50" s="2"/>
      <c r="B50" s="2" t="s">
        <v>128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8" x14ac:dyDescent="0.3">
      <c r="B51" s="2"/>
    </row>
    <row r="52" spans="1:18" x14ac:dyDescent="0.3">
      <c r="C52" s="133" t="s">
        <v>1</v>
      </c>
      <c r="D52" s="134" t="s">
        <v>129</v>
      </c>
      <c r="E52" s="135"/>
      <c r="F52" s="133" t="s">
        <v>20</v>
      </c>
      <c r="G52" s="134" t="s">
        <v>129</v>
      </c>
      <c r="H52" s="135"/>
      <c r="I52" s="133" t="s">
        <v>20</v>
      </c>
      <c r="J52" s="134" t="s">
        <v>129</v>
      </c>
      <c r="K52" s="135"/>
      <c r="L52" s="133" t="s">
        <v>20</v>
      </c>
      <c r="M52" s="134" t="s">
        <v>129</v>
      </c>
      <c r="N52" s="135"/>
    </row>
    <row r="53" spans="1:18" x14ac:dyDescent="0.3">
      <c r="C53" s="95">
        <v>0</v>
      </c>
      <c r="D53" s="112">
        <f>(D40-$D$40)</f>
        <v>0</v>
      </c>
      <c r="E53" s="105"/>
      <c r="F53" s="98">
        <f>F40</f>
        <v>1</v>
      </c>
      <c r="G53" s="138">
        <f t="shared" ref="G53:G60" si="15">(G40-$D$40)</f>
        <v>0.25273333333333337</v>
      </c>
      <c r="H53" s="105"/>
      <c r="I53" s="98">
        <f>I40</f>
        <v>9</v>
      </c>
      <c r="J53" s="138">
        <f t="shared" ref="J53:J60" si="16">(J40-$D$40)</f>
        <v>0.2407333333333333</v>
      </c>
      <c r="K53" s="105"/>
      <c r="L53" s="98">
        <f>L40</f>
        <v>17</v>
      </c>
      <c r="M53" s="138">
        <f t="shared" ref="M53:M60" si="17">(M40-$D$40)</f>
        <v>0.23746666666666666</v>
      </c>
      <c r="N53" s="105"/>
    </row>
    <row r="54" spans="1:18" x14ac:dyDescent="0.3">
      <c r="C54" s="95">
        <v>75</v>
      </c>
      <c r="D54" s="112">
        <f>(D41-$D$40)</f>
        <v>8.4999999999999992E-2</v>
      </c>
      <c r="E54" s="105"/>
      <c r="F54" s="98">
        <f t="shared" ref="F54:F60" si="18">F41</f>
        <v>2</v>
      </c>
      <c r="G54" s="112">
        <f t="shared" si="15"/>
        <v>0.22643333333333332</v>
      </c>
      <c r="H54" s="105"/>
      <c r="I54" s="98">
        <f t="shared" ref="I54:I60" si="19">I41</f>
        <v>10</v>
      </c>
      <c r="J54" s="112">
        <f t="shared" si="16"/>
        <v>0.17143333333333333</v>
      </c>
      <c r="K54" s="105"/>
      <c r="L54" s="98">
        <f t="shared" ref="L54:L60" si="20">L41</f>
        <v>18</v>
      </c>
      <c r="M54" s="112">
        <f t="shared" si="17"/>
        <v>0.22823333333333334</v>
      </c>
      <c r="N54" s="105"/>
    </row>
    <row r="55" spans="1:18" x14ac:dyDescent="0.3">
      <c r="C55" s="95">
        <v>150</v>
      </c>
      <c r="D55" s="112">
        <f>(D42-$D$40)</f>
        <v>0.17169999999999999</v>
      </c>
      <c r="E55" s="105"/>
      <c r="F55" s="98">
        <f t="shared" si="18"/>
        <v>3</v>
      </c>
      <c r="G55" s="112">
        <f t="shared" si="15"/>
        <v>0.28576666666666661</v>
      </c>
      <c r="H55" s="105"/>
      <c r="I55" s="98">
        <f t="shared" si="19"/>
        <v>11</v>
      </c>
      <c r="J55" s="112">
        <f t="shared" si="16"/>
        <v>0.23186666666666667</v>
      </c>
      <c r="K55" s="105"/>
      <c r="L55" s="98">
        <f t="shared" si="20"/>
        <v>19</v>
      </c>
      <c r="M55" s="112">
        <f t="shared" si="17"/>
        <v>0.26716666666666666</v>
      </c>
      <c r="N55" s="105"/>
    </row>
    <row r="56" spans="1:18" x14ac:dyDescent="0.3">
      <c r="C56" s="95">
        <v>225</v>
      </c>
      <c r="D56" s="112">
        <f>(D43-$D$40)</f>
        <v>0.25616666666666665</v>
      </c>
      <c r="E56" s="105"/>
      <c r="F56" s="98">
        <f t="shared" si="18"/>
        <v>4</v>
      </c>
      <c r="G56" s="112">
        <f t="shared" si="15"/>
        <v>0.2087</v>
      </c>
      <c r="H56" s="105"/>
      <c r="I56" s="98">
        <f t="shared" si="19"/>
        <v>12</v>
      </c>
      <c r="J56" s="112">
        <f t="shared" si="16"/>
        <v>0.20706666666666668</v>
      </c>
      <c r="K56" s="105"/>
      <c r="L56" s="98">
        <f t="shared" si="20"/>
        <v>20</v>
      </c>
      <c r="M56" s="112">
        <f t="shared" si="17"/>
        <v>0.23779999999999996</v>
      </c>
      <c r="N56" s="105"/>
    </row>
    <row r="57" spans="1:18" x14ac:dyDescent="0.3">
      <c r="A57" s="5"/>
      <c r="C57" s="95">
        <v>300</v>
      </c>
      <c r="D57" s="112">
        <f>(D44-$D$40)</f>
        <v>0.34526666666666667</v>
      </c>
      <c r="E57" s="105"/>
      <c r="F57" s="98">
        <f t="shared" si="18"/>
        <v>5</v>
      </c>
      <c r="G57" s="112">
        <f t="shared" si="15"/>
        <v>0.29636666666666661</v>
      </c>
      <c r="H57" s="105"/>
      <c r="I57" s="98">
        <f t="shared" si="19"/>
        <v>13</v>
      </c>
      <c r="J57" s="112">
        <f t="shared" si="16"/>
        <v>0.21373333333333333</v>
      </c>
      <c r="K57" s="105"/>
      <c r="L57" s="98">
        <f t="shared" si="20"/>
        <v>21</v>
      </c>
      <c r="M57" s="112">
        <f t="shared" si="17"/>
        <v>0.23583333333333328</v>
      </c>
      <c r="N57" s="105"/>
    </row>
    <row r="58" spans="1:18" x14ac:dyDescent="0.3">
      <c r="A58" s="5"/>
      <c r="C58" s="99"/>
      <c r="D58" s="104"/>
      <c r="E58" s="105"/>
      <c r="F58" s="98">
        <f t="shared" si="18"/>
        <v>6</v>
      </c>
      <c r="G58" s="112">
        <f t="shared" si="15"/>
        <v>0.25800000000000006</v>
      </c>
      <c r="H58" s="105"/>
      <c r="I58" s="98">
        <f t="shared" si="19"/>
        <v>14</v>
      </c>
      <c r="J58" s="112">
        <f t="shared" si="16"/>
        <v>0.24096666666666666</v>
      </c>
      <c r="K58" s="105"/>
      <c r="L58" s="98">
        <f t="shared" si="20"/>
        <v>22</v>
      </c>
      <c r="M58" s="112">
        <f t="shared" si="17"/>
        <v>0.28436666666666671</v>
      </c>
      <c r="N58" s="105"/>
    </row>
    <row r="59" spans="1:18" x14ac:dyDescent="0.3">
      <c r="A59" s="5"/>
      <c r="C59" s="99"/>
      <c r="D59" s="104"/>
      <c r="E59" s="105"/>
      <c r="F59" s="98">
        <f t="shared" si="18"/>
        <v>7</v>
      </c>
      <c r="G59" s="112">
        <f t="shared" si="15"/>
        <v>0.21993333333333331</v>
      </c>
      <c r="H59" s="105"/>
      <c r="I59" s="98">
        <f t="shared" si="19"/>
        <v>15</v>
      </c>
      <c r="J59" s="112">
        <f t="shared" si="16"/>
        <v>0.23303333333333331</v>
      </c>
      <c r="K59" s="105"/>
      <c r="L59" s="98">
        <f t="shared" si="20"/>
        <v>23</v>
      </c>
      <c r="M59" s="112">
        <f t="shared" si="17"/>
        <v>0.28256666666666669</v>
      </c>
      <c r="N59" s="105"/>
    </row>
    <row r="60" spans="1:18" x14ac:dyDescent="0.3">
      <c r="A60" s="5"/>
      <c r="C60" s="100"/>
      <c r="D60" s="106"/>
      <c r="E60" s="107"/>
      <c r="F60" s="103">
        <f t="shared" si="18"/>
        <v>8</v>
      </c>
      <c r="G60" s="114">
        <f t="shared" si="15"/>
        <v>0.29359999999999997</v>
      </c>
      <c r="H60" s="107"/>
      <c r="I60" s="103">
        <f t="shared" si="19"/>
        <v>16</v>
      </c>
      <c r="J60" s="114">
        <f t="shared" si="16"/>
        <v>0.27196666666666669</v>
      </c>
      <c r="K60" s="107"/>
      <c r="L60" s="103">
        <f t="shared" si="20"/>
        <v>24</v>
      </c>
      <c r="M60" s="114">
        <f t="shared" si="17"/>
        <v>0.2729166666666667</v>
      </c>
      <c r="N60" s="107"/>
    </row>
    <row r="61" spans="1:18" x14ac:dyDescent="0.3">
      <c r="A61" s="79"/>
    </row>
    <row r="62" spans="1:18" x14ac:dyDescent="0.3">
      <c r="A62" s="80" t="s">
        <v>49</v>
      </c>
      <c r="B62" s="206" t="s">
        <v>41</v>
      </c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R62" s="73"/>
    </row>
    <row r="63" spans="1:18" x14ac:dyDescent="0.3">
      <c r="A63" s="79"/>
      <c r="B63" s="2"/>
      <c r="R63" s="73"/>
    </row>
    <row r="64" spans="1:18" x14ac:dyDescent="0.3">
      <c r="A64" s="79"/>
      <c r="B64" s="15"/>
      <c r="C64" s="17"/>
      <c r="D64" s="17"/>
      <c r="E64" s="17"/>
      <c r="F64" s="17"/>
      <c r="G64" s="17"/>
      <c r="H64" s="17"/>
      <c r="I64" s="81"/>
      <c r="R64" s="73"/>
    </row>
    <row r="65" spans="1:18" x14ac:dyDescent="0.3">
      <c r="A65" s="79"/>
      <c r="B65" s="81"/>
      <c r="I65" s="81"/>
      <c r="J65" s="2" t="s">
        <v>65</v>
      </c>
      <c r="K65" s="2" t="s">
        <v>66</v>
      </c>
      <c r="L65" s="2"/>
      <c r="R65" s="73"/>
    </row>
    <row r="66" spans="1:18" ht="15" thickBot="1" x14ac:dyDescent="0.35">
      <c r="A66" s="79"/>
      <c r="B66" s="81"/>
      <c r="I66" s="81"/>
      <c r="L66" s="2"/>
      <c r="R66" s="73"/>
    </row>
    <row r="67" spans="1:18" ht="15" thickBot="1" x14ac:dyDescent="0.35">
      <c r="A67" s="79"/>
      <c r="B67" s="81"/>
      <c r="I67" s="81"/>
      <c r="K67" s="2" t="s">
        <v>63</v>
      </c>
      <c r="L67" s="82">
        <v>1.1000000000000001E-3</v>
      </c>
      <c r="R67" s="73"/>
    </row>
    <row r="68" spans="1:18" ht="15" thickBot="1" x14ac:dyDescent="0.35">
      <c r="A68" s="79"/>
      <c r="B68" s="81"/>
      <c r="I68" s="81"/>
      <c r="K68" s="2" t="s">
        <v>64</v>
      </c>
      <c r="L68" s="132">
        <v>-6.9999999999999999E-4</v>
      </c>
      <c r="R68" s="73"/>
    </row>
    <row r="69" spans="1:18" x14ac:dyDescent="0.3">
      <c r="A69" s="79"/>
      <c r="B69" s="81"/>
      <c r="F69" s="83"/>
      <c r="I69" s="81"/>
      <c r="R69" s="73"/>
    </row>
    <row r="70" spans="1:18" x14ac:dyDescent="0.3">
      <c r="A70" s="79"/>
      <c r="B70" s="81"/>
      <c r="D70" s="83"/>
      <c r="E70" s="3" t="s">
        <v>36</v>
      </c>
      <c r="F70" s="84"/>
      <c r="I70" s="81"/>
      <c r="J70" s="2" t="s">
        <v>124</v>
      </c>
      <c r="K70" s="2" t="s">
        <v>111</v>
      </c>
      <c r="R70" s="73"/>
    </row>
    <row r="71" spans="1:18" x14ac:dyDescent="0.3">
      <c r="A71" s="79"/>
      <c r="B71" s="81"/>
      <c r="D71" s="83"/>
      <c r="F71" s="84"/>
      <c r="I71" s="81"/>
      <c r="K71" s="2" t="s">
        <v>109</v>
      </c>
      <c r="R71" s="73"/>
    </row>
    <row r="72" spans="1:18" x14ac:dyDescent="0.3">
      <c r="A72" s="79"/>
      <c r="B72" s="81"/>
      <c r="D72" s="3" t="s">
        <v>35</v>
      </c>
      <c r="F72" s="84"/>
      <c r="I72" s="81"/>
      <c r="K72" s="2" t="s">
        <v>110</v>
      </c>
      <c r="R72" s="73"/>
    </row>
    <row r="73" spans="1:18" x14ac:dyDescent="0.3">
      <c r="A73" s="79"/>
      <c r="B73" s="81"/>
      <c r="I73" s="81"/>
      <c r="R73" s="73"/>
    </row>
    <row r="74" spans="1:18" x14ac:dyDescent="0.3">
      <c r="A74" s="79"/>
      <c r="B74" s="81"/>
      <c r="I74" s="81"/>
      <c r="R74" s="73"/>
    </row>
    <row r="75" spans="1:18" x14ac:dyDescent="0.3">
      <c r="A75" s="79"/>
      <c r="B75" s="81"/>
      <c r="I75" s="81"/>
      <c r="R75" s="73"/>
    </row>
    <row r="76" spans="1:18" x14ac:dyDescent="0.3">
      <c r="A76" s="79"/>
      <c r="B76" s="81"/>
      <c r="I76" s="81"/>
      <c r="R76" s="73"/>
    </row>
    <row r="77" spans="1:18" x14ac:dyDescent="0.3">
      <c r="A77" s="79"/>
      <c r="B77" s="81"/>
      <c r="I77" s="81"/>
      <c r="R77" s="73"/>
    </row>
    <row r="78" spans="1:18" x14ac:dyDescent="0.3">
      <c r="B78" s="81"/>
      <c r="I78" s="81"/>
      <c r="R78" s="73"/>
    </row>
    <row r="79" spans="1:18" x14ac:dyDescent="0.3">
      <c r="A79" s="79"/>
      <c r="B79" s="85"/>
      <c r="C79" s="86"/>
      <c r="D79" s="86"/>
      <c r="E79" s="86"/>
      <c r="F79" s="86"/>
      <c r="G79" s="86"/>
      <c r="H79" s="86"/>
      <c r="I79" s="81"/>
      <c r="R79" s="73"/>
    </row>
    <row r="80" spans="1:18" x14ac:dyDescent="0.3">
      <c r="A80" s="79"/>
      <c r="R80" s="73"/>
    </row>
    <row r="81" spans="1:18" x14ac:dyDescent="0.3">
      <c r="A81" s="2" t="s">
        <v>34</v>
      </c>
      <c r="B81" s="6" t="s">
        <v>50</v>
      </c>
      <c r="R81" s="73"/>
    </row>
    <row r="82" spans="1:18" x14ac:dyDescent="0.3">
      <c r="A82" s="2"/>
      <c r="B82" s="136" t="s">
        <v>104</v>
      </c>
      <c r="R82" s="73"/>
    </row>
    <row r="83" spans="1:18" ht="15" thickBot="1" x14ac:dyDescent="0.35">
      <c r="A83" s="2"/>
      <c r="B83" s="6"/>
    </row>
    <row r="84" spans="1:18" ht="15" thickBot="1" x14ac:dyDescent="0.35">
      <c r="A84" s="79"/>
      <c r="B84" s="199" t="s">
        <v>42</v>
      </c>
      <c r="C84" s="200"/>
      <c r="D84" s="200"/>
      <c r="E84" s="200"/>
      <c r="F84" s="200"/>
      <c r="G84" s="200"/>
      <c r="H84" s="200"/>
      <c r="I84" s="200"/>
      <c r="J84" s="201"/>
      <c r="K84" s="2"/>
      <c r="L84" s="2"/>
      <c r="M84" s="2"/>
      <c r="N84" s="2"/>
    </row>
    <row r="85" spans="1:18" ht="15" thickBot="1" x14ac:dyDescent="0.35">
      <c r="A85" s="79"/>
      <c r="B85" s="87" t="s">
        <v>1</v>
      </c>
      <c r="C85" s="87" t="s">
        <v>11</v>
      </c>
      <c r="D85" s="5"/>
      <c r="E85" s="155" t="s">
        <v>142</v>
      </c>
      <c r="F85" s="87" t="s">
        <v>11</v>
      </c>
      <c r="I85" s="137"/>
      <c r="J85" s="137"/>
      <c r="L85" s="5"/>
      <c r="N85" s="5"/>
    </row>
    <row r="86" spans="1:18" x14ac:dyDescent="0.3">
      <c r="A86" s="79"/>
      <c r="B86" s="88">
        <v>0</v>
      </c>
      <c r="C86" s="33">
        <f>(D53-$L$68)/$L$67</f>
        <v>0.63636363636363635</v>
      </c>
      <c r="D86" s="73"/>
      <c r="E86" s="33">
        <v>1</v>
      </c>
      <c r="F86" s="33">
        <f t="shared" ref="F86:F93" si="21">(G53-$L$68)/$L$67</f>
        <v>230.39393939393938</v>
      </c>
      <c r="I86" s="12"/>
      <c r="J86" s="12"/>
      <c r="N86" s="73"/>
    </row>
    <row r="87" spans="1:18" x14ac:dyDescent="0.3">
      <c r="A87" s="79"/>
      <c r="B87" s="88">
        <v>75</v>
      </c>
      <c r="C87" s="33">
        <f>(D54-$L$68)/$L$67</f>
        <v>77.909090909090907</v>
      </c>
      <c r="D87" s="73"/>
      <c r="E87" s="33">
        <v>2</v>
      </c>
      <c r="F87" s="33">
        <f t="shared" si="21"/>
        <v>206.48484848484847</v>
      </c>
      <c r="I87" s="12"/>
      <c r="J87" s="12"/>
      <c r="N87" s="73"/>
    </row>
    <row r="88" spans="1:18" x14ac:dyDescent="0.3">
      <c r="A88" s="79"/>
      <c r="B88" s="88">
        <v>150</v>
      </c>
      <c r="C88" s="33">
        <f>(D55-$L$68)/$L$67</f>
        <v>156.72727272727272</v>
      </c>
      <c r="D88" s="73"/>
      <c r="E88" s="33">
        <v>3</v>
      </c>
      <c r="F88" s="33">
        <f t="shared" si="21"/>
        <v>260.42424242424232</v>
      </c>
      <c r="I88" s="12"/>
      <c r="J88" s="12"/>
      <c r="N88" s="73"/>
    </row>
    <row r="89" spans="1:18" x14ac:dyDescent="0.3">
      <c r="A89" s="79"/>
      <c r="B89" s="88">
        <v>225</v>
      </c>
      <c r="C89" s="33">
        <f>(D56-$L$68)/$L$67</f>
        <v>233.51515151515147</v>
      </c>
      <c r="D89" s="73"/>
      <c r="E89" s="33">
        <v>4</v>
      </c>
      <c r="F89" s="33">
        <f t="shared" si="21"/>
        <v>190.36363636363635</v>
      </c>
      <c r="I89" s="12"/>
      <c r="J89" s="12"/>
      <c r="N89" s="73"/>
    </row>
    <row r="90" spans="1:18" x14ac:dyDescent="0.3">
      <c r="A90" s="79"/>
      <c r="B90" s="88">
        <v>300</v>
      </c>
      <c r="C90" s="33">
        <f>(D57-$L$68)/$L$67</f>
        <v>314.5151515151515</v>
      </c>
      <c r="D90" s="73"/>
      <c r="E90" s="33">
        <v>5</v>
      </c>
      <c r="F90" s="33">
        <f t="shared" si="21"/>
        <v>270.06060606060595</v>
      </c>
      <c r="I90" s="12"/>
      <c r="J90" s="12"/>
      <c r="N90" s="73"/>
    </row>
    <row r="91" spans="1:18" x14ac:dyDescent="0.3">
      <c r="A91" s="79"/>
      <c r="B91" s="89"/>
      <c r="C91" s="50"/>
      <c r="D91" s="73"/>
      <c r="E91" s="33">
        <v>6</v>
      </c>
      <c r="F91" s="33">
        <f t="shared" si="21"/>
        <v>235.18181818181822</v>
      </c>
      <c r="I91" s="12"/>
      <c r="J91" s="12"/>
      <c r="N91" s="73"/>
    </row>
    <row r="92" spans="1:18" x14ac:dyDescent="0.3">
      <c r="A92" s="79"/>
      <c r="B92" s="89"/>
      <c r="C92" s="50"/>
      <c r="D92" s="73"/>
      <c r="E92" s="33">
        <v>7</v>
      </c>
      <c r="F92" s="33">
        <f t="shared" si="21"/>
        <v>200.57575757575756</v>
      </c>
      <c r="I92" s="12"/>
      <c r="J92" s="12"/>
      <c r="N92" s="73"/>
    </row>
    <row r="93" spans="1:18" x14ac:dyDescent="0.3">
      <c r="A93" s="79"/>
      <c r="B93" s="89"/>
      <c r="C93" s="50"/>
      <c r="D93" s="73"/>
      <c r="E93" s="33">
        <v>8</v>
      </c>
      <c r="F93" s="33">
        <f t="shared" si="21"/>
        <v>267.5454545454545</v>
      </c>
      <c r="I93" s="12"/>
      <c r="J93" s="12"/>
      <c r="N93" s="73"/>
    </row>
    <row r="94" spans="1:18" x14ac:dyDescent="0.3">
      <c r="A94" s="79"/>
      <c r="E94" s="33">
        <v>9</v>
      </c>
      <c r="F94" s="33">
        <f t="shared" ref="F94:F101" si="22">(J53-$L$68)/$L$67</f>
        <v>219.48484848484844</v>
      </c>
      <c r="I94" s="12"/>
      <c r="J94" s="12"/>
    </row>
    <row r="95" spans="1:18" x14ac:dyDescent="0.3">
      <c r="A95" s="79"/>
      <c r="E95" s="33">
        <v>10</v>
      </c>
      <c r="F95" s="33">
        <f t="shared" si="22"/>
        <v>156.48484848484847</v>
      </c>
      <c r="I95" s="12"/>
      <c r="J95" s="12"/>
    </row>
    <row r="96" spans="1:18" x14ac:dyDescent="0.3">
      <c r="A96" s="79"/>
      <c r="E96" s="33">
        <v>11</v>
      </c>
      <c r="F96" s="33">
        <f t="shared" si="22"/>
        <v>211.42424242424241</v>
      </c>
      <c r="I96" s="12"/>
      <c r="J96" s="12"/>
    </row>
    <row r="97" spans="1:10" x14ac:dyDescent="0.3">
      <c r="E97" s="33">
        <v>12</v>
      </c>
      <c r="F97" s="33">
        <f t="shared" si="22"/>
        <v>188.87878787878788</v>
      </c>
      <c r="I97" s="12"/>
      <c r="J97" s="12"/>
    </row>
    <row r="98" spans="1:10" x14ac:dyDescent="0.3">
      <c r="E98" s="33">
        <v>13</v>
      </c>
      <c r="F98" s="33">
        <f t="shared" si="22"/>
        <v>194.93939393939394</v>
      </c>
    </row>
    <row r="99" spans="1:10" x14ac:dyDescent="0.3">
      <c r="E99" s="33">
        <v>14</v>
      </c>
      <c r="F99" s="33">
        <f t="shared" si="22"/>
        <v>219.69696969696969</v>
      </c>
    </row>
    <row r="100" spans="1:10" x14ac:dyDescent="0.3">
      <c r="E100" s="33">
        <v>15</v>
      </c>
      <c r="F100" s="33">
        <f t="shared" si="22"/>
        <v>212.48484848484847</v>
      </c>
    </row>
    <row r="101" spans="1:10" x14ac:dyDescent="0.3">
      <c r="E101" s="33">
        <v>16</v>
      </c>
      <c r="F101" s="33">
        <f t="shared" si="22"/>
        <v>247.87878787878788</v>
      </c>
    </row>
    <row r="102" spans="1:10" x14ac:dyDescent="0.3">
      <c r="E102" s="33">
        <v>17</v>
      </c>
      <c r="F102" s="33">
        <f t="shared" ref="F102:F109" si="23">(M53-$L$68)/$L$67</f>
        <v>216.5151515151515</v>
      </c>
    </row>
    <row r="103" spans="1:10" x14ac:dyDescent="0.3">
      <c r="E103" s="33">
        <v>18</v>
      </c>
      <c r="F103" s="33">
        <f t="shared" si="23"/>
        <v>208.12121212121212</v>
      </c>
    </row>
    <row r="104" spans="1:10" x14ac:dyDescent="0.3">
      <c r="E104" s="33">
        <v>19</v>
      </c>
      <c r="F104" s="33">
        <f t="shared" si="23"/>
        <v>243.51515151515147</v>
      </c>
    </row>
    <row r="105" spans="1:10" x14ac:dyDescent="0.3">
      <c r="E105" s="33">
        <v>20</v>
      </c>
      <c r="F105" s="33">
        <f t="shared" si="23"/>
        <v>216.81818181818178</v>
      </c>
    </row>
    <row r="106" spans="1:10" x14ac:dyDescent="0.3">
      <c r="E106" s="33">
        <v>21</v>
      </c>
      <c r="F106" s="33">
        <f t="shared" si="23"/>
        <v>215.03030303030297</v>
      </c>
    </row>
    <row r="107" spans="1:10" x14ac:dyDescent="0.3">
      <c r="E107" s="33">
        <v>22</v>
      </c>
      <c r="F107" s="33">
        <f t="shared" si="23"/>
        <v>259.15151515151518</v>
      </c>
    </row>
    <row r="108" spans="1:10" x14ac:dyDescent="0.3">
      <c r="E108" s="33">
        <v>23</v>
      </c>
      <c r="F108" s="33">
        <f t="shared" si="23"/>
        <v>257.5151515151515</v>
      </c>
    </row>
    <row r="109" spans="1:10" x14ac:dyDescent="0.3">
      <c r="E109" s="33">
        <v>24</v>
      </c>
      <c r="F109" s="33">
        <f t="shared" si="23"/>
        <v>248.74242424242422</v>
      </c>
    </row>
    <row r="110" spans="1:10" x14ac:dyDescent="0.3">
      <c r="A110" s="2" t="s">
        <v>99</v>
      </c>
      <c r="B110" s="2" t="s">
        <v>101</v>
      </c>
    </row>
    <row r="111" spans="1:10" x14ac:dyDescent="0.3">
      <c r="A111" s="2"/>
      <c r="C111" s="3" t="s">
        <v>96</v>
      </c>
    </row>
    <row r="112" spans="1:10" x14ac:dyDescent="0.3">
      <c r="A112" s="2"/>
      <c r="C112" s="3" t="s">
        <v>113</v>
      </c>
    </row>
    <row r="113" spans="1:3" x14ac:dyDescent="0.3">
      <c r="A113" s="2"/>
      <c r="C113" s="3" t="s">
        <v>103</v>
      </c>
    </row>
    <row r="114" spans="1:3" x14ac:dyDescent="0.3">
      <c r="A114" s="2"/>
      <c r="C114" s="3" t="s">
        <v>114</v>
      </c>
    </row>
    <row r="118" spans="1:3" x14ac:dyDescent="0.3">
      <c r="A118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18"/>
  <sheetViews>
    <sheetView topLeftCell="A73" workbookViewId="0">
      <selection activeCell="B7" sqref="B7"/>
    </sheetView>
  </sheetViews>
  <sheetFormatPr defaultColWidth="9.109375" defaultRowHeight="14.4" x14ac:dyDescent="0.3"/>
  <cols>
    <col min="1" max="1" width="11.6640625" style="3" customWidth="1"/>
    <col min="2" max="2" width="11.109375" style="3" customWidth="1"/>
    <col min="3" max="3" width="11.33203125" style="3" customWidth="1"/>
    <col min="4" max="4" width="11.109375" style="3" customWidth="1"/>
    <col min="5" max="5" width="10.33203125" style="3" customWidth="1"/>
    <col min="6" max="6" width="12.109375" style="3" customWidth="1"/>
    <col min="7" max="7" width="10.5546875" style="3" customWidth="1"/>
    <col min="8" max="8" width="10.88671875" style="3" customWidth="1"/>
    <col min="9" max="9" width="10.6640625" style="3" customWidth="1"/>
    <col min="10" max="11" width="11" style="3" customWidth="1"/>
    <col min="12" max="12" width="11.6640625" style="3" customWidth="1"/>
    <col min="13" max="13" width="11" style="3" customWidth="1"/>
    <col min="14" max="14" width="12.44140625" style="3" customWidth="1"/>
    <col min="15" max="15" width="9.109375" style="3"/>
    <col min="16" max="16" width="10.33203125" style="3" customWidth="1"/>
    <col min="17" max="18" width="9.109375" style="3"/>
    <col min="19" max="19" width="10.88671875" style="3" customWidth="1"/>
    <col min="20" max="20" width="9.109375" style="3"/>
    <col min="21" max="32" width="9.5546875" style="3" bestFit="1" customWidth="1"/>
    <col min="33" max="16384" width="9.109375" style="3"/>
  </cols>
  <sheetData>
    <row r="1" spans="1:25" ht="15.6" x14ac:dyDescent="0.3">
      <c r="A1" s="1" t="s">
        <v>108</v>
      </c>
      <c r="J1" s="2" t="s">
        <v>68</v>
      </c>
    </row>
    <row r="2" spans="1:25" ht="15.6" x14ac:dyDescent="0.35">
      <c r="A2" s="2" t="s">
        <v>51</v>
      </c>
      <c r="J2" s="2" t="s">
        <v>130</v>
      </c>
    </row>
    <row r="3" spans="1:25" x14ac:dyDescent="0.3">
      <c r="A3" s="2"/>
      <c r="J3" s="2" t="s">
        <v>131</v>
      </c>
    </row>
    <row r="4" spans="1:25" x14ac:dyDescent="0.3">
      <c r="A4" s="2" t="s">
        <v>60</v>
      </c>
      <c r="B4" s="4">
        <v>2</v>
      </c>
      <c r="J4" s="2" t="s">
        <v>69</v>
      </c>
    </row>
    <row r="5" spans="1:25" x14ac:dyDescent="0.3">
      <c r="A5" s="2" t="s">
        <v>52</v>
      </c>
      <c r="B5" s="153">
        <v>44589</v>
      </c>
      <c r="C5" s="5"/>
      <c r="J5" s="2" t="s">
        <v>132</v>
      </c>
    </row>
    <row r="6" spans="1:25" x14ac:dyDescent="0.3">
      <c r="A6" s="2" t="s">
        <v>5</v>
      </c>
      <c r="B6" s="154" t="s">
        <v>214</v>
      </c>
      <c r="C6" s="158" t="s">
        <v>150</v>
      </c>
      <c r="J6" s="2" t="s">
        <v>83</v>
      </c>
    </row>
    <row r="7" spans="1:25" ht="16.2" x14ac:dyDescent="0.3">
      <c r="A7" s="2" t="s">
        <v>53</v>
      </c>
      <c r="B7" s="2" t="s">
        <v>133</v>
      </c>
      <c r="J7" s="2" t="s">
        <v>84</v>
      </c>
    </row>
    <row r="8" spans="1:25" x14ac:dyDescent="0.3">
      <c r="B8" s="2" t="s">
        <v>21</v>
      </c>
    </row>
    <row r="9" spans="1:25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x14ac:dyDescent="0.3">
      <c r="A10" s="2" t="s">
        <v>23</v>
      </c>
      <c r="B10" s="211" t="s">
        <v>43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" thickBot="1" x14ac:dyDescent="0.35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" thickBot="1" x14ac:dyDescent="0.35">
      <c r="C12" s="25"/>
      <c r="D12" s="202" t="s">
        <v>39</v>
      </c>
      <c r="E12" s="195"/>
      <c r="F12" s="195"/>
      <c r="G12" s="195" t="s">
        <v>20</v>
      </c>
      <c r="H12" s="195"/>
      <c r="I12" s="195"/>
      <c r="J12" s="195" t="s">
        <v>20</v>
      </c>
      <c r="K12" s="195"/>
      <c r="L12" s="195"/>
      <c r="M12" s="196" t="s">
        <v>20</v>
      </c>
      <c r="N12" s="197"/>
      <c r="O12" s="198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3">
      <c r="C13" s="26" t="s">
        <v>12</v>
      </c>
      <c r="D13" s="27">
        <v>0</v>
      </c>
      <c r="E13" s="28">
        <v>0</v>
      </c>
      <c r="F13" s="29">
        <v>0</v>
      </c>
      <c r="G13" s="10">
        <v>25</v>
      </c>
      <c r="H13" s="10">
        <f t="shared" ref="H13:H20" si="0">G13</f>
        <v>25</v>
      </c>
      <c r="I13" s="10">
        <f t="shared" ref="I13:I20" si="1">G13</f>
        <v>25</v>
      </c>
      <c r="J13" s="30">
        <v>33</v>
      </c>
      <c r="K13" s="10">
        <f t="shared" ref="K13:K20" si="2">J13</f>
        <v>33</v>
      </c>
      <c r="L13" s="31">
        <f t="shared" ref="L13:L20" si="3">J13</f>
        <v>33</v>
      </c>
      <c r="M13" s="10">
        <v>41</v>
      </c>
      <c r="N13" s="10">
        <f t="shared" ref="N13:N20" si="4">M13</f>
        <v>41</v>
      </c>
      <c r="O13" s="32">
        <f t="shared" ref="O13:O20" si="5">M13</f>
        <v>41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3">
      <c r="C14" s="35" t="s">
        <v>13</v>
      </c>
      <c r="D14" s="36">
        <v>75</v>
      </c>
      <c r="E14" s="37">
        <v>75</v>
      </c>
      <c r="F14" s="38">
        <v>75</v>
      </c>
      <c r="G14" s="21">
        <v>26</v>
      </c>
      <c r="H14" s="21">
        <f t="shared" si="0"/>
        <v>26</v>
      </c>
      <c r="I14" s="21">
        <f t="shared" si="1"/>
        <v>26</v>
      </c>
      <c r="J14" s="39">
        <v>34</v>
      </c>
      <c r="K14" s="21">
        <f t="shared" si="2"/>
        <v>34</v>
      </c>
      <c r="L14" s="40">
        <f t="shared" si="3"/>
        <v>34</v>
      </c>
      <c r="M14" s="21">
        <v>42</v>
      </c>
      <c r="N14" s="21">
        <f t="shared" si="4"/>
        <v>42</v>
      </c>
      <c r="O14" s="41">
        <f t="shared" si="5"/>
        <v>42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3">
      <c r="C15" s="42" t="s">
        <v>14</v>
      </c>
      <c r="D15" s="43">
        <v>150</v>
      </c>
      <c r="E15" s="33">
        <v>150</v>
      </c>
      <c r="F15" s="34">
        <v>150</v>
      </c>
      <c r="G15" s="4">
        <v>27</v>
      </c>
      <c r="H15" s="4">
        <f t="shared" si="0"/>
        <v>27</v>
      </c>
      <c r="I15" s="4">
        <f t="shared" si="1"/>
        <v>27</v>
      </c>
      <c r="J15" s="16">
        <v>35</v>
      </c>
      <c r="K15" s="4">
        <f t="shared" si="2"/>
        <v>35</v>
      </c>
      <c r="L15" s="44">
        <f t="shared" si="3"/>
        <v>35</v>
      </c>
      <c r="M15" s="4">
        <v>43</v>
      </c>
      <c r="N15" s="4">
        <f t="shared" si="4"/>
        <v>43</v>
      </c>
      <c r="O15" s="45">
        <f t="shared" si="5"/>
        <v>43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3">
      <c r="C16" s="35" t="s">
        <v>15</v>
      </c>
      <c r="D16" s="36">
        <v>225</v>
      </c>
      <c r="E16" s="37">
        <v>225</v>
      </c>
      <c r="F16" s="38">
        <v>225</v>
      </c>
      <c r="G16" s="21">
        <v>28</v>
      </c>
      <c r="H16" s="21">
        <f t="shared" si="0"/>
        <v>28</v>
      </c>
      <c r="I16" s="21">
        <f t="shared" si="1"/>
        <v>28</v>
      </c>
      <c r="J16" s="39">
        <v>36</v>
      </c>
      <c r="K16" s="21">
        <f t="shared" si="2"/>
        <v>36</v>
      </c>
      <c r="L16" s="40">
        <f t="shared" si="3"/>
        <v>36</v>
      </c>
      <c r="M16" s="21">
        <v>44</v>
      </c>
      <c r="N16" s="21">
        <f t="shared" si="4"/>
        <v>44</v>
      </c>
      <c r="O16" s="41">
        <f t="shared" si="5"/>
        <v>44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x14ac:dyDescent="0.3">
      <c r="C17" s="42" t="s">
        <v>16</v>
      </c>
      <c r="D17" s="43">
        <v>300</v>
      </c>
      <c r="E17" s="33">
        <v>300</v>
      </c>
      <c r="F17" s="34">
        <v>300</v>
      </c>
      <c r="G17" s="4">
        <v>29</v>
      </c>
      <c r="H17" s="4">
        <f t="shared" si="0"/>
        <v>29</v>
      </c>
      <c r="I17" s="4">
        <f t="shared" si="1"/>
        <v>29</v>
      </c>
      <c r="J17" s="16">
        <v>37</v>
      </c>
      <c r="K17" s="4">
        <f t="shared" si="2"/>
        <v>37</v>
      </c>
      <c r="L17" s="44">
        <f t="shared" si="3"/>
        <v>37</v>
      </c>
      <c r="M17" s="4">
        <v>45</v>
      </c>
      <c r="N17" s="4">
        <f t="shared" si="4"/>
        <v>45</v>
      </c>
      <c r="O17" s="45">
        <f t="shared" si="5"/>
        <v>45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x14ac:dyDescent="0.3">
      <c r="C18" s="35" t="s">
        <v>17</v>
      </c>
      <c r="D18" s="46"/>
      <c r="E18" s="47"/>
      <c r="F18" s="48"/>
      <c r="G18" s="21">
        <v>30</v>
      </c>
      <c r="H18" s="21">
        <f t="shared" si="0"/>
        <v>30</v>
      </c>
      <c r="I18" s="21">
        <f t="shared" si="1"/>
        <v>30</v>
      </c>
      <c r="J18" s="39">
        <v>38</v>
      </c>
      <c r="K18" s="21">
        <f t="shared" si="2"/>
        <v>38</v>
      </c>
      <c r="L18" s="40">
        <f t="shared" si="3"/>
        <v>38</v>
      </c>
      <c r="M18" s="21">
        <v>46</v>
      </c>
      <c r="N18" s="21">
        <f t="shared" si="4"/>
        <v>46</v>
      </c>
      <c r="O18" s="41">
        <f t="shared" si="5"/>
        <v>46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x14ac:dyDescent="0.3">
      <c r="C19" s="42" t="s">
        <v>18</v>
      </c>
      <c r="D19" s="49"/>
      <c r="E19" s="50"/>
      <c r="F19" s="51"/>
      <c r="G19" s="4">
        <v>31</v>
      </c>
      <c r="H19" s="4">
        <f t="shared" si="0"/>
        <v>31</v>
      </c>
      <c r="I19" s="4">
        <f t="shared" si="1"/>
        <v>31</v>
      </c>
      <c r="J19" s="16">
        <v>39</v>
      </c>
      <c r="K19" s="4">
        <f t="shared" si="2"/>
        <v>39</v>
      </c>
      <c r="L19" s="44">
        <f t="shared" si="3"/>
        <v>39</v>
      </c>
      <c r="M19" s="4">
        <v>47</v>
      </c>
      <c r="N19" s="4">
        <f t="shared" si="4"/>
        <v>47</v>
      </c>
      <c r="O19" s="45">
        <f t="shared" si="5"/>
        <v>47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" thickBot="1" x14ac:dyDescent="0.35">
      <c r="C20" s="52" t="s">
        <v>19</v>
      </c>
      <c r="D20" s="53"/>
      <c r="E20" s="54"/>
      <c r="F20" s="55"/>
      <c r="G20" s="11">
        <v>32</v>
      </c>
      <c r="H20" s="11">
        <f t="shared" si="0"/>
        <v>32</v>
      </c>
      <c r="I20" s="11">
        <f t="shared" si="1"/>
        <v>32</v>
      </c>
      <c r="J20" s="56">
        <v>40</v>
      </c>
      <c r="K20" s="11">
        <f t="shared" si="2"/>
        <v>40</v>
      </c>
      <c r="L20" s="57">
        <f t="shared" si="3"/>
        <v>40</v>
      </c>
      <c r="M20" s="11">
        <v>48</v>
      </c>
      <c r="N20" s="11">
        <f t="shared" si="4"/>
        <v>48</v>
      </c>
      <c r="O20" s="58">
        <f t="shared" si="5"/>
        <v>48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x14ac:dyDescent="0.3"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x14ac:dyDescent="0.3">
      <c r="A22" s="2" t="s">
        <v>25</v>
      </c>
      <c r="B22" s="2" t="s">
        <v>105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x14ac:dyDescent="0.3">
      <c r="A23" s="2"/>
      <c r="B23" s="2" t="s">
        <v>26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5" thickBot="1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5" thickBot="1" x14ac:dyDescent="0.35">
      <c r="D25" s="199" t="s">
        <v>44</v>
      </c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1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5" thickBot="1" x14ac:dyDescent="0.35">
      <c r="B26" s="59"/>
      <c r="C26" s="3" t="s">
        <v>213</v>
      </c>
      <c r="D26" s="60">
        <v>1</v>
      </c>
      <c r="E26" s="9">
        <v>2</v>
      </c>
      <c r="F26" s="9">
        <v>3</v>
      </c>
      <c r="G26" s="61">
        <v>4</v>
      </c>
      <c r="H26" s="9">
        <v>5</v>
      </c>
      <c r="I26" s="62">
        <v>6</v>
      </c>
      <c r="J26" s="9">
        <v>7</v>
      </c>
      <c r="K26" s="9">
        <v>8</v>
      </c>
      <c r="L26" s="9">
        <v>9</v>
      </c>
      <c r="M26" s="61">
        <v>10</v>
      </c>
      <c r="N26" s="9">
        <v>11</v>
      </c>
      <c r="O26" s="63">
        <v>12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x14ac:dyDescent="0.3">
      <c r="C27" s="3">
        <v>23.3</v>
      </c>
      <c r="D27" s="116">
        <v>6.0600000000000001E-2</v>
      </c>
      <c r="E27" s="117">
        <v>6.0199999999999997E-2</v>
      </c>
      <c r="F27" s="117">
        <v>5.9200000000000003E-2</v>
      </c>
      <c r="G27" s="118">
        <v>0.35239999999999999</v>
      </c>
      <c r="H27" s="117">
        <v>0.34370000000000001</v>
      </c>
      <c r="I27" s="19">
        <v>0.34399999999999997</v>
      </c>
      <c r="J27" s="117">
        <v>0.31630000000000003</v>
      </c>
      <c r="K27" s="117">
        <v>0.3105</v>
      </c>
      <c r="L27" s="117">
        <v>0.30719999999999997</v>
      </c>
      <c r="M27" s="118">
        <v>0.28539999999999999</v>
      </c>
      <c r="N27" s="117">
        <v>0.27710000000000001</v>
      </c>
      <c r="O27" s="14">
        <v>0.2787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x14ac:dyDescent="0.3">
      <c r="D28" s="119">
        <v>0.15160000000000001</v>
      </c>
      <c r="E28" s="120">
        <v>0.1406</v>
      </c>
      <c r="F28" s="120">
        <v>0.14419999999999999</v>
      </c>
      <c r="G28" s="121">
        <v>0.34770000000000001</v>
      </c>
      <c r="H28" s="120">
        <v>0.31280000000000002</v>
      </c>
      <c r="I28" s="18">
        <v>0.31380000000000002</v>
      </c>
      <c r="J28" s="171"/>
      <c r="K28" s="120">
        <v>0.34899999999999998</v>
      </c>
      <c r="L28" s="120">
        <v>0.33479999999999999</v>
      </c>
      <c r="M28" s="121">
        <v>0.30780000000000002</v>
      </c>
      <c r="N28" s="120">
        <v>0.29770000000000002</v>
      </c>
      <c r="O28" s="13">
        <v>0.29409999999999997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3">
      <c r="D29" s="122">
        <v>0.23219999999999999</v>
      </c>
      <c r="E29" s="123">
        <v>0.21990000000000001</v>
      </c>
      <c r="F29" s="123">
        <v>0.2225</v>
      </c>
      <c r="G29" s="124">
        <v>0.28460000000000002</v>
      </c>
      <c r="H29" s="123">
        <v>0.2646</v>
      </c>
      <c r="I29" s="125">
        <v>0.26350000000000001</v>
      </c>
      <c r="J29" s="123">
        <v>0.3765</v>
      </c>
      <c r="K29" s="123">
        <v>0.36180000000000001</v>
      </c>
      <c r="L29" s="123">
        <v>0.3508</v>
      </c>
      <c r="M29" s="124">
        <v>0.29089999999999999</v>
      </c>
      <c r="N29" s="123">
        <v>0.26740000000000003</v>
      </c>
      <c r="O29" s="126">
        <v>0.2712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3">
      <c r="D30" s="119">
        <v>0.31459999999999999</v>
      </c>
      <c r="E30" s="120">
        <v>0.29099999999999998</v>
      </c>
      <c r="F30" s="120">
        <v>0.29430000000000001</v>
      </c>
      <c r="G30" s="121">
        <v>0.2747</v>
      </c>
      <c r="H30" s="120">
        <v>0.24460000000000001</v>
      </c>
      <c r="I30" s="18">
        <v>0.2586</v>
      </c>
      <c r="J30" s="120">
        <v>0.34139999999999998</v>
      </c>
      <c r="K30" s="120">
        <v>0.33629999999999999</v>
      </c>
      <c r="L30" s="120">
        <v>0.33410000000000001</v>
      </c>
      <c r="M30" s="121">
        <v>0.27629999999999999</v>
      </c>
      <c r="N30" s="120">
        <v>0.29220000000000002</v>
      </c>
      <c r="O30" s="13">
        <v>0.27989999999999998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x14ac:dyDescent="0.3">
      <c r="D31" s="172"/>
      <c r="E31" s="123">
        <v>0.39319999999999999</v>
      </c>
      <c r="F31" s="123">
        <v>0.3846</v>
      </c>
      <c r="G31" s="124">
        <v>0.31909999999999999</v>
      </c>
      <c r="H31" s="123">
        <v>0.3009</v>
      </c>
      <c r="I31" s="125">
        <v>0.29199999999999998</v>
      </c>
      <c r="J31" s="123">
        <v>0.3478</v>
      </c>
      <c r="K31" s="123">
        <v>0.3392</v>
      </c>
      <c r="L31" s="123">
        <v>0.33929999999999999</v>
      </c>
      <c r="M31" s="124">
        <v>0.26650000000000001</v>
      </c>
      <c r="N31" s="123">
        <v>0.27339999999999998</v>
      </c>
      <c r="O31" s="126">
        <v>0.27079999999999999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x14ac:dyDescent="0.3">
      <c r="A32" s="2"/>
      <c r="D32" s="119">
        <v>6.2300000000000001E-2</v>
      </c>
      <c r="E32" s="120">
        <v>5.9700000000000003E-2</v>
      </c>
      <c r="F32" s="120">
        <v>5.79E-2</v>
      </c>
      <c r="G32" s="121">
        <v>0.29899999999999999</v>
      </c>
      <c r="H32" s="120">
        <v>0.2802</v>
      </c>
      <c r="I32" s="18">
        <v>0.27629999999999999</v>
      </c>
      <c r="J32" s="120">
        <v>0.34949999999999998</v>
      </c>
      <c r="K32" s="120">
        <v>0.33689999999999998</v>
      </c>
      <c r="L32" s="120">
        <v>0.36099999999999999</v>
      </c>
      <c r="M32" s="121">
        <v>0.30780000000000002</v>
      </c>
      <c r="N32" s="120">
        <v>0.27760000000000001</v>
      </c>
      <c r="O32" s="13">
        <v>0.29570000000000002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3">
      <c r="A33" s="73"/>
      <c r="D33" s="122">
        <v>6.1899999999999997E-2</v>
      </c>
      <c r="E33" s="123">
        <v>6.1499999999999999E-2</v>
      </c>
      <c r="F33" s="123">
        <v>5.7599999999999998E-2</v>
      </c>
      <c r="G33" s="124">
        <v>0.29349999999999998</v>
      </c>
      <c r="H33" s="123">
        <v>0.26569999999999999</v>
      </c>
      <c r="I33" s="125">
        <v>0.27229999999999999</v>
      </c>
      <c r="J33" s="123">
        <v>0.30909999999999999</v>
      </c>
      <c r="K33" s="123">
        <v>0.29609999999999997</v>
      </c>
      <c r="L33" s="123">
        <v>0.29799999999999999</v>
      </c>
      <c r="M33" s="124">
        <v>0.29959999999999998</v>
      </c>
      <c r="N33" s="123">
        <v>0.28420000000000001</v>
      </c>
      <c r="O33" s="126">
        <v>0.28610000000000002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5" thickBot="1" x14ac:dyDescent="0.35">
      <c r="A34" s="73"/>
      <c r="D34" s="127">
        <v>6.3500000000000001E-2</v>
      </c>
      <c r="E34" s="128">
        <v>5.96E-2</v>
      </c>
      <c r="F34" s="128">
        <v>5.8599999999999999E-2</v>
      </c>
      <c r="G34" s="129">
        <v>0.29930000000000001</v>
      </c>
      <c r="H34" s="128">
        <v>0.28120000000000001</v>
      </c>
      <c r="I34" s="130">
        <v>0.29239999999999999</v>
      </c>
      <c r="J34" s="128">
        <v>0.35670000000000002</v>
      </c>
      <c r="K34" s="128">
        <v>0.35410000000000003</v>
      </c>
      <c r="L34" s="128">
        <v>0.34899999999999998</v>
      </c>
      <c r="M34" s="129">
        <v>0.29549999999999998</v>
      </c>
      <c r="N34" s="128">
        <v>0.28139999999999998</v>
      </c>
      <c r="O34" s="131">
        <v>0.27379999999999999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3">
      <c r="A36" s="2" t="s">
        <v>27</v>
      </c>
      <c r="B36" s="206" t="s">
        <v>40</v>
      </c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</row>
    <row r="37" spans="1:25" x14ac:dyDescent="0.3">
      <c r="A37" s="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25" x14ac:dyDescent="0.3">
      <c r="B38" s="2"/>
      <c r="C38" s="203" t="s">
        <v>28</v>
      </c>
      <c r="D38" s="204"/>
      <c r="E38" s="205"/>
      <c r="F38" s="203" t="s">
        <v>29</v>
      </c>
      <c r="G38" s="204"/>
      <c r="H38" s="205"/>
      <c r="I38" s="203" t="s">
        <v>30</v>
      </c>
      <c r="J38" s="204"/>
      <c r="K38" s="205"/>
      <c r="L38" s="203" t="s">
        <v>31</v>
      </c>
      <c r="M38" s="204"/>
      <c r="N38" s="205"/>
    </row>
    <row r="39" spans="1:25" x14ac:dyDescent="0.3">
      <c r="B39" s="2"/>
      <c r="C39" s="90" t="s">
        <v>3</v>
      </c>
      <c r="D39" s="91" t="s">
        <v>4</v>
      </c>
      <c r="E39" s="92" t="s">
        <v>7</v>
      </c>
      <c r="F39" s="93" t="s">
        <v>20</v>
      </c>
      <c r="G39" s="94" t="s">
        <v>4</v>
      </c>
      <c r="H39" s="92" t="s">
        <v>7</v>
      </c>
      <c r="I39" s="93" t="s">
        <v>20</v>
      </c>
      <c r="J39" s="94" t="s">
        <v>4</v>
      </c>
      <c r="K39" s="92" t="s">
        <v>7</v>
      </c>
      <c r="L39" s="93" t="s">
        <v>20</v>
      </c>
      <c r="M39" s="94" t="s">
        <v>4</v>
      </c>
      <c r="N39" s="92" t="s">
        <v>7</v>
      </c>
    </row>
    <row r="40" spans="1:25" x14ac:dyDescent="0.3">
      <c r="C40" s="95">
        <v>0</v>
      </c>
      <c r="D40" s="112">
        <f>AVERAGE(D27:F27)</f>
        <v>0.06</v>
      </c>
      <c r="E40" s="113">
        <f>STDEV(D27:F27)</f>
        <v>7.2111025509279635E-4</v>
      </c>
      <c r="F40" s="98">
        <f t="shared" ref="F40:F47" si="6">G13</f>
        <v>25</v>
      </c>
      <c r="G40" s="112">
        <f t="shared" ref="G40:G47" si="7">AVERAGE(G27:I27)</f>
        <v>0.34669999999999995</v>
      </c>
      <c r="H40" s="113">
        <f t="shared" ref="H40:H47" si="8">STDEV(G27:I27)</f>
        <v>4.9386232899462992E-3</v>
      </c>
      <c r="I40" s="98">
        <f t="shared" ref="I40:I47" si="9">J13</f>
        <v>33</v>
      </c>
      <c r="J40" s="112">
        <f t="shared" ref="J40:J47" si="10">AVERAGE(J27:L27)</f>
        <v>0.3113333333333333</v>
      </c>
      <c r="K40" s="113">
        <f t="shared" ref="K40:K47" si="11">STDEV(J27:L27)</f>
        <v>4.606878914550889E-3</v>
      </c>
      <c r="L40" s="98">
        <f t="shared" ref="L40:L47" si="12">M13</f>
        <v>41</v>
      </c>
      <c r="M40" s="112">
        <f t="shared" ref="M40:M47" si="13">AVERAGE(M27:O27)</f>
        <v>0.28039999999999998</v>
      </c>
      <c r="N40" s="113">
        <f t="shared" ref="N40:N47" si="14">STDEV(M27:O27)</f>
        <v>4.4034077712607868E-3</v>
      </c>
    </row>
    <row r="41" spans="1:25" x14ac:dyDescent="0.3">
      <c r="C41" s="95">
        <v>75</v>
      </c>
      <c r="D41" s="112">
        <f>AVERAGE(D28:F28)</f>
        <v>0.14546666666666666</v>
      </c>
      <c r="E41" s="113">
        <f>STDEV(D28:F28)</f>
        <v>5.6083271421461679E-3</v>
      </c>
      <c r="F41" s="98">
        <f t="shared" si="6"/>
        <v>26</v>
      </c>
      <c r="G41" s="112">
        <f t="shared" si="7"/>
        <v>0.3247666666666667</v>
      </c>
      <c r="H41" s="113">
        <f t="shared" si="8"/>
        <v>1.9867142052477828E-2</v>
      </c>
      <c r="I41" s="98">
        <f t="shared" si="9"/>
        <v>34</v>
      </c>
      <c r="J41" s="112">
        <f t="shared" si="10"/>
        <v>0.34189999999999998</v>
      </c>
      <c r="K41" s="113">
        <f t="shared" si="11"/>
        <v>1.0040916292848968E-2</v>
      </c>
      <c r="L41" s="98">
        <f t="shared" si="12"/>
        <v>42</v>
      </c>
      <c r="M41" s="112">
        <f t="shared" si="13"/>
        <v>0.29986666666666667</v>
      </c>
      <c r="N41" s="113">
        <f t="shared" si="14"/>
        <v>7.1023470299143784E-3</v>
      </c>
    </row>
    <row r="42" spans="1:25" x14ac:dyDescent="0.3">
      <c r="C42" s="95">
        <v>150</v>
      </c>
      <c r="D42" s="112">
        <f>AVERAGE(D29:F29)</f>
        <v>0.22486666666666666</v>
      </c>
      <c r="E42" s="113">
        <f>STDEV(D29:F29)</f>
        <v>6.4825406541982591E-3</v>
      </c>
      <c r="F42" s="98">
        <f t="shared" si="6"/>
        <v>27</v>
      </c>
      <c r="G42" s="112">
        <f t="shared" si="7"/>
        <v>0.27089999999999997</v>
      </c>
      <c r="H42" s="113">
        <f t="shared" si="8"/>
        <v>1.1877289253024031E-2</v>
      </c>
      <c r="I42" s="98">
        <f t="shared" si="9"/>
        <v>35</v>
      </c>
      <c r="J42" s="112">
        <f t="shared" si="10"/>
        <v>0.36303333333333332</v>
      </c>
      <c r="K42" s="113">
        <f t="shared" si="11"/>
        <v>1.2894313992350788E-2</v>
      </c>
      <c r="L42" s="98">
        <f t="shared" si="12"/>
        <v>43</v>
      </c>
      <c r="M42" s="112">
        <f t="shared" si="13"/>
        <v>0.27650000000000002</v>
      </c>
      <c r="N42" s="113">
        <f t="shared" si="14"/>
        <v>1.2614673994994864E-2</v>
      </c>
    </row>
    <row r="43" spans="1:25" x14ac:dyDescent="0.3">
      <c r="C43" s="95">
        <v>225</v>
      </c>
      <c r="D43" s="112">
        <f>AVERAGE(D30:F30)</f>
        <v>0.29996666666666666</v>
      </c>
      <c r="E43" s="113">
        <f>STDEV(D30:F30)</f>
        <v>1.2779801772067254E-2</v>
      </c>
      <c r="F43" s="98">
        <f t="shared" si="6"/>
        <v>28</v>
      </c>
      <c r="G43" s="112">
        <f t="shared" si="7"/>
        <v>0.25930000000000003</v>
      </c>
      <c r="H43" s="113">
        <f t="shared" si="8"/>
        <v>1.5062204353945004E-2</v>
      </c>
      <c r="I43" s="98">
        <f t="shared" si="9"/>
        <v>36</v>
      </c>
      <c r="J43" s="112">
        <f t="shared" si="10"/>
        <v>0.33726666666666666</v>
      </c>
      <c r="K43" s="113">
        <f t="shared" si="11"/>
        <v>3.7447741364911775E-3</v>
      </c>
      <c r="L43" s="98">
        <f t="shared" si="12"/>
        <v>44</v>
      </c>
      <c r="M43" s="112">
        <f t="shared" si="13"/>
        <v>0.2828</v>
      </c>
      <c r="N43" s="113">
        <f t="shared" si="14"/>
        <v>8.3372657388379005E-3</v>
      </c>
    </row>
    <row r="44" spans="1:25" x14ac:dyDescent="0.3">
      <c r="C44" s="95">
        <v>300</v>
      </c>
      <c r="D44" s="112">
        <f>AVERAGE(D31:F31)</f>
        <v>0.38890000000000002</v>
      </c>
      <c r="E44" s="113">
        <f>STDEV(D31:F31)</f>
        <v>6.0811183182043066E-3</v>
      </c>
      <c r="F44" s="98">
        <f t="shared" si="6"/>
        <v>29</v>
      </c>
      <c r="G44" s="112">
        <f t="shared" si="7"/>
        <v>0.30399999999999999</v>
      </c>
      <c r="H44" s="113">
        <f t="shared" si="8"/>
        <v>1.381339929199182E-2</v>
      </c>
      <c r="I44" s="98">
        <f t="shared" si="9"/>
        <v>37</v>
      </c>
      <c r="J44" s="112">
        <f t="shared" si="10"/>
        <v>0.34210000000000002</v>
      </c>
      <c r="K44" s="113">
        <f t="shared" si="11"/>
        <v>4.9365980188789942E-3</v>
      </c>
      <c r="L44" s="98">
        <f t="shared" si="12"/>
        <v>45</v>
      </c>
      <c r="M44" s="112">
        <f t="shared" si="13"/>
        <v>0.27023333333333333</v>
      </c>
      <c r="N44" s="113">
        <f t="shared" si="14"/>
        <v>3.4847285881877796E-3</v>
      </c>
    </row>
    <row r="45" spans="1:25" x14ac:dyDescent="0.3">
      <c r="C45" s="99"/>
      <c r="D45" s="96"/>
      <c r="E45" s="97"/>
      <c r="F45" s="98">
        <f t="shared" si="6"/>
        <v>30</v>
      </c>
      <c r="G45" s="112">
        <f t="shared" si="7"/>
        <v>0.28516666666666662</v>
      </c>
      <c r="H45" s="113">
        <f t="shared" si="8"/>
        <v>1.2137682370754856E-2</v>
      </c>
      <c r="I45" s="98">
        <f t="shared" si="9"/>
        <v>38</v>
      </c>
      <c r="J45" s="112">
        <f t="shared" si="10"/>
        <v>0.3491333333333333</v>
      </c>
      <c r="K45" s="113">
        <f t="shared" si="11"/>
        <v>1.2054183229623377E-2</v>
      </c>
      <c r="L45" s="98">
        <f t="shared" si="12"/>
        <v>46</v>
      </c>
      <c r="M45" s="112">
        <f t="shared" si="13"/>
        <v>0.29370000000000002</v>
      </c>
      <c r="N45" s="113">
        <f t="shared" si="14"/>
        <v>1.5199013125857879E-2</v>
      </c>
    </row>
    <row r="46" spans="1:25" x14ac:dyDescent="0.3">
      <c r="C46" s="99"/>
      <c r="D46" s="96"/>
      <c r="E46" s="97"/>
      <c r="F46" s="98">
        <f t="shared" si="6"/>
        <v>31</v>
      </c>
      <c r="G46" s="112">
        <f t="shared" si="7"/>
        <v>0.27716666666666662</v>
      </c>
      <c r="H46" s="113">
        <f t="shared" si="8"/>
        <v>1.4524921112809295E-2</v>
      </c>
      <c r="I46" s="98">
        <f t="shared" si="9"/>
        <v>39</v>
      </c>
      <c r="J46" s="112">
        <f t="shared" si="10"/>
        <v>0.30106666666666665</v>
      </c>
      <c r="K46" s="113">
        <f t="shared" si="11"/>
        <v>7.0216332383095442E-3</v>
      </c>
      <c r="L46" s="98">
        <f t="shared" si="12"/>
        <v>47</v>
      </c>
      <c r="M46" s="112">
        <f t="shared" si="13"/>
        <v>0.28996666666666665</v>
      </c>
      <c r="N46" s="113">
        <f t="shared" si="14"/>
        <v>8.3966263066384567E-3</v>
      </c>
    </row>
    <row r="47" spans="1:25" x14ac:dyDescent="0.3">
      <c r="C47" s="100"/>
      <c r="D47" s="101"/>
      <c r="E47" s="102"/>
      <c r="F47" s="103">
        <f t="shared" si="6"/>
        <v>32</v>
      </c>
      <c r="G47" s="114">
        <f t="shared" si="7"/>
        <v>0.29096666666666665</v>
      </c>
      <c r="H47" s="115">
        <f t="shared" si="8"/>
        <v>9.1347322529635941E-3</v>
      </c>
      <c r="I47" s="103">
        <f t="shared" si="9"/>
        <v>40</v>
      </c>
      <c r="J47" s="114">
        <f t="shared" si="10"/>
        <v>0.35326666666666667</v>
      </c>
      <c r="K47" s="115">
        <f t="shared" si="11"/>
        <v>3.9170567181665257E-3</v>
      </c>
      <c r="L47" s="103">
        <f t="shared" si="12"/>
        <v>48</v>
      </c>
      <c r="M47" s="114">
        <f t="shared" si="13"/>
        <v>0.28356666666666669</v>
      </c>
      <c r="N47" s="115">
        <f t="shared" si="14"/>
        <v>1.1011055050871979E-2</v>
      </c>
    </row>
    <row r="48" spans="1:25" x14ac:dyDescent="0.3">
      <c r="A48" s="2"/>
      <c r="M48" s="33"/>
      <c r="N48" s="33"/>
    </row>
    <row r="49" spans="1:18" x14ac:dyDescent="0.3">
      <c r="A49" s="2" t="s">
        <v>32</v>
      </c>
      <c r="B49" s="206" t="s">
        <v>58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</row>
    <row r="50" spans="1:18" x14ac:dyDescent="0.3">
      <c r="A50" s="2"/>
      <c r="B50" s="2" t="s">
        <v>128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8" x14ac:dyDescent="0.3">
      <c r="B51" s="2"/>
    </row>
    <row r="52" spans="1:18" x14ac:dyDescent="0.3">
      <c r="C52" s="133" t="s">
        <v>1</v>
      </c>
      <c r="D52" s="134" t="s">
        <v>129</v>
      </c>
      <c r="E52" s="135"/>
      <c r="F52" s="133" t="s">
        <v>20</v>
      </c>
      <c r="G52" s="134" t="s">
        <v>129</v>
      </c>
      <c r="H52" s="135"/>
      <c r="I52" s="133" t="s">
        <v>20</v>
      </c>
      <c r="J52" s="134" t="s">
        <v>129</v>
      </c>
      <c r="K52" s="135"/>
      <c r="L52" s="133" t="s">
        <v>20</v>
      </c>
      <c r="M52" s="134" t="s">
        <v>129</v>
      </c>
      <c r="N52" s="135"/>
    </row>
    <row r="53" spans="1:18" x14ac:dyDescent="0.3">
      <c r="C53" s="95">
        <v>0</v>
      </c>
      <c r="D53" s="112">
        <f>(D40-$D$40)</f>
        <v>0</v>
      </c>
      <c r="E53" s="105"/>
      <c r="F53" s="98">
        <f>F40</f>
        <v>25</v>
      </c>
      <c r="G53" s="138">
        <f t="shared" ref="G53:G60" si="15">(G40-$D$40)</f>
        <v>0.28669999999999995</v>
      </c>
      <c r="H53" s="105"/>
      <c r="I53" s="98">
        <f>I40</f>
        <v>33</v>
      </c>
      <c r="J53" s="138">
        <f t="shared" ref="J53:J60" si="16">(J40-$D$40)</f>
        <v>0.2513333333333333</v>
      </c>
      <c r="K53" s="105"/>
      <c r="L53" s="98">
        <f>L40</f>
        <v>41</v>
      </c>
      <c r="M53" s="138">
        <f t="shared" ref="M53:M60" si="17">(M40-$D$40)</f>
        <v>0.22039999999999998</v>
      </c>
      <c r="N53" s="105"/>
    </row>
    <row r="54" spans="1:18" x14ac:dyDescent="0.3">
      <c r="C54" s="95">
        <v>75</v>
      </c>
      <c r="D54" s="112">
        <f>(D41-$D$40)</f>
        <v>8.5466666666666663E-2</v>
      </c>
      <c r="E54" s="105"/>
      <c r="F54" s="98">
        <f t="shared" ref="F54:F60" si="18">F41</f>
        <v>26</v>
      </c>
      <c r="G54" s="112">
        <f t="shared" si="15"/>
        <v>0.26476666666666671</v>
      </c>
      <c r="H54" s="105"/>
      <c r="I54" s="98">
        <f t="shared" ref="I54:I60" si="19">I41</f>
        <v>34</v>
      </c>
      <c r="J54" s="112">
        <f t="shared" si="16"/>
        <v>0.28189999999999998</v>
      </c>
      <c r="K54" s="105"/>
      <c r="L54" s="98">
        <f t="shared" ref="L54:L60" si="20">L41</f>
        <v>42</v>
      </c>
      <c r="M54" s="112">
        <f t="shared" si="17"/>
        <v>0.23986666666666667</v>
      </c>
      <c r="N54" s="105"/>
    </row>
    <row r="55" spans="1:18" x14ac:dyDescent="0.3">
      <c r="C55" s="95">
        <v>150</v>
      </c>
      <c r="D55" s="112">
        <f>(D42-$D$40)</f>
        <v>0.16486666666666666</v>
      </c>
      <c r="E55" s="105"/>
      <c r="F55" s="98">
        <f t="shared" si="18"/>
        <v>27</v>
      </c>
      <c r="G55" s="112">
        <f t="shared" si="15"/>
        <v>0.21089999999999998</v>
      </c>
      <c r="H55" s="105"/>
      <c r="I55" s="98">
        <f t="shared" si="19"/>
        <v>35</v>
      </c>
      <c r="J55" s="112">
        <f t="shared" si="16"/>
        <v>0.30303333333333332</v>
      </c>
      <c r="K55" s="105"/>
      <c r="L55" s="98">
        <f t="shared" si="20"/>
        <v>43</v>
      </c>
      <c r="M55" s="112">
        <f t="shared" si="17"/>
        <v>0.21650000000000003</v>
      </c>
      <c r="N55" s="105"/>
    </row>
    <row r="56" spans="1:18" x14ac:dyDescent="0.3">
      <c r="C56" s="95">
        <v>225</v>
      </c>
      <c r="D56" s="112">
        <f>(D43-$D$40)</f>
        <v>0.23996666666666666</v>
      </c>
      <c r="E56" s="105"/>
      <c r="F56" s="98">
        <f t="shared" si="18"/>
        <v>28</v>
      </c>
      <c r="G56" s="112">
        <f t="shared" si="15"/>
        <v>0.19930000000000003</v>
      </c>
      <c r="H56" s="105"/>
      <c r="I56" s="98">
        <f t="shared" si="19"/>
        <v>36</v>
      </c>
      <c r="J56" s="112">
        <f t="shared" si="16"/>
        <v>0.27726666666666666</v>
      </c>
      <c r="K56" s="105"/>
      <c r="L56" s="98">
        <f t="shared" si="20"/>
        <v>44</v>
      </c>
      <c r="M56" s="112">
        <f t="shared" si="17"/>
        <v>0.2228</v>
      </c>
      <c r="N56" s="105"/>
    </row>
    <row r="57" spans="1:18" x14ac:dyDescent="0.3">
      <c r="A57" s="5"/>
      <c r="C57" s="95">
        <v>300</v>
      </c>
      <c r="D57" s="112">
        <f>(D44-$D$40)</f>
        <v>0.32890000000000003</v>
      </c>
      <c r="E57" s="105"/>
      <c r="F57" s="98">
        <f t="shared" si="18"/>
        <v>29</v>
      </c>
      <c r="G57" s="112">
        <f t="shared" si="15"/>
        <v>0.24399999999999999</v>
      </c>
      <c r="H57" s="105"/>
      <c r="I57" s="98">
        <f t="shared" si="19"/>
        <v>37</v>
      </c>
      <c r="J57" s="112">
        <f t="shared" si="16"/>
        <v>0.28210000000000002</v>
      </c>
      <c r="K57" s="105"/>
      <c r="L57" s="98">
        <f t="shared" si="20"/>
        <v>45</v>
      </c>
      <c r="M57" s="112">
        <f t="shared" si="17"/>
        <v>0.21023333333333333</v>
      </c>
      <c r="N57" s="105"/>
    </row>
    <row r="58" spans="1:18" x14ac:dyDescent="0.3">
      <c r="A58" s="5"/>
      <c r="C58" s="99"/>
      <c r="D58" s="104"/>
      <c r="E58" s="105"/>
      <c r="F58" s="98">
        <f t="shared" si="18"/>
        <v>30</v>
      </c>
      <c r="G58" s="112">
        <f t="shared" si="15"/>
        <v>0.22516666666666663</v>
      </c>
      <c r="H58" s="105"/>
      <c r="I58" s="98">
        <f t="shared" si="19"/>
        <v>38</v>
      </c>
      <c r="J58" s="112">
        <f t="shared" si="16"/>
        <v>0.2891333333333333</v>
      </c>
      <c r="K58" s="105"/>
      <c r="L58" s="98">
        <f t="shared" si="20"/>
        <v>46</v>
      </c>
      <c r="M58" s="112">
        <f t="shared" si="17"/>
        <v>0.23370000000000002</v>
      </c>
      <c r="N58" s="105"/>
    </row>
    <row r="59" spans="1:18" x14ac:dyDescent="0.3">
      <c r="A59" s="5"/>
      <c r="C59" s="99"/>
      <c r="D59" s="104"/>
      <c r="E59" s="105"/>
      <c r="F59" s="98">
        <f t="shared" si="18"/>
        <v>31</v>
      </c>
      <c r="G59" s="112">
        <f t="shared" si="15"/>
        <v>0.21716666666666662</v>
      </c>
      <c r="H59" s="105"/>
      <c r="I59" s="98">
        <f t="shared" si="19"/>
        <v>39</v>
      </c>
      <c r="J59" s="112">
        <f t="shared" si="16"/>
        <v>0.24106666666666665</v>
      </c>
      <c r="K59" s="105"/>
      <c r="L59" s="98">
        <f t="shared" si="20"/>
        <v>47</v>
      </c>
      <c r="M59" s="112">
        <f t="shared" si="17"/>
        <v>0.22996666666666665</v>
      </c>
      <c r="N59" s="105"/>
    </row>
    <row r="60" spans="1:18" x14ac:dyDescent="0.3">
      <c r="A60" s="5"/>
      <c r="C60" s="100"/>
      <c r="D60" s="106"/>
      <c r="E60" s="107"/>
      <c r="F60" s="103">
        <f t="shared" si="18"/>
        <v>32</v>
      </c>
      <c r="G60" s="114">
        <f t="shared" si="15"/>
        <v>0.23096666666666665</v>
      </c>
      <c r="H60" s="107"/>
      <c r="I60" s="103">
        <f t="shared" si="19"/>
        <v>40</v>
      </c>
      <c r="J60" s="114">
        <f t="shared" si="16"/>
        <v>0.29326666666666668</v>
      </c>
      <c r="K60" s="107"/>
      <c r="L60" s="103">
        <f t="shared" si="20"/>
        <v>48</v>
      </c>
      <c r="M60" s="114">
        <f t="shared" si="17"/>
        <v>0.22356666666666669</v>
      </c>
      <c r="N60" s="107"/>
    </row>
    <row r="61" spans="1:18" x14ac:dyDescent="0.3">
      <c r="A61" s="79"/>
    </row>
    <row r="62" spans="1:18" x14ac:dyDescent="0.3">
      <c r="A62" s="80" t="s">
        <v>49</v>
      </c>
      <c r="B62" s="206" t="s">
        <v>41</v>
      </c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R62" s="73"/>
    </row>
    <row r="63" spans="1:18" x14ac:dyDescent="0.3">
      <c r="A63" s="79"/>
      <c r="B63" s="2"/>
      <c r="R63" s="73"/>
    </row>
    <row r="64" spans="1:18" x14ac:dyDescent="0.3">
      <c r="A64" s="79"/>
      <c r="B64" s="15"/>
      <c r="C64" s="17"/>
      <c r="D64" s="17"/>
      <c r="E64" s="17"/>
      <c r="F64" s="17"/>
      <c r="G64" s="17"/>
      <c r="H64" s="17"/>
      <c r="I64" s="81"/>
      <c r="R64" s="73"/>
    </row>
    <row r="65" spans="1:18" x14ac:dyDescent="0.3">
      <c r="A65" s="79"/>
      <c r="B65" s="81"/>
      <c r="I65" s="81"/>
      <c r="J65" s="2" t="s">
        <v>65</v>
      </c>
      <c r="K65" s="2" t="s">
        <v>66</v>
      </c>
      <c r="L65" s="2"/>
      <c r="R65" s="73"/>
    </row>
    <row r="66" spans="1:18" ht="15" thickBot="1" x14ac:dyDescent="0.35">
      <c r="A66" s="79"/>
      <c r="B66" s="81"/>
      <c r="I66" s="81"/>
      <c r="L66" s="2"/>
      <c r="R66" s="73"/>
    </row>
    <row r="67" spans="1:18" ht="15" thickBot="1" x14ac:dyDescent="0.35">
      <c r="A67" s="79"/>
      <c r="B67" s="81"/>
      <c r="I67" s="81"/>
      <c r="K67" s="2" t="s">
        <v>63</v>
      </c>
      <c r="L67" s="82">
        <v>1.1000000000000001E-3</v>
      </c>
      <c r="R67" s="73"/>
    </row>
    <row r="68" spans="1:18" ht="15" thickBot="1" x14ac:dyDescent="0.35">
      <c r="A68" s="79"/>
      <c r="B68" s="81"/>
      <c r="I68" s="81"/>
      <c r="K68" s="2" t="s">
        <v>64</v>
      </c>
      <c r="L68" s="132">
        <v>1.4E-3</v>
      </c>
      <c r="R68" s="73"/>
    </row>
    <row r="69" spans="1:18" x14ac:dyDescent="0.3">
      <c r="A69" s="79"/>
      <c r="B69" s="81"/>
      <c r="F69" s="83"/>
      <c r="I69" s="81"/>
      <c r="R69" s="73"/>
    </row>
    <row r="70" spans="1:18" x14ac:dyDescent="0.3">
      <c r="A70" s="79"/>
      <c r="B70" s="81"/>
      <c r="D70" s="83"/>
      <c r="E70" s="3" t="s">
        <v>36</v>
      </c>
      <c r="F70" s="84"/>
      <c r="I70" s="81"/>
      <c r="J70" s="2" t="s">
        <v>124</v>
      </c>
      <c r="K70" s="2" t="s">
        <v>111</v>
      </c>
      <c r="R70" s="73"/>
    </row>
    <row r="71" spans="1:18" x14ac:dyDescent="0.3">
      <c r="A71" s="79"/>
      <c r="B71" s="81"/>
      <c r="D71" s="83"/>
      <c r="F71" s="84"/>
      <c r="I71" s="81"/>
      <c r="K71" s="2" t="s">
        <v>109</v>
      </c>
      <c r="R71" s="73"/>
    </row>
    <row r="72" spans="1:18" x14ac:dyDescent="0.3">
      <c r="A72" s="79"/>
      <c r="B72" s="81"/>
      <c r="D72" s="3" t="s">
        <v>35</v>
      </c>
      <c r="F72" s="84"/>
      <c r="I72" s="81"/>
      <c r="K72" s="2" t="s">
        <v>110</v>
      </c>
      <c r="R72" s="73"/>
    </row>
    <row r="73" spans="1:18" x14ac:dyDescent="0.3">
      <c r="A73" s="79"/>
      <c r="B73" s="81"/>
      <c r="I73" s="81"/>
      <c r="R73" s="73"/>
    </row>
    <row r="74" spans="1:18" x14ac:dyDescent="0.3">
      <c r="A74" s="79"/>
      <c r="B74" s="81"/>
      <c r="I74" s="81"/>
      <c r="R74" s="73"/>
    </row>
    <row r="75" spans="1:18" x14ac:dyDescent="0.3">
      <c r="A75" s="79"/>
      <c r="B75" s="81"/>
      <c r="I75" s="81"/>
      <c r="R75" s="73"/>
    </row>
    <row r="76" spans="1:18" x14ac:dyDescent="0.3">
      <c r="A76" s="79"/>
      <c r="B76" s="81"/>
      <c r="I76" s="81"/>
      <c r="R76" s="73"/>
    </row>
    <row r="77" spans="1:18" x14ac:dyDescent="0.3">
      <c r="A77" s="79"/>
      <c r="B77" s="81"/>
      <c r="I77" s="81"/>
      <c r="R77" s="73"/>
    </row>
    <row r="78" spans="1:18" x14ac:dyDescent="0.3">
      <c r="B78" s="81"/>
      <c r="I78" s="81"/>
      <c r="R78" s="73"/>
    </row>
    <row r="79" spans="1:18" x14ac:dyDescent="0.3">
      <c r="A79" s="79"/>
      <c r="B79" s="85"/>
      <c r="C79" s="86"/>
      <c r="D79" s="86"/>
      <c r="E79" s="86"/>
      <c r="F79" s="86"/>
      <c r="G79" s="86"/>
      <c r="H79" s="86"/>
      <c r="I79" s="81"/>
      <c r="R79" s="73"/>
    </row>
    <row r="80" spans="1:18" x14ac:dyDescent="0.3">
      <c r="A80" s="79"/>
      <c r="R80" s="73"/>
    </row>
    <row r="81" spans="1:18" x14ac:dyDescent="0.3">
      <c r="A81" s="2" t="s">
        <v>34</v>
      </c>
      <c r="B81" s="6" t="s">
        <v>50</v>
      </c>
      <c r="R81" s="73"/>
    </row>
    <row r="82" spans="1:18" x14ac:dyDescent="0.3">
      <c r="A82" s="2"/>
      <c r="B82" s="136" t="s">
        <v>104</v>
      </c>
      <c r="R82" s="73"/>
    </row>
    <row r="83" spans="1:18" ht="15" thickBot="1" x14ac:dyDescent="0.35">
      <c r="A83" s="2"/>
      <c r="B83" s="6"/>
    </row>
    <row r="84" spans="1:18" ht="15" thickBot="1" x14ac:dyDescent="0.35">
      <c r="A84" s="79"/>
      <c r="B84" s="199" t="s">
        <v>42</v>
      </c>
      <c r="C84" s="200"/>
      <c r="D84" s="200"/>
      <c r="E84" s="200"/>
      <c r="F84" s="200"/>
      <c r="G84" s="200"/>
      <c r="H84" s="200"/>
      <c r="I84" s="200"/>
      <c r="J84" s="201"/>
      <c r="K84" s="2"/>
      <c r="L84" s="2"/>
      <c r="M84" s="2"/>
      <c r="N84" s="2"/>
    </row>
    <row r="85" spans="1:18" ht="15" thickBot="1" x14ac:dyDescent="0.35">
      <c r="A85" s="79"/>
      <c r="B85" s="87" t="s">
        <v>1</v>
      </c>
      <c r="C85" s="87" t="s">
        <v>11</v>
      </c>
      <c r="D85" s="5"/>
      <c r="E85" s="155" t="s">
        <v>142</v>
      </c>
      <c r="F85" s="87" t="s">
        <v>11</v>
      </c>
      <c r="I85" s="137"/>
      <c r="J85" s="137"/>
      <c r="L85" s="5"/>
      <c r="N85" s="5"/>
    </row>
    <row r="86" spans="1:18" x14ac:dyDescent="0.3">
      <c r="A86" s="79"/>
      <c r="B86" s="88">
        <v>0</v>
      </c>
      <c r="C86" s="33">
        <f>(D53-$L$68)/$L$67</f>
        <v>-1.2727272727272727</v>
      </c>
      <c r="D86" s="73"/>
      <c r="E86" s="33">
        <v>25</v>
      </c>
      <c r="F86" s="33">
        <f t="shared" ref="F86:F93" si="21">(G53-$L$68)/$L$67</f>
        <v>259.36363636363632</v>
      </c>
      <c r="I86" s="12"/>
      <c r="J86" s="12"/>
      <c r="N86" s="73"/>
    </row>
    <row r="87" spans="1:18" x14ac:dyDescent="0.3">
      <c r="A87" s="79"/>
      <c r="B87" s="88">
        <v>75</v>
      </c>
      <c r="C87" s="33">
        <f>(D54-$L$68)/$L$67</f>
        <v>76.424242424242422</v>
      </c>
      <c r="D87" s="73"/>
      <c r="E87" s="33">
        <v>26</v>
      </c>
      <c r="F87" s="33">
        <f t="shared" si="21"/>
        <v>239.42424242424244</v>
      </c>
      <c r="I87" s="12"/>
      <c r="J87" s="12"/>
      <c r="N87" s="73"/>
    </row>
    <row r="88" spans="1:18" x14ac:dyDescent="0.3">
      <c r="A88" s="79"/>
      <c r="B88" s="88">
        <v>150</v>
      </c>
      <c r="C88" s="33">
        <f>(D55-$L$68)/$L$67</f>
        <v>148.60606060606059</v>
      </c>
      <c r="D88" s="73"/>
      <c r="E88" s="33">
        <v>27</v>
      </c>
      <c r="F88" s="33">
        <f t="shared" si="21"/>
        <v>190.45454545454541</v>
      </c>
      <c r="I88" s="12"/>
      <c r="J88" s="12"/>
      <c r="N88" s="73"/>
    </row>
    <row r="89" spans="1:18" x14ac:dyDescent="0.3">
      <c r="A89" s="79"/>
      <c r="B89" s="88">
        <v>225</v>
      </c>
      <c r="C89" s="33">
        <f>(D56-$L$68)/$L$67</f>
        <v>216.87878787878785</v>
      </c>
      <c r="D89" s="73"/>
      <c r="E89" s="33">
        <v>28</v>
      </c>
      <c r="F89" s="33">
        <f t="shared" si="21"/>
        <v>179.90909090909091</v>
      </c>
      <c r="I89" s="12"/>
      <c r="J89" s="12"/>
      <c r="N89" s="73"/>
    </row>
    <row r="90" spans="1:18" x14ac:dyDescent="0.3">
      <c r="A90" s="79"/>
      <c r="B90" s="88">
        <v>300</v>
      </c>
      <c r="C90" s="33">
        <f>(D57-$L$68)/$L$67</f>
        <v>297.72727272727275</v>
      </c>
      <c r="D90" s="73"/>
      <c r="E90" s="33">
        <v>29</v>
      </c>
      <c r="F90" s="33">
        <f t="shared" si="21"/>
        <v>220.5454545454545</v>
      </c>
      <c r="I90" s="12"/>
      <c r="J90" s="12"/>
      <c r="N90" s="73"/>
    </row>
    <row r="91" spans="1:18" x14ac:dyDescent="0.3">
      <c r="A91" s="79"/>
      <c r="B91" s="89"/>
      <c r="C91" s="50"/>
      <c r="D91" s="73"/>
      <c r="E91" s="33">
        <v>30</v>
      </c>
      <c r="F91" s="33">
        <f t="shared" si="21"/>
        <v>203.42424242424235</v>
      </c>
      <c r="I91" s="12"/>
      <c r="J91" s="12"/>
      <c r="N91" s="73"/>
    </row>
    <row r="92" spans="1:18" x14ac:dyDescent="0.3">
      <c r="A92" s="79"/>
      <c r="B92" s="89"/>
      <c r="C92" s="50"/>
      <c r="D92" s="73"/>
      <c r="E92" s="33">
        <v>31</v>
      </c>
      <c r="F92" s="33">
        <f t="shared" si="21"/>
        <v>196.1515151515151</v>
      </c>
      <c r="I92" s="12"/>
      <c r="J92" s="12"/>
      <c r="N92" s="73"/>
    </row>
    <row r="93" spans="1:18" x14ac:dyDescent="0.3">
      <c r="A93" s="79"/>
      <c r="B93" s="89"/>
      <c r="C93" s="50"/>
      <c r="D93" s="73"/>
      <c r="E93" s="33">
        <v>32</v>
      </c>
      <c r="F93" s="33">
        <f t="shared" si="21"/>
        <v>208.69696969696966</v>
      </c>
      <c r="I93" s="12"/>
      <c r="J93" s="12"/>
      <c r="N93" s="73"/>
    </row>
    <row r="94" spans="1:18" x14ac:dyDescent="0.3">
      <c r="A94" s="79"/>
      <c r="E94" s="33">
        <v>33</v>
      </c>
      <c r="F94" s="33">
        <f t="shared" ref="F94:F101" si="22">(J53-$L$68)/$L$67</f>
        <v>227.21212121212116</v>
      </c>
      <c r="I94" s="12"/>
      <c r="J94" s="12"/>
    </row>
    <row r="95" spans="1:18" x14ac:dyDescent="0.3">
      <c r="A95" s="79"/>
      <c r="E95" s="33">
        <v>34</v>
      </c>
      <c r="F95" s="33">
        <f t="shared" si="22"/>
        <v>254.99999999999997</v>
      </c>
      <c r="I95" s="12"/>
      <c r="J95" s="12"/>
    </row>
    <row r="96" spans="1:18" x14ac:dyDescent="0.3">
      <c r="A96" s="79"/>
      <c r="E96" s="33">
        <v>35</v>
      </c>
      <c r="F96" s="33">
        <f t="shared" si="22"/>
        <v>274.21212121212119</v>
      </c>
      <c r="I96" s="12"/>
      <c r="J96" s="12"/>
    </row>
    <row r="97" spans="1:10" x14ac:dyDescent="0.3">
      <c r="E97" s="33">
        <v>36</v>
      </c>
      <c r="F97" s="33">
        <f t="shared" si="22"/>
        <v>250.78787878787875</v>
      </c>
      <c r="I97" s="12"/>
      <c r="J97" s="12"/>
    </row>
    <row r="98" spans="1:10" x14ac:dyDescent="0.3">
      <c r="E98" s="33">
        <v>37</v>
      </c>
      <c r="F98" s="33">
        <f t="shared" si="22"/>
        <v>255.18181818181816</v>
      </c>
    </row>
    <row r="99" spans="1:10" x14ac:dyDescent="0.3">
      <c r="E99" s="33">
        <v>38</v>
      </c>
      <c r="F99" s="33">
        <f t="shared" si="22"/>
        <v>261.57575757575751</v>
      </c>
    </row>
    <row r="100" spans="1:10" x14ac:dyDescent="0.3">
      <c r="E100" s="33">
        <v>39</v>
      </c>
      <c r="F100" s="33">
        <f t="shared" si="22"/>
        <v>217.87878787878785</v>
      </c>
    </row>
    <row r="101" spans="1:10" x14ac:dyDescent="0.3">
      <c r="E101" s="33">
        <v>40</v>
      </c>
      <c r="F101" s="33">
        <f t="shared" si="22"/>
        <v>265.33333333333331</v>
      </c>
    </row>
    <row r="102" spans="1:10" x14ac:dyDescent="0.3">
      <c r="E102" s="33">
        <v>41</v>
      </c>
      <c r="F102" s="33">
        <f t="shared" ref="F102:F109" si="23">(M53-$L$68)/$L$67</f>
        <v>199.09090909090907</v>
      </c>
    </row>
    <row r="103" spans="1:10" x14ac:dyDescent="0.3">
      <c r="E103" s="33">
        <v>42</v>
      </c>
      <c r="F103" s="33">
        <f t="shared" si="23"/>
        <v>216.78787878787878</v>
      </c>
    </row>
    <row r="104" spans="1:10" x14ac:dyDescent="0.3">
      <c r="E104" s="33">
        <v>43</v>
      </c>
      <c r="F104" s="33">
        <f t="shared" si="23"/>
        <v>195.54545454545453</v>
      </c>
    </row>
    <row r="105" spans="1:10" x14ac:dyDescent="0.3">
      <c r="E105" s="33">
        <v>44</v>
      </c>
      <c r="F105" s="33">
        <f t="shared" si="23"/>
        <v>201.27272727272725</v>
      </c>
    </row>
    <row r="106" spans="1:10" x14ac:dyDescent="0.3">
      <c r="E106" s="33">
        <v>45</v>
      </c>
      <c r="F106" s="33">
        <f t="shared" si="23"/>
        <v>189.84848484848482</v>
      </c>
    </row>
    <row r="107" spans="1:10" x14ac:dyDescent="0.3">
      <c r="E107" s="33">
        <v>46</v>
      </c>
      <c r="F107" s="33">
        <f t="shared" si="23"/>
        <v>211.18181818181819</v>
      </c>
    </row>
    <row r="108" spans="1:10" x14ac:dyDescent="0.3">
      <c r="E108" s="33">
        <v>47</v>
      </c>
      <c r="F108" s="33">
        <f t="shared" si="23"/>
        <v>207.78787878787875</v>
      </c>
    </row>
    <row r="109" spans="1:10" x14ac:dyDescent="0.3">
      <c r="E109" s="33">
        <v>48</v>
      </c>
      <c r="F109" s="33">
        <f t="shared" si="23"/>
        <v>201.96969696969697</v>
      </c>
    </row>
    <row r="110" spans="1:10" x14ac:dyDescent="0.3">
      <c r="A110" s="2" t="s">
        <v>99</v>
      </c>
      <c r="B110" s="2" t="s">
        <v>101</v>
      </c>
    </row>
    <row r="111" spans="1:10" x14ac:dyDescent="0.3">
      <c r="A111" s="2"/>
      <c r="C111" s="3" t="s">
        <v>96</v>
      </c>
    </row>
    <row r="112" spans="1:10" x14ac:dyDescent="0.3">
      <c r="A112" s="2"/>
      <c r="C112" s="3" t="s">
        <v>113</v>
      </c>
    </row>
    <row r="113" spans="1:3" x14ac:dyDescent="0.3">
      <c r="A113" s="2"/>
      <c r="C113" s="3" t="s">
        <v>103</v>
      </c>
    </row>
    <row r="114" spans="1:3" x14ac:dyDescent="0.3">
      <c r="A114" s="2"/>
      <c r="C114" s="3" t="s">
        <v>114</v>
      </c>
    </row>
    <row r="118" spans="1:3" x14ac:dyDescent="0.3">
      <c r="A118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18"/>
  <sheetViews>
    <sheetView topLeftCell="A79" workbookViewId="0">
      <selection activeCell="F102" sqref="F102"/>
    </sheetView>
  </sheetViews>
  <sheetFormatPr defaultColWidth="9.109375" defaultRowHeight="14.4" x14ac:dyDescent="0.3"/>
  <cols>
    <col min="1" max="1" width="11.6640625" style="3" customWidth="1"/>
    <col min="2" max="2" width="11.109375" style="3" customWidth="1"/>
    <col min="3" max="3" width="11.33203125" style="3" customWidth="1"/>
    <col min="4" max="4" width="11.109375" style="3" customWidth="1"/>
    <col min="5" max="5" width="10.33203125" style="3" customWidth="1"/>
    <col min="6" max="6" width="12.109375" style="3" customWidth="1"/>
    <col min="7" max="7" width="10.5546875" style="3" customWidth="1"/>
    <col min="8" max="8" width="10.88671875" style="3" customWidth="1"/>
    <col min="9" max="9" width="10.6640625" style="3" customWidth="1"/>
    <col min="10" max="11" width="11" style="3" customWidth="1"/>
    <col min="12" max="12" width="11.6640625" style="3" customWidth="1"/>
    <col min="13" max="13" width="11" style="3" customWidth="1"/>
    <col min="14" max="14" width="12.44140625" style="3" customWidth="1"/>
    <col min="15" max="15" width="9.109375" style="3"/>
    <col min="16" max="16" width="10.33203125" style="3" customWidth="1"/>
    <col min="17" max="18" width="9.109375" style="3"/>
    <col min="19" max="19" width="10.88671875" style="3" customWidth="1"/>
    <col min="20" max="20" width="9.109375" style="3"/>
    <col min="21" max="32" width="9.5546875" style="3" bestFit="1" customWidth="1"/>
    <col min="33" max="16384" width="9.109375" style="3"/>
  </cols>
  <sheetData>
    <row r="1" spans="1:25" ht="15.6" x14ac:dyDescent="0.3">
      <c r="A1" s="1" t="s">
        <v>108</v>
      </c>
      <c r="J1" s="2" t="s">
        <v>68</v>
      </c>
    </row>
    <row r="2" spans="1:25" ht="15.6" x14ac:dyDescent="0.35">
      <c r="A2" s="2" t="s">
        <v>51</v>
      </c>
      <c r="J2" s="2" t="s">
        <v>130</v>
      </c>
    </row>
    <row r="3" spans="1:25" x14ac:dyDescent="0.3">
      <c r="A3" s="2"/>
      <c r="J3" s="2" t="s">
        <v>131</v>
      </c>
    </row>
    <row r="4" spans="1:25" x14ac:dyDescent="0.3">
      <c r="A4" s="2" t="s">
        <v>60</v>
      </c>
      <c r="B4" s="4">
        <v>3</v>
      </c>
      <c r="J4" s="2" t="s">
        <v>69</v>
      </c>
    </row>
    <row r="5" spans="1:25" x14ac:dyDescent="0.3">
      <c r="A5" s="2" t="s">
        <v>52</v>
      </c>
      <c r="B5" s="153"/>
      <c r="C5" s="5"/>
      <c r="J5" s="2" t="s">
        <v>132</v>
      </c>
    </row>
    <row r="6" spans="1:25" x14ac:dyDescent="0.3">
      <c r="A6" s="2" t="s">
        <v>5</v>
      </c>
      <c r="B6" s="154"/>
      <c r="C6" s="158" t="s">
        <v>150</v>
      </c>
      <c r="J6" s="2" t="s">
        <v>83</v>
      </c>
    </row>
    <row r="7" spans="1:25" ht="16.2" x14ac:dyDescent="0.3">
      <c r="A7" s="2" t="s">
        <v>53</v>
      </c>
      <c r="B7" s="2" t="s">
        <v>133</v>
      </c>
      <c r="J7" s="2" t="s">
        <v>84</v>
      </c>
    </row>
    <row r="8" spans="1:25" x14ac:dyDescent="0.3">
      <c r="B8" s="2" t="s">
        <v>21</v>
      </c>
    </row>
    <row r="9" spans="1:25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x14ac:dyDescent="0.3">
      <c r="A10" s="2" t="s">
        <v>23</v>
      </c>
      <c r="B10" s="211" t="s">
        <v>43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" thickBot="1" x14ac:dyDescent="0.35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" thickBot="1" x14ac:dyDescent="0.35">
      <c r="C12" s="25"/>
      <c r="D12" s="202" t="s">
        <v>39</v>
      </c>
      <c r="E12" s="195"/>
      <c r="F12" s="195"/>
      <c r="G12" s="195" t="s">
        <v>20</v>
      </c>
      <c r="H12" s="195"/>
      <c r="I12" s="195"/>
      <c r="J12" s="195" t="s">
        <v>20</v>
      </c>
      <c r="K12" s="195"/>
      <c r="L12" s="195"/>
      <c r="M12" s="196" t="s">
        <v>20</v>
      </c>
      <c r="N12" s="197"/>
      <c r="O12" s="198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3">
      <c r="C13" s="26" t="s">
        <v>12</v>
      </c>
      <c r="D13" s="27">
        <v>0</v>
      </c>
      <c r="E13" s="28">
        <v>0</v>
      </c>
      <c r="F13" s="29">
        <v>0</v>
      </c>
      <c r="G13" s="10">
        <v>49</v>
      </c>
      <c r="H13" s="10">
        <f t="shared" ref="H13:H20" si="0">G13</f>
        <v>49</v>
      </c>
      <c r="I13" s="10">
        <f t="shared" ref="I13:I20" si="1">G13</f>
        <v>49</v>
      </c>
      <c r="J13" s="30">
        <v>57</v>
      </c>
      <c r="K13" s="10">
        <f t="shared" ref="K13:K20" si="2">J13</f>
        <v>57</v>
      </c>
      <c r="L13" s="31">
        <f t="shared" ref="L13:L20" si="3">J13</f>
        <v>57</v>
      </c>
      <c r="M13" s="10">
        <v>65</v>
      </c>
      <c r="N13" s="10">
        <f t="shared" ref="N13:N20" si="4">M13</f>
        <v>65</v>
      </c>
      <c r="O13" s="32">
        <f t="shared" ref="O13:O20" si="5">M13</f>
        <v>65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3">
      <c r="C14" s="35" t="s">
        <v>13</v>
      </c>
      <c r="D14" s="36">
        <v>75</v>
      </c>
      <c r="E14" s="37">
        <v>75</v>
      </c>
      <c r="F14" s="38">
        <v>75</v>
      </c>
      <c r="G14" s="21">
        <v>50</v>
      </c>
      <c r="H14" s="21">
        <f t="shared" si="0"/>
        <v>50</v>
      </c>
      <c r="I14" s="21">
        <f t="shared" si="1"/>
        <v>50</v>
      </c>
      <c r="J14" s="39">
        <v>58</v>
      </c>
      <c r="K14" s="21">
        <f t="shared" si="2"/>
        <v>58</v>
      </c>
      <c r="L14" s="40">
        <f t="shared" si="3"/>
        <v>58</v>
      </c>
      <c r="M14" s="39">
        <v>66</v>
      </c>
      <c r="N14" s="21">
        <f t="shared" si="4"/>
        <v>66</v>
      </c>
      <c r="O14" s="41">
        <f t="shared" si="5"/>
        <v>66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3">
      <c r="C15" s="42" t="s">
        <v>14</v>
      </c>
      <c r="D15" s="43">
        <v>150</v>
      </c>
      <c r="E15" s="33">
        <v>150</v>
      </c>
      <c r="F15" s="34">
        <v>150</v>
      </c>
      <c r="G15" s="4">
        <v>51</v>
      </c>
      <c r="H15" s="4">
        <f t="shared" si="0"/>
        <v>51</v>
      </c>
      <c r="I15" s="4">
        <f t="shared" si="1"/>
        <v>51</v>
      </c>
      <c r="J15" s="16">
        <v>59</v>
      </c>
      <c r="K15" s="4">
        <f t="shared" si="2"/>
        <v>59</v>
      </c>
      <c r="L15" s="44">
        <f t="shared" si="3"/>
        <v>59</v>
      </c>
      <c r="M15" s="16">
        <v>67</v>
      </c>
      <c r="N15" s="4">
        <f t="shared" si="4"/>
        <v>67</v>
      </c>
      <c r="O15" s="45">
        <f t="shared" si="5"/>
        <v>67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3">
      <c r="C16" s="35" t="s">
        <v>15</v>
      </c>
      <c r="D16" s="36">
        <v>225</v>
      </c>
      <c r="E16" s="37">
        <v>225</v>
      </c>
      <c r="F16" s="38">
        <v>225</v>
      </c>
      <c r="G16" s="21">
        <v>52</v>
      </c>
      <c r="H16" s="21">
        <f t="shared" si="0"/>
        <v>52</v>
      </c>
      <c r="I16" s="21">
        <f t="shared" si="1"/>
        <v>52</v>
      </c>
      <c r="J16" s="39">
        <v>60</v>
      </c>
      <c r="K16" s="21">
        <f t="shared" si="2"/>
        <v>60</v>
      </c>
      <c r="L16" s="40">
        <f t="shared" si="3"/>
        <v>60</v>
      </c>
      <c r="M16" s="39">
        <v>68</v>
      </c>
      <c r="N16" s="21">
        <f t="shared" si="4"/>
        <v>68</v>
      </c>
      <c r="O16" s="41">
        <f t="shared" si="5"/>
        <v>68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x14ac:dyDescent="0.3">
      <c r="C17" s="42" t="s">
        <v>16</v>
      </c>
      <c r="D17" s="43">
        <v>300</v>
      </c>
      <c r="E17" s="33">
        <v>300</v>
      </c>
      <c r="F17" s="34">
        <v>300</v>
      </c>
      <c r="G17" s="4">
        <v>53</v>
      </c>
      <c r="H17" s="4">
        <f t="shared" si="0"/>
        <v>53</v>
      </c>
      <c r="I17" s="4">
        <f t="shared" si="1"/>
        <v>53</v>
      </c>
      <c r="J17" s="16">
        <v>61</v>
      </c>
      <c r="K17" s="4">
        <f t="shared" si="2"/>
        <v>61</v>
      </c>
      <c r="L17" s="44">
        <f t="shared" si="3"/>
        <v>61</v>
      </c>
      <c r="M17" s="16">
        <v>69</v>
      </c>
      <c r="N17" s="4">
        <f t="shared" si="4"/>
        <v>69</v>
      </c>
      <c r="O17" s="45">
        <f t="shared" si="5"/>
        <v>69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x14ac:dyDescent="0.3">
      <c r="C18" s="35" t="s">
        <v>17</v>
      </c>
      <c r="D18" s="46"/>
      <c r="E18" s="47"/>
      <c r="F18" s="48"/>
      <c r="G18" s="21">
        <v>54</v>
      </c>
      <c r="H18" s="21">
        <f t="shared" si="0"/>
        <v>54</v>
      </c>
      <c r="I18" s="21">
        <f t="shared" si="1"/>
        <v>54</v>
      </c>
      <c r="J18" s="39">
        <v>62</v>
      </c>
      <c r="K18" s="21">
        <f t="shared" si="2"/>
        <v>62</v>
      </c>
      <c r="L18" s="40">
        <f t="shared" si="3"/>
        <v>62</v>
      </c>
      <c r="M18" s="39">
        <v>70</v>
      </c>
      <c r="N18" s="21">
        <f t="shared" si="4"/>
        <v>70</v>
      </c>
      <c r="O18" s="41">
        <f t="shared" si="5"/>
        <v>70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x14ac:dyDescent="0.3">
      <c r="C19" s="42" t="s">
        <v>18</v>
      </c>
      <c r="D19" s="49"/>
      <c r="E19" s="50"/>
      <c r="F19" s="51"/>
      <c r="G19" s="4">
        <v>55</v>
      </c>
      <c r="H19" s="4">
        <f t="shared" si="0"/>
        <v>55</v>
      </c>
      <c r="I19" s="4">
        <f t="shared" si="1"/>
        <v>55</v>
      </c>
      <c r="J19" s="16">
        <v>63</v>
      </c>
      <c r="K19" s="4">
        <f t="shared" si="2"/>
        <v>63</v>
      </c>
      <c r="L19" s="44">
        <f t="shared" si="3"/>
        <v>63</v>
      </c>
      <c r="M19" s="16">
        <v>71</v>
      </c>
      <c r="N19" s="4">
        <f t="shared" si="4"/>
        <v>71</v>
      </c>
      <c r="O19" s="45">
        <f t="shared" si="5"/>
        <v>71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" thickBot="1" x14ac:dyDescent="0.35">
      <c r="C20" s="52" t="s">
        <v>19</v>
      </c>
      <c r="D20" s="53"/>
      <c r="E20" s="54"/>
      <c r="F20" s="55"/>
      <c r="G20" s="11">
        <v>56</v>
      </c>
      <c r="H20" s="11">
        <f t="shared" si="0"/>
        <v>56</v>
      </c>
      <c r="I20" s="11">
        <f t="shared" si="1"/>
        <v>56</v>
      </c>
      <c r="J20" s="56">
        <v>64</v>
      </c>
      <c r="K20" s="11">
        <f t="shared" si="2"/>
        <v>64</v>
      </c>
      <c r="L20" s="57">
        <f t="shared" si="3"/>
        <v>64</v>
      </c>
      <c r="M20" s="56">
        <v>72</v>
      </c>
      <c r="N20" s="11">
        <f t="shared" si="4"/>
        <v>72</v>
      </c>
      <c r="O20" s="58">
        <f t="shared" si="5"/>
        <v>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x14ac:dyDescent="0.3"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x14ac:dyDescent="0.3">
      <c r="A22" s="2" t="s">
        <v>25</v>
      </c>
      <c r="B22" s="2" t="s">
        <v>105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x14ac:dyDescent="0.3">
      <c r="A23" s="2"/>
      <c r="B23" s="2" t="s">
        <v>26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5" thickBot="1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5" thickBot="1" x14ac:dyDescent="0.35">
      <c r="D25" s="199" t="s">
        <v>44</v>
      </c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1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5" thickBot="1" x14ac:dyDescent="0.35">
      <c r="B26" s="59"/>
      <c r="C26" s="3" t="s">
        <v>213</v>
      </c>
      <c r="D26" s="60">
        <v>1</v>
      </c>
      <c r="E26" s="9">
        <v>2</v>
      </c>
      <c r="F26" s="9">
        <v>3</v>
      </c>
      <c r="G26" s="61">
        <v>4</v>
      </c>
      <c r="H26" s="9">
        <v>5</v>
      </c>
      <c r="I26" s="62">
        <v>6</v>
      </c>
      <c r="J26" s="9">
        <v>7</v>
      </c>
      <c r="K26" s="9">
        <v>8</v>
      </c>
      <c r="L26" s="9">
        <v>9</v>
      </c>
      <c r="M26" s="61">
        <v>10</v>
      </c>
      <c r="N26" s="9">
        <v>11</v>
      </c>
      <c r="O26" s="63">
        <v>12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x14ac:dyDescent="0.3">
      <c r="C27" s="3">
        <v>23.1</v>
      </c>
      <c r="D27" s="116">
        <v>5.7700000000000001E-2</v>
      </c>
      <c r="E27" s="117">
        <v>5.7500000000000002E-2</v>
      </c>
      <c r="F27" s="117">
        <v>5.6800000000000003E-2</v>
      </c>
      <c r="G27" s="118">
        <v>0.28499999999999998</v>
      </c>
      <c r="H27" s="117">
        <v>0.27160000000000001</v>
      </c>
      <c r="I27" s="19">
        <v>0.26479999999999998</v>
      </c>
      <c r="J27" s="117">
        <v>0.30359999999999998</v>
      </c>
      <c r="K27" s="117">
        <v>0.28199999999999997</v>
      </c>
      <c r="L27" s="117">
        <v>0.28120000000000001</v>
      </c>
      <c r="M27" s="118">
        <v>0.27279999999999999</v>
      </c>
      <c r="N27" s="117">
        <v>0.2626</v>
      </c>
      <c r="O27" s="14">
        <v>0.25650000000000001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x14ac:dyDescent="0.3">
      <c r="D28" s="119">
        <v>0.15049999999999999</v>
      </c>
      <c r="E28" s="120">
        <v>0.13800000000000001</v>
      </c>
      <c r="F28" s="120">
        <v>0.13450000000000001</v>
      </c>
      <c r="G28" s="121">
        <v>0.30249999999999999</v>
      </c>
      <c r="H28" s="120">
        <v>0.27100000000000002</v>
      </c>
      <c r="I28" s="18">
        <v>0.27550000000000002</v>
      </c>
      <c r="J28" s="120">
        <v>0.1928</v>
      </c>
      <c r="K28" s="120">
        <v>0.1734</v>
      </c>
      <c r="L28" s="120">
        <v>0.1835</v>
      </c>
      <c r="M28" s="121">
        <v>0.2041</v>
      </c>
      <c r="N28" s="120">
        <v>0.2089</v>
      </c>
      <c r="O28" s="13">
        <v>0.2006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3">
      <c r="D29" s="122">
        <v>0.2442</v>
      </c>
      <c r="E29" s="123">
        <v>0.23419999999999999</v>
      </c>
      <c r="F29" s="123">
        <v>0.23799999999999999</v>
      </c>
      <c r="G29" s="124">
        <v>0.3322</v>
      </c>
      <c r="H29" s="123">
        <v>0.32569999999999999</v>
      </c>
      <c r="I29" s="125">
        <v>0.32719999999999999</v>
      </c>
      <c r="J29" s="123">
        <v>0.2155</v>
      </c>
      <c r="K29" s="123">
        <v>0.19939999999999999</v>
      </c>
      <c r="L29" s="123">
        <v>0.20480000000000001</v>
      </c>
      <c r="M29" s="124">
        <v>0.1946</v>
      </c>
      <c r="N29" s="123">
        <v>0.17549999999999999</v>
      </c>
      <c r="O29" s="126">
        <v>0.18140000000000001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3">
      <c r="D30" s="119">
        <v>0.32540000000000002</v>
      </c>
      <c r="E30" s="120">
        <v>0.33</v>
      </c>
      <c r="F30" s="120"/>
      <c r="G30" s="121">
        <v>0.30349999999999999</v>
      </c>
      <c r="H30" s="120">
        <v>0.28079999999999999</v>
      </c>
      <c r="I30" s="18">
        <v>0.28970000000000001</v>
      </c>
      <c r="J30" s="120">
        <v>0.1772</v>
      </c>
      <c r="K30" s="120">
        <v>0.18379999999999999</v>
      </c>
      <c r="L30" s="120">
        <v>0.17660000000000001</v>
      </c>
      <c r="M30" s="121">
        <v>0.2611</v>
      </c>
      <c r="N30" s="120">
        <v>0.2555</v>
      </c>
      <c r="O30" s="13">
        <v>0.26679999999999998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x14ac:dyDescent="0.3">
      <c r="D31" s="122">
        <v>0.41699999999999998</v>
      </c>
      <c r="E31" s="123">
        <v>0.38450000000000001</v>
      </c>
      <c r="F31" s="123">
        <v>0.3977</v>
      </c>
      <c r="G31" s="124">
        <v>0.34720000000000001</v>
      </c>
      <c r="H31" s="123">
        <v>0.32</v>
      </c>
      <c r="I31" s="125">
        <v>0.3221</v>
      </c>
      <c r="J31" s="123">
        <v>0.2303</v>
      </c>
      <c r="K31" s="123">
        <v>0.23350000000000001</v>
      </c>
      <c r="L31" s="123">
        <v>0.21260000000000001</v>
      </c>
      <c r="M31" s="124">
        <v>0.23350000000000001</v>
      </c>
      <c r="N31" s="123">
        <v>0.24049999999999999</v>
      </c>
      <c r="O31" s="126">
        <v>0.24340000000000001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x14ac:dyDescent="0.3">
      <c r="A32" s="2"/>
      <c r="D32" s="119">
        <v>5.8999999999999997E-2</v>
      </c>
      <c r="E32" s="120">
        <v>5.96E-2</v>
      </c>
      <c r="F32" s="120">
        <v>5.8000000000000003E-2</v>
      </c>
      <c r="G32" s="121">
        <v>0.31580000000000003</v>
      </c>
      <c r="H32" s="120">
        <v>0.2923</v>
      </c>
      <c r="I32" s="18">
        <v>0.29139999999999999</v>
      </c>
      <c r="J32" s="120">
        <v>0.2215</v>
      </c>
      <c r="K32" s="120">
        <v>0.22689999999999999</v>
      </c>
      <c r="L32" s="120">
        <v>0.21990000000000001</v>
      </c>
      <c r="M32" s="121">
        <v>0.193</v>
      </c>
      <c r="N32" s="120">
        <v>0.1825</v>
      </c>
      <c r="O32" s="13">
        <v>0.1709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3">
      <c r="A33" s="73"/>
      <c r="D33" s="122">
        <v>6.0100000000000001E-2</v>
      </c>
      <c r="E33" s="123">
        <v>5.8599999999999999E-2</v>
      </c>
      <c r="F33" s="123">
        <v>5.7500000000000002E-2</v>
      </c>
      <c r="G33" s="124">
        <v>0.32879999999999998</v>
      </c>
      <c r="H33" s="123">
        <v>0.30649999999999999</v>
      </c>
      <c r="I33" s="125">
        <v>0.30459999999999998</v>
      </c>
      <c r="J33" s="123">
        <v>0.18840000000000001</v>
      </c>
      <c r="K33" s="123">
        <v>0.1789</v>
      </c>
      <c r="L33" s="123">
        <v>0.18390000000000001</v>
      </c>
      <c r="M33" s="124">
        <v>0.22839999999999999</v>
      </c>
      <c r="N33" s="123">
        <v>0.2135</v>
      </c>
      <c r="O33" s="126">
        <v>0.19700000000000001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5" thickBot="1" x14ac:dyDescent="0.35">
      <c r="A34" s="73"/>
      <c r="D34" s="127">
        <v>6.1199999999999997E-2</v>
      </c>
      <c r="E34" s="128">
        <v>5.8700000000000002E-2</v>
      </c>
      <c r="F34" s="128">
        <v>5.8400000000000001E-2</v>
      </c>
      <c r="G34" s="129">
        <v>0.33779999999999999</v>
      </c>
      <c r="H34" s="128">
        <v>0.31740000000000002</v>
      </c>
      <c r="I34" s="130">
        <v>0.32990000000000003</v>
      </c>
      <c r="J34" s="128">
        <v>0.25750000000000001</v>
      </c>
      <c r="K34" s="128">
        <v>0.24979999999999999</v>
      </c>
      <c r="L34" s="128">
        <v>0.24560000000000001</v>
      </c>
      <c r="M34" s="129">
        <v>0.20730000000000001</v>
      </c>
      <c r="N34" s="128">
        <v>0.18640000000000001</v>
      </c>
      <c r="O34" s="131">
        <v>0.20480000000000001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3">
      <c r="A36" s="2" t="s">
        <v>27</v>
      </c>
      <c r="B36" s="206" t="s">
        <v>40</v>
      </c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</row>
    <row r="37" spans="1:25" x14ac:dyDescent="0.3">
      <c r="A37" s="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25" x14ac:dyDescent="0.3">
      <c r="B38" s="2"/>
      <c r="C38" s="203" t="s">
        <v>28</v>
      </c>
      <c r="D38" s="204"/>
      <c r="E38" s="205"/>
      <c r="F38" s="203" t="s">
        <v>29</v>
      </c>
      <c r="G38" s="204"/>
      <c r="H38" s="205"/>
      <c r="I38" s="203" t="s">
        <v>30</v>
      </c>
      <c r="J38" s="204"/>
      <c r="K38" s="205"/>
      <c r="L38" s="203" t="s">
        <v>31</v>
      </c>
      <c r="M38" s="204"/>
      <c r="N38" s="205"/>
    </row>
    <row r="39" spans="1:25" x14ac:dyDescent="0.3">
      <c r="B39" s="2"/>
      <c r="C39" s="90" t="s">
        <v>3</v>
      </c>
      <c r="D39" s="91" t="s">
        <v>4</v>
      </c>
      <c r="E39" s="92" t="s">
        <v>7</v>
      </c>
      <c r="F39" s="93" t="s">
        <v>20</v>
      </c>
      <c r="G39" s="94" t="s">
        <v>4</v>
      </c>
      <c r="H39" s="92" t="s">
        <v>7</v>
      </c>
      <c r="I39" s="93" t="s">
        <v>20</v>
      </c>
      <c r="J39" s="94" t="s">
        <v>4</v>
      </c>
      <c r="K39" s="92" t="s">
        <v>7</v>
      </c>
      <c r="L39" s="93" t="s">
        <v>20</v>
      </c>
      <c r="M39" s="94" t="s">
        <v>4</v>
      </c>
      <c r="N39" s="92" t="s">
        <v>7</v>
      </c>
    </row>
    <row r="40" spans="1:25" x14ac:dyDescent="0.3">
      <c r="C40" s="95">
        <v>0</v>
      </c>
      <c r="D40" s="112">
        <f>AVERAGE(D27:F27)</f>
        <v>5.7333333333333326E-2</v>
      </c>
      <c r="E40" s="113">
        <f>STDEV(D27:F27)</f>
        <v>4.7258156262525993E-4</v>
      </c>
      <c r="F40" s="98">
        <f t="shared" ref="F40:F47" si="6">G13</f>
        <v>49</v>
      </c>
      <c r="G40" s="112">
        <f t="shared" ref="G40:G47" si="7">AVERAGE(G27:I27)</f>
        <v>0.27379999999999999</v>
      </c>
      <c r="H40" s="113">
        <f t="shared" ref="H40:H47" si="8">STDEV(G27:I27)</f>
        <v>1.0278132126023671E-2</v>
      </c>
      <c r="I40" s="98">
        <f t="shared" ref="I40:I47" si="9">J13</f>
        <v>57</v>
      </c>
      <c r="J40" s="112">
        <f t="shared" ref="J40:J47" si="10">AVERAGE(J27:L27)</f>
        <v>0.28893333333333332</v>
      </c>
      <c r="K40" s="113">
        <f t="shared" ref="K40:K47" si="11">STDEV(J27:L27)</f>
        <v>1.2708002727940107E-2</v>
      </c>
      <c r="L40" s="98">
        <f t="shared" ref="L40:L47" si="12">M13</f>
        <v>65</v>
      </c>
      <c r="M40" s="112">
        <f t="shared" ref="M40:M47" si="13">AVERAGE(M27:O27)</f>
        <v>0.26396666666666668</v>
      </c>
      <c r="N40" s="113">
        <f t="shared" ref="N40:N47" si="14">STDEV(M27:O27)</f>
        <v>8.2354922945342603E-3</v>
      </c>
    </row>
    <row r="41" spans="1:25" x14ac:dyDescent="0.3">
      <c r="C41" s="95">
        <v>75</v>
      </c>
      <c r="D41" s="112">
        <f>AVERAGE(D28:F28)</f>
        <v>0.14099999999999999</v>
      </c>
      <c r="E41" s="113">
        <f>STDEV(D28:F28)</f>
        <v>8.4113019206303527E-3</v>
      </c>
      <c r="F41" s="98">
        <f t="shared" si="6"/>
        <v>50</v>
      </c>
      <c r="G41" s="112">
        <f t="shared" si="7"/>
        <v>0.28299999999999997</v>
      </c>
      <c r="H41" s="113">
        <f t="shared" si="8"/>
        <v>1.7036725037400804E-2</v>
      </c>
      <c r="I41" s="98">
        <f t="shared" si="9"/>
        <v>58</v>
      </c>
      <c r="J41" s="112">
        <f t="shared" si="10"/>
        <v>0.18323333333333333</v>
      </c>
      <c r="K41" s="113">
        <f t="shared" si="11"/>
        <v>9.70274875142778E-3</v>
      </c>
      <c r="L41" s="98">
        <f t="shared" si="12"/>
        <v>66</v>
      </c>
      <c r="M41" s="112">
        <f t="shared" si="13"/>
        <v>0.20453333333333334</v>
      </c>
      <c r="N41" s="113">
        <f t="shared" si="14"/>
        <v>4.166933324800547E-3</v>
      </c>
    </row>
    <row r="42" spans="1:25" x14ac:dyDescent="0.3">
      <c r="C42" s="95">
        <v>150</v>
      </c>
      <c r="D42" s="112">
        <f>AVERAGE(D29:F29)</f>
        <v>0.23879999999999998</v>
      </c>
      <c r="E42" s="113">
        <f>STDEV(D29:F29)</f>
        <v>5.04777178564959E-3</v>
      </c>
      <c r="F42" s="98">
        <f t="shared" si="6"/>
        <v>51</v>
      </c>
      <c r="G42" s="112">
        <f t="shared" si="7"/>
        <v>0.32836666666666664</v>
      </c>
      <c r="H42" s="113">
        <f t="shared" si="8"/>
        <v>3.403429642777026E-3</v>
      </c>
      <c r="I42" s="98">
        <f t="shared" si="9"/>
        <v>59</v>
      </c>
      <c r="J42" s="112">
        <f t="shared" si="10"/>
        <v>0.20656666666666668</v>
      </c>
      <c r="K42" s="113">
        <f t="shared" si="11"/>
        <v>8.1941035710645822E-3</v>
      </c>
      <c r="L42" s="98">
        <f t="shared" si="12"/>
        <v>67</v>
      </c>
      <c r="M42" s="112">
        <f t="shared" si="13"/>
        <v>0.18383333333333332</v>
      </c>
      <c r="N42" s="113">
        <f t="shared" si="14"/>
        <v>9.7797409645313908E-3</v>
      </c>
    </row>
    <row r="43" spans="1:25" x14ac:dyDescent="0.3">
      <c r="C43" s="95">
        <v>225</v>
      </c>
      <c r="D43" s="112">
        <f>AVERAGE(D30:F30)</f>
        <v>0.32769999999999999</v>
      </c>
      <c r="E43" s="113">
        <f>STDEV(D30:F30)</f>
        <v>3.2526911934581135E-3</v>
      </c>
      <c r="F43" s="98">
        <f t="shared" si="6"/>
        <v>52</v>
      </c>
      <c r="G43" s="112">
        <f t="shared" si="7"/>
        <v>0.29133333333333339</v>
      </c>
      <c r="H43" s="113">
        <f t="shared" si="8"/>
        <v>1.1437802819306394E-2</v>
      </c>
      <c r="I43" s="98">
        <f t="shared" si="9"/>
        <v>60</v>
      </c>
      <c r="J43" s="112">
        <f t="shared" si="10"/>
        <v>0.1792</v>
      </c>
      <c r="K43" s="113">
        <f t="shared" si="11"/>
        <v>3.9949968710876298E-3</v>
      </c>
      <c r="L43" s="98">
        <f t="shared" si="12"/>
        <v>68</v>
      </c>
      <c r="M43" s="112">
        <f t="shared" si="13"/>
        <v>0.26113333333333327</v>
      </c>
      <c r="N43" s="113">
        <f t="shared" si="14"/>
        <v>5.6500737458313934E-3</v>
      </c>
    </row>
    <row r="44" spans="1:25" x14ac:dyDescent="0.3">
      <c r="C44" s="95">
        <v>300</v>
      </c>
      <c r="D44" s="112">
        <f>AVERAGE(D31:F31)</f>
        <v>0.39973333333333333</v>
      </c>
      <c r="E44" s="113">
        <f>STDEV(D31:F31)</f>
        <v>1.6345131793085454E-2</v>
      </c>
      <c r="F44" s="98">
        <f t="shared" si="6"/>
        <v>53</v>
      </c>
      <c r="G44" s="112">
        <f t="shared" si="7"/>
        <v>0.32976666666666671</v>
      </c>
      <c r="H44" s="113">
        <f t="shared" si="8"/>
        <v>1.5134177656329182E-2</v>
      </c>
      <c r="I44" s="98">
        <f t="shared" si="9"/>
        <v>61</v>
      </c>
      <c r="J44" s="112">
        <f t="shared" si="10"/>
        <v>0.22546666666666668</v>
      </c>
      <c r="K44" s="113">
        <f t="shared" si="11"/>
        <v>1.1257145878655624E-2</v>
      </c>
      <c r="L44" s="98">
        <f t="shared" si="12"/>
        <v>69</v>
      </c>
      <c r="M44" s="112">
        <f t="shared" si="13"/>
        <v>0.23913333333333334</v>
      </c>
      <c r="N44" s="113">
        <f t="shared" si="14"/>
        <v>5.0895317400850614E-3</v>
      </c>
    </row>
    <row r="45" spans="1:25" x14ac:dyDescent="0.3">
      <c r="C45" s="99"/>
      <c r="D45" s="96"/>
      <c r="E45" s="97"/>
      <c r="F45" s="98">
        <f t="shared" si="6"/>
        <v>54</v>
      </c>
      <c r="G45" s="112">
        <f t="shared" si="7"/>
        <v>0.29983333333333334</v>
      </c>
      <c r="H45" s="113">
        <f t="shared" si="8"/>
        <v>1.3834859353579775E-2</v>
      </c>
      <c r="I45" s="98">
        <f t="shared" si="9"/>
        <v>62</v>
      </c>
      <c r="J45" s="112">
        <f t="shared" si="10"/>
        <v>0.22276666666666667</v>
      </c>
      <c r="K45" s="113">
        <f t="shared" si="11"/>
        <v>3.6678785875943684E-3</v>
      </c>
      <c r="L45" s="98">
        <f t="shared" si="12"/>
        <v>70</v>
      </c>
      <c r="M45" s="112">
        <f t="shared" si="13"/>
        <v>0.18213333333333334</v>
      </c>
      <c r="N45" s="113">
        <f t="shared" si="14"/>
        <v>1.105456165269946E-2</v>
      </c>
    </row>
    <row r="46" spans="1:25" x14ac:dyDescent="0.3">
      <c r="C46" s="99"/>
      <c r="D46" s="96"/>
      <c r="E46" s="97"/>
      <c r="F46" s="98">
        <f t="shared" si="6"/>
        <v>55</v>
      </c>
      <c r="G46" s="112">
        <f t="shared" si="7"/>
        <v>0.31329999999999997</v>
      </c>
      <c r="H46" s="113">
        <f t="shared" si="8"/>
        <v>1.3456968455042163E-2</v>
      </c>
      <c r="I46" s="98">
        <f t="shared" si="9"/>
        <v>63</v>
      </c>
      <c r="J46" s="112">
        <f t="shared" si="10"/>
        <v>0.18373333333333333</v>
      </c>
      <c r="K46" s="113">
        <f t="shared" si="11"/>
        <v>4.752192476461089E-3</v>
      </c>
      <c r="L46" s="98">
        <f t="shared" si="12"/>
        <v>71</v>
      </c>
      <c r="M46" s="112">
        <f t="shared" si="13"/>
        <v>0.21296666666666667</v>
      </c>
      <c r="N46" s="113">
        <f t="shared" si="14"/>
        <v>1.5706792585799722E-2</v>
      </c>
    </row>
    <row r="47" spans="1:25" x14ac:dyDescent="0.3">
      <c r="C47" s="100"/>
      <c r="D47" s="101"/>
      <c r="E47" s="102"/>
      <c r="F47" s="103">
        <f t="shared" si="6"/>
        <v>56</v>
      </c>
      <c r="G47" s="114">
        <f t="shared" si="7"/>
        <v>0.3283666666666667</v>
      </c>
      <c r="H47" s="115">
        <f t="shared" si="8"/>
        <v>1.0286074729134195E-2</v>
      </c>
      <c r="I47" s="103">
        <f t="shared" si="9"/>
        <v>64</v>
      </c>
      <c r="J47" s="114">
        <f t="shared" si="10"/>
        <v>0.25096666666666667</v>
      </c>
      <c r="K47" s="115">
        <f t="shared" si="11"/>
        <v>6.0351746729761947E-3</v>
      </c>
      <c r="L47" s="103">
        <f t="shared" si="12"/>
        <v>72</v>
      </c>
      <c r="M47" s="114">
        <f t="shared" si="13"/>
        <v>0.19950000000000001</v>
      </c>
      <c r="N47" s="115">
        <f t="shared" si="14"/>
        <v>1.141358839278866E-2</v>
      </c>
    </row>
    <row r="48" spans="1:25" x14ac:dyDescent="0.3">
      <c r="A48" s="2"/>
      <c r="M48" s="33"/>
      <c r="N48" s="33"/>
    </row>
    <row r="49" spans="1:18" x14ac:dyDescent="0.3">
      <c r="A49" s="2" t="s">
        <v>32</v>
      </c>
      <c r="B49" s="206" t="s">
        <v>58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</row>
    <row r="50" spans="1:18" x14ac:dyDescent="0.3">
      <c r="A50" s="2"/>
      <c r="B50" s="2" t="s">
        <v>128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8" x14ac:dyDescent="0.3">
      <c r="B51" s="2"/>
    </row>
    <row r="52" spans="1:18" x14ac:dyDescent="0.3">
      <c r="C52" s="133" t="s">
        <v>1</v>
      </c>
      <c r="D52" s="134" t="s">
        <v>129</v>
      </c>
      <c r="E52" s="135"/>
      <c r="F52" s="133" t="s">
        <v>20</v>
      </c>
      <c r="G52" s="134" t="s">
        <v>129</v>
      </c>
      <c r="H52" s="135"/>
      <c r="I52" s="133" t="s">
        <v>20</v>
      </c>
      <c r="J52" s="134" t="s">
        <v>129</v>
      </c>
      <c r="K52" s="135"/>
      <c r="L52" s="133" t="s">
        <v>20</v>
      </c>
      <c r="M52" s="134" t="s">
        <v>129</v>
      </c>
      <c r="N52" s="135"/>
    </row>
    <row r="53" spans="1:18" x14ac:dyDescent="0.3">
      <c r="C53" s="95">
        <v>0</v>
      </c>
      <c r="D53" s="112">
        <f>(D40-$D$40)</f>
        <v>0</v>
      </c>
      <c r="E53" s="105"/>
      <c r="F53" s="98">
        <f>F40</f>
        <v>49</v>
      </c>
      <c r="G53" s="138">
        <f t="shared" ref="G53:G60" si="15">(G40-$D$40)</f>
        <v>0.21646666666666667</v>
      </c>
      <c r="H53" s="105"/>
      <c r="I53" s="98">
        <f>I40</f>
        <v>57</v>
      </c>
      <c r="J53" s="138">
        <f t="shared" ref="J53:J60" si="16">(J40-$D$40)</f>
        <v>0.2316</v>
      </c>
      <c r="K53" s="105"/>
      <c r="L53" s="98">
        <f>L40</f>
        <v>65</v>
      </c>
      <c r="M53" s="138">
        <f t="shared" ref="M53:M60" si="17">(M40-$D$40)</f>
        <v>0.20663333333333336</v>
      </c>
      <c r="N53" s="105"/>
    </row>
    <row r="54" spans="1:18" x14ac:dyDescent="0.3">
      <c r="C54" s="95">
        <v>75</v>
      </c>
      <c r="D54" s="112">
        <f>(D41-$D$40)</f>
        <v>8.3666666666666667E-2</v>
      </c>
      <c r="E54" s="105"/>
      <c r="F54" s="98">
        <f t="shared" ref="F54:F60" si="18">F41</f>
        <v>50</v>
      </c>
      <c r="G54" s="112">
        <f t="shared" si="15"/>
        <v>0.22566666666666665</v>
      </c>
      <c r="H54" s="105"/>
      <c r="I54" s="98">
        <f t="shared" ref="I54:I60" si="19">I41</f>
        <v>58</v>
      </c>
      <c r="J54" s="112">
        <f t="shared" si="16"/>
        <v>0.12590000000000001</v>
      </c>
      <c r="K54" s="105"/>
      <c r="L54" s="98">
        <f t="shared" ref="L54:L60" si="20">L41</f>
        <v>66</v>
      </c>
      <c r="M54" s="112">
        <f t="shared" si="17"/>
        <v>0.14720000000000003</v>
      </c>
      <c r="N54" s="105"/>
    </row>
    <row r="55" spans="1:18" x14ac:dyDescent="0.3">
      <c r="C55" s="95">
        <v>150</v>
      </c>
      <c r="D55" s="112">
        <f>(D42-$D$40)</f>
        <v>0.18146666666666667</v>
      </c>
      <c r="E55" s="105"/>
      <c r="F55" s="98">
        <f t="shared" si="18"/>
        <v>51</v>
      </c>
      <c r="G55" s="112">
        <f t="shared" si="15"/>
        <v>0.27103333333333329</v>
      </c>
      <c r="H55" s="105"/>
      <c r="I55" s="98">
        <f t="shared" si="19"/>
        <v>59</v>
      </c>
      <c r="J55" s="112">
        <f t="shared" si="16"/>
        <v>0.14923333333333336</v>
      </c>
      <c r="K55" s="105"/>
      <c r="L55" s="98">
        <f t="shared" si="20"/>
        <v>67</v>
      </c>
      <c r="M55" s="112">
        <f t="shared" si="17"/>
        <v>0.1265</v>
      </c>
      <c r="N55" s="105"/>
    </row>
    <row r="56" spans="1:18" x14ac:dyDescent="0.3">
      <c r="C56" s="95">
        <v>225</v>
      </c>
      <c r="D56" s="112">
        <f>(D43-$D$40)</f>
        <v>0.27036666666666664</v>
      </c>
      <c r="E56" s="105"/>
      <c r="F56" s="98">
        <f t="shared" si="18"/>
        <v>52</v>
      </c>
      <c r="G56" s="112">
        <f t="shared" si="15"/>
        <v>0.23400000000000007</v>
      </c>
      <c r="H56" s="105"/>
      <c r="I56" s="98">
        <f t="shared" si="19"/>
        <v>60</v>
      </c>
      <c r="J56" s="112">
        <f t="shared" si="16"/>
        <v>0.12186666666666668</v>
      </c>
      <c r="K56" s="105"/>
      <c r="L56" s="98">
        <f t="shared" si="20"/>
        <v>68</v>
      </c>
      <c r="M56" s="112">
        <f t="shared" si="17"/>
        <v>0.20379999999999995</v>
      </c>
      <c r="N56" s="105"/>
    </row>
    <row r="57" spans="1:18" x14ac:dyDescent="0.3">
      <c r="A57" s="5"/>
      <c r="C57" s="95">
        <v>300</v>
      </c>
      <c r="D57" s="112">
        <f>(D44-$D$40)</f>
        <v>0.34239999999999998</v>
      </c>
      <c r="E57" s="105"/>
      <c r="F57" s="98">
        <f t="shared" si="18"/>
        <v>53</v>
      </c>
      <c r="G57" s="112">
        <f t="shared" si="15"/>
        <v>0.27243333333333336</v>
      </c>
      <c r="H57" s="105"/>
      <c r="I57" s="98">
        <f t="shared" si="19"/>
        <v>61</v>
      </c>
      <c r="J57" s="112">
        <f t="shared" si="16"/>
        <v>0.16813333333333336</v>
      </c>
      <c r="K57" s="105"/>
      <c r="L57" s="98">
        <f t="shared" si="20"/>
        <v>69</v>
      </c>
      <c r="M57" s="112">
        <f t="shared" si="17"/>
        <v>0.18180000000000002</v>
      </c>
      <c r="N57" s="105"/>
    </row>
    <row r="58" spans="1:18" x14ac:dyDescent="0.3">
      <c r="A58" s="5"/>
      <c r="C58" s="99"/>
      <c r="D58" s="104"/>
      <c r="E58" s="105"/>
      <c r="F58" s="98">
        <f t="shared" si="18"/>
        <v>54</v>
      </c>
      <c r="G58" s="112">
        <f t="shared" si="15"/>
        <v>0.24250000000000002</v>
      </c>
      <c r="H58" s="105"/>
      <c r="I58" s="98">
        <f t="shared" si="19"/>
        <v>62</v>
      </c>
      <c r="J58" s="112">
        <f t="shared" si="16"/>
        <v>0.16543333333333335</v>
      </c>
      <c r="K58" s="105"/>
      <c r="L58" s="98">
        <f t="shared" si="20"/>
        <v>70</v>
      </c>
      <c r="M58" s="112">
        <f t="shared" si="17"/>
        <v>0.12480000000000002</v>
      </c>
      <c r="N58" s="105"/>
    </row>
    <row r="59" spans="1:18" x14ac:dyDescent="0.3">
      <c r="A59" s="5"/>
      <c r="C59" s="99"/>
      <c r="D59" s="104"/>
      <c r="E59" s="105"/>
      <c r="F59" s="98">
        <f t="shared" si="18"/>
        <v>55</v>
      </c>
      <c r="G59" s="112">
        <f t="shared" si="15"/>
        <v>0.25596666666666662</v>
      </c>
      <c r="H59" s="105"/>
      <c r="I59" s="98">
        <f t="shared" si="19"/>
        <v>63</v>
      </c>
      <c r="J59" s="112">
        <f t="shared" si="16"/>
        <v>0.12640000000000001</v>
      </c>
      <c r="K59" s="105"/>
      <c r="L59" s="98">
        <f t="shared" si="20"/>
        <v>71</v>
      </c>
      <c r="M59" s="112">
        <f t="shared" si="17"/>
        <v>0.15563333333333335</v>
      </c>
      <c r="N59" s="105"/>
    </row>
    <row r="60" spans="1:18" x14ac:dyDescent="0.3">
      <c r="A60" s="5"/>
      <c r="C60" s="100"/>
      <c r="D60" s="106"/>
      <c r="E60" s="107"/>
      <c r="F60" s="103">
        <f t="shared" si="18"/>
        <v>56</v>
      </c>
      <c r="G60" s="114">
        <f t="shared" si="15"/>
        <v>0.27103333333333335</v>
      </c>
      <c r="H60" s="107"/>
      <c r="I60" s="103">
        <f t="shared" si="19"/>
        <v>64</v>
      </c>
      <c r="J60" s="114">
        <f t="shared" si="16"/>
        <v>0.19363333333333335</v>
      </c>
      <c r="K60" s="107"/>
      <c r="L60" s="103">
        <f t="shared" si="20"/>
        <v>72</v>
      </c>
      <c r="M60" s="114">
        <f t="shared" si="17"/>
        <v>0.14216666666666669</v>
      </c>
      <c r="N60" s="107"/>
    </row>
    <row r="61" spans="1:18" x14ac:dyDescent="0.3">
      <c r="A61" s="79"/>
    </row>
    <row r="62" spans="1:18" x14ac:dyDescent="0.3">
      <c r="A62" s="80" t="s">
        <v>49</v>
      </c>
      <c r="B62" s="206" t="s">
        <v>41</v>
      </c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R62" s="73"/>
    </row>
    <row r="63" spans="1:18" x14ac:dyDescent="0.3">
      <c r="A63" s="79"/>
      <c r="B63" s="2"/>
      <c r="R63" s="73"/>
    </row>
    <row r="64" spans="1:18" x14ac:dyDescent="0.3">
      <c r="A64" s="79"/>
      <c r="B64" s="15"/>
      <c r="C64" s="17"/>
      <c r="D64" s="17"/>
      <c r="E64" s="17"/>
      <c r="F64" s="17"/>
      <c r="G64" s="17"/>
      <c r="H64" s="17"/>
      <c r="I64" s="81"/>
      <c r="R64" s="73"/>
    </row>
    <row r="65" spans="1:18" x14ac:dyDescent="0.3">
      <c r="A65" s="79"/>
      <c r="B65" s="81"/>
      <c r="I65" s="81"/>
      <c r="J65" s="2" t="s">
        <v>65</v>
      </c>
      <c r="K65" s="2" t="s">
        <v>66</v>
      </c>
      <c r="L65" s="2"/>
      <c r="R65" s="73"/>
    </row>
    <row r="66" spans="1:18" ht="15" thickBot="1" x14ac:dyDescent="0.35">
      <c r="A66" s="79"/>
      <c r="B66" s="81"/>
      <c r="I66" s="81"/>
      <c r="L66" s="2"/>
      <c r="R66" s="73"/>
    </row>
    <row r="67" spans="1:18" ht="15" thickBot="1" x14ac:dyDescent="0.35">
      <c r="A67" s="79"/>
      <c r="B67" s="81"/>
      <c r="I67" s="81"/>
      <c r="K67" s="2" t="s">
        <v>63</v>
      </c>
      <c r="L67" s="82">
        <v>1.1999999999999999E-3</v>
      </c>
      <c r="R67" s="73"/>
    </row>
    <row r="68" spans="1:18" ht="15" thickBot="1" x14ac:dyDescent="0.35">
      <c r="A68" s="79"/>
      <c r="B68" s="81"/>
      <c r="I68" s="81"/>
      <c r="K68" s="2" t="s">
        <v>64</v>
      </c>
      <c r="L68" s="132">
        <v>1.2999999999999999E-3</v>
      </c>
      <c r="R68" s="73"/>
    </row>
    <row r="69" spans="1:18" x14ac:dyDescent="0.3">
      <c r="A69" s="79"/>
      <c r="B69" s="81"/>
      <c r="F69" s="83"/>
      <c r="I69" s="81"/>
      <c r="R69" s="73"/>
    </row>
    <row r="70" spans="1:18" x14ac:dyDescent="0.3">
      <c r="A70" s="79"/>
      <c r="B70" s="81"/>
      <c r="D70" s="83"/>
      <c r="E70" s="3" t="s">
        <v>36</v>
      </c>
      <c r="F70" s="84"/>
      <c r="I70" s="81"/>
      <c r="J70" s="2" t="s">
        <v>124</v>
      </c>
      <c r="K70" s="2" t="s">
        <v>111</v>
      </c>
      <c r="R70" s="73"/>
    </row>
    <row r="71" spans="1:18" x14ac:dyDescent="0.3">
      <c r="A71" s="79"/>
      <c r="B71" s="81"/>
      <c r="D71" s="83"/>
      <c r="F71" s="84"/>
      <c r="I71" s="81"/>
      <c r="K71" s="2" t="s">
        <v>109</v>
      </c>
      <c r="R71" s="73"/>
    </row>
    <row r="72" spans="1:18" x14ac:dyDescent="0.3">
      <c r="A72" s="79"/>
      <c r="B72" s="81"/>
      <c r="D72" s="3" t="s">
        <v>35</v>
      </c>
      <c r="F72" s="84"/>
      <c r="I72" s="81"/>
      <c r="K72" s="2" t="s">
        <v>110</v>
      </c>
      <c r="R72" s="73"/>
    </row>
    <row r="73" spans="1:18" x14ac:dyDescent="0.3">
      <c r="A73" s="79"/>
      <c r="B73" s="81"/>
      <c r="I73" s="81"/>
      <c r="R73" s="73"/>
    </row>
    <row r="74" spans="1:18" x14ac:dyDescent="0.3">
      <c r="A74" s="79"/>
      <c r="B74" s="81"/>
      <c r="I74" s="81"/>
      <c r="R74" s="73"/>
    </row>
    <row r="75" spans="1:18" x14ac:dyDescent="0.3">
      <c r="A75" s="79"/>
      <c r="B75" s="81"/>
      <c r="I75" s="81"/>
      <c r="R75" s="73"/>
    </row>
    <row r="76" spans="1:18" x14ac:dyDescent="0.3">
      <c r="A76" s="79"/>
      <c r="B76" s="81"/>
      <c r="I76" s="81"/>
      <c r="R76" s="73"/>
    </row>
    <row r="77" spans="1:18" x14ac:dyDescent="0.3">
      <c r="A77" s="79"/>
      <c r="B77" s="81"/>
      <c r="I77" s="81"/>
      <c r="R77" s="73"/>
    </row>
    <row r="78" spans="1:18" x14ac:dyDescent="0.3">
      <c r="B78" s="81"/>
      <c r="I78" s="81"/>
      <c r="R78" s="73"/>
    </row>
    <row r="79" spans="1:18" x14ac:dyDescent="0.3">
      <c r="A79" s="79"/>
      <c r="B79" s="85"/>
      <c r="C79" s="86"/>
      <c r="D79" s="86"/>
      <c r="E79" s="86"/>
      <c r="F79" s="86"/>
      <c r="G79" s="86"/>
      <c r="H79" s="86"/>
      <c r="I79" s="81"/>
      <c r="R79" s="73"/>
    </row>
    <row r="80" spans="1:18" x14ac:dyDescent="0.3">
      <c r="A80" s="79"/>
      <c r="R80" s="73"/>
    </row>
    <row r="81" spans="1:18" x14ac:dyDescent="0.3">
      <c r="A81" s="2" t="s">
        <v>34</v>
      </c>
      <c r="B81" s="6" t="s">
        <v>50</v>
      </c>
      <c r="R81" s="73"/>
    </row>
    <row r="82" spans="1:18" x14ac:dyDescent="0.3">
      <c r="A82" s="2"/>
      <c r="B82" s="136" t="s">
        <v>104</v>
      </c>
      <c r="R82" s="73"/>
    </row>
    <row r="83" spans="1:18" ht="15" thickBot="1" x14ac:dyDescent="0.35">
      <c r="A83" s="2"/>
      <c r="B83" s="6"/>
    </row>
    <row r="84" spans="1:18" ht="15" thickBot="1" x14ac:dyDescent="0.35">
      <c r="A84" s="79"/>
      <c r="B84" s="199" t="s">
        <v>42</v>
      </c>
      <c r="C84" s="200"/>
      <c r="D84" s="200"/>
      <c r="E84" s="200"/>
      <c r="F84" s="200"/>
      <c r="G84" s="200"/>
      <c r="H84" s="200"/>
      <c r="I84" s="200"/>
      <c r="J84" s="201"/>
      <c r="K84" s="2"/>
      <c r="L84" s="2"/>
      <c r="M84" s="2"/>
      <c r="N84" s="2"/>
    </row>
    <row r="85" spans="1:18" ht="15" thickBot="1" x14ac:dyDescent="0.35">
      <c r="A85" s="79"/>
      <c r="B85" s="87" t="s">
        <v>1</v>
      </c>
      <c r="C85" s="87" t="s">
        <v>11</v>
      </c>
      <c r="D85" s="5"/>
      <c r="E85" s="155" t="s">
        <v>142</v>
      </c>
      <c r="F85" s="87" t="s">
        <v>11</v>
      </c>
      <c r="I85" s="137"/>
      <c r="J85" s="137"/>
      <c r="L85" s="5"/>
      <c r="N85" s="5"/>
    </row>
    <row r="86" spans="1:18" x14ac:dyDescent="0.3">
      <c r="A86" s="79"/>
      <c r="B86" s="88">
        <v>0</v>
      </c>
      <c r="C86" s="33">
        <f>(D53-$L$68)/$L$67</f>
        <v>-1.0833333333333335</v>
      </c>
      <c r="D86" s="73"/>
      <c r="E86" s="33">
        <v>49</v>
      </c>
      <c r="F86" s="33">
        <f t="shared" ref="F86:F93" si="21">(G53-$L$68)/$L$67</f>
        <v>179.30555555555557</v>
      </c>
      <c r="I86" s="12"/>
      <c r="J86" s="12"/>
      <c r="N86" s="73"/>
    </row>
    <row r="87" spans="1:18" x14ac:dyDescent="0.3">
      <c r="A87" s="79"/>
      <c r="B87" s="88">
        <v>75</v>
      </c>
      <c r="C87" s="33">
        <f>(D54-$L$68)/$L$67</f>
        <v>68.6388888888889</v>
      </c>
      <c r="D87" s="73"/>
      <c r="E87" s="33">
        <v>50</v>
      </c>
      <c r="F87" s="33">
        <f t="shared" si="21"/>
        <v>186.97222222222223</v>
      </c>
      <c r="I87" s="12"/>
      <c r="J87" s="12"/>
      <c r="N87" s="73"/>
    </row>
    <row r="88" spans="1:18" x14ac:dyDescent="0.3">
      <c r="A88" s="79"/>
      <c r="B88" s="88">
        <v>150</v>
      </c>
      <c r="C88" s="33">
        <f>(D55-$L$68)/$L$67</f>
        <v>150.13888888888891</v>
      </c>
      <c r="D88" s="73"/>
      <c r="E88" s="33">
        <v>51</v>
      </c>
      <c r="F88" s="33">
        <f t="shared" si="21"/>
        <v>224.77777777777774</v>
      </c>
      <c r="I88" s="12"/>
      <c r="J88" s="12"/>
      <c r="N88" s="73"/>
    </row>
    <row r="89" spans="1:18" x14ac:dyDescent="0.3">
      <c r="A89" s="79"/>
      <c r="B89" s="88">
        <v>225</v>
      </c>
      <c r="C89" s="33">
        <f>(D56-$L$68)/$L$67</f>
        <v>224.2222222222222</v>
      </c>
      <c r="D89" s="73"/>
      <c r="E89" s="33">
        <v>52</v>
      </c>
      <c r="F89" s="33">
        <f t="shared" si="21"/>
        <v>193.91666666666674</v>
      </c>
      <c r="I89" s="12"/>
      <c r="J89" s="12"/>
      <c r="N89" s="73"/>
    </row>
    <row r="90" spans="1:18" x14ac:dyDescent="0.3">
      <c r="A90" s="79"/>
      <c r="B90" s="88">
        <v>300</v>
      </c>
      <c r="C90" s="33">
        <f>(D57-$L$68)/$L$67</f>
        <v>284.25</v>
      </c>
      <c r="D90" s="73"/>
      <c r="E90" s="33">
        <v>53</v>
      </c>
      <c r="F90" s="33">
        <f t="shared" si="21"/>
        <v>225.94444444444446</v>
      </c>
      <c r="I90" s="12"/>
      <c r="J90" s="12"/>
      <c r="N90" s="73"/>
    </row>
    <row r="91" spans="1:18" x14ac:dyDescent="0.3">
      <c r="A91" s="79"/>
      <c r="B91" s="89"/>
      <c r="C91" s="50"/>
      <c r="D91" s="73"/>
      <c r="E91" s="33">
        <v>54</v>
      </c>
      <c r="F91" s="33">
        <f t="shared" si="21"/>
        <v>201.00000000000003</v>
      </c>
      <c r="I91" s="12"/>
      <c r="J91" s="12"/>
      <c r="N91" s="73"/>
    </row>
    <row r="92" spans="1:18" x14ac:dyDescent="0.3">
      <c r="A92" s="79"/>
      <c r="B92" s="89"/>
      <c r="C92" s="50"/>
      <c r="D92" s="73"/>
      <c r="E92" s="33">
        <v>55</v>
      </c>
      <c r="F92" s="33">
        <f t="shared" si="21"/>
        <v>212.22222222222217</v>
      </c>
      <c r="I92" s="12"/>
      <c r="J92" s="12"/>
      <c r="N92" s="73"/>
    </row>
    <row r="93" spans="1:18" x14ac:dyDescent="0.3">
      <c r="A93" s="79"/>
      <c r="B93" s="89"/>
      <c r="C93" s="50"/>
      <c r="D93" s="73"/>
      <c r="E93" s="33">
        <v>56</v>
      </c>
      <c r="F93" s="33">
        <f t="shared" si="21"/>
        <v>224.7777777777778</v>
      </c>
      <c r="I93" s="12"/>
      <c r="J93" s="12"/>
      <c r="N93" s="73"/>
    </row>
    <row r="94" spans="1:18" x14ac:dyDescent="0.3">
      <c r="A94" s="79"/>
      <c r="E94" s="33">
        <v>57</v>
      </c>
      <c r="F94" s="33">
        <f t="shared" ref="F94:F101" si="22">(J53-$L$68)/$L$67</f>
        <v>191.91666666666669</v>
      </c>
      <c r="I94" s="12"/>
      <c r="J94" s="12"/>
    </row>
    <row r="95" spans="1:18" x14ac:dyDescent="0.3">
      <c r="A95" s="79"/>
      <c r="E95" s="33">
        <v>58</v>
      </c>
      <c r="F95" s="33">
        <f t="shared" si="22"/>
        <v>103.83333333333336</v>
      </c>
      <c r="I95" s="12"/>
      <c r="J95" s="12"/>
    </row>
    <row r="96" spans="1:18" x14ac:dyDescent="0.3">
      <c r="A96" s="79"/>
      <c r="E96" s="33">
        <v>59</v>
      </c>
      <c r="F96" s="33">
        <f t="shared" si="22"/>
        <v>123.27777777777781</v>
      </c>
      <c r="I96" s="12"/>
      <c r="J96" s="12"/>
    </row>
    <row r="97" spans="1:10" x14ac:dyDescent="0.3">
      <c r="E97" s="33">
        <v>60</v>
      </c>
      <c r="F97" s="33">
        <f t="shared" si="22"/>
        <v>100.47222222222224</v>
      </c>
      <c r="I97" s="12"/>
      <c r="J97" s="12"/>
    </row>
    <row r="98" spans="1:10" x14ac:dyDescent="0.3">
      <c r="E98" s="33">
        <v>61</v>
      </c>
      <c r="F98" s="33">
        <f t="shared" si="22"/>
        <v>139.0277777777778</v>
      </c>
    </row>
    <row r="99" spans="1:10" x14ac:dyDescent="0.3">
      <c r="E99" s="33">
        <v>62</v>
      </c>
      <c r="F99" s="33">
        <f t="shared" si="22"/>
        <v>136.7777777777778</v>
      </c>
    </row>
    <row r="100" spans="1:10" x14ac:dyDescent="0.3">
      <c r="E100" s="33">
        <v>63</v>
      </c>
      <c r="F100" s="33">
        <f t="shared" si="22"/>
        <v>104.25000000000003</v>
      </c>
    </row>
    <row r="101" spans="1:10" x14ac:dyDescent="0.3">
      <c r="E101" s="33">
        <v>64</v>
      </c>
      <c r="F101" s="33">
        <f t="shared" si="22"/>
        <v>160.2777777777778</v>
      </c>
    </row>
    <row r="102" spans="1:10" x14ac:dyDescent="0.3">
      <c r="E102" s="33">
        <v>65</v>
      </c>
      <c r="F102" s="33">
        <f t="shared" ref="F102:F109" si="23">(M53-$L$68)/$L$67</f>
        <v>171.11111111111114</v>
      </c>
    </row>
    <row r="103" spans="1:10" x14ac:dyDescent="0.3">
      <c r="E103" s="33">
        <v>66</v>
      </c>
      <c r="F103" s="33">
        <f t="shared" si="23"/>
        <v>121.58333333333337</v>
      </c>
    </row>
    <row r="104" spans="1:10" x14ac:dyDescent="0.3">
      <c r="E104" s="33">
        <v>67</v>
      </c>
      <c r="F104" s="33">
        <f t="shared" si="23"/>
        <v>104.33333333333334</v>
      </c>
    </row>
    <row r="105" spans="1:10" x14ac:dyDescent="0.3">
      <c r="E105" s="33">
        <v>68</v>
      </c>
      <c r="F105" s="33">
        <f t="shared" si="23"/>
        <v>168.74999999999997</v>
      </c>
    </row>
    <row r="106" spans="1:10" x14ac:dyDescent="0.3">
      <c r="E106" s="33">
        <v>69</v>
      </c>
      <c r="F106" s="33">
        <f t="shared" si="23"/>
        <v>150.41666666666669</v>
      </c>
    </row>
    <row r="107" spans="1:10" x14ac:dyDescent="0.3">
      <c r="E107" s="33">
        <v>70</v>
      </c>
      <c r="F107" s="33">
        <f t="shared" si="23"/>
        <v>102.9166666666667</v>
      </c>
    </row>
    <row r="108" spans="1:10" x14ac:dyDescent="0.3">
      <c r="E108" s="33">
        <v>71</v>
      </c>
      <c r="F108" s="33">
        <f t="shared" si="23"/>
        <v>128.61111111111114</v>
      </c>
    </row>
    <row r="109" spans="1:10" x14ac:dyDescent="0.3">
      <c r="E109" s="33">
        <v>72</v>
      </c>
      <c r="F109" s="33">
        <f t="shared" si="23"/>
        <v>117.38888888888893</v>
      </c>
    </row>
    <row r="110" spans="1:10" x14ac:dyDescent="0.3">
      <c r="A110" s="2" t="s">
        <v>99</v>
      </c>
      <c r="B110" s="2" t="s">
        <v>101</v>
      </c>
    </row>
    <row r="111" spans="1:10" x14ac:dyDescent="0.3">
      <c r="A111" s="2"/>
      <c r="C111" s="3" t="s">
        <v>96</v>
      </c>
    </row>
    <row r="112" spans="1:10" x14ac:dyDescent="0.3">
      <c r="A112" s="2"/>
      <c r="C112" s="3" t="s">
        <v>113</v>
      </c>
    </row>
    <row r="113" spans="1:3" x14ac:dyDescent="0.3">
      <c r="A113" s="2"/>
      <c r="C113" s="3" t="s">
        <v>103</v>
      </c>
    </row>
    <row r="114" spans="1:3" x14ac:dyDescent="0.3">
      <c r="A114" s="2"/>
      <c r="C114" s="3" t="s">
        <v>114</v>
      </c>
    </row>
    <row r="118" spans="1:3" x14ac:dyDescent="0.3">
      <c r="A118" s="2"/>
    </row>
  </sheetData>
  <mergeCells count="14">
    <mergeCell ref="D25:O25"/>
    <mergeCell ref="B10:N10"/>
    <mergeCell ref="D12:F12"/>
    <mergeCell ref="G12:I12"/>
    <mergeCell ref="J12:L12"/>
    <mergeCell ref="M12:O12"/>
    <mergeCell ref="B62:N62"/>
    <mergeCell ref="B84:J84"/>
    <mergeCell ref="B36:N36"/>
    <mergeCell ref="C38:E38"/>
    <mergeCell ref="F38:H38"/>
    <mergeCell ref="I38:K38"/>
    <mergeCell ref="L38:N38"/>
    <mergeCell ref="B49:N4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3"/>
  <sheetViews>
    <sheetView topLeftCell="A79" zoomScale="85" zoomScaleNormal="85" workbookViewId="0">
      <selection activeCell="A86" sqref="A86:XFD87"/>
    </sheetView>
  </sheetViews>
  <sheetFormatPr defaultRowHeight="13.2" x14ac:dyDescent="0.25"/>
  <cols>
    <col min="2" max="2" width="14.109375" customWidth="1"/>
    <col min="3" max="3" width="12.88671875" customWidth="1"/>
    <col min="4" max="4" width="21.109375" customWidth="1"/>
  </cols>
  <sheetData>
    <row r="1" spans="1:14" ht="14.4" x14ac:dyDescent="0.25">
      <c r="A1" s="179" t="s">
        <v>231</v>
      </c>
      <c r="B1" s="179" t="s">
        <v>6</v>
      </c>
      <c r="C1" s="179" t="s">
        <v>232</v>
      </c>
      <c r="D1" s="179" t="s">
        <v>134</v>
      </c>
      <c r="E1" s="179" t="s">
        <v>137</v>
      </c>
      <c r="F1" s="179" t="s">
        <v>138</v>
      </c>
      <c r="G1" s="179" t="s">
        <v>135</v>
      </c>
      <c r="H1" s="179" t="s">
        <v>136</v>
      </c>
      <c r="I1" s="179" t="s">
        <v>233</v>
      </c>
      <c r="J1" s="179" t="s">
        <v>4</v>
      </c>
      <c r="K1" s="179" t="s">
        <v>7</v>
      </c>
    </row>
    <row r="2" spans="1:14" x14ac:dyDescent="0.25">
      <c r="A2" s="180">
        <v>1</v>
      </c>
      <c r="B2" s="180" t="s">
        <v>234</v>
      </c>
      <c r="C2" s="180" t="s">
        <v>235</v>
      </c>
      <c r="D2" s="181">
        <v>44589.414583333331</v>
      </c>
      <c r="E2" s="180">
        <v>215</v>
      </c>
      <c r="F2" s="180">
        <v>0</v>
      </c>
      <c r="G2" s="180">
        <v>225</v>
      </c>
      <c r="H2" s="180">
        <v>0</v>
      </c>
      <c r="I2" s="182">
        <f>F2-H2</f>
        <v>0</v>
      </c>
      <c r="J2" s="183">
        <f>AVERAGE(I2:I3)</f>
        <v>-5.0000000000000001E-4</v>
      </c>
      <c r="K2" s="183">
        <f>STDEV(I2:I3)</f>
        <v>7.0710678118654751E-4</v>
      </c>
    </row>
    <row r="3" spans="1:14" x14ac:dyDescent="0.25">
      <c r="A3" s="180">
        <v>2</v>
      </c>
      <c r="B3" s="180" t="s">
        <v>234</v>
      </c>
      <c r="C3" s="180" t="s">
        <v>235</v>
      </c>
      <c r="D3" s="181">
        <v>44589.414583333331</v>
      </c>
      <c r="E3" s="180">
        <v>215</v>
      </c>
      <c r="F3" s="180">
        <v>-1E-3</v>
      </c>
      <c r="G3" s="180">
        <v>225</v>
      </c>
      <c r="H3" s="180">
        <v>0</v>
      </c>
      <c r="I3" s="182">
        <f>F3-H3</f>
        <v>-1E-3</v>
      </c>
      <c r="J3" s="182"/>
      <c r="K3" s="182"/>
    </row>
    <row r="4" spans="1:14" x14ac:dyDescent="0.25">
      <c r="A4" s="180">
        <v>3</v>
      </c>
      <c r="B4" s="180">
        <v>1209</v>
      </c>
      <c r="C4" s="180" t="s">
        <v>235</v>
      </c>
      <c r="D4" s="181">
        <v>44589.415277777778</v>
      </c>
      <c r="E4" s="180">
        <v>215</v>
      </c>
      <c r="F4" s="180">
        <v>7.8760000000000003</v>
      </c>
      <c r="G4" s="180">
        <v>225</v>
      </c>
      <c r="H4" s="180">
        <v>3.0030000000000001</v>
      </c>
      <c r="I4" s="182">
        <f>F4-H4</f>
        <v>4.8730000000000002</v>
      </c>
      <c r="J4" s="183">
        <f>AVERAGE(I4:I5)</f>
        <v>4.8149999999999995</v>
      </c>
      <c r="K4" s="183">
        <f>STDEV(I4:I5)</f>
        <v>8.2024386617639902E-2</v>
      </c>
      <c r="M4">
        <v>1209</v>
      </c>
      <c r="N4">
        <v>4.8149999999999995</v>
      </c>
    </row>
    <row r="5" spans="1:14" x14ac:dyDescent="0.25">
      <c r="A5" s="180">
        <v>4</v>
      </c>
      <c r="B5" s="180">
        <v>1209</v>
      </c>
      <c r="C5" s="180" t="s">
        <v>235</v>
      </c>
      <c r="D5" s="181">
        <v>44589.415277777778</v>
      </c>
      <c r="E5" s="180">
        <v>215</v>
      </c>
      <c r="F5" s="180">
        <v>7.7679999999999998</v>
      </c>
      <c r="G5" s="180">
        <v>225</v>
      </c>
      <c r="H5" s="180">
        <v>3.0110000000000001</v>
      </c>
      <c r="I5" s="182">
        <f t="shared" ref="I5:I51" si="0">F5-H5</f>
        <v>4.7569999999999997</v>
      </c>
      <c r="J5" s="182"/>
      <c r="K5" s="182"/>
      <c r="M5">
        <v>1210</v>
      </c>
      <c r="N5">
        <v>4.1165000000000003</v>
      </c>
    </row>
    <row r="6" spans="1:14" x14ac:dyDescent="0.25">
      <c r="A6" s="180">
        <v>5</v>
      </c>
      <c r="B6" s="180">
        <v>1210</v>
      </c>
      <c r="C6" s="180" t="s">
        <v>235</v>
      </c>
      <c r="D6" s="181">
        <v>44589.415277777778</v>
      </c>
      <c r="E6" s="180">
        <v>215</v>
      </c>
      <c r="F6" s="180">
        <v>6.8410000000000002</v>
      </c>
      <c r="G6" s="180">
        <v>225</v>
      </c>
      <c r="H6" s="180">
        <v>2.7269999999999999</v>
      </c>
      <c r="I6" s="182">
        <f t="shared" si="0"/>
        <v>4.1140000000000008</v>
      </c>
      <c r="J6" s="183">
        <f t="shared" ref="J6" si="1">AVERAGE(I6:I7)</f>
        <v>4.1165000000000003</v>
      </c>
      <c r="K6" s="183">
        <f t="shared" ref="K6" si="2">STDEV(I6:I7)</f>
        <v>3.5355339059320342E-3</v>
      </c>
      <c r="M6">
        <v>1212</v>
      </c>
      <c r="N6">
        <v>4.9660000000000011</v>
      </c>
    </row>
    <row r="7" spans="1:14" x14ac:dyDescent="0.25">
      <c r="A7" s="180">
        <v>6</v>
      </c>
      <c r="B7" s="180">
        <v>1210</v>
      </c>
      <c r="C7" s="180" t="s">
        <v>235</v>
      </c>
      <c r="D7" s="181">
        <v>44589.415972222225</v>
      </c>
      <c r="E7" s="180">
        <v>215</v>
      </c>
      <c r="F7" s="180">
        <v>6.657</v>
      </c>
      <c r="G7" s="180">
        <v>225</v>
      </c>
      <c r="H7" s="180">
        <v>2.5379999999999998</v>
      </c>
      <c r="I7" s="182">
        <f t="shared" si="0"/>
        <v>4.1189999999999998</v>
      </c>
      <c r="J7" s="182"/>
      <c r="K7" s="182"/>
      <c r="M7">
        <v>1213</v>
      </c>
      <c r="N7">
        <v>3.8079999999999998</v>
      </c>
    </row>
    <row r="8" spans="1:14" x14ac:dyDescent="0.25">
      <c r="A8" s="180">
        <v>7</v>
      </c>
      <c r="B8" s="180">
        <v>1212</v>
      </c>
      <c r="C8" s="180" t="s">
        <v>235</v>
      </c>
      <c r="D8" s="181">
        <v>44589.415972222225</v>
      </c>
      <c r="E8" s="180">
        <v>215</v>
      </c>
      <c r="F8" s="180">
        <v>8.2330000000000005</v>
      </c>
      <c r="G8" s="180">
        <v>225</v>
      </c>
      <c r="H8" s="180">
        <v>3.2480000000000002</v>
      </c>
      <c r="I8" s="182">
        <f t="shared" si="0"/>
        <v>4.9850000000000003</v>
      </c>
      <c r="J8" s="183">
        <f t="shared" ref="J8" si="3">AVERAGE(I8:I9)</f>
        <v>4.9660000000000011</v>
      </c>
      <c r="K8" s="183">
        <f t="shared" ref="K8" si="4">STDEV(I8:I9)</f>
        <v>2.6870057685088357E-2</v>
      </c>
      <c r="M8">
        <v>1214</v>
      </c>
      <c r="N8">
        <v>4.7845000000000004</v>
      </c>
    </row>
    <row r="9" spans="1:14" x14ac:dyDescent="0.25">
      <c r="A9" s="180">
        <v>8</v>
      </c>
      <c r="B9" s="180">
        <v>1212</v>
      </c>
      <c r="C9" s="180" t="s">
        <v>235</v>
      </c>
      <c r="D9" s="181">
        <v>44589.416666666664</v>
      </c>
      <c r="E9" s="180">
        <v>215</v>
      </c>
      <c r="F9" s="180">
        <v>8.1980000000000004</v>
      </c>
      <c r="G9" s="180">
        <v>225</v>
      </c>
      <c r="H9" s="180">
        <v>3.2509999999999999</v>
      </c>
      <c r="I9" s="182">
        <f t="shared" si="0"/>
        <v>4.947000000000001</v>
      </c>
      <c r="J9" s="182"/>
      <c r="K9" s="182"/>
      <c r="M9">
        <v>1215</v>
      </c>
      <c r="N9">
        <v>4.3650000000000002</v>
      </c>
    </row>
    <row r="10" spans="1:14" x14ac:dyDescent="0.25">
      <c r="A10" s="180">
        <v>9</v>
      </c>
      <c r="B10" s="180">
        <v>1213</v>
      </c>
      <c r="C10" s="180" t="s">
        <v>235</v>
      </c>
      <c r="D10" s="181">
        <v>44589.416666666664</v>
      </c>
      <c r="E10" s="180">
        <v>215</v>
      </c>
      <c r="F10" s="180">
        <v>6.1420000000000003</v>
      </c>
      <c r="G10" s="180">
        <v>225</v>
      </c>
      <c r="H10" s="180">
        <v>2.3730000000000002</v>
      </c>
      <c r="I10" s="182">
        <f t="shared" si="0"/>
        <v>3.7690000000000001</v>
      </c>
      <c r="J10" s="183">
        <f t="shared" ref="J10" si="5">AVERAGE(I10:I11)</f>
        <v>3.8079999999999998</v>
      </c>
      <c r="K10" s="183">
        <f t="shared" ref="K10" si="6">STDEV(I10:I11)</f>
        <v>5.5154328932550289E-2</v>
      </c>
      <c r="M10">
        <v>1216</v>
      </c>
      <c r="N10">
        <v>3.5474999999999999</v>
      </c>
    </row>
    <row r="11" spans="1:14" x14ac:dyDescent="0.25">
      <c r="A11" s="180">
        <v>10</v>
      </c>
      <c r="B11" s="180">
        <v>1213</v>
      </c>
      <c r="C11" s="180" t="s">
        <v>235</v>
      </c>
      <c r="D11" s="181">
        <v>44589.416666666664</v>
      </c>
      <c r="E11" s="180">
        <v>215</v>
      </c>
      <c r="F11" s="180">
        <v>6.1929999999999996</v>
      </c>
      <c r="G11" s="180">
        <v>225</v>
      </c>
      <c r="H11" s="180">
        <v>2.3460000000000001</v>
      </c>
      <c r="I11" s="182">
        <f t="shared" si="0"/>
        <v>3.8469999999999995</v>
      </c>
      <c r="J11" s="182"/>
      <c r="K11" s="182"/>
      <c r="M11" t="s">
        <v>236</v>
      </c>
      <c r="N11">
        <v>4.4809999999999999</v>
      </c>
    </row>
    <row r="12" spans="1:14" x14ac:dyDescent="0.25">
      <c r="A12" s="184">
        <v>13</v>
      </c>
      <c r="B12" s="180">
        <v>1214</v>
      </c>
      <c r="C12" s="180" t="s">
        <v>235</v>
      </c>
      <c r="D12" s="181">
        <v>44589.417361111111</v>
      </c>
      <c r="E12" s="180">
        <v>215</v>
      </c>
      <c r="F12" s="180">
        <v>8.16</v>
      </c>
      <c r="G12" s="180">
        <v>225</v>
      </c>
      <c r="H12" s="180">
        <v>3.3650000000000002</v>
      </c>
      <c r="I12" s="182">
        <f>F12-H12</f>
        <v>4.7949999999999999</v>
      </c>
      <c r="J12" s="183">
        <f t="shared" ref="J12" si="7">AVERAGE(I12:I13)</f>
        <v>4.7845000000000004</v>
      </c>
      <c r="K12" s="183">
        <f t="shared" ref="K12" si="8">STDEV(I12:I13)</f>
        <v>1.4849242404916805E-2</v>
      </c>
      <c r="M12">
        <v>1217</v>
      </c>
      <c r="N12">
        <v>4.3085000000000004</v>
      </c>
    </row>
    <row r="13" spans="1:14" x14ac:dyDescent="0.25">
      <c r="A13" s="184">
        <v>14</v>
      </c>
      <c r="B13" s="180">
        <v>1214</v>
      </c>
      <c r="C13" s="180" t="s">
        <v>235</v>
      </c>
      <c r="D13" s="181">
        <v>44589.418055555558</v>
      </c>
      <c r="E13" s="180">
        <v>215</v>
      </c>
      <c r="F13" s="180">
        <v>8.0540000000000003</v>
      </c>
      <c r="G13" s="180">
        <v>225</v>
      </c>
      <c r="H13" s="180">
        <v>3.28</v>
      </c>
      <c r="I13" s="182">
        <f>F13-H13</f>
        <v>4.7740000000000009</v>
      </c>
      <c r="J13" s="182"/>
      <c r="K13" s="182"/>
      <c r="M13">
        <v>1218</v>
      </c>
      <c r="N13">
        <v>3.641</v>
      </c>
    </row>
    <row r="14" spans="1:14" x14ac:dyDescent="0.25">
      <c r="A14" s="184">
        <v>12</v>
      </c>
      <c r="B14" s="180">
        <v>1215</v>
      </c>
      <c r="C14" s="180" t="s">
        <v>235</v>
      </c>
      <c r="D14" s="181">
        <v>44589.417361111111</v>
      </c>
      <c r="E14" s="180">
        <v>215</v>
      </c>
      <c r="F14" s="180">
        <v>7.06</v>
      </c>
      <c r="G14" s="180">
        <v>225</v>
      </c>
      <c r="H14" s="180">
        <v>2.6880000000000002</v>
      </c>
      <c r="I14" s="182">
        <f t="shared" si="0"/>
        <v>4.3719999999999999</v>
      </c>
      <c r="J14" s="183">
        <f t="shared" ref="J14" si="9">AVERAGE(I14:I15)</f>
        <v>4.3650000000000002</v>
      </c>
      <c r="K14" s="183">
        <f t="shared" ref="K14" si="10">STDEV(I14:I15)</f>
        <v>9.8994949366118315E-3</v>
      </c>
      <c r="M14">
        <v>1219</v>
      </c>
      <c r="N14">
        <v>5.3449999999999998</v>
      </c>
    </row>
    <row r="15" spans="1:14" x14ac:dyDescent="0.25">
      <c r="A15" s="180">
        <v>15</v>
      </c>
      <c r="B15" s="180">
        <v>1215</v>
      </c>
      <c r="C15" s="180" t="s">
        <v>235</v>
      </c>
      <c r="D15" s="181">
        <v>44589.418055555558</v>
      </c>
      <c r="E15" s="180">
        <v>215</v>
      </c>
      <c r="F15" s="180">
        <v>7.0739999999999998</v>
      </c>
      <c r="G15" s="180">
        <v>225</v>
      </c>
      <c r="H15" s="180">
        <v>2.7160000000000002</v>
      </c>
      <c r="I15" s="182">
        <f t="shared" si="0"/>
        <v>4.3579999999999997</v>
      </c>
      <c r="J15" s="182"/>
      <c r="K15" s="182"/>
      <c r="M15">
        <v>1220</v>
      </c>
      <c r="N15">
        <v>4.1784999999999997</v>
      </c>
    </row>
    <row r="16" spans="1:14" x14ac:dyDescent="0.25">
      <c r="A16" s="180">
        <v>16</v>
      </c>
      <c r="B16" s="180">
        <v>1216</v>
      </c>
      <c r="C16" s="180" t="s">
        <v>235</v>
      </c>
      <c r="D16" s="181">
        <v>44589.418055555558</v>
      </c>
      <c r="E16" s="180">
        <v>215</v>
      </c>
      <c r="F16" s="180">
        <v>5.8079999999999998</v>
      </c>
      <c r="G16" s="180">
        <v>225</v>
      </c>
      <c r="H16" s="180">
        <v>2.294</v>
      </c>
      <c r="I16" s="182">
        <f t="shared" si="0"/>
        <v>3.5139999999999998</v>
      </c>
      <c r="J16" s="183">
        <f t="shared" ref="J16" si="11">AVERAGE(I16:I17)</f>
        <v>3.5474999999999999</v>
      </c>
      <c r="K16" s="183">
        <f t="shared" ref="K16" si="12">STDEV(I16:I17)</f>
        <v>4.7376154339498801E-2</v>
      </c>
      <c r="M16">
        <v>1221</v>
      </c>
      <c r="N16">
        <v>4.7584999999999997</v>
      </c>
    </row>
    <row r="17" spans="1:14" x14ac:dyDescent="0.25">
      <c r="A17" s="180">
        <v>17</v>
      </c>
      <c r="B17" s="180">
        <v>1216</v>
      </c>
      <c r="C17" s="180" t="s">
        <v>235</v>
      </c>
      <c r="D17" s="181">
        <v>44589.418749999997</v>
      </c>
      <c r="E17" s="180">
        <v>215</v>
      </c>
      <c r="F17" s="180">
        <v>5.9009999999999998</v>
      </c>
      <c r="G17" s="180">
        <v>225</v>
      </c>
      <c r="H17" s="180">
        <v>2.3199999999999998</v>
      </c>
      <c r="I17" s="182">
        <f t="shared" si="0"/>
        <v>3.581</v>
      </c>
      <c r="J17" s="182"/>
      <c r="K17" s="182"/>
      <c r="M17">
        <v>1222</v>
      </c>
      <c r="N17">
        <v>4.8185000000000002</v>
      </c>
    </row>
    <row r="18" spans="1:14" x14ac:dyDescent="0.25">
      <c r="A18" s="180">
        <v>18</v>
      </c>
      <c r="B18" s="180" t="s">
        <v>236</v>
      </c>
      <c r="C18" s="180" t="s">
        <v>235</v>
      </c>
      <c r="D18" s="181">
        <v>44589.418749999997</v>
      </c>
      <c r="E18" s="180">
        <v>215</v>
      </c>
      <c r="F18" s="180">
        <v>7.5149999999999997</v>
      </c>
      <c r="G18" s="180">
        <v>225</v>
      </c>
      <c r="H18" s="180">
        <v>3.0630000000000002</v>
      </c>
      <c r="I18" s="182">
        <f t="shared" si="0"/>
        <v>4.452</v>
      </c>
      <c r="J18" s="183">
        <f t="shared" ref="J18" si="13">AVERAGE(I18:I19)</f>
        <v>4.4809999999999999</v>
      </c>
      <c r="K18" s="183">
        <f t="shared" ref="K18" si="14">STDEV(I18:I19)</f>
        <v>4.1012193308819639E-2</v>
      </c>
      <c r="M18">
        <v>1223</v>
      </c>
      <c r="N18">
        <v>4.4975000000000005</v>
      </c>
    </row>
    <row r="19" spans="1:14" x14ac:dyDescent="0.25">
      <c r="A19" s="180">
        <v>19</v>
      </c>
      <c r="B19" s="180" t="s">
        <v>236</v>
      </c>
      <c r="C19" s="180" t="s">
        <v>235</v>
      </c>
      <c r="D19" s="181">
        <v>44589.418749999997</v>
      </c>
      <c r="E19" s="180">
        <v>215</v>
      </c>
      <c r="F19" s="180">
        <v>7.516</v>
      </c>
      <c r="G19" s="180">
        <v>225</v>
      </c>
      <c r="H19" s="180">
        <v>3.0059999999999998</v>
      </c>
      <c r="I19" s="182">
        <f t="shared" si="0"/>
        <v>4.51</v>
      </c>
      <c r="J19" s="182"/>
      <c r="K19" s="182"/>
      <c r="M19">
        <v>1224</v>
      </c>
      <c r="N19">
        <v>5.2655000000000003</v>
      </c>
    </row>
    <row r="20" spans="1:14" x14ac:dyDescent="0.25">
      <c r="A20" s="180">
        <v>20</v>
      </c>
      <c r="B20" s="180">
        <v>1217</v>
      </c>
      <c r="C20" s="180" t="s">
        <v>235</v>
      </c>
      <c r="D20" s="181">
        <v>44589.419444444444</v>
      </c>
      <c r="E20" s="180">
        <v>215</v>
      </c>
      <c r="F20" s="180">
        <v>6.8659999999999997</v>
      </c>
      <c r="G20" s="180">
        <v>225</v>
      </c>
      <c r="H20" s="180">
        <v>2.581</v>
      </c>
      <c r="I20" s="182">
        <f t="shared" si="0"/>
        <v>4.2850000000000001</v>
      </c>
      <c r="J20" s="183">
        <f t="shared" ref="J20" si="15">AVERAGE(I20:I21)</f>
        <v>4.3085000000000004</v>
      </c>
      <c r="K20" s="183">
        <f t="shared" ref="K20" si="16">STDEV(I20:I21)</f>
        <v>3.3234018715768157E-2</v>
      </c>
      <c r="M20">
        <v>1225</v>
      </c>
      <c r="N20">
        <v>4.7519999999999998</v>
      </c>
    </row>
    <row r="21" spans="1:14" x14ac:dyDescent="0.25">
      <c r="A21" s="180">
        <v>21</v>
      </c>
      <c r="B21" s="180">
        <v>1217</v>
      </c>
      <c r="C21" s="180" t="s">
        <v>235</v>
      </c>
      <c r="D21" s="181">
        <v>44589.419444444444</v>
      </c>
      <c r="E21" s="180">
        <v>215</v>
      </c>
      <c r="F21" s="180">
        <v>6.9320000000000004</v>
      </c>
      <c r="G21" s="180">
        <v>225</v>
      </c>
      <c r="H21" s="180">
        <v>2.6</v>
      </c>
      <c r="I21" s="182">
        <f t="shared" si="0"/>
        <v>4.3320000000000007</v>
      </c>
      <c r="J21" s="182"/>
      <c r="K21" s="182"/>
      <c r="M21">
        <v>1226</v>
      </c>
      <c r="N21">
        <v>4.6890000000000001</v>
      </c>
    </row>
    <row r="22" spans="1:14" x14ac:dyDescent="0.25">
      <c r="A22" s="180">
        <v>22</v>
      </c>
      <c r="B22" s="180">
        <v>1218</v>
      </c>
      <c r="C22" s="180" t="s">
        <v>235</v>
      </c>
      <c r="D22" s="181">
        <v>44589.419444444444</v>
      </c>
      <c r="E22" s="180">
        <v>215</v>
      </c>
      <c r="F22" s="180">
        <v>6.1130000000000004</v>
      </c>
      <c r="G22" s="180">
        <v>225</v>
      </c>
      <c r="H22" s="180">
        <v>2.431</v>
      </c>
      <c r="I22" s="182">
        <f t="shared" si="0"/>
        <v>3.6820000000000004</v>
      </c>
      <c r="J22" s="183">
        <f t="shared" ref="J22" si="17">AVERAGE(I22:I23)</f>
        <v>3.641</v>
      </c>
      <c r="K22" s="183">
        <f t="shared" ref="K22" si="18">STDEV(I22:I23)</f>
        <v>5.7982756057297108E-2</v>
      </c>
      <c r="M22">
        <v>1227</v>
      </c>
      <c r="N22">
        <v>5.1839999999999993</v>
      </c>
    </row>
    <row r="23" spans="1:14" x14ac:dyDescent="0.25">
      <c r="A23" s="180">
        <v>23</v>
      </c>
      <c r="B23" s="180">
        <v>1218</v>
      </c>
      <c r="C23" s="180" t="s">
        <v>235</v>
      </c>
      <c r="D23" s="181">
        <v>44589.419444444444</v>
      </c>
      <c r="E23" s="180">
        <v>215</v>
      </c>
      <c r="F23" s="180">
        <v>5.9809999999999999</v>
      </c>
      <c r="G23" s="180">
        <v>225</v>
      </c>
      <c r="H23" s="180">
        <v>2.3809999999999998</v>
      </c>
      <c r="I23" s="182">
        <f t="shared" si="0"/>
        <v>3.6</v>
      </c>
      <c r="J23" s="182"/>
      <c r="K23" s="182"/>
      <c r="M23">
        <v>1228</v>
      </c>
      <c r="N23">
        <v>4.6790000000000003</v>
      </c>
    </row>
    <row r="24" spans="1:14" x14ac:dyDescent="0.25">
      <c r="A24" s="180">
        <v>24</v>
      </c>
      <c r="B24" s="180">
        <v>1219</v>
      </c>
      <c r="C24" s="180" t="s">
        <v>235</v>
      </c>
      <c r="D24" s="181">
        <v>44589.420138888891</v>
      </c>
      <c r="E24" s="180">
        <v>215</v>
      </c>
      <c r="F24" s="180">
        <v>8.9</v>
      </c>
      <c r="G24" s="180">
        <v>225</v>
      </c>
      <c r="H24" s="180">
        <v>3.4830000000000001</v>
      </c>
      <c r="I24" s="182">
        <f t="shared" si="0"/>
        <v>5.4169999999999998</v>
      </c>
      <c r="J24" s="183">
        <f t="shared" ref="J24" si="19">AVERAGE(I24:I25)</f>
        <v>5.3449999999999998</v>
      </c>
      <c r="K24" s="183">
        <f t="shared" ref="K24" si="20">STDEV(I24:I25)</f>
        <v>0.10182337649086293</v>
      </c>
      <c r="M24">
        <v>1229</v>
      </c>
      <c r="N24">
        <v>4.3654999999999999</v>
      </c>
    </row>
    <row r="25" spans="1:14" x14ac:dyDescent="0.25">
      <c r="A25" s="180">
        <v>53</v>
      </c>
      <c r="B25" s="180">
        <v>1219</v>
      </c>
      <c r="C25" s="180" t="s">
        <v>235</v>
      </c>
      <c r="D25" s="181">
        <v>44589.431250000001</v>
      </c>
      <c r="E25" s="180">
        <v>215</v>
      </c>
      <c r="F25" s="180">
        <v>8.5830000000000002</v>
      </c>
      <c r="G25" s="180">
        <v>225</v>
      </c>
      <c r="H25" s="180">
        <v>3.31</v>
      </c>
      <c r="I25" s="182">
        <f t="shared" si="0"/>
        <v>5.2729999999999997</v>
      </c>
      <c r="J25" s="182"/>
      <c r="K25" s="182"/>
      <c r="M25">
        <v>1230</v>
      </c>
      <c r="N25">
        <v>5.1280000000000001</v>
      </c>
    </row>
    <row r="26" spans="1:14" x14ac:dyDescent="0.25">
      <c r="A26" s="180">
        <v>26</v>
      </c>
      <c r="B26" s="180">
        <v>1220</v>
      </c>
      <c r="C26" s="180" t="s">
        <v>235</v>
      </c>
      <c r="D26" s="181">
        <v>44589.420138888891</v>
      </c>
      <c r="E26" s="180">
        <v>215</v>
      </c>
      <c r="F26" s="180">
        <v>6.81</v>
      </c>
      <c r="G26" s="180">
        <v>225</v>
      </c>
      <c r="H26" s="180">
        <v>2.657</v>
      </c>
      <c r="I26" s="182">
        <f t="shared" si="0"/>
        <v>4.1529999999999996</v>
      </c>
      <c r="J26" s="183">
        <f t="shared" ref="J26" si="21">AVERAGE(I26:I27)</f>
        <v>4.1784999999999997</v>
      </c>
      <c r="K26" s="183">
        <f t="shared" ref="K26" si="22">STDEV(I26:I27)</f>
        <v>3.6062445840514032E-2</v>
      </c>
      <c r="M26">
        <v>1231</v>
      </c>
      <c r="N26">
        <v>5.15</v>
      </c>
    </row>
    <row r="27" spans="1:14" x14ac:dyDescent="0.25">
      <c r="A27" s="180">
        <v>27</v>
      </c>
      <c r="B27" s="180">
        <v>1220</v>
      </c>
      <c r="C27" s="180" t="s">
        <v>235</v>
      </c>
      <c r="D27" s="181">
        <v>44589.420138888891</v>
      </c>
      <c r="E27" s="180">
        <v>215</v>
      </c>
      <c r="F27" s="180">
        <v>6.8719999999999999</v>
      </c>
      <c r="G27" s="180">
        <v>225</v>
      </c>
      <c r="H27" s="180">
        <v>2.6680000000000001</v>
      </c>
      <c r="I27" s="182">
        <f t="shared" si="0"/>
        <v>4.2039999999999997</v>
      </c>
      <c r="J27" s="182"/>
      <c r="K27" s="182"/>
      <c r="M27" t="s">
        <v>236</v>
      </c>
      <c r="N27">
        <v>4.782</v>
      </c>
    </row>
    <row r="28" spans="1:14" x14ac:dyDescent="0.25">
      <c r="A28" s="180">
        <v>28</v>
      </c>
      <c r="B28" s="180">
        <v>1221</v>
      </c>
      <c r="C28" s="180" t="s">
        <v>235</v>
      </c>
      <c r="D28" s="181">
        <v>44589.42083333333</v>
      </c>
      <c r="E28" s="180">
        <v>215</v>
      </c>
      <c r="F28" s="180">
        <v>7.82</v>
      </c>
      <c r="G28" s="180">
        <v>225</v>
      </c>
      <c r="H28" s="180">
        <v>3.0539999999999998</v>
      </c>
      <c r="I28" s="182">
        <f t="shared" si="0"/>
        <v>4.766</v>
      </c>
      <c r="J28" s="183">
        <f t="shared" ref="J28" si="23">AVERAGE(I28:I29)</f>
        <v>4.7584999999999997</v>
      </c>
      <c r="K28" s="183">
        <f t="shared" ref="K28" si="24">STDEV(I28:I29)</f>
        <v>1.0606601717798614E-2</v>
      </c>
    </row>
    <row r="29" spans="1:14" x14ac:dyDescent="0.25">
      <c r="A29" s="180">
        <v>29</v>
      </c>
      <c r="B29" s="180">
        <v>1221</v>
      </c>
      <c r="C29" s="180" t="s">
        <v>235</v>
      </c>
      <c r="D29" s="181">
        <v>44589.42083333333</v>
      </c>
      <c r="E29" s="180">
        <v>215</v>
      </c>
      <c r="F29" s="180">
        <v>7.7939999999999996</v>
      </c>
      <c r="G29" s="180">
        <v>225</v>
      </c>
      <c r="H29" s="180">
        <v>3.0430000000000001</v>
      </c>
      <c r="I29" s="182">
        <f t="shared" si="0"/>
        <v>4.7509999999999994</v>
      </c>
      <c r="J29" s="182"/>
      <c r="K29" s="182"/>
    </row>
    <row r="30" spans="1:14" x14ac:dyDescent="0.25">
      <c r="A30" s="180">
        <v>30</v>
      </c>
      <c r="B30" s="180">
        <v>1222</v>
      </c>
      <c r="C30" s="180" t="s">
        <v>235</v>
      </c>
      <c r="D30" s="181">
        <v>44589.42083333333</v>
      </c>
      <c r="E30" s="180">
        <v>215</v>
      </c>
      <c r="F30" s="180">
        <v>7.8159999999999998</v>
      </c>
      <c r="G30" s="180">
        <v>225</v>
      </c>
      <c r="H30" s="180">
        <v>3.028</v>
      </c>
      <c r="I30" s="182">
        <f t="shared" si="0"/>
        <v>4.7880000000000003</v>
      </c>
      <c r="J30" s="183">
        <f t="shared" ref="J30" si="25">AVERAGE(I30:I31)</f>
        <v>4.8185000000000002</v>
      </c>
      <c r="K30" s="183">
        <f t="shared" ref="K30" si="26">STDEV(I30:I31)</f>
        <v>4.3133513652379357E-2</v>
      </c>
    </row>
    <row r="31" spans="1:14" x14ac:dyDescent="0.25">
      <c r="A31" s="180">
        <v>31</v>
      </c>
      <c r="B31" s="180">
        <v>1222</v>
      </c>
      <c r="C31" s="180" t="s">
        <v>235</v>
      </c>
      <c r="D31" s="181">
        <v>44589.42083333333</v>
      </c>
      <c r="E31" s="180">
        <v>215</v>
      </c>
      <c r="F31" s="180">
        <v>7.8170000000000002</v>
      </c>
      <c r="G31" s="180">
        <v>225</v>
      </c>
      <c r="H31" s="180">
        <v>2.968</v>
      </c>
      <c r="I31" s="182">
        <f t="shared" si="0"/>
        <v>4.8490000000000002</v>
      </c>
      <c r="J31" s="182"/>
      <c r="K31" s="182"/>
    </row>
    <row r="32" spans="1:14" x14ac:dyDescent="0.25">
      <c r="A32" s="180">
        <v>32</v>
      </c>
      <c r="B32" s="180">
        <v>1223</v>
      </c>
      <c r="C32" s="180" t="s">
        <v>235</v>
      </c>
      <c r="D32" s="181">
        <v>44589.421527777777</v>
      </c>
      <c r="E32" s="180">
        <v>215</v>
      </c>
      <c r="F32" s="180">
        <v>7.4619999999999997</v>
      </c>
      <c r="G32" s="180">
        <v>225</v>
      </c>
      <c r="H32" s="180">
        <v>2.9689999999999999</v>
      </c>
      <c r="I32" s="182">
        <f t="shared" si="0"/>
        <v>4.4930000000000003</v>
      </c>
      <c r="J32" s="183">
        <f t="shared" ref="J32" si="27">AVERAGE(I32:I33)</f>
        <v>4.4975000000000005</v>
      </c>
      <c r="K32" s="183">
        <f t="shared" ref="K32" si="28">STDEV(I32:I33)</f>
        <v>6.3639610306791689E-3</v>
      </c>
    </row>
    <row r="33" spans="1:11" x14ac:dyDescent="0.25">
      <c r="A33" s="180">
        <v>33</v>
      </c>
      <c r="B33" s="180">
        <v>1223</v>
      </c>
      <c r="C33" s="180" t="s">
        <v>235</v>
      </c>
      <c r="D33" s="181">
        <v>44589.421527777777</v>
      </c>
      <c r="E33" s="180">
        <v>215</v>
      </c>
      <c r="F33" s="180">
        <v>7.4790000000000001</v>
      </c>
      <c r="G33" s="180">
        <v>225</v>
      </c>
      <c r="H33" s="180">
        <v>2.9769999999999999</v>
      </c>
      <c r="I33" s="182">
        <f t="shared" si="0"/>
        <v>4.5020000000000007</v>
      </c>
      <c r="J33" s="182"/>
      <c r="K33" s="182"/>
    </row>
    <row r="34" spans="1:11" x14ac:dyDescent="0.25">
      <c r="A34" s="180">
        <v>34</v>
      </c>
      <c r="B34" s="180">
        <v>1224</v>
      </c>
      <c r="C34" s="180" t="s">
        <v>235</v>
      </c>
      <c r="D34" s="181">
        <v>44589.421527777777</v>
      </c>
      <c r="E34" s="180">
        <v>215</v>
      </c>
      <c r="F34" s="180">
        <v>8.5410000000000004</v>
      </c>
      <c r="G34" s="180">
        <v>225</v>
      </c>
      <c r="H34" s="180">
        <v>3.3130000000000002</v>
      </c>
      <c r="I34" s="182">
        <f t="shared" si="0"/>
        <v>5.2279999999999998</v>
      </c>
      <c r="J34" s="183">
        <f t="shared" ref="J34" si="29">AVERAGE(I34:I35)</f>
        <v>5.2655000000000003</v>
      </c>
      <c r="K34" s="183">
        <f t="shared" ref="K34" si="30">STDEV(I34:I35)</f>
        <v>5.303300858899182E-2</v>
      </c>
    </row>
    <row r="35" spans="1:11" x14ac:dyDescent="0.25">
      <c r="A35" s="180">
        <v>35</v>
      </c>
      <c r="B35" s="180">
        <v>1224</v>
      </c>
      <c r="C35" s="180" t="s">
        <v>235</v>
      </c>
      <c r="D35" s="181">
        <v>44589.422222222223</v>
      </c>
      <c r="E35" s="180">
        <v>215</v>
      </c>
      <c r="F35" s="180">
        <v>8.5790000000000006</v>
      </c>
      <c r="G35" s="180">
        <v>225</v>
      </c>
      <c r="H35" s="180">
        <v>3.2759999999999998</v>
      </c>
      <c r="I35" s="182">
        <f t="shared" si="0"/>
        <v>5.3030000000000008</v>
      </c>
      <c r="J35" s="182"/>
      <c r="K35" s="182"/>
    </row>
    <row r="36" spans="1:11" x14ac:dyDescent="0.25">
      <c r="A36" s="180">
        <v>36</v>
      </c>
      <c r="B36" s="180">
        <v>1225</v>
      </c>
      <c r="C36" s="180" t="s">
        <v>235</v>
      </c>
      <c r="D36" s="181">
        <v>44589.422222222223</v>
      </c>
      <c r="E36" s="180">
        <v>215</v>
      </c>
      <c r="F36" s="180">
        <v>7.8529999999999998</v>
      </c>
      <c r="G36" s="180">
        <v>225</v>
      </c>
      <c r="H36" s="180">
        <v>3.04</v>
      </c>
      <c r="I36" s="182">
        <f t="shared" si="0"/>
        <v>4.8129999999999997</v>
      </c>
      <c r="J36" s="183">
        <f t="shared" ref="J36" si="31">AVERAGE(I36:I37)</f>
        <v>4.7519999999999998</v>
      </c>
      <c r="K36" s="183">
        <f t="shared" ref="K36" si="32">STDEV(I36:I37)</f>
        <v>8.6267027304758714E-2</v>
      </c>
    </row>
    <row r="37" spans="1:11" x14ac:dyDescent="0.25">
      <c r="A37" s="180">
        <v>37</v>
      </c>
      <c r="B37" s="180">
        <v>1225</v>
      </c>
      <c r="C37" s="180" t="s">
        <v>235</v>
      </c>
      <c r="D37" s="181">
        <v>44589.42291666667</v>
      </c>
      <c r="E37" s="180">
        <v>215</v>
      </c>
      <c r="F37" s="180">
        <v>7.6429999999999998</v>
      </c>
      <c r="G37" s="180">
        <v>225</v>
      </c>
      <c r="H37" s="180">
        <v>2.952</v>
      </c>
      <c r="I37" s="182">
        <f t="shared" si="0"/>
        <v>4.6909999999999998</v>
      </c>
      <c r="J37" s="182"/>
      <c r="K37" s="182"/>
    </row>
    <row r="38" spans="1:11" x14ac:dyDescent="0.25">
      <c r="A38" s="180">
        <v>38</v>
      </c>
      <c r="B38" s="180">
        <v>1226</v>
      </c>
      <c r="C38" s="180" t="s">
        <v>235</v>
      </c>
      <c r="D38" s="181">
        <v>44589.42291666667</v>
      </c>
      <c r="E38" s="180">
        <v>215</v>
      </c>
      <c r="F38" s="180">
        <v>7.7590000000000003</v>
      </c>
      <c r="G38" s="180">
        <v>225</v>
      </c>
      <c r="H38" s="180">
        <v>3.0609999999999999</v>
      </c>
      <c r="I38" s="182">
        <f t="shared" si="0"/>
        <v>4.6980000000000004</v>
      </c>
      <c r="J38" s="183">
        <f t="shared" ref="J38" si="33">AVERAGE(I38:I39)</f>
        <v>4.6890000000000001</v>
      </c>
      <c r="K38" s="183">
        <f t="shared" ref="K38" si="34">STDEV(I38:I39)</f>
        <v>1.272792206135771E-2</v>
      </c>
    </row>
    <row r="39" spans="1:11" x14ac:dyDescent="0.25">
      <c r="A39" s="180">
        <v>39</v>
      </c>
      <c r="B39" s="180">
        <v>1226</v>
      </c>
      <c r="C39" s="180" t="s">
        <v>235</v>
      </c>
      <c r="D39" s="181">
        <v>44589.42291666667</v>
      </c>
      <c r="E39" s="180">
        <v>215</v>
      </c>
      <c r="F39" s="180">
        <v>7.7220000000000004</v>
      </c>
      <c r="G39" s="180">
        <v>225</v>
      </c>
      <c r="H39" s="180">
        <v>3.0419999999999998</v>
      </c>
      <c r="I39" s="182">
        <f t="shared" si="0"/>
        <v>4.6800000000000006</v>
      </c>
      <c r="J39" s="182"/>
      <c r="K39" s="182"/>
    </row>
    <row r="40" spans="1:11" x14ac:dyDescent="0.25">
      <c r="A40" s="180">
        <v>40</v>
      </c>
      <c r="B40" s="180">
        <v>1227</v>
      </c>
      <c r="C40" s="180" t="s">
        <v>235</v>
      </c>
      <c r="D40" s="181">
        <v>44589.42291666667</v>
      </c>
      <c r="E40" s="180">
        <v>215</v>
      </c>
      <c r="F40" s="180">
        <v>8.5299999999999994</v>
      </c>
      <c r="G40" s="180">
        <v>225</v>
      </c>
      <c r="H40" s="180">
        <v>3.3210000000000002</v>
      </c>
      <c r="I40" s="182">
        <f t="shared" si="0"/>
        <v>5.2089999999999996</v>
      </c>
      <c r="J40" s="183">
        <f t="shared" ref="J40" si="35">AVERAGE(I40:I41)</f>
        <v>5.1839999999999993</v>
      </c>
      <c r="K40" s="183">
        <f t="shared" ref="K40" si="36">STDEV(I40:I41)</f>
        <v>3.5355339059327882E-2</v>
      </c>
    </row>
    <row r="41" spans="1:11" x14ac:dyDescent="0.25">
      <c r="A41" s="180">
        <v>41</v>
      </c>
      <c r="B41" s="180">
        <v>1227</v>
      </c>
      <c r="C41" s="180" t="s">
        <v>235</v>
      </c>
      <c r="D41" s="181">
        <v>44589.423611111109</v>
      </c>
      <c r="E41" s="180">
        <v>215</v>
      </c>
      <c r="F41" s="180">
        <v>8.4559999999999995</v>
      </c>
      <c r="G41" s="180">
        <v>225</v>
      </c>
      <c r="H41" s="180">
        <v>3.2970000000000002</v>
      </c>
      <c r="I41" s="182">
        <f t="shared" si="0"/>
        <v>5.1589999999999989</v>
      </c>
      <c r="J41" s="182"/>
      <c r="K41" s="182"/>
    </row>
    <row r="42" spans="1:11" x14ac:dyDescent="0.25">
      <c r="A42" s="180">
        <v>42</v>
      </c>
      <c r="B42" s="180">
        <v>1228</v>
      </c>
      <c r="C42" s="180" t="s">
        <v>235</v>
      </c>
      <c r="D42" s="181">
        <v>44589.423611111109</v>
      </c>
      <c r="E42" s="180">
        <v>215</v>
      </c>
      <c r="F42" s="180">
        <v>7.8170000000000002</v>
      </c>
      <c r="G42" s="180">
        <v>225</v>
      </c>
      <c r="H42" s="180">
        <v>3.0739999999999998</v>
      </c>
      <c r="I42" s="182">
        <f t="shared" si="0"/>
        <v>4.7430000000000003</v>
      </c>
      <c r="J42" s="183">
        <f t="shared" ref="J42" si="37">AVERAGE(I42:I43)</f>
        <v>4.6790000000000003</v>
      </c>
      <c r="K42" s="183">
        <f t="shared" ref="K42" si="38">STDEV(I42:I43)</f>
        <v>9.0509667991878165E-2</v>
      </c>
    </row>
    <row r="43" spans="1:11" x14ac:dyDescent="0.25">
      <c r="A43" s="180">
        <v>43</v>
      </c>
      <c r="B43" s="180">
        <v>1228</v>
      </c>
      <c r="C43" s="180" t="s">
        <v>235</v>
      </c>
      <c r="D43" s="181">
        <v>44589.423611111109</v>
      </c>
      <c r="E43" s="180">
        <v>215</v>
      </c>
      <c r="F43" s="180">
        <v>7.7060000000000004</v>
      </c>
      <c r="G43" s="180">
        <v>225</v>
      </c>
      <c r="H43" s="180">
        <v>3.0910000000000002</v>
      </c>
      <c r="I43" s="182">
        <f t="shared" si="0"/>
        <v>4.6150000000000002</v>
      </c>
      <c r="J43" s="182"/>
      <c r="K43" s="182"/>
    </row>
    <row r="44" spans="1:11" x14ac:dyDescent="0.25">
      <c r="A44" s="180">
        <v>44</v>
      </c>
      <c r="B44" s="180">
        <v>1229</v>
      </c>
      <c r="C44" s="180" t="s">
        <v>235</v>
      </c>
      <c r="D44" s="181">
        <v>44589.424305555556</v>
      </c>
      <c r="E44" s="180">
        <v>215</v>
      </c>
      <c r="F44" s="180">
        <v>7.2679999999999998</v>
      </c>
      <c r="G44" s="180">
        <v>225</v>
      </c>
      <c r="H44" s="180">
        <v>2.8290000000000002</v>
      </c>
      <c r="I44" s="182">
        <f t="shared" si="0"/>
        <v>4.4390000000000001</v>
      </c>
      <c r="J44" s="183">
        <f t="shared" ref="J44" si="39">AVERAGE(I44:I45)</f>
        <v>4.3654999999999999</v>
      </c>
      <c r="K44" s="183">
        <f t="shared" ref="K44" si="40">STDEV(I44:I45)</f>
        <v>0.10394469683442266</v>
      </c>
    </row>
    <row r="45" spans="1:11" x14ac:dyDescent="0.25">
      <c r="A45" s="180">
        <v>45</v>
      </c>
      <c r="B45" s="180">
        <v>1229</v>
      </c>
      <c r="C45" s="180" t="s">
        <v>235</v>
      </c>
      <c r="D45" s="181">
        <v>44589.425000000003</v>
      </c>
      <c r="E45" s="180">
        <v>215</v>
      </c>
      <c r="F45" s="180">
        <v>7.056</v>
      </c>
      <c r="G45" s="180">
        <v>225</v>
      </c>
      <c r="H45" s="180">
        <v>2.7639999999999998</v>
      </c>
      <c r="I45" s="182">
        <f t="shared" si="0"/>
        <v>4.2919999999999998</v>
      </c>
      <c r="J45" s="182"/>
      <c r="K45" s="182"/>
    </row>
    <row r="46" spans="1:11" x14ac:dyDescent="0.25">
      <c r="A46" s="180">
        <v>46</v>
      </c>
      <c r="B46" s="180">
        <v>1230</v>
      </c>
      <c r="C46" s="180" t="s">
        <v>235</v>
      </c>
      <c r="D46" s="181">
        <v>44589.425000000003</v>
      </c>
      <c r="E46" s="180">
        <v>215</v>
      </c>
      <c r="F46" s="180">
        <v>8.4450000000000003</v>
      </c>
      <c r="G46" s="180">
        <v>225</v>
      </c>
      <c r="H46" s="180">
        <v>3.383</v>
      </c>
      <c r="I46" s="182">
        <f t="shared" si="0"/>
        <v>5.0620000000000003</v>
      </c>
      <c r="J46" s="183">
        <f t="shared" ref="J46" si="41">AVERAGE(I46:I47)</f>
        <v>5.1280000000000001</v>
      </c>
      <c r="K46" s="183">
        <f t="shared" ref="K46" si="42">STDEV(I46:I47)</f>
        <v>9.3338095116624664E-2</v>
      </c>
    </row>
    <row r="47" spans="1:11" x14ac:dyDescent="0.25">
      <c r="A47" s="180">
        <v>47</v>
      </c>
      <c r="B47" s="180">
        <v>1230</v>
      </c>
      <c r="C47" s="180" t="s">
        <v>235</v>
      </c>
      <c r="D47" s="181">
        <v>44589.425000000003</v>
      </c>
      <c r="E47" s="180">
        <v>215</v>
      </c>
      <c r="F47" s="180">
        <v>8.5950000000000006</v>
      </c>
      <c r="G47" s="180">
        <v>225</v>
      </c>
      <c r="H47" s="180">
        <v>3.4009999999999998</v>
      </c>
      <c r="I47" s="182">
        <f t="shared" si="0"/>
        <v>5.1940000000000008</v>
      </c>
      <c r="J47" s="182"/>
      <c r="K47" s="182"/>
    </row>
    <row r="48" spans="1:11" x14ac:dyDescent="0.25">
      <c r="A48" s="180">
        <v>48</v>
      </c>
      <c r="B48" s="180">
        <v>1231</v>
      </c>
      <c r="C48" s="180" t="s">
        <v>235</v>
      </c>
      <c r="D48" s="181">
        <v>44589.425000000003</v>
      </c>
      <c r="E48" s="180">
        <v>215</v>
      </c>
      <c r="F48" s="180">
        <v>8.516</v>
      </c>
      <c r="G48" s="180">
        <v>225</v>
      </c>
      <c r="H48" s="180">
        <v>3.3940000000000001</v>
      </c>
      <c r="I48" s="182">
        <f t="shared" si="0"/>
        <v>5.1219999999999999</v>
      </c>
      <c r="J48" s="183">
        <f t="shared" ref="J48" si="43">AVERAGE(I48:I49)</f>
        <v>5.15</v>
      </c>
      <c r="K48" s="183">
        <f t="shared" ref="K48" si="44">STDEV(I48:I49)</f>
        <v>3.9597979746446695E-2</v>
      </c>
    </row>
    <row r="49" spans="1:11" x14ac:dyDescent="0.25">
      <c r="A49" s="180">
        <v>49</v>
      </c>
      <c r="B49" s="180">
        <v>1231</v>
      </c>
      <c r="C49" s="180" t="s">
        <v>235</v>
      </c>
      <c r="D49" s="181">
        <v>44589.425694444442</v>
      </c>
      <c r="E49" s="180">
        <v>215</v>
      </c>
      <c r="F49" s="180">
        <v>8.6349999999999998</v>
      </c>
      <c r="G49" s="180">
        <v>225</v>
      </c>
      <c r="H49" s="180">
        <v>3.4569999999999999</v>
      </c>
      <c r="I49" s="182">
        <f t="shared" si="0"/>
        <v>5.1779999999999999</v>
      </c>
      <c r="J49" s="182"/>
      <c r="K49" s="182"/>
    </row>
    <row r="50" spans="1:11" x14ac:dyDescent="0.25">
      <c r="A50" s="180">
        <v>50</v>
      </c>
      <c r="B50" s="180" t="s">
        <v>236</v>
      </c>
      <c r="C50" s="180" t="s">
        <v>235</v>
      </c>
      <c r="D50" s="181">
        <v>44589.425694444442</v>
      </c>
      <c r="E50" s="180">
        <v>215</v>
      </c>
      <c r="F50" s="180">
        <v>8.07</v>
      </c>
      <c r="G50" s="180">
        <v>225</v>
      </c>
      <c r="H50" s="180">
        <v>3.2970000000000002</v>
      </c>
      <c r="I50" s="182">
        <f t="shared" si="0"/>
        <v>4.7729999999999997</v>
      </c>
      <c r="J50" s="183">
        <f t="shared" ref="J50" si="45">AVERAGE(I50:I51)</f>
        <v>4.782</v>
      </c>
      <c r="K50" s="183">
        <f t="shared" ref="K50" si="46">STDEV(I50:I51)</f>
        <v>1.2727922061358338E-2</v>
      </c>
    </row>
    <row r="51" spans="1:11" x14ac:dyDescent="0.25">
      <c r="A51" s="180">
        <v>51</v>
      </c>
      <c r="B51" s="180" t="s">
        <v>236</v>
      </c>
      <c r="C51" s="180" t="s">
        <v>235</v>
      </c>
      <c r="D51" s="181">
        <v>44589.425694444442</v>
      </c>
      <c r="E51" s="180">
        <v>215</v>
      </c>
      <c r="F51" s="180">
        <v>8.0960000000000001</v>
      </c>
      <c r="G51" s="180">
        <v>225</v>
      </c>
      <c r="H51" s="180">
        <v>3.3050000000000002</v>
      </c>
      <c r="I51" s="182">
        <f t="shared" si="0"/>
        <v>4.7910000000000004</v>
      </c>
      <c r="J51" s="182"/>
      <c r="K51" s="182"/>
    </row>
    <row r="53" spans="1:11" ht="14.4" x14ac:dyDescent="0.25">
      <c r="A53" s="179" t="s">
        <v>231</v>
      </c>
      <c r="B53" s="179" t="s">
        <v>6</v>
      </c>
      <c r="C53" s="179" t="s">
        <v>232</v>
      </c>
      <c r="D53" s="179" t="s">
        <v>134</v>
      </c>
      <c r="E53" s="179" t="s">
        <v>135</v>
      </c>
      <c r="F53" s="179" t="s">
        <v>136</v>
      </c>
      <c r="G53" s="179" t="s">
        <v>137</v>
      </c>
      <c r="H53" s="179" t="s">
        <v>138</v>
      </c>
      <c r="I53" s="179" t="s">
        <v>233</v>
      </c>
      <c r="J53" s="179" t="s">
        <v>4</v>
      </c>
      <c r="K53" s="179" t="s">
        <v>7</v>
      </c>
    </row>
    <row r="54" spans="1:11" x14ac:dyDescent="0.25">
      <c r="A54" s="180">
        <v>1</v>
      </c>
      <c r="B54" s="180" t="s">
        <v>237</v>
      </c>
      <c r="C54" s="180" t="s">
        <v>235</v>
      </c>
      <c r="D54" s="181">
        <v>44589.453472222223</v>
      </c>
      <c r="E54" s="180">
        <v>215</v>
      </c>
      <c r="F54" s="180">
        <v>-3.0000000000000001E-3</v>
      </c>
      <c r="G54" s="180">
        <v>225</v>
      </c>
      <c r="H54" s="180">
        <v>-2E-3</v>
      </c>
      <c r="I54" s="182">
        <f>F54-H54</f>
        <v>-1E-3</v>
      </c>
      <c r="J54" s="183">
        <f>AVERAGE(I54:I55)</f>
        <v>0</v>
      </c>
      <c r="K54" s="183">
        <f>STDEV(I54:I55)</f>
        <v>1.414213562373095E-3</v>
      </c>
    </row>
    <row r="55" spans="1:11" x14ac:dyDescent="0.25">
      <c r="A55" s="180">
        <v>2</v>
      </c>
      <c r="B55" s="180" t="s">
        <v>237</v>
      </c>
      <c r="C55" s="180" t="s">
        <v>235</v>
      </c>
      <c r="D55" s="181">
        <v>44589.45416666667</v>
      </c>
      <c r="E55" s="180">
        <v>215</v>
      </c>
      <c r="F55" s="180">
        <v>0</v>
      </c>
      <c r="G55" s="180">
        <v>225</v>
      </c>
      <c r="H55" s="180">
        <v>-1E-3</v>
      </c>
      <c r="I55" s="182">
        <f>F55-H55</f>
        <v>1E-3</v>
      </c>
      <c r="J55" s="182"/>
      <c r="K55" s="182"/>
    </row>
    <row r="56" spans="1:11" x14ac:dyDescent="0.25">
      <c r="A56" s="180">
        <v>3</v>
      </c>
      <c r="B56" s="180">
        <v>1232</v>
      </c>
      <c r="C56" s="180" t="s">
        <v>235</v>
      </c>
      <c r="D56" s="181">
        <v>44589.45416666667</v>
      </c>
      <c r="E56" s="180">
        <v>215</v>
      </c>
      <c r="F56" s="180">
        <v>8.65</v>
      </c>
      <c r="G56" s="180">
        <v>225</v>
      </c>
      <c r="H56" s="180">
        <v>3.4510000000000001</v>
      </c>
      <c r="I56" s="182">
        <f>F56-H56</f>
        <v>5.1989999999999998</v>
      </c>
      <c r="J56" s="183">
        <f>AVERAGE(I56:I57)</f>
        <v>5.1319999999999997</v>
      </c>
      <c r="K56" s="183">
        <f>STDEV(I56:I57)</f>
        <v>9.4752308678997602E-2</v>
      </c>
    </row>
    <row r="57" spans="1:11" x14ac:dyDescent="0.25">
      <c r="A57" s="180">
        <v>4</v>
      </c>
      <c r="B57" s="180">
        <v>1232</v>
      </c>
      <c r="C57" s="180" t="s">
        <v>235</v>
      </c>
      <c r="D57" s="181">
        <v>44589.45416666667</v>
      </c>
      <c r="E57" s="180">
        <v>215</v>
      </c>
      <c r="F57" s="180">
        <v>8.3819999999999997</v>
      </c>
      <c r="G57" s="180">
        <v>225</v>
      </c>
      <c r="H57" s="180">
        <v>3.3170000000000002</v>
      </c>
      <c r="I57" s="182">
        <f t="shared" ref="I57:I103" si="47">F57-H57</f>
        <v>5.0649999999999995</v>
      </c>
      <c r="J57" s="182"/>
      <c r="K57" s="182"/>
    </row>
    <row r="58" spans="1:11" x14ac:dyDescent="0.25">
      <c r="A58" s="180">
        <v>5</v>
      </c>
      <c r="B58" s="180">
        <v>1233</v>
      </c>
      <c r="C58" s="180" t="s">
        <v>235</v>
      </c>
      <c r="D58" s="181">
        <v>44589.454861111109</v>
      </c>
      <c r="E58" s="180">
        <v>215</v>
      </c>
      <c r="F58" s="180">
        <v>7.9539999999999997</v>
      </c>
      <c r="G58" s="180">
        <v>225</v>
      </c>
      <c r="H58" s="180">
        <v>3.145</v>
      </c>
      <c r="I58" s="182">
        <f t="shared" si="47"/>
        <v>4.8089999999999993</v>
      </c>
      <c r="J58" s="183">
        <f>AVERAGE(I58:I59)</f>
        <v>4.7835000000000001</v>
      </c>
      <c r="K58" s="183">
        <f>STDEV(I58:I59)</f>
        <v>3.6062445840513407E-2</v>
      </c>
    </row>
    <row r="59" spans="1:11" x14ac:dyDescent="0.25">
      <c r="A59" s="180">
        <v>51</v>
      </c>
      <c r="B59" s="180">
        <v>1233</v>
      </c>
      <c r="C59" s="180" t="s">
        <v>235</v>
      </c>
      <c r="D59" s="181">
        <v>44589.46875</v>
      </c>
      <c r="E59" s="180">
        <v>215</v>
      </c>
      <c r="F59" s="180">
        <v>7.8959999999999999</v>
      </c>
      <c r="G59" s="180">
        <v>225</v>
      </c>
      <c r="H59" s="180">
        <v>3.1379999999999999</v>
      </c>
      <c r="I59" s="182">
        <f t="shared" si="47"/>
        <v>4.758</v>
      </c>
      <c r="J59" s="182"/>
      <c r="K59" s="182"/>
    </row>
    <row r="60" spans="1:11" x14ac:dyDescent="0.25">
      <c r="A60" s="180">
        <v>7</v>
      </c>
      <c r="B60" s="180">
        <v>1234</v>
      </c>
      <c r="C60" s="180" t="s">
        <v>235</v>
      </c>
      <c r="D60" s="181">
        <v>44589.454861111109</v>
      </c>
      <c r="E60" s="180">
        <v>215</v>
      </c>
      <c r="F60" s="180">
        <v>6.7679999999999998</v>
      </c>
      <c r="G60" s="180">
        <v>225</v>
      </c>
      <c r="H60" s="180">
        <v>2.6339999999999999</v>
      </c>
      <c r="I60" s="182">
        <f t="shared" si="47"/>
        <v>4.1340000000000003</v>
      </c>
      <c r="J60" s="183">
        <f t="shared" ref="J60" si="48">AVERAGE(I60:I61)</f>
        <v>4.1280000000000001</v>
      </c>
      <c r="K60" s="183">
        <f t="shared" ref="K60" si="49">STDEV(I60:I61)</f>
        <v>8.4852813742388924E-3</v>
      </c>
    </row>
    <row r="61" spans="1:11" x14ac:dyDescent="0.25">
      <c r="A61" s="180">
        <v>8</v>
      </c>
      <c r="B61" s="180">
        <v>1234</v>
      </c>
      <c r="C61" s="180" t="s">
        <v>235</v>
      </c>
      <c r="D61" s="181">
        <v>44589.455555555556</v>
      </c>
      <c r="E61" s="180">
        <v>215</v>
      </c>
      <c r="F61" s="180">
        <v>6.7939999999999996</v>
      </c>
      <c r="G61" s="180">
        <v>225</v>
      </c>
      <c r="H61" s="180">
        <v>2.6720000000000002</v>
      </c>
      <c r="I61" s="182">
        <f t="shared" si="47"/>
        <v>4.1219999999999999</v>
      </c>
      <c r="J61" s="182"/>
      <c r="K61" s="182"/>
    </row>
    <row r="62" spans="1:11" x14ac:dyDescent="0.25">
      <c r="A62" s="180">
        <v>9</v>
      </c>
      <c r="B62" s="180">
        <v>1235</v>
      </c>
      <c r="C62" s="180" t="s">
        <v>235</v>
      </c>
      <c r="D62" s="181">
        <v>44589.455555555556</v>
      </c>
      <c r="E62" s="180">
        <v>215</v>
      </c>
      <c r="F62" s="180">
        <v>6.6059999999999999</v>
      </c>
      <c r="G62" s="180">
        <v>225</v>
      </c>
      <c r="H62" s="180">
        <v>2.6760000000000002</v>
      </c>
      <c r="I62" s="182">
        <f t="shared" si="47"/>
        <v>3.9299999999999997</v>
      </c>
      <c r="J62" s="183">
        <f t="shared" ref="J62" si="50">AVERAGE(I62:I63)</f>
        <v>3.9215</v>
      </c>
      <c r="K62" s="183">
        <f t="shared" ref="K62" si="51">STDEV(I62:I63)</f>
        <v>1.2020815280170927E-2</v>
      </c>
    </row>
    <row r="63" spans="1:11" x14ac:dyDescent="0.25">
      <c r="A63" s="180">
        <v>10</v>
      </c>
      <c r="B63" s="180">
        <v>1235</v>
      </c>
      <c r="C63" s="180" t="s">
        <v>235</v>
      </c>
      <c r="D63" s="181">
        <v>44589.455555555556</v>
      </c>
      <c r="E63" s="180">
        <v>215</v>
      </c>
      <c r="F63" s="180">
        <v>6.57</v>
      </c>
      <c r="G63" s="180">
        <v>225</v>
      </c>
      <c r="H63" s="180">
        <v>2.657</v>
      </c>
      <c r="I63" s="182">
        <f t="shared" si="47"/>
        <v>3.9130000000000003</v>
      </c>
      <c r="J63" s="182"/>
      <c r="K63" s="182"/>
    </row>
    <row r="64" spans="1:11" x14ac:dyDescent="0.25">
      <c r="A64" s="180">
        <v>11</v>
      </c>
      <c r="B64" s="180">
        <v>1236</v>
      </c>
      <c r="C64" s="180" t="s">
        <v>235</v>
      </c>
      <c r="D64" s="181">
        <v>44589.455555555556</v>
      </c>
      <c r="E64" s="180">
        <v>215</v>
      </c>
      <c r="F64" s="180">
        <v>7.2939999999999996</v>
      </c>
      <c r="G64" s="180">
        <v>225</v>
      </c>
      <c r="H64" s="180">
        <v>2.927</v>
      </c>
      <c r="I64" s="182">
        <f>F64-H64</f>
        <v>4.3669999999999991</v>
      </c>
      <c r="J64" s="183">
        <f t="shared" ref="J64" si="52">AVERAGE(I64:I65)</f>
        <v>4.3125</v>
      </c>
      <c r="K64" s="183">
        <f t="shared" ref="K64" si="53">STDEV(I64:I65)</f>
        <v>7.7074639149333046E-2</v>
      </c>
    </row>
    <row r="65" spans="1:11" x14ac:dyDescent="0.25">
      <c r="A65" s="180">
        <v>12</v>
      </c>
      <c r="B65" s="180">
        <v>1236</v>
      </c>
      <c r="C65" s="180" t="s">
        <v>235</v>
      </c>
      <c r="D65" s="181">
        <v>44589.456250000003</v>
      </c>
      <c r="E65" s="180">
        <v>215</v>
      </c>
      <c r="F65" s="180">
        <v>7.16</v>
      </c>
      <c r="G65" s="180">
        <v>225</v>
      </c>
      <c r="H65" s="180">
        <v>2.9020000000000001</v>
      </c>
      <c r="I65" s="182">
        <f>F65-H65</f>
        <v>4.258</v>
      </c>
      <c r="J65" s="182"/>
      <c r="K65" s="182"/>
    </row>
    <row r="66" spans="1:11" x14ac:dyDescent="0.25">
      <c r="A66" s="180">
        <v>13</v>
      </c>
      <c r="B66" s="180">
        <v>1237</v>
      </c>
      <c r="C66" s="180" t="s">
        <v>235</v>
      </c>
      <c r="D66" s="181">
        <v>44589.456250000003</v>
      </c>
      <c r="E66" s="180">
        <v>215</v>
      </c>
      <c r="F66" s="180">
        <v>7.2</v>
      </c>
      <c r="G66" s="180">
        <v>225</v>
      </c>
      <c r="H66" s="180">
        <v>2.879</v>
      </c>
      <c r="I66" s="182">
        <f t="shared" si="47"/>
        <v>4.3209999999999997</v>
      </c>
      <c r="J66" s="183">
        <f t="shared" ref="J66" si="54">AVERAGE(I66:I67)</f>
        <v>4.3440000000000003</v>
      </c>
      <c r="K66" s="183">
        <f t="shared" ref="K66" si="55">STDEV(I66:I67)</f>
        <v>3.2526911934582001E-2</v>
      </c>
    </row>
    <row r="67" spans="1:11" x14ac:dyDescent="0.25">
      <c r="A67" s="180">
        <v>14</v>
      </c>
      <c r="B67" s="180">
        <v>1237</v>
      </c>
      <c r="C67" s="180" t="s">
        <v>235</v>
      </c>
      <c r="D67" s="181">
        <v>44589.456250000003</v>
      </c>
      <c r="E67" s="180">
        <v>215</v>
      </c>
      <c r="F67" s="180">
        <v>7.2720000000000002</v>
      </c>
      <c r="G67" s="180">
        <v>225</v>
      </c>
      <c r="H67" s="180">
        <v>2.9049999999999998</v>
      </c>
      <c r="I67" s="182">
        <f t="shared" si="47"/>
        <v>4.3670000000000009</v>
      </c>
      <c r="J67" s="182"/>
      <c r="K67" s="182"/>
    </row>
    <row r="68" spans="1:11" x14ac:dyDescent="0.25">
      <c r="A68" s="180">
        <v>15</v>
      </c>
      <c r="B68" s="180">
        <v>1238</v>
      </c>
      <c r="C68" s="180" t="s">
        <v>235</v>
      </c>
      <c r="D68" s="181">
        <v>44589.456944444442</v>
      </c>
      <c r="E68" s="180">
        <v>215</v>
      </c>
      <c r="F68" s="180">
        <v>8.3759999999999994</v>
      </c>
      <c r="G68" s="180">
        <v>225</v>
      </c>
      <c r="H68" s="180">
        <v>3.3380000000000001</v>
      </c>
      <c r="I68" s="182">
        <f t="shared" si="47"/>
        <v>5.0379999999999994</v>
      </c>
      <c r="J68" s="183">
        <f t="shared" ref="J68" si="56">AVERAGE(I68:I69)</f>
        <v>4.9740000000000002</v>
      </c>
      <c r="K68" s="183">
        <f t="shared" ref="K68" si="57">STDEV(I68:I69)</f>
        <v>9.050966799187754E-2</v>
      </c>
    </row>
    <row r="69" spans="1:11" x14ac:dyDescent="0.25">
      <c r="A69" s="180">
        <v>16</v>
      </c>
      <c r="B69" s="180">
        <v>1238</v>
      </c>
      <c r="C69" s="180" t="s">
        <v>235</v>
      </c>
      <c r="D69" s="181">
        <v>44589.456944444442</v>
      </c>
      <c r="E69" s="180">
        <v>215</v>
      </c>
      <c r="F69" s="180">
        <v>8.1630000000000003</v>
      </c>
      <c r="G69" s="180">
        <v>225</v>
      </c>
      <c r="H69" s="180">
        <v>3.2530000000000001</v>
      </c>
      <c r="I69" s="182">
        <f t="shared" si="47"/>
        <v>4.91</v>
      </c>
      <c r="J69" s="182"/>
      <c r="K69" s="182"/>
    </row>
    <row r="70" spans="1:11" x14ac:dyDescent="0.25">
      <c r="A70" s="180">
        <v>17</v>
      </c>
      <c r="B70" s="180">
        <v>1240</v>
      </c>
      <c r="C70" s="180" t="s">
        <v>235</v>
      </c>
      <c r="D70" s="181">
        <v>44589.456944444442</v>
      </c>
      <c r="E70" s="180">
        <v>215</v>
      </c>
      <c r="F70" s="180">
        <v>6.9630000000000001</v>
      </c>
      <c r="G70" s="180">
        <v>225</v>
      </c>
      <c r="H70" s="180">
        <v>2.7440000000000002</v>
      </c>
      <c r="I70" s="182">
        <f t="shared" si="47"/>
        <v>4.2189999999999994</v>
      </c>
      <c r="J70" s="183">
        <f t="shared" ref="J70" si="58">AVERAGE(I70:I71)</f>
        <v>4.2489999999999997</v>
      </c>
      <c r="K70" s="183">
        <f t="shared" ref="K70" si="59">STDEV(I70:I71)</f>
        <v>4.2426406871193201E-2</v>
      </c>
    </row>
    <row r="71" spans="1:11" x14ac:dyDescent="0.25">
      <c r="A71" s="180">
        <v>18</v>
      </c>
      <c r="B71" s="180">
        <v>1240</v>
      </c>
      <c r="C71" s="180" t="s">
        <v>235</v>
      </c>
      <c r="D71" s="181">
        <v>44589.457638888889</v>
      </c>
      <c r="E71" s="180">
        <v>215</v>
      </c>
      <c r="F71" s="180">
        <v>7.0140000000000002</v>
      </c>
      <c r="G71" s="180">
        <v>225</v>
      </c>
      <c r="H71" s="180">
        <v>2.7349999999999999</v>
      </c>
      <c r="I71" s="182">
        <f t="shared" si="47"/>
        <v>4.2789999999999999</v>
      </c>
      <c r="J71" s="182"/>
      <c r="K71" s="182"/>
    </row>
    <row r="72" spans="1:11" x14ac:dyDescent="0.25">
      <c r="A72" s="180">
        <v>19</v>
      </c>
      <c r="B72" s="180">
        <v>1241</v>
      </c>
      <c r="C72" s="180" t="s">
        <v>235</v>
      </c>
      <c r="D72" s="181">
        <v>44589.457638888889</v>
      </c>
      <c r="E72" s="180">
        <v>215</v>
      </c>
      <c r="F72" s="180">
        <v>7.7329999999999997</v>
      </c>
      <c r="G72" s="180">
        <v>225</v>
      </c>
      <c r="H72" s="180">
        <v>3.0830000000000002</v>
      </c>
      <c r="I72" s="182">
        <f t="shared" si="47"/>
        <v>4.6499999999999995</v>
      </c>
      <c r="J72" s="183">
        <f t="shared" ref="J72" si="60">AVERAGE(I72:I73)</f>
        <v>4.6645000000000003</v>
      </c>
      <c r="K72" s="183">
        <f t="shared" ref="K72" si="61">STDEV(I72:I73)</f>
        <v>2.0506096654410447E-2</v>
      </c>
    </row>
    <row r="73" spans="1:11" x14ac:dyDescent="0.25">
      <c r="A73" s="180">
        <v>20</v>
      </c>
      <c r="B73" s="180">
        <v>1241</v>
      </c>
      <c r="C73" s="180" t="s">
        <v>235</v>
      </c>
      <c r="D73" s="181">
        <v>44589.457638888889</v>
      </c>
      <c r="E73" s="180">
        <v>215</v>
      </c>
      <c r="F73" s="180">
        <v>7.7679999999999998</v>
      </c>
      <c r="G73" s="180">
        <v>225</v>
      </c>
      <c r="H73" s="180">
        <v>3.089</v>
      </c>
      <c r="I73" s="182">
        <f t="shared" si="47"/>
        <v>4.6790000000000003</v>
      </c>
      <c r="J73" s="182"/>
      <c r="K73" s="182"/>
    </row>
    <row r="74" spans="1:11" x14ac:dyDescent="0.25">
      <c r="A74" s="180">
        <v>21</v>
      </c>
      <c r="B74" s="180">
        <v>1242</v>
      </c>
      <c r="C74" s="180" t="s">
        <v>235</v>
      </c>
      <c r="D74" s="181">
        <v>44589.457638888889</v>
      </c>
      <c r="E74" s="180">
        <v>215</v>
      </c>
      <c r="F74" s="180">
        <v>8.0060000000000002</v>
      </c>
      <c r="G74" s="180">
        <v>225</v>
      </c>
      <c r="H74" s="180">
        <v>3.2010000000000001</v>
      </c>
      <c r="I74" s="182">
        <f t="shared" si="47"/>
        <v>4.8049999999999997</v>
      </c>
      <c r="J74" s="183">
        <f t="shared" ref="J74" si="62">AVERAGE(I74:I75)</f>
        <v>4.8559999999999999</v>
      </c>
      <c r="K74" s="183">
        <f t="shared" ref="K74" si="63">STDEV(I74:I75)</f>
        <v>7.2124891681028064E-2</v>
      </c>
    </row>
    <row r="75" spans="1:11" x14ac:dyDescent="0.25">
      <c r="A75" s="180">
        <v>22</v>
      </c>
      <c r="B75" s="180">
        <v>1242</v>
      </c>
      <c r="C75" s="180" t="s">
        <v>235</v>
      </c>
      <c r="D75" s="181">
        <v>44589.458333333336</v>
      </c>
      <c r="E75" s="180">
        <v>215</v>
      </c>
      <c r="F75" s="180">
        <v>8.0860000000000003</v>
      </c>
      <c r="G75" s="180">
        <v>225</v>
      </c>
      <c r="H75" s="180">
        <v>3.1789999999999998</v>
      </c>
      <c r="I75" s="182">
        <f t="shared" si="47"/>
        <v>4.907</v>
      </c>
      <c r="J75" s="182"/>
      <c r="K75" s="182"/>
    </row>
    <row r="76" spans="1:11" x14ac:dyDescent="0.25">
      <c r="A76" s="180">
        <v>23</v>
      </c>
      <c r="B76" s="180">
        <v>1243</v>
      </c>
      <c r="C76" s="180" t="s">
        <v>235</v>
      </c>
      <c r="D76" s="181">
        <v>44589.459722222222</v>
      </c>
      <c r="E76" s="180">
        <v>215</v>
      </c>
      <c r="F76" s="180">
        <v>8.7219999999999995</v>
      </c>
      <c r="G76" s="180">
        <v>225</v>
      </c>
      <c r="H76" s="180">
        <v>3.47</v>
      </c>
      <c r="I76" s="182">
        <f t="shared" si="47"/>
        <v>5.2519999999999989</v>
      </c>
      <c r="J76" s="183">
        <f t="shared" ref="J76" si="64">AVERAGE(I76:I77)</f>
        <v>5.2314999999999996</v>
      </c>
      <c r="K76" s="183">
        <f t="shared" ref="K76" si="65">STDEV(I76:I77)</f>
        <v>2.8991378028647454E-2</v>
      </c>
    </row>
    <row r="77" spans="1:11" x14ac:dyDescent="0.25">
      <c r="A77" s="180">
        <v>52</v>
      </c>
      <c r="B77" s="180">
        <v>1243</v>
      </c>
      <c r="C77" s="180" t="s">
        <v>235</v>
      </c>
      <c r="D77" s="181">
        <v>44589.46875</v>
      </c>
      <c r="E77" s="180">
        <v>215</v>
      </c>
      <c r="F77" s="180">
        <v>8.6300000000000008</v>
      </c>
      <c r="G77" s="180">
        <v>225</v>
      </c>
      <c r="H77" s="180">
        <v>3.419</v>
      </c>
      <c r="I77" s="182">
        <f t="shared" si="47"/>
        <v>5.2110000000000003</v>
      </c>
      <c r="J77" s="182"/>
      <c r="K77" s="182"/>
    </row>
    <row r="78" spans="1:11" x14ac:dyDescent="0.25">
      <c r="A78" s="180">
        <v>25</v>
      </c>
      <c r="B78" s="180">
        <v>1244</v>
      </c>
      <c r="C78" s="180" t="s">
        <v>235</v>
      </c>
      <c r="D78" s="181">
        <v>44589.460416666669</v>
      </c>
      <c r="E78" s="180">
        <v>215</v>
      </c>
      <c r="F78" s="180">
        <v>8.359</v>
      </c>
      <c r="G78" s="180">
        <v>225</v>
      </c>
      <c r="H78" s="180">
        <v>3.27</v>
      </c>
      <c r="I78" s="182">
        <f t="shared" si="47"/>
        <v>5.0890000000000004</v>
      </c>
      <c r="J78" s="183">
        <f t="shared" ref="J78" si="66">AVERAGE(I78:I79)</f>
        <v>5.1064999999999996</v>
      </c>
      <c r="K78" s="183">
        <f t="shared" ref="K78" si="67">STDEV(I78:I79)</f>
        <v>2.4748737341528007E-2</v>
      </c>
    </row>
    <row r="79" spans="1:11" x14ac:dyDescent="0.25">
      <c r="A79" s="180">
        <v>26</v>
      </c>
      <c r="B79" s="180">
        <v>1244</v>
      </c>
      <c r="C79" s="180" t="s">
        <v>235</v>
      </c>
      <c r="D79" s="181">
        <v>44589.460416666669</v>
      </c>
      <c r="E79" s="180">
        <v>215</v>
      </c>
      <c r="F79" s="180">
        <v>8.3889999999999993</v>
      </c>
      <c r="G79" s="180">
        <v>225</v>
      </c>
      <c r="H79" s="180">
        <v>3.2650000000000001</v>
      </c>
      <c r="I79" s="182">
        <f t="shared" si="47"/>
        <v>5.1239999999999988</v>
      </c>
      <c r="J79" s="182"/>
      <c r="K79" s="182"/>
    </row>
    <row r="80" spans="1:11" x14ac:dyDescent="0.25">
      <c r="A80" s="180">
        <v>27</v>
      </c>
      <c r="B80" s="180">
        <v>1245</v>
      </c>
      <c r="C80" s="180" t="s">
        <v>235</v>
      </c>
      <c r="D80" s="181">
        <v>44589.460416666669</v>
      </c>
      <c r="E80" s="180">
        <v>215</v>
      </c>
      <c r="F80" s="180">
        <v>8.2249999999999996</v>
      </c>
      <c r="G80" s="180">
        <v>225</v>
      </c>
      <c r="H80" s="180">
        <v>3.3330000000000002</v>
      </c>
      <c r="I80" s="182">
        <f t="shared" si="47"/>
        <v>4.8919999999999995</v>
      </c>
      <c r="J80" s="183">
        <f t="shared" ref="J80" si="68">AVERAGE(I80:I81)</f>
        <v>4.9359999999999999</v>
      </c>
      <c r="K80" s="183">
        <f t="shared" ref="K80" si="69">STDEV(I80:I81)</f>
        <v>6.2225396744416864E-2</v>
      </c>
    </row>
    <row r="81" spans="1:11" x14ac:dyDescent="0.25">
      <c r="A81" s="180">
        <v>28</v>
      </c>
      <c r="B81" s="180">
        <v>1245</v>
      </c>
      <c r="C81" s="180" t="s">
        <v>235</v>
      </c>
      <c r="D81" s="181">
        <v>44589.460416666669</v>
      </c>
      <c r="E81" s="180">
        <v>215</v>
      </c>
      <c r="F81" s="180">
        <v>8.266</v>
      </c>
      <c r="G81" s="180">
        <v>225</v>
      </c>
      <c r="H81" s="180">
        <v>3.286</v>
      </c>
      <c r="I81" s="182">
        <f t="shared" si="47"/>
        <v>4.9800000000000004</v>
      </c>
      <c r="J81" s="182"/>
      <c r="K81" s="182"/>
    </row>
    <row r="82" spans="1:11" x14ac:dyDescent="0.25">
      <c r="A82" s="180">
        <v>29</v>
      </c>
      <c r="B82" s="180">
        <v>1246</v>
      </c>
      <c r="C82" s="180" t="s">
        <v>235</v>
      </c>
      <c r="D82" s="181">
        <v>44589.461111111108</v>
      </c>
      <c r="E82" s="180">
        <v>215</v>
      </c>
      <c r="F82" s="180">
        <v>7.7220000000000004</v>
      </c>
      <c r="G82" s="180">
        <v>225</v>
      </c>
      <c r="H82" s="180">
        <v>3.0209999999999999</v>
      </c>
      <c r="I82" s="182">
        <f t="shared" si="47"/>
        <v>4.7010000000000005</v>
      </c>
      <c r="J82" s="183">
        <f t="shared" ref="J82" si="70">AVERAGE(I82:I83)</f>
        <v>4.6930000000000005</v>
      </c>
      <c r="K82" s="183">
        <f t="shared" ref="K82" si="71">STDEV(I82:I83)</f>
        <v>1.1313708498984771E-2</v>
      </c>
    </row>
    <row r="83" spans="1:11" x14ac:dyDescent="0.25">
      <c r="A83" s="180">
        <v>30</v>
      </c>
      <c r="B83" s="180">
        <v>1246</v>
      </c>
      <c r="C83" s="180" t="s">
        <v>235</v>
      </c>
      <c r="D83" s="181">
        <v>44589.461805555555</v>
      </c>
      <c r="E83" s="180">
        <v>215</v>
      </c>
      <c r="F83" s="180">
        <v>7.7380000000000004</v>
      </c>
      <c r="G83" s="180">
        <v>225</v>
      </c>
      <c r="H83" s="180">
        <v>3.0529999999999999</v>
      </c>
      <c r="I83" s="182">
        <f t="shared" si="47"/>
        <v>4.6850000000000005</v>
      </c>
      <c r="J83" s="182"/>
      <c r="K83" s="182"/>
    </row>
    <row r="84" spans="1:11" x14ac:dyDescent="0.25">
      <c r="A84" s="180">
        <v>31</v>
      </c>
      <c r="B84" s="180">
        <v>1247</v>
      </c>
      <c r="C84" s="180" t="s">
        <v>235</v>
      </c>
      <c r="D84" s="181">
        <v>44589.462500000001</v>
      </c>
      <c r="E84" s="180">
        <v>215</v>
      </c>
      <c r="F84" s="180">
        <v>7.3449999999999998</v>
      </c>
      <c r="G84" s="180">
        <v>225</v>
      </c>
      <c r="H84" s="180">
        <v>2.8730000000000002</v>
      </c>
      <c r="I84" s="182">
        <f t="shared" si="47"/>
        <v>4.4719999999999995</v>
      </c>
      <c r="J84" s="183">
        <f t="shared" ref="J84" si="72">AVERAGE(I84:I85)</f>
        <v>4.4390000000000001</v>
      </c>
      <c r="K84" s="183">
        <f t="shared" ref="K84" si="73">STDEV(I84:I85)</f>
        <v>4.666904755831202E-2</v>
      </c>
    </row>
    <row r="85" spans="1:11" x14ac:dyDescent="0.25">
      <c r="A85" s="180">
        <v>32</v>
      </c>
      <c r="B85" s="180">
        <v>1247</v>
      </c>
      <c r="C85" s="180" t="s">
        <v>235</v>
      </c>
      <c r="D85" s="181">
        <v>44589.462500000001</v>
      </c>
      <c r="E85" s="180">
        <v>215</v>
      </c>
      <c r="F85" s="180">
        <v>7.3209999999999997</v>
      </c>
      <c r="G85" s="180">
        <v>225</v>
      </c>
      <c r="H85" s="180">
        <v>2.915</v>
      </c>
      <c r="I85" s="182">
        <f t="shared" si="47"/>
        <v>4.4059999999999997</v>
      </c>
      <c r="J85" s="182"/>
      <c r="K85" s="182"/>
    </row>
    <row r="86" spans="1:11" x14ac:dyDescent="0.25">
      <c r="A86" s="180">
        <v>33</v>
      </c>
      <c r="B86" s="180" t="s">
        <v>236</v>
      </c>
      <c r="C86" s="180" t="s">
        <v>235</v>
      </c>
      <c r="D86" s="181">
        <v>44589.462500000001</v>
      </c>
      <c r="E86" s="180">
        <v>215</v>
      </c>
      <c r="F86" s="180">
        <v>7.9560000000000004</v>
      </c>
      <c r="G86" s="180">
        <v>225</v>
      </c>
      <c r="H86" s="180">
        <v>3.2210000000000001</v>
      </c>
      <c r="I86" s="182">
        <f t="shared" si="47"/>
        <v>4.7350000000000003</v>
      </c>
      <c r="J86" s="183">
        <f t="shared" ref="J86" si="74">AVERAGE(I86:I87)</f>
        <v>4.6754999999999995</v>
      </c>
      <c r="K86" s="183">
        <f t="shared" ref="K86" si="75">STDEV(I86:I87)</f>
        <v>8.4145706961199621E-2</v>
      </c>
    </row>
    <row r="87" spans="1:11" x14ac:dyDescent="0.25">
      <c r="A87" s="180">
        <v>34</v>
      </c>
      <c r="B87" s="180" t="s">
        <v>236</v>
      </c>
      <c r="C87" s="180" t="s">
        <v>235</v>
      </c>
      <c r="D87" s="181">
        <v>44589.463194444441</v>
      </c>
      <c r="E87" s="180">
        <v>215</v>
      </c>
      <c r="F87" s="180">
        <v>7.8049999999999997</v>
      </c>
      <c r="G87" s="180">
        <v>225</v>
      </c>
      <c r="H87" s="180">
        <v>3.1890000000000001</v>
      </c>
      <c r="I87" s="182">
        <f t="shared" si="47"/>
        <v>4.6159999999999997</v>
      </c>
      <c r="J87" s="182"/>
      <c r="K87" s="182"/>
    </row>
    <row r="88" spans="1:11" x14ac:dyDescent="0.25">
      <c r="A88" s="180">
        <v>35</v>
      </c>
      <c r="B88" s="180">
        <v>1248</v>
      </c>
      <c r="C88" s="180" t="s">
        <v>235</v>
      </c>
      <c r="D88" s="181">
        <v>44589.463194444441</v>
      </c>
      <c r="E88" s="180">
        <v>215</v>
      </c>
      <c r="F88" s="180">
        <v>6.7350000000000003</v>
      </c>
      <c r="G88" s="180">
        <v>225</v>
      </c>
      <c r="H88" s="180">
        <v>2.681</v>
      </c>
      <c r="I88" s="182">
        <f t="shared" si="47"/>
        <v>4.0540000000000003</v>
      </c>
      <c r="J88" s="183">
        <f t="shared" ref="J88" si="76">AVERAGE(I88:I89)</f>
        <v>4.0105000000000004</v>
      </c>
      <c r="K88" s="183">
        <f t="shared" ref="K88" si="77">STDEV(I88:I89)</f>
        <v>6.1518289963229764E-2</v>
      </c>
    </row>
    <row r="89" spans="1:11" x14ac:dyDescent="0.25">
      <c r="A89" s="180">
        <v>36</v>
      </c>
      <c r="B89" s="180">
        <v>1248</v>
      </c>
      <c r="C89" s="180" t="s">
        <v>235</v>
      </c>
      <c r="D89" s="181">
        <v>44589.463194444441</v>
      </c>
      <c r="E89" s="180">
        <v>215</v>
      </c>
      <c r="F89" s="180">
        <v>6.6619999999999999</v>
      </c>
      <c r="G89" s="180">
        <v>225</v>
      </c>
      <c r="H89" s="180">
        <v>2.6949999999999998</v>
      </c>
      <c r="I89" s="182">
        <f t="shared" si="47"/>
        <v>3.9670000000000001</v>
      </c>
      <c r="J89" s="182"/>
      <c r="K89" s="182"/>
    </row>
    <row r="90" spans="1:11" x14ac:dyDescent="0.25">
      <c r="A90" s="180">
        <v>37</v>
      </c>
      <c r="B90" s="180">
        <v>1249</v>
      </c>
      <c r="C90" s="180" t="s">
        <v>235</v>
      </c>
      <c r="D90" s="181">
        <v>44589.463194444441</v>
      </c>
      <c r="E90" s="180">
        <v>215</v>
      </c>
      <c r="F90" s="180">
        <v>7.274</v>
      </c>
      <c r="G90" s="180">
        <v>225</v>
      </c>
      <c r="H90" s="180">
        <v>2.9750000000000001</v>
      </c>
      <c r="I90" s="182">
        <f t="shared" si="47"/>
        <v>4.2989999999999995</v>
      </c>
      <c r="J90" s="183">
        <f t="shared" ref="J90" si="78">AVERAGE(I90:I91)</f>
        <v>4.3559999999999999</v>
      </c>
      <c r="K90" s="183">
        <f t="shared" ref="K90" si="79">STDEV(I90:I91)</f>
        <v>8.0610173055266965E-2</v>
      </c>
    </row>
    <row r="91" spans="1:11" x14ac:dyDescent="0.25">
      <c r="A91" s="180">
        <v>38</v>
      </c>
      <c r="B91" s="180">
        <v>1249</v>
      </c>
      <c r="C91" s="180" t="s">
        <v>235</v>
      </c>
      <c r="D91" s="181">
        <v>44589.463888888888</v>
      </c>
      <c r="E91" s="180">
        <v>215</v>
      </c>
      <c r="F91" s="180">
        <v>7.3769999999999998</v>
      </c>
      <c r="G91" s="180">
        <v>225</v>
      </c>
      <c r="H91" s="180">
        <v>2.964</v>
      </c>
      <c r="I91" s="182">
        <f t="shared" si="47"/>
        <v>4.4130000000000003</v>
      </c>
      <c r="J91" s="182"/>
      <c r="K91" s="182"/>
    </row>
    <row r="92" spans="1:11" x14ac:dyDescent="0.25">
      <c r="A92" s="180">
        <v>39</v>
      </c>
      <c r="B92" s="180">
        <v>1250</v>
      </c>
      <c r="C92" s="180" t="s">
        <v>235</v>
      </c>
      <c r="D92" s="181">
        <v>44589.463888888888</v>
      </c>
      <c r="E92" s="180">
        <v>215</v>
      </c>
      <c r="F92" s="180">
        <v>6.7919999999999998</v>
      </c>
      <c r="G92" s="180">
        <v>225</v>
      </c>
      <c r="H92" s="180">
        <v>2.72</v>
      </c>
      <c r="I92" s="182">
        <f t="shared" si="47"/>
        <v>4.0719999999999992</v>
      </c>
      <c r="J92" s="183">
        <f t="shared" ref="J92" si="80">AVERAGE(I92:I93)</f>
        <v>4.0704999999999991</v>
      </c>
      <c r="K92" s="183">
        <f t="shared" ref="K92" si="81">STDEV(I92:I93)</f>
        <v>2.1213203435597231E-3</v>
      </c>
    </row>
    <row r="93" spans="1:11" x14ac:dyDescent="0.25">
      <c r="A93" s="180">
        <v>40</v>
      </c>
      <c r="B93" s="180">
        <v>1250</v>
      </c>
      <c r="C93" s="180" t="s">
        <v>235</v>
      </c>
      <c r="D93" s="181">
        <v>44589.463888888888</v>
      </c>
      <c r="E93" s="180">
        <v>215</v>
      </c>
      <c r="F93" s="180">
        <v>6.7939999999999996</v>
      </c>
      <c r="G93" s="180">
        <v>225</v>
      </c>
      <c r="H93" s="180">
        <v>2.7250000000000001</v>
      </c>
      <c r="I93" s="182">
        <f t="shared" si="47"/>
        <v>4.0689999999999991</v>
      </c>
      <c r="J93" s="182"/>
      <c r="K93" s="182"/>
    </row>
    <row r="94" spans="1:11" x14ac:dyDescent="0.25">
      <c r="A94" s="180">
        <v>41</v>
      </c>
      <c r="B94" s="180">
        <v>1252</v>
      </c>
      <c r="C94" s="180" t="s">
        <v>235</v>
      </c>
      <c r="D94" s="181">
        <v>44589.464583333334</v>
      </c>
      <c r="E94" s="180">
        <v>215</v>
      </c>
      <c r="F94" s="180">
        <v>7.5049999999999999</v>
      </c>
      <c r="G94" s="180">
        <v>225</v>
      </c>
      <c r="H94" s="180">
        <v>2.9359999999999999</v>
      </c>
      <c r="I94" s="182">
        <f t="shared" si="47"/>
        <v>4.569</v>
      </c>
      <c r="J94" s="183">
        <f t="shared" ref="J94" si="82">AVERAGE(I94:I95)</f>
        <v>4.5775000000000006</v>
      </c>
      <c r="K94" s="183">
        <f t="shared" ref="K94" si="83">STDEV(I94:I95)</f>
        <v>1.2020815280171555E-2</v>
      </c>
    </row>
    <row r="95" spans="1:11" x14ac:dyDescent="0.25">
      <c r="A95" s="180">
        <v>42</v>
      </c>
      <c r="B95" s="180">
        <v>1252</v>
      </c>
      <c r="C95" s="180" t="s">
        <v>235</v>
      </c>
      <c r="D95" s="181">
        <v>44589.464583333334</v>
      </c>
      <c r="E95" s="180">
        <v>215</v>
      </c>
      <c r="F95" s="180">
        <v>7.6580000000000004</v>
      </c>
      <c r="G95" s="180">
        <v>225</v>
      </c>
      <c r="H95" s="180">
        <v>3.0720000000000001</v>
      </c>
      <c r="I95" s="182">
        <f t="shared" si="47"/>
        <v>4.5860000000000003</v>
      </c>
      <c r="J95" s="182"/>
      <c r="K95" s="182"/>
    </row>
    <row r="96" spans="1:11" x14ac:dyDescent="0.25">
      <c r="A96" s="180">
        <v>43</v>
      </c>
      <c r="B96" s="180">
        <v>1253</v>
      </c>
      <c r="C96" s="180" t="s">
        <v>235</v>
      </c>
      <c r="D96" s="181">
        <v>44589.465277777781</v>
      </c>
      <c r="E96" s="180">
        <v>215</v>
      </c>
      <c r="F96" s="180">
        <v>6.6970000000000001</v>
      </c>
      <c r="G96" s="180">
        <v>225</v>
      </c>
      <c r="H96" s="180">
        <v>2.6110000000000002</v>
      </c>
      <c r="I96" s="182">
        <f t="shared" si="47"/>
        <v>4.0860000000000003</v>
      </c>
      <c r="J96" s="183">
        <f t="shared" ref="J96" si="84">AVERAGE(I96:I97)</f>
        <v>4.0129999999999999</v>
      </c>
      <c r="K96" s="183">
        <f t="shared" ref="K96" si="85">STDEV(I96:I97)</f>
        <v>0.10323759005323588</v>
      </c>
    </row>
    <row r="97" spans="1:11" x14ac:dyDescent="0.25">
      <c r="A97" s="180">
        <v>53</v>
      </c>
      <c r="B97" s="180">
        <v>1253</v>
      </c>
      <c r="C97" s="180" t="s">
        <v>235</v>
      </c>
      <c r="D97" s="181">
        <v>44589.469444444447</v>
      </c>
      <c r="E97" s="180">
        <v>215</v>
      </c>
      <c r="F97" s="180">
        <v>6.5650000000000004</v>
      </c>
      <c r="G97" s="180">
        <v>225</v>
      </c>
      <c r="H97" s="180">
        <v>2.625</v>
      </c>
      <c r="I97" s="182">
        <f t="shared" si="47"/>
        <v>3.9400000000000004</v>
      </c>
      <c r="J97" s="182"/>
      <c r="K97" s="182"/>
    </row>
    <row r="98" spans="1:11" x14ac:dyDescent="0.25">
      <c r="A98" s="180">
        <v>45</v>
      </c>
      <c r="B98" s="180">
        <v>1254</v>
      </c>
      <c r="C98" s="180" t="s">
        <v>235</v>
      </c>
      <c r="D98" s="181">
        <v>44589.46597222222</v>
      </c>
      <c r="E98" s="180">
        <v>215</v>
      </c>
      <c r="F98" s="180">
        <v>7.2039999999999997</v>
      </c>
      <c r="G98" s="180">
        <v>225</v>
      </c>
      <c r="H98" s="180">
        <v>2.8050000000000002</v>
      </c>
      <c r="I98" s="182">
        <f t="shared" si="47"/>
        <v>4.3989999999999991</v>
      </c>
      <c r="J98" s="183">
        <f t="shared" ref="J98" si="86">AVERAGE(I98:I99)</f>
        <v>4.3744999999999994</v>
      </c>
      <c r="K98" s="183">
        <f t="shared" ref="K98" si="87">STDEV(I98:I99)</f>
        <v>3.464823227814047E-2</v>
      </c>
    </row>
    <row r="99" spans="1:11" x14ac:dyDescent="0.25">
      <c r="A99" s="180">
        <v>46</v>
      </c>
      <c r="B99" s="180">
        <v>1254</v>
      </c>
      <c r="C99" s="180" t="s">
        <v>235</v>
      </c>
      <c r="D99" s="181">
        <v>44589.46597222222</v>
      </c>
      <c r="E99" s="180">
        <v>215</v>
      </c>
      <c r="F99" s="180">
        <v>7.1710000000000003</v>
      </c>
      <c r="G99" s="180">
        <v>225</v>
      </c>
      <c r="H99" s="180">
        <v>2.8210000000000002</v>
      </c>
      <c r="I99" s="182">
        <f t="shared" si="47"/>
        <v>4.3499999999999996</v>
      </c>
      <c r="J99" s="182"/>
      <c r="K99" s="182"/>
    </row>
    <row r="100" spans="1:11" x14ac:dyDescent="0.25">
      <c r="A100" s="180">
        <v>48</v>
      </c>
      <c r="B100" s="180">
        <v>1255</v>
      </c>
      <c r="C100" s="180" t="s">
        <v>235</v>
      </c>
      <c r="D100" s="181">
        <v>44589.46597222222</v>
      </c>
      <c r="E100" s="180">
        <v>215</v>
      </c>
      <c r="F100" s="180">
        <v>6.3380000000000001</v>
      </c>
      <c r="G100" s="180">
        <v>225</v>
      </c>
      <c r="H100" s="180">
        <v>2.5299999999999998</v>
      </c>
      <c r="I100" s="182">
        <f t="shared" si="47"/>
        <v>3.8080000000000003</v>
      </c>
      <c r="J100" s="183">
        <f t="shared" ref="J100" si="88">AVERAGE(I100:I101)</f>
        <v>3.8705000000000003</v>
      </c>
      <c r="K100" s="183">
        <f t="shared" ref="K100" si="89">STDEV(I100:I101)</f>
        <v>8.8388347648318447E-2</v>
      </c>
    </row>
    <row r="101" spans="1:11" x14ac:dyDescent="0.25">
      <c r="A101" s="180">
        <v>54</v>
      </c>
      <c r="B101" s="180">
        <v>1255</v>
      </c>
      <c r="C101" s="180" t="s">
        <v>235</v>
      </c>
      <c r="D101" s="181">
        <v>44589.470138888886</v>
      </c>
      <c r="E101" s="180">
        <v>215</v>
      </c>
      <c r="F101" s="180">
        <v>6.4580000000000002</v>
      </c>
      <c r="G101" s="180">
        <v>225</v>
      </c>
      <c r="H101" s="180">
        <v>2.5249999999999999</v>
      </c>
      <c r="I101" s="182">
        <f t="shared" si="47"/>
        <v>3.9330000000000003</v>
      </c>
      <c r="J101" s="182"/>
      <c r="K101" s="182"/>
    </row>
    <row r="102" spans="1:11" x14ac:dyDescent="0.25">
      <c r="A102" s="180">
        <v>49</v>
      </c>
      <c r="B102" s="180">
        <v>1256</v>
      </c>
      <c r="C102" s="180" t="s">
        <v>235</v>
      </c>
      <c r="D102" s="181">
        <v>44589.466666666667</v>
      </c>
      <c r="E102" s="180">
        <v>215</v>
      </c>
      <c r="F102" s="180">
        <v>6.8159999999999998</v>
      </c>
      <c r="G102" s="180">
        <v>225</v>
      </c>
      <c r="H102" s="180">
        <v>2.7570000000000001</v>
      </c>
      <c r="I102" s="182">
        <f t="shared" si="47"/>
        <v>4.0589999999999993</v>
      </c>
      <c r="J102" s="183">
        <f t="shared" ref="J102" si="90">AVERAGE(I102:I103)</f>
        <v>4.1144999999999996</v>
      </c>
      <c r="K102" s="183">
        <f t="shared" ref="K102" si="91">STDEV(I102:I103)</f>
        <v>7.8488852711707233E-2</v>
      </c>
    </row>
    <row r="103" spans="1:11" x14ac:dyDescent="0.25">
      <c r="A103" s="180">
        <v>50</v>
      </c>
      <c r="B103" s="180">
        <v>1256</v>
      </c>
      <c r="C103" s="180" t="s">
        <v>235</v>
      </c>
      <c r="D103" s="181">
        <v>44589.467361111114</v>
      </c>
      <c r="E103" s="180">
        <v>215</v>
      </c>
      <c r="F103" s="180">
        <v>6.9080000000000004</v>
      </c>
      <c r="G103" s="180">
        <v>225</v>
      </c>
      <c r="H103" s="180">
        <v>2.738</v>
      </c>
      <c r="I103" s="182">
        <f t="shared" si="47"/>
        <v>4.17</v>
      </c>
      <c r="J103" s="182"/>
      <c r="K103" s="182"/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63789A-F55D-4DA5-B927-D4D472A3EFDD}">
  <ds:schemaRefs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e9322675-4e6c-4dcb-b08b-f40420b09916"/>
    <ds:schemaRef ds:uri="http://schemas.microsoft.com/office/infopath/2007/PartnerControls"/>
    <ds:schemaRef ds:uri="df38bbad-0bb0-41a7-b78f-084b382b3af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</vt:lpstr>
      <vt:lpstr>RI, nD</vt:lpstr>
      <vt:lpstr>BG, Plate 1</vt:lpstr>
      <vt:lpstr>BG, Plate 2</vt:lpstr>
      <vt:lpstr>BG, Plate 3</vt:lpstr>
      <vt:lpstr>FAN, Plate 1</vt:lpstr>
      <vt:lpstr>FAN, Plate 2</vt:lpstr>
      <vt:lpstr>FAN, Plate 3</vt:lpstr>
      <vt:lpstr>SP, %</vt:lpstr>
      <vt:lpstr>SP3</vt:lpstr>
      <vt:lpstr>Data!Print_Area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Karl Kunze</cp:lastModifiedBy>
  <cp:lastPrinted>2011-12-16T21:22:50Z</cp:lastPrinted>
  <dcterms:created xsi:type="dcterms:W3CDTF">2010-06-16T16:03:09Z</dcterms:created>
  <dcterms:modified xsi:type="dcterms:W3CDTF">2022-08-30T22:28:59Z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