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" sheetId="1" state="visible" r:id="rId2"/>
    <sheet name="RI, nD" sheetId="2" state="visible" r:id="rId3"/>
    <sheet name="BG, Plate 1" sheetId="3" state="visible" r:id="rId4"/>
    <sheet name="FAN, Plate 1" sheetId="4" state="visible" r:id="rId5"/>
    <sheet name="SP, %" sheetId="5" state="visible" r:id="rId6"/>
  </sheets>
  <definedNames>
    <definedName function="false" hidden="false" localSheetId="3" name="_xlnm.Print_Area" vbProcedure="false">'FAN, Plate 1'!$A$1:$T$96</definedName>
    <definedName function="false" hidden="false" localSheetId="0" name="_xlnm.Print_Area" vbProcedure="false">data!#ref!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<sst xmlns="http://schemas.openxmlformats.org/spreadsheetml/2006/main" count="340" uniqueCount="170">
  <si>
    <t xml:space="preserve">21CY Cornell Genetic Gain TB Malting</t>
  </si>
  <si>
    <t xml:space="preserve">Congress Mash Extraction</t>
  </si>
  <si>
    <t xml:space="preserve">Refractive Index, Malt Extract, Beta-Glucan, Free Amino Nitrogen, and Soluble Protein Assay Calculations Workbook</t>
  </si>
  <si>
    <t xml:space="preserve">Small Scale Assays in Microplate Format</t>
  </si>
  <si>
    <t xml:space="preserve">Small Scale "as is" </t>
  </si>
  <si>
    <t xml:space="preserve">Set #</t>
  </si>
  <si>
    <t xml:space="preserve">Extract No.</t>
  </si>
  <si>
    <t xml:space="preserve">Entry </t>
  </si>
  <si>
    <t xml:space="preserve">Treatment</t>
  </si>
  <si>
    <t xml:space="preserve">Plot No.</t>
  </si>
  <si>
    <t xml:space="preserve">Date</t>
  </si>
  <si>
    <t xml:space="preserve">ME, %</t>
  </si>
  <si>
    <t xml:space="preserve">BG, ppm</t>
  </si>
  <si>
    <t xml:space="preserve">FAN, ppm</t>
  </si>
  <si>
    <t xml:space="preserve">Wort SP, %</t>
  </si>
  <si>
    <t xml:space="preserve">Set 1</t>
  </si>
  <si>
    <t xml:space="preserve">WinterTP2-4</t>
  </si>
  <si>
    <t xml:space="preserve">TMC</t>
  </si>
  <si>
    <t xml:space="preserve">Abbreviations</t>
  </si>
  <si>
    <t xml:space="preserve">ME = Malt Extract</t>
  </si>
  <si>
    <t xml:space="preserve">RI = Refractive Index</t>
  </si>
  <si>
    <t xml:space="preserve">BG = Beta-glucan</t>
  </si>
  <si>
    <t xml:space="preserve">FAN = Free Amino Nitrogen</t>
  </si>
  <si>
    <t xml:space="preserve">SP = Malt Soluble Protein</t>
  </si>
  <si>
    <t xml:space="preserve">Stdev = Standard Deviation</t>
  </si>
  <si>
    <t xml:space="preserve">SC = Small Scale Congress Mash (0.1875 g + 1.5 ml water)</t>
  </si>
  <si>
    <t xml:space="preserve">FS = Full Scale Congress Mash (25 g + 200 ml water)</t>
  </si>
  <si>
    <t xml:space="preserve">WinterTP1-4</t>
  </si>
  <si>
    <t xml:space="preserve">7307 rpt</t>
  </si>
  <si>
    <t xml:space="preserve">WinterTP2-1</t>
  </si>
  <si>
    <t xml:space="preserve">WinterTP2-2</t>
  </si>
  <si>
    <t xml:space="preserve">6286 rpt</t>
  </si>
  <si>
    <t xml:space="preserve">Refractive Index Measurements: duplicate extracts.</t>
  </si>
  <si>
    <t xml:space="preserve">Protocol:  </t>
  </si>
  <si>
    <t xml:space="preserve">Load 60 ul of thoroughly mixed sample making sure to completely cover the prism. Close lid and measure refractive index</t>
  </si>
  <si>
    <t xml:space="preserve">Date: </t>
  </si>
  <si>
    <t xml:space="preserve">by pressing &lt;Measure&gt; on the refractometer.  Once you have recorded the measument (via LabX direct DE/RE), aspirate sample.</t>
  </si>
  <si>
    <t xml:space="preserve">Technician:</t>
  </si>
  <si>
    <t xml:space="preserve">Andy</t>
  </si>
  <si>
    <t xml:space="preserve"> &lt;---Please initial</t>
  </si>
  <si>
    <t xml:space="preserve">Carefully rinse prism with MilliQ-water and aspirate the water.  With Kimwipe, remove any traces of residual liquid from the prism. </t>
  </si>
  <si>
    <t xml:space="preserve">Notes: </t>
  </si>
  <si>
    <t xml:space="preserve">Instrument ID: RE-50 Refractometer; </t>
  </si>
  <si>
    <t xml:space="preserve">Load the next sample and repeat the process detailed above.</t>
  </si>
  <si>
    <t xml:space="preserve">an R5 Refractometer</t>
  </si>
  <si>
    <t xml:space="preserve">Re-analyze any samples that have a standard deviation greater than 0.00010.</t>
  </si>
  <si>
    <t xml:space="preserve">Step 1</t>
  </si>
  <si>
    <t xml:space="preserve">Type in the RI value starting from Sample 1, into the cell below </t>
  </si>
  <si>
    <t xml:space="preserve">Step 2</t>
  </si>
  <si>
    <t xml:space="preserve">Calculate the amount of malt extract in the sample using </t>
  </si>
  <si>
    <t xml:space="preserve">Step 3</t>
  </si>
  <si>
    <t xml:space="preserve">Data Summary:  transfer ME data, below, to the "Data" worksheet.</t>
  </si>
  <si>
    <t xml:space="preserve">and calculate the mean and deviation for each sample.</t>
  </si>
  <si>
    <t xml:space="preserve">the following formula:     </t>
  </si>
  <si>
    <t xml:space="preserve">ME = (RI - 1.33329) * 6154</t>
  </si>
  <si>
    <t xml:space="preserve">Refractive Index, nD</t>
  </si>
  <si>
    <t xml:space="preserve">RI, (Overall)</t>
  </si>
  <si>
    <t xml:space="preserve">Malt Extract, %</t>
  </si>
  <si>
    <t xml:space="preserve">ME Mean</t>
  </si>
  <si>
    <t xml:space="preserve">Copy the ME mean and standard deviation values (Step 3) into the Data worksheet.</t>
  </si>
  <si>
    <t xml:space="preserve">Enter Here</t>
  </si>
  <si>
    <t xml:space="preserve">Enter here</t>
  </si>
  <si>
    <t xml:space="preserve">RE50</t>
  </si>
  <si>
    <t xml:space="preserve">R5</t>
  </si>
  <si>
    <t xml:space="preserve">Mean</t>
  </si>
  <si>
    <t xml:space="preserve">Stdev</t>
  </si>
  <si>
    <t xml:space="preserve">a.  Highlight cells.</t>
  </si>
  <si>
    <r>
      <rPr>
        <sz val="11"/>
        <rFont val="Calibri"/>
        <family val="2"/>
        <charset val="1"/>
      </rPr>
      <t xml:space="preserve">b.  Right mouse click, select </t>
    </r>
    <r>
      <rPr>
        <i val="true"/>
        <sz val="11"/>
        <rFont val="Calibri"/>
        <family val="2"/>
        <charset val="1"/>
      </rPr>
      <t xml:space="preserve">Copy</t>
    </r>
    <r>
      <rPr>
        <sz val="11"/>
        <rFont val="Calibri"/>
        <family val="2"/>
        <charset val="1"/>
      </rPr>
      <t xml:space="preserve">.</t>
    </r>
  </si>
  <si>
    <t xml:space="preserve">c.  Go to the Data worksheet and place cursor in the ME "Paste Here" cell. </t>
  </si>
  <si>
    <r>
      <rPr>
        <sz val="11"/>
        <rFont val="Calibri"/>
        <family val="2"/>
        <charset val="1"/>
      </rPr>
      <t xml:space="preserve">d.  Right mouse click and select </t>
    </r>
    <r>
      <rPr>
        <i val="true"/>
        <sz val="11"/>
        <rFont val="Calibri"/>
        <family val="2"/>
        <charset val="1"/>
      </rPr>
      <t xml:space="preserve">Paste Special &gt; Values &gt; OK.</t>
    </r>
  </si>
  <si>
    <t xml:space="preserve">Reference: </t>
  </si>
  <si>
    <t xml:space="preserve">Schmitt, M.R. a d A.D Budde. Makimg the cut: optioms for making initial evaluations of </t>
  </si>
  <si>
    <r>
      <rPr>
        <sz val="11"/>
        <rFont val="Calibri"/>
        <family val="2"/>
        <charset val="1"/>
      </rPr>
      <t xml:space="preserve">malting quality in barley. </t>
    </r>
    <r>
      <rPr>
        <i val="true"/>
        <sz val="11"/>
        <rFont val="Calibri"/>
        <family val="2"/>
        <charset val="1"/>
      </rPr>
      <t xml:space="preserve">J. Am. Soc. Brew. Chem.</t>
    </r>
    <r>
      <rPr>
        <sz val="11"/>
        <rFont val="Calibri"/>
        <family val="2"/>
        <charset val="1"/>
      </rPr>
      <t xml:space="preserve"> 68; 183-194. 2010</t>
    </r>
  </si>
  <si>
    <t xml:space="preserve">B-glucan Assay:  duplicate extracts and triplicate readings per sample.</t>
  </si>
  <si>
    <t xml:space="preserve">Protocol: </t>
  </si>
  <si>
    <r>
      <rPr>
        <b val="true"/>
        <u val="single"/>
        <sz val="11"/>
        <rFont val="Calibri"/>
        <family val="2"/>
        <charset val="1"/>
      </rPr>
      <t xml:space="preserve">Dilution Plate</t>
    </r>
    <r>
      <rPr>
        <b val="true"/>
        <sz val="11"/>
        <rFont val="Calibri"/>
        <family val="2"/>
        <charset val="1"/>
      </rPr>
      <t xml:space="preserve">: Into a 96-well v-bottom plate transfer 160 ul of H2O+FFD6 solution. Next transfer 32 ul of thoroughly mixed</t>
    </r>
  </si>
  <si>
    <t xml:space="preserve">Plate No: </t>
  </si>
  <si>
    <t xml:space="preserve">standard or wort. Cover the plate with plastic lid and shake for 10 sec in Orbital shaker.</t>
  </si>
  <si>
    <r>
      <rPr>
        <b val="true"/>
        <u val="single"/>
        <sz val="11"/>
        <rFont val="Calibri"/>
        <family val="2"/>
        <charset val="1"/>
      </rPr>
      <t xml:space="preserve">Reaction Plate</t>
    </r>
    <r>
      <rPr>
        <b val="true"/>
        <sz val="11"/>
        <rFont val="Calibri"/>
        <family val="2"/>
        <charset val="1"/>
      </rPr>
      <t xml:space="preserve">: Shake the dilution plate and into a 96-well black flat bottom plate, transfer 23 ul of standard or wort </t>
    </r>
  </si>
  <si>
    <t xml:space="preserve">Technician: </t>
  </si>
  <si>
    <t xml:space="preserve">in triplicate followed by 140 ul of Calcofluor. Shake for 10 sec in Orbital shaker.</t>
  </si>
  <si>
    <t xml:space="preserve">Instrument ID: SpectraMax GEMINI XS Fluorometer    Software: SoftMax Pro v5.2</t>
  </si>
  <si>
    <t xml:space="preserve">Make sure there are no bubbles in the wells and read plate at: Exitation: 365 nm, Emission: 425nm, Cutoff: 420 nm.</t>
  </si>
  <si>
    <t xml:space="preserve">Exitation: 365 nm, Emission: 425nm, Cutoff: 420 nm.</t>
  </si>
  <si>
    <t xml:space="preserve">ppm = mg/ L</t>
  </si>
  <si>
    <t xml:space="preserve">Step 1 </t>
  </si>
  <si>
    <t xml:space="preserve">Note plate layout:</t>
  </si>
  <si>
    <t xml:space="preserve">Standards (Beta-glucan, ppm)</t>
  </si>
  <si>
    <t xml:space="preserve">Sample No.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</si>
  <si>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</si>
  <si>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</si>
  <si>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</si>
  <si>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</si>
  <si>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</si>
  <si>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</si>
  <si>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</si>
  <si>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</si>
  <si>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Into the "Paste Here" cell; copy the data from SoftMax Pro. </t>
  </si>
  <si>
    <t xml:space="preserve">Raw data obtained from SoftMax Pro:</t>
  </si>
  <si>
    <t xml:space="preserve">Temperature(°C)</t>
  </si>
  <si>
    <t xml:space="preserve">Compute the average Relative Fluorescence Units for the three replicate readings obtained from Step 2</t>
  </si>
  <si>
    <t xml:space="preserve">Mean RFU of the three readings per sample (use values from Step 2)</t>
  </si>
  <si>
    <t xml:space="preserve">Calibration Standards: wells 1 to 3</t>
  </si>
  <si>
    <t xml:space="preserve">Unknowns: wells 4 to 6</t>
  </si>
  <si>
    <t xml:space="preserve">Unknowns: wells 7 to 9</t>
  </si>
  <si>
    <t xml:space="preserve">Unknowns: wells 10 to 12</t>
  </si>
  <si>
    <t xml:space="preserve">Step 4</t>
  </si>
  <si>
    <t xml:space="preserve">Background correction.  Formula = Sample Mean RFU (obtained from step 3) - 0 ppm Standard Mean RFU (obtained from step 3)</t>
  </si>
  <si>
    <t xml:space="preserve">Sample RFU mean with background correction:</t>
  </si>
  <si>
    <t xml:space="preserve">B-glucan, ppm</t>
  </si>
  <si>
    <t xml:space="preserve">RFU Background Removed</t>
  </si>
  <si>
    <t xml:space="preserve">Step 5</t>
  </si>
  <si>
    <t xml:space="preserve">Construct a plot of the response values vs. the concentration of the calibration standards. Fit a linear regression to determine the BG value for each sample.</t>
  </si>
  <si>
    <t xml:space="preserve">Step 5b</t>
  </si>
  <si>
    <t xml:space="preserve">Type in the slope and intercept of the regression line.</t>
  </si>
  <si>
    <t xml:space="preserve">Slope =</t>
  </si>
  <si>
    <t xml:space="preserve">Intercept =</t>
  </si>
  <si>
    <t xml:space="preserve">Place plot here.</t>
  </si>
  <si>
    <r>
      <rPr>
        <b val="true"/>
        <u val="single"/>
        <sz val="11"/>
        <rFont val="Calibri"/>
        <family val="2"/>
        <charset val="1"/>
      </rPr>
      <t xml:space="preserve">Note:</t>
    </r>
    <r>
      <rPr>
        <b val="true"/>
        <sz val="11"/>
        <rFont val="Calibri"/>
        <family val="2"/>
        <charset val="1"/>
      </rPr>
      <t xml:space="preserve"> </t>
    </r>
  </si>
  <si>
    <t xml:space="preserve">To fit linear regression:  highligth the graph </t>
  </si>
  <si>
    <t xml:space="preserve">and click on "Layout" tab, click on "Trendline",</t>
  </si>
  <si>
    <t xml:space="preserve">* * Make sure to label your title and axes.</t>
  </si>
  <si>
    <t xml:space="preserve">click on "Linear Trendline."</t>
  </si>
  <si>
    <t xml:space="preserve">Step 6</t>
  </si>
  <si>
    <t xml:space="preserve">Apply linear regression equation to each sample RFU mean (values from step 4) using the following formula: </t>
  </si>
  <si>
    <t xml:space="preserve">    BG, ppm = [ OD (from step 4) - Intercept (from step 5) ] ÷ Slope (from step 5)</t>
  </si>
  <si>
    <t xml:space="preserve">B-glucan, ppm (as is)</t>
  </si>
  <si>
    <t xml:space="preserve">Standards</t>
  </si>
  <si>
    <t xml:space="preserve">ppm</t>
  </si>
  <si>
    <t xml:space="preserve">Step 7</t>
  </si>
  <si>
    <t xml:space="preserve">Copy the BG mean and standard deviation values (Step 6) into the Data worksheet.</t>
  </si>
  <si>
    <t xml:space="preserve">c.  Go to the Data worksheet and place cursor in the BG "Paste Here" cell. </t>
  </si>
  <si>
    <t xml:space="preserve">FAN Assay: duplicate extracts and triplicate readings per sample.</t>
  </si>
  <si>
    <t xml:space="preserve">Protocol</t>
  </si>
  <si>
    <t xml:space="preserve">Small Scale Skalar Method in Microplate Format</t>
  </si>
  <si>
    <r>
      <rPr>
        <b val="true"/>
        <u val="single"/>
        <sz val="11"/>
        <rFont val="Calibri"/>
        <family val="2"/>
        <charset val="1"/>
      </rPr>
      <t xml:space="preserve">Dilution Plate:</t>
    </r>
    <r>
      <rPr>
        <b val="true"/>
        <sz val="11"/>
        <rFont val="Calibri"/>
        <family val="2"/>
        <charset val="1"/>
      </rPr>
      <t xml:space="preserve">  Into a 96-well v-bottom plate, transfer 189 ul of H</t>
    </r>
    <r>
      <rPr>
        <b val="true"/>
        <vertAlign val="subscript"/>
        <sz val="11"/>
        <rFont val="Calibri"/>
        <family val="2"/>
        <charset val="1"/>
      </rPr>
      <t xml:space="preserve">2</t>
    </r>
    <r>
      <rPr>
        <b val="true"/>
        <sz val="11"/>
        <rFont val="Calibri"/>
        <family val="2"/>
        <charset val="1"/>
      </rPr>
      <t xml:space="preserve">O-Brij solution followed by 11.5 ul of standard or wort. Cover plate and shake.</t>
    </r>
  </si>
  <si>
    <r>
      <rPr>
        <b val="true"/>
        <u val="single"/>
        <sz val="11"/>
        <rFont val="Calibri"/>
        <family val="2"/>
        <charset val="1"/>
      </rPr>
      <t xml:space="preserve">Reaction Plate:</t>
    </r>
    <r>
      <rPr>
        <b val="true"/>
        <sz val="11"/>
        <rFont val="Calibri"/>
        <family val="2"/>
        <charset val="1"/>
      </rPr>
      <t xml:space="preserve">  Shake dilution plate and transfer 60 ul of ascorbic acid solution into each well of a  96-well PCR plate.</t>
    </r>
  </si>
  <si>
    <t xml:space="preserve">Plate No:</t>
  </si>
  <si>
    <t xml:space="preserve">Next, add 10 ul of diluted standard or wort in triplicate and mix. To this add 80 ul of ninhydrin solution, seal plate. Mix in orbital shaker for 10 sec. </t>
  </si>
  <si>
    <r>
      <rPr>
        <b val="true"/>
        <sz val="11"/>
        <rFont val="Calibri"/>
        <family val="2"/>
        <charset val="1"/>
      </rPr>
      <t xml:space="preserve">Incubate at </t>
    </r>
    <r>
      <rPr>
        <b val="true"/>
        <sz val="11"/>
        <color rgb="FFFF0000"/>
        <rFont val="Calibri"/>
        <family val="2"/>
        <charset val="1"/>
      </rPr>
      <t xml:space="preserve">90˚C for 15 min</t>
    </r>
    <r>
      <rPr>
        <b val="true"/>
        <sz val="11"/>
        <rFont val="Calibri"/>
        <family val="2"/>
        <charset val="1"/>
      </rPr>
      <t xml:space="preserve"> and cool for </t>
    </r>
    <r>
      <rPr>
        <b val="true"/>
        <sz val="11"/>
        <color rgb="FFFF0000"/>
        <rFont val="Calibri"/>
        <family val="2"/>
        <charset val="1"/>
      </rPr>
      <t xml:space="preserve">5 min at 20˚C</t>
    </r>
    <r>
      <rPr>
        <b val="true"/>
        <sz val="11"/>
        <rFont val="Calibri"/>
        <family val="2"/>
        <charset val="1"/>
      </rPr>
      <t xml:space="preserve"> (Mastercycler).  Remove plate, shake for 10 sec and centrifuge at 1400 rpm for 30 sec. </t>
    </r>
  </si>
  <si>
    <t xml:space="preserve">Remove seal and add 23 ul of KIO3 solution. Mix in orbital shaker for 10 sec. Transfer 100 ul or reacted mixture into a clear flat bottom 96-well plate</t>
  </si>
  <si>
    <r>
      <rPr>
        <b val="true"/>
        <sz val="11"/>
        <rFont val="Calibri"/>
        <family val="2"/>
        <charset val="1"/>
      </rPr>
      <t xml:space="preserve">Instrument ID: Spectramax 340 PC</t>
    </r>
    <r>
      <rPr>
        <b val="true"/>
        <vertAlign val="superscript"/>
        <sz val="11"/>
        <rFont val="Calibri"/>
        <family val="2"/>
        <charset val="1"/>
      </rPr>
      <t xml:space="preserve">384</t>
    </r>
    <r>
      <rPr>
        <b val="true"/>
        <sz val="11"/>
        <rFont val="Calibri"/>
        <family val="2"/>
        <charset val="1"/>
      </rPr>
      <t xml:space="preserve"> Spectrophotometer  Software: SoftMax Pro v5.2</t>
    </r>
  </si>
  <si>
    <t xml:space="preserve">Read absorbance at 570 nm.</t>
  </si>
  <si>
    <t xml:space="preserve">Endpoint; Wavelength: 570 nm</t>
  </si>
  <si>
    <t xml:space="preserve">Note plate layout, make any necessary changes.</t>
  </si>
  <si>
    <t xml:space="preserve">Standards (FAN, ppm)</t>
  </si>
  <si>
    <t xml:space="preserve">Copy the data from SoftMaxpro Into the "Paste Here" cell.</t>
  </si>
  <si>
    <t xml:space="preserve">Wavelength: 570 nm</t>
  </si>
  <si>
    <t xml:space="preserve">Compute the average OD for the three replicate readings obtained from Step 2.</t>
  </si>
  <si>
    <t xml:space="preserve">Background correction. Formula = Sample Mean OD (obtained from step 3) - 0 ppm Mean OD (obtained from step 3)</t>
  </si>
  <si>
    <t xml:space="preserve">Sample OD mean with background correction:</t>
  </si>
  <si>
    <t xml:space="preserve">OD background removed</t>
  </si>
  <si>
    <t xml:space="preserve">Step 5a</t>
  </si>
  <si>
    <t xml:space="preserve">Construct a plot of the response values vs. the concentrations of the calibration standards. Fit a linear regression to determine the FAN value for each sample.</t>
  </si>
  <si>
    <t xml:space="preserve">Apply linear regression equation to each sample OD mean (values from step 4) using the following formula: </t>
  </si>
  <si>
    <t xml:space="preserve">    FAN = [ OD mean  - intercept  ] ÷  slope</t>
  </si>
  <si>
    <t xml:space="preserve">FAN, ppm (as is)</t>
  </si>
  <si>
    <t xml:space="preserve">Copy the FAN mean and standard deviation values (Step 6) into the Data worksheet.</t>
  </si>
  <si>
    <t xml:space="preserve">c.  Go to the Data worksheet and place cursor in the FAN "Paste Here" cell. </t>
  </si>
  <si>
    <t xml:space="preserve">#</t>
  </si>
  <si>
    <t xml:space="preserve">Sample ID</t>
  </si>
  <si>
    <t xml:space="preserve">User name</t>
  </si>
  <si>
    <t xml:space="preserve">Date and Time</t>
  </si>
  <si>
    <t xml:space="preserve">1 (nm)</t>
  </si>
  <si>
    <t xml:space="preserve">1 (Abs)</t>
  </si>
  <si>
    <t xml:space="preserve">2 (nm)</t>
  </si>
  <si>
    <t xml:space="preserve">2 (Abs)</t>
  </si>
  <si>
    <t xml:space="preserve">215-225</t>
  </si>
  <si>
    <t xml:space="preserve">Blank</t>
  </si>
  <si>
    <t xml:space="preserve">Walling Lab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</si>
</sst>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m/d/yyyy"/>
    <numFmt numFmtId="167" formatCode="0.0"/>
    <numFmt numFmtId="168" formatCode="0.00"/>
    <numFmt numFmtId="169" formatCode="0.000"/>
    <numFmt numFmtId="170" formatCode="0.00000"/>
    <numFmt numFmtId="171" formatCode="General"/>
    <numFmt numFmtId="172" formatCode="0.0000"/>
    <numFmt numFmtId="173" formatCode="m/d/yyyy\ h:mm"/>
  </numFmts>
  <fonts count="2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4"/>
      <color rgb="FF0000FF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vertAlign val="subscript"/>
      <sz val="11"/>
      <name val="Calibri"/>
      <family val="2"/>
      <charset val="1"/>
    </font>
    <font>
      <b val="true"/>
      <vertAlign val="superscript"/>
      <sz val="11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4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BG Standard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'BG, Plate 1'!$C$56:$C$60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General</c:formatCode>
                <c:ptCount val="5"/>
                <c:pt idx="0">
                  <c:v>0</c:v>
                </c:pt>
                <c:pt idx="1">
                  <c:v>5442.29533333333</c:v>
                </c:pt>
                <c:pt idx="2">
                  <c:v>13277.6573333333</c:v>
                </c:pt>
                <c:pt idx="3">
                  <c:v>22223.6036666667</c:v>
                </c:pt>
                <c:pt idx="4">
                  <c:v>30554.742</c:v>
                </c:pt>
              </c:numCache>
            </c:numRef>
          </c:yVal>
          <c:smooth val="0"/>
        </c:ser>
        <c:axId val="88878663"/>
        <c:axId val="11259282"/>
      </c:scatterChart>
      <c:valAx>
        <c:axId val="88878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ppm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59282"/>
        <c:crosses val="autoZero"/>
        <c:crossBetween val="midCat"/>
      </c:valAx>
      <c:valAx>
        <c:axId val="112592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Average RFU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87866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5987350962162"/>
          <c:y val="0.424659905154211"/>
          <c:w val="0.232593535182262"/>
          <c:h val="0.17471420545254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FAN Standard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'FAN, Plate 1'!$C$53:$C$57</c:f>
              <c:numCache>
                <c:formatCode>General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General</c:formatCode>
                <c:ptCount val="5"/>
                <c:pt idx="0">
                  <c:v>0</c:v>
                </c:pt>
                <c:pt idx="1">
                  <c:v>0.0704333333333333</c:v>
                </c:pt>
                <c:pt idx="2">
                  <c:v>0.147866666666667</c:v>
                </c:pt>
                <c:pt idx="3">
                  <c:v>0.232866666666667</c:v>
                </c:pt>
                <c:pt idx="4">
                  <c:v>0.313633333333333</c:v>
                </c:pt>
              </c:numCache>
            </c:numRef>
          </c:yVal>
          <c:smooth val="0"/>
        </c:ser>
        <c:axId val="86697192"/>
        <c:axId val="85543223"/>
      </c:scatterChart>
      <c:valAx>
        <c:axId val="86697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ppm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543223"/>
        <c:crosses val="autoZero"/>
        <c:crossBetween val="midCat"/>
      </c:valAx>
      <c:valAx>
        <c:axId val="855432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Average OD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9719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85680</xdr:colOff>
      <xdr:row>66</xdr:row>
      <xdr:rowOff>47520</xdr:rowOff>
    </xdr:from>
    <xdr:to>
      <xdr:col>7</xdr:col>
      <xdr:colOff>628200</xdr:colOff>
      <xdr:row>79</xdr:row>
      <xdr:rowOff>171000</xdr:rowOff>
    </xdr:to>
    <xdr:graphicFrame>
      <xdr:nvGraphicFramePr>
        <xdr:cNvPr id="0" name="Chart 1"/>
        <xdr:cNvGraphicFramePr/>
      </xdr:nvGraphicFramePr>
      <xdr:xfrm>
        <a:off x="902160" y="12696840"/>
        <a:ext cx="531972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63</xdr:row>
      <xdr:rowOff>57240</xdr:rowOff>
    </xdr:from>
    <xdr:to>
      <xdr:col>7</xdr:col>
      <xdr:colOff>647280</xdr:colOff>
      <xdr:row>76</xdr:row>
      <xdr:rowOff>171360</xdr:rowOff>
    </xdr:to>
    <xdr:graphicFrame>
      <xdr:nvGraphicFramePr>
        <xdr:cNvPr id="1" name="Chart 1"/>
        <xdr:cNvGraphicFramePr/>
      </xdr:nvGraphicFramePr>
      <xdr:xfrm>
        <a:off x="892800" y="12201480"/>
        <a:ext cx="5277600" cy="26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9.156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3" min="2" style="1" width="10.58"/>
    <col collapsed="false" customWidth="true" hidden="false" outlineLevel="0" max="4" min="4" style="1" width="14.01"/>
    <col collapsed="false" customWidth="true" hidden="false" outlineLevel="0" max="10" min="5" style="1" width="10.71"/>
    <col collapsed="false" customWidth="true" hidden="false" outlineLevel="0" max="11" min="11" style="2" width="10.85"/>
    <col collapsed="false" customWidth="true" hidden="false" outlineLevel="0" max="17" min="12" style="1" width="10.71"/>
    <col collapsed="false" customWidth="true" hidden="false" outlineLevel="0" max="18" min="18" style="1" width="8.42"/>
    <col collapsed="false" customWidth="true" hidden="false" outlineLevel="0" max="21" min="19" style="1" width="10.71"/>
    <col collapsed="false" customWidth="false" hidden="false" outlineLevel="0" max="1024" min="22" style="1" width="9.14"/>
  </cols>
  <sheetData>
    <row r="1" s="1" customFormat="true" ht="18.75" hidden="false" customHeight="false" outlineLevel="0" collapsed="false">
      <c r="A1" s="3" t="s">
        <v>0</v>
      </c>
      <c r="C1" s="4"/>
    </row>
    <row r="2" s="1" customFormat="true" ht="7.5" hidden="false" customHeight="true" outlineLevel="0" collapsed="false">
      <c r="A2" s="5"/>
      <c r="C2" s="5"/>
    </row>
    <row r="3" s="1" customFormat="true" ht="15" hidden="false" customHeight="false" outlineLevel="0" collapsed="false">
      <c r="A3" s="6" t="s">
        <v>1</v>
      </c>
      <c r="C3" s="5"/>
    </row>
    <row r="4" s="1" customFormat="true" ht="15" hidden="false" customHeight="false" outlineLevel="0" collapsed="false">
      <c r="A4" s="6" t="s">
        <v>2</v>
      </c>
      <c r="C4" s="6"/>
    </row>
    <row r="5" s="1" customFormat="true" ht="15" hidden="false" customHeight="false" outlineLevel="0" collapsed="false">
      <c r="A5" s="6" t="s">
        <v>3</v>
      </c>
      <c r="C5" s="6"/>
    </row>
    <row r="6" s="6" customFormat="true" ht="15" hidden="false" customHeight="false" outlineLevel="0" collapsed="false">
      <c r="E6" s="7"/>
      <c r="F6" s="7"/>
      <c r="K6" s="7"/>
      <c r="L6" s="8"/>
      <c r="M6" s="9"/>
      <c r="N6" s="9"/>
      <c r="O6" s="9"/>
      <c r="P6" s="9"/>
      <c r="Q6" s="8"/>
      <c r="R6" s="8"/>
      <c r="S6" s="8"/>
    </row>
    <row r="7" s="6" customFormat="true" ht="16.5" hidden="false" customHeight="true" outlineLevel="0" collapsed="false">
      <c r="G7" s="10" t="s">
        <v>4</v>
      </c>
      <c r="H7" s="10"/>
      <c r="I7" s="10"/>
      <c r="J7" s="10"/>
      <c r="K7" s="7"/>
      <c r="L7" s="8"/>
      <c r="M7" s="9"/>
      <c r="N7" s="9"/>
      <c r="O7" s="9"/>
      <c r="P7" s="9"/>
      <c r="Q7" s="8"/>
      <c r="R7" s="8"/>
      <c r="S7" s="8"/>
    </row>
    <row r="8" s="6" customFormat="true" ht="17.25" hidden="false" customHeight="true" outlineLevel="0" collapsed="false">
      <c r="A8" s="11" t="s">
        <v>5</v>
      </c>
      <c r="B8" s="12" t="s">
        <v>6</v>
      </c>
      <c r="C8" s="12" t="s">
        <v>7</v>
      </c>
      <c r="D8" s="12" t="s">
        <v>8</v>
      </c>
      <c r="E8" s="13" t="s">
        <v>9</v>
      </c>
      <c r="F8" s="13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M8" s="14"/>
      <c r="N8" s="14"/>
      <c r="O8" s="14"/>
      <c r="P8" s="14"/>
      <c r="Q8" s="8"/>
      <c r="R8" s="8"/>
      <c r="S8" s="8"/>
    </row>
    <row r="9" customFormat="false" ht="15" hidden="false" customHeight="true" outlineLevel="0" collapsed="false">
      <c r="A9" s="15" t="s">
        <v>15</v>
      </c>
      <c r="B9" s="16" t="n">
        <v>1</v>
      </c>
      <c r="C9" s="16"/>
      <c r="D9" s="17" t="s">
        <v>16</v>
      </c>
      <c r="E9" s="18" t="s">
        <v>17</v>
      </c>
      <c r="F9" s="19" t="n">
        <v>44624</v>
      </c>
      <c r="G9" s="20" t="n">
        <f aca="false">'RI, nD'!N17</f>
        <v>81.6328099999998</v>
      </c>
      <c r="H9" s="21" t="n">
        <f aca="false">'BG, Plate 1'!G89</f>
        <v>138.52532812948</v>
      </c>
      <c r="I9" s="21" t="n">
        <f aca="false">'FAN, Plate 1'!G86</f>
        <v>222</v>
      </c>
      <c r="J9" s="22" t="n">
        <v>4.7925</v>
      </c>
      <c r="L9" s="23" t="s">
        <v>18</v>
      </c>
      <c r="M9" s="20"/>
      <c r="N9" s="21"/>
      <c r="O9" s="21"/>
      <c r="P9" s="20"/>
      <c r="Q9" s="24"/>
      <c r="R9" s="20"/>
      <c r="S9" s="25"/>
    </row>
    <row r="10" customFormat="false" ht="15" hidden="false" customHeight="false" outlineLevel="0" collapsed="false">
      <c r="A10" s="15"/>
      <c r="B10" s="16" t="n">
        <v>2</v>
      </c>
      <c r="C10" s="16"/>
      <c r="D10" s="17" t="s">
        <v>16</v>
      </c>
      <c r="E10" s="18" t="n">
        <v>7318</v>
      </c>
      <c r="F10" s="19" t="n">
        <v>44624</v>
      </c>
      <c r="G10" s="20" t="n">
        <f aca="false">'RI, nD'!N18</f>
        <v>78.9250499999999</v>
      </c>
      <c r="H10" s="21" t="n">
        <f aca="false">'BG, Plate 1'!G90</f>
        <v>25.0139340017888</v>
      </c>
      <c r="I10" s="21" t="n">
        <f aca="false">'FAN, Plate 1'!G87</f>
        <v>164.969696969697</v>
      </c>
      <c r="J10" s="22" t="n">
        <v>4.064</v>
      </c>
      <c r="L10" s="26" t="s">
        <v>19</v>
      </c>
      <c r="M10" s="20"/>
      <c r="N10" s="21"/>
      <c r="O10" s="21"/>
      <c r="P10" s="20"/>
      <c r="Q10" s="24"/>
      <c r="R10" s="20"/>
      <c r="S10" s="25"/>
    </row>
    <row r="11" customFormat="false" ht="15" hidden="false" customHeight="false" outlineLevel="0" collapsed="false">
      <c r="A11" s="15"/>
      <c r="B11" s="16" t="n">
        <v>3</v>
      </c>
      <c r="C11" s="16"/>
      <c r="D11" s="17" t="s">
        <v>16</v>
      </c>
      <c r="E11" s="27" t="n">
        <v>7319</v>
      </c>
      <c r="F11" s="19" t="n">
        <v>44624</v>
      </c>
      <c r="G11" s="20" t="n">
        <f aca="false">'RI, nD'!N19</f>
        <v>80.09431</v>
      </c>
      <c r="H11" s="21" t="n">
        <f aca="false">'BG, Plate 1'!G91</f>
        <v>799.354225777047</v>
      </c>
      <c r="I11" s="21" t="n">
        <f aca="false">'FAN, Plate 1'!G88</f>
        <v>112.212121212121</v>
      </c>
      <c r="J11" s="28" t="n">
        <v>2.831</v>
      </c>
      <c r="L11" s="26" t="s">
        <v>20</v>
      </c>
      <c r="M11" s="20"/>
      <c r="N11" s="21"/>
      <c r="O11" s="21"/>
      <c r="P11" s="20"/>
      <c r="Q11" s="24"/>
      <c r="R11" s="20"/>
      <c r="S11" s="25"/>
    </row>
    <row r="12" customFormat="false" ht="15" hidden="false" customHeight="false" outlineLevel="0" collapsed="false">
      <c r="A12" s="15"/>
      <c r="B12" s="16" t="n">
        <v>4</v>
      </c>
      <c r="C12" s="16"/>
      <c r="D12" s="17" t="s">
        <v>16</v>
      </c>
      <c r="E12" s="27" t="n">
        <v>7323</v>
      </c>
      <c r="F12" s="19" t="n">
        <v>44624</v>
      </c>
      <c r="G12" s="20" t="n">
        <f aca="false">'RI, nD'!N20</f>
        <v>79.5096799999996</v>
      </c>
      <c r="H12" s="21" t="n">
        <f aca="false">'BG, Plate 1'!G92</f>
        <v>15.9105673312705</v>
      </c>
      <c r="I12" s="21" t="n">
        <f aca="false">'FAN, Plate 1'!G89</f>
        <v>189.30303030303</v>
      </c>
      <c r="J12" s="28" t="n">
        <v>4.218</v>
      </c>
      <c r="L12" s="29" t="s">
        <v>21</v>
      </c>
      <c r="M12" s="20"/>
      <c r="N12" s="21"/>
      <c r="O12" s="21"/>
      <c r="P12" s="20"/>
      <c r="Q12" s="24"/>
      <c r="R12" s="20"/>
      <c r="S12" s="25"/>
    </row>
    <row r="13" customFormat="false" ht="15" hidden="false" customHeight="false" outlineLevel="0" collapsed="false">
      <c r="A13" s="15"/>
      <c r="B13" s="16" t="n">
        <v>5</v>
      </c>
      <c r="C13" s="16"/>
      <c r="D13" s="17" t="s">
        <v>16</v>
      </c>
      <c r="E13" s="27" t="n">
        <v>7325</v>
      </c>
      <c r="F13" s="19" t="n">
        <v>44624</v>
      </c>
      <c r="G13" s="20" t="n">
        <f aca="false">'RI, nD'!N21</f>
        <v>80.3097000000001</v>
      </c>
      <c r="H13" s="21" t="n">
        <f aca="false">'BG, Plate 1'!G93</f>
        <v>109.055855832723</v>
      </c>
      <c r="I13" s="21" t="n">
        <f aca="false">'FAN, Plate 1'!G90</f>
        <v>135.545454545455</v>
      </c>
      <c r="J13" s="28" t="n">
        <v>3.4945</v>
      </c>
      <c r="L13" s="26" t="s">
        <v>22</v>
      </c>
      <c r="M13" s="20"/>
      <c r="N13" s="21"/>
      <c r="O13" s="21"/>
      <c r="P13" s="20"/>
      <c r="Q13" s="24"/>
      <c r="R13" s="20"/>
      <c r="S13" s="25"/>
    </row>
    <row r="14" customFormat="false" ht="15" hidden="false" customHeight="false" outlineLevel="0" collapsed="false">
      <c r="A14" s="15"/>
      <c r="B14" s="16" t="n">
        <v>6</v>
      </c>
      <c r="C14" s="16"/>
      <c r="D14" s="17" t="s">
        <v>16</v>
      </c>
      <c r="E14" s="27" t="n">
        <v>7331</v>
      </c>
      <c r="F14" s="19" t="n">
        <v>44624</v>
      </c>
      <c r="G14" s="20" t="n">
        <f aca="false">'RI, nD'!N22</f>
        <v>79.1096700000004</v>
      </c>
      <c r="H14" s="21" t="n">
        <f aca="false">'BG, Plate 1'!G94</f>
        <v>39.7202458135941</v>
      </c>
      <c r="I14" s="21" t="n">
        <f aca="false">'FAN, Plate 1'!G91</f>
        <v>153.484848484848</v>
      </c>
      <c r="J14" s="28" t="n">
        <v>3.7505</v>
      </c>
      <c r="L14" s="26" t="s">
        <v>23</v>
      </c>
      <c r="M14" s="20"/>
      <c r="N14" s="21"/>
      <c r="O14" s="21"/>
      <c r="P14" s="20"/>
      <c r="Q14" s="24"/>
      <c r="R14" s="20"/>
      <c r="S14" s="25"/>
    </row>
    <row r="15" customFormat="false" ht="15" hidden="false" customHeight="false" outlineLevel="0" collapsed="false">
      <c r="A15" s="15"/>
      <c r="B15" s="16" t="n">
        <v>7</v>
      </c>
      <c r="C15" s="16"/>
      <c r="D15" s="17" t="s">
        <v>16</v>
      </c>
      <c r="E15" s="27" t="n">
        <v>7335</v>
      </c>
      <c r="F15" s="19" t="n">
        <v>44624</v>
      </c>
      <c r="G15" s="20" t="n">
        <f aca="false">'RI, nD'!N23</f>
        <v>80.9866399999997</v>
      </c>
      <c r="H15" s="21" t="n">
        <f aca="false">'BG, Plate 1'!G95</f>
        <v>36.8157168350643</v>
      </c>
      <c r="I15" s="21" t="n">
        <f aca="false">'FAN, Plate 1'!G92</f>
        <v>165.909090909091</v>
      </c>
      <c r="J15" s="28" t="n">
        <v>4.0735</v>
      </c>
      <c r="L15" s="30" t="s">
        <v>24</v>
      </c>
      <c r="M15" s="20"/>
      <c r="N15" s="21"/>
      <c r="O15" s="21"/>
      <c r="P15" s="20"/>
      <c r="Q15" s="24"/>
      <c r="R15" s="20"/>
      <c r="S15" s="25"/>
    </row>
    <row r="16" customFormat="false" ht="15" hidden="false" customHeight="false" outlineLevel="0" collapsed="false">
      <c r="A16" s="15"/>
      <c r="B16" s="16" t="n">
        <v>8</v>
      </c>
      <c r="C16" s="16"/>
      <c r="D16" s="17" t="s">
        <v>16</v>
      </c>
      <c r="E16" s="27" t="n">
        <v>7337</v>
      </c>
      <c r="F16" s="19" t="n">
        <v>44624</v>
      </c>
      <c r="G16" s="20" t="n">
        <f aca="false">'RI, nD'!N24</f>
        <v>81.2635700000001</v>
      </c>
      <c r="H16" s="21" t="n">
        <f aca="false">'BG, Plate 1'!G96</f>
        <v>14.7154870267425</v>
      </c>
      <c r="I16" s="21" t="n">
        <f aca="false">'FAN, Plate 1'!G93</f>
        <v>154.575757575758</v>
      </c>
      <c r="J16" s="28" t="n">
        <v>3.7335</v>
      </c>
      <c r="L16" s="26" t="s">
        <v>25</v>
      </c>
      <c r="M16" s="20"/>
      <c r="N16" s="21"/>
      <c r="O16" s="21"/>
      <c r="P16" s="20"/>
      <c r="Q16" s="24"/>
      <c r="R16" s="20"/>
      <c r="S16" s="25"/>
    </row>
    <row r="17" customFormat="false" ht="15" hidden="false" customHeight="false" outlineLevel="0" collapsed="false">
      <c r="A17" s="15"/>
      <c r="B17" s="16" t="n">
        <v>9</v>
      </c>
      <c r="C17" s="16"/>
      <c r="D17" s="17" t="s">
        <v>16</v>
      </c>
      <c r="E17" s="27" t="n">
        <v>7338</v>
      </c>
      <c r="F17" s="19" t="n">
        <v>44624</v>
      </c>
      <c r="G17" s="20" t="n">
        <f aca="false">'RI, nD'!N25</f>
        <v>81.0481800000001</v>
      </c>
      <c r="H17" s="21" t="n">
        <f aca="false">'BG, Plate 1'!G97</f>
        <v>40.300706542904</v>
      </c>
      <c r="I17" s="21" t="n">
        <f aca="false">'FAN, Plate 1'!G94</f>
        <v>146.69696969697</v>
      </c>
      <c r="J17" s="28" t="n">
        <v>4.088</v>
      </c>
      <c r="L17" s="29" t="s">
        <v>26</v>
      </c>
      <c r="M17" s="20"/>
      <c r="N17" s="21"/>
      <c r="O17" s="21"/>
      <c r="P17" s="20"/>
      <c r="Q17" s="24"/>
      <c r="R17" s="20"/>
      <c r="S17" s="25"/>
    </row>
    <row r="18" customFormat="false" ht="15" hidden="false" customHeight="false" outlineLevel="0" collapsed="false">
      <c r="A18" s="15"/>
      <c r="B18" s="16" t="n">
        <v>10</v>
      </c>
      <c r="C18" s="16"/>
      <c r="D18" s="17" t="s">
        <v>16</v>
      </c>
      <c r="E18" s="27" t="n">
        <v>7341</v>
      </c>
      <c r="F18" s="19" t="n">
        <v>44624</v>
      </c>
      <c r="G18" s="20" t="n">
        <f aca="false">'RI, nD'!N26</f>
        <v>80.7404799999994</v>
      </c>
      <c r="H18" s="21" t="n">
        <f aca="false">'BG, Plate 1'!G98</f>
        <v>77.7202030187484</v>
      </c>
      <c r="I18" s="21" t="n">
        <f aca="false">'FAN, Plate 1'!G95</f>
        <v>132.727272727273</v>
      </c>
      <c r="J18" s="28" t="n">
        <v>3.3755</v>
      </c>
      <c r="M18" s="20"/>
      <c r="N18" s="21"/>
      <c r="O18" s="21"/>
      <c r="P18" s="20"/>
      <c r="Q18" s="24"/>
      <c r="R18" s="20"/>
      <c r="S18" s="25"/>
    </row>
    <row r="19" customFormat="false" ht="15" hidden="false" customHeight="false" outlineLevel="0" collapsed="false">
      <c r="A19" s="15"/>
      <c r="B19" s="16" t="n">
        <v>11</v>
      </c>
      <c r="C19" s="16"/>
      <c r="D19" s="17" t="s">
        <v>16</v>
      </c>
      <c r="E19" s="27" t="n">
        <v>7347</v>
      </c>
      <c r="F19" s="19" t="n">
        <v>44624</v>
      </c>
      <c r="G19" s="20" t="n">
        <f aca="false">'RI, nD'!N27</f>
        <v>81.4174199999998</v>
      </c>
      <c r="H19" s="21" t="n">
        <f aca="false">'BG, Plate 1'!G99</f>
        <v>44.6044087250133</v>
      </c>
      <c r="I19" s="21" t="n">
        <f aca="false">'FAN, Plate 1'!G96</f>
        <v>145.212121212121</v>
      </c>
      <c r="J19" s="28" t="n">
        <v>3.2915</v>
      </c>
      <c r="M19" s="20"/>
      <c r="N19" s="21"/>
      <c r="O19" s="21"/>
      <c r="P19" s="20"/>
      <c r="Q19" s="24"/>
      <c r="R19" s="20"/>
      <c r="S19" s="25"/>
    </row>
    <row r="20" customFormat="false" ht="15" hidden="false" customHeight="false" outlineLevel="0" collapsed="false">
      <c r="A20" s="15"/>
      <c r="B20" s="16" t="n">
        <v>12</v>
      </c>
      <c r="C20" s="16"/>
      <c r="D20" s="17" t="s">
        <v>16</v>
      </c>
      <c r="E20" s="27" t="n">
        <v>7348</v>
      </c>
      <c r="F20" s="19" t="n">
        <v>44624</v>
      </c>
      <c r="G20" s="20" t="n">
        <f aca="false">'RI, nD'!N28</f>
        <v>80.09431</v>
      </c>
      <c r="H20" s="21" t="n">
        <f aca="false">'BG, Plate 1'!G100</f>
        <v>50.8932996109949</v>
      </c>
      <c r="I20" s="21" t="n">
        <f aca="false">'FAN, Plate 1'!G97</f>
        <v>161.545454545455</v>
      </c>
      <c r="J20" s="28" t="n">
        <v>3.733</v>
      </c>
      <c r="M20" s="20"/>
      <c r="N20" s="21"/>
      <c r="O20" s="21"/>
      <c r="P20" s="20"/>
      <c r="Q20" s="24"/>
      <c r="R20" s="20"/>
      <c r="S20" s="25"/>
    </row>
    <row r="21" customFormat="false" ht="15" hidden="false" customHeight="false" outlineLevel="0" collapsed="false">
      <c r="A21" s="15"/>
      <c r="B21" s="16" t="n">
        <v>13</v>
      </c>
      <c r="C21" s="16"/>
      <c r="D21" s="17" t="s">
        <v>16</v>
      </c>
      <c r="E21" s="27" t="n">
        <v>7350</v>
      </c>
      <c r="F21" s="19" t="n">
        <v>44624</v>
      </c>
      <c r="G21" s="20" t="n">
        <f aca="false">'RI, nD'!N29</f>
        <v>78.6173499999999</v>
      </c>
      <c r="H21" s="21" t="n">
        <f aca="false">'BG, Plate 1'!G101</f>
        <v>49.0340989331245</v>
      </c>
      <c r="I21" s="21" t="n">
        <f aca="false">'FAN, Plate 1'!G98</f>
        <v>161.69696969697</v>
      </c>
      <c r="J21" s="28" t="n">
        <v>3.892</v>
      </c>
      <c r="M21" s="20"/>
      <c r="N21" s="21"/>
      <c r="O21" s="21"/>
      <c r="P21" s="20"/>
      <c r="Q21" s="31"/>
      <c r="R21" s="31"/>
      <c r="S21" s="25"/>
    </row>
    <row r="22" customFormat="false" ht="15" hidden="false" customHeight="false" outlineLevel="0" collapsed="false">
      <c r="A22" s="15"/>
      <c r="B22" s="16" t="n">
        <v>14</v>
      </c>
      <c r="C22" s="16"/>
      <c r="D22" s="17" t="s">
        <v>16</v>
      </c>
      <c r="E22" s="27" t="n">
        <v>7351</v>
      </c>
      <c r="F22" s="19" t="n">
        <v>44624</v>
      </c>
      <c r="G22" s="20" t="n">
        <f aca="false">'RI, nD'!N30</f>
        <v>81.6328099999998</v>
      </c>
      <c r="H22" s="21" t="n">
        <f aca="false">'BG, Plate 1'!G102</f>
        <v>35.8161619014605</v>
      </c>
      <c r="I22" s="21" t="n">
        <f aca="false">'FAN, Plate 1'!G99</f>
        <v>154.212121212121</v>
      </c>
      <c r="J22" s="28" t="n">
        <v>3.405</v>
      </c>
      <c r="M22" s="20"/>
      <c r="N22" s="21"/>
      <c r="O22" s="21"/>
      <c r="P22" s="20"/>
      <c r="Q22" s="31"/>
      <c r="R22" s="31"/>
      <c r="S22" s="31"/>
    </row>
    <row r="23" customFormat="false" ht="15" hidden="false" customHeight="false" outlineLevel="0" collapsed="false">
      <c r="A23" s="15"/>
      <c r="B23" s="16" t="n">
        <v>15</v>
      </c>
      <c r="C23" s="16"/>
      <c r="D23" s="17" t="s">
        <v>16</v>
      </c>
      <c r="E23" s="27" t="n">
        <v>7357</v>
      </c>
      <c r="F23" s="19" t="n">
        <v>44624</v>
      </c>
      <c r="G23" s="20" t="n">
        <f aca="false">'RI, nD'!N31</f>
        <v>82.0943599999994</v>
      </c>
      <c r="H23" s="21" t="n">
        <f aca="false">'BG, Plate 1'!G103</f>
        <v>271.778866193356</v>
      </c>
      <c r="I23" s="21" t="n">
        <f aca="false">'FAN, Plate 1'!G100</f>
        <v>145.818181818182</v>
      </c>
      <c r="J23" s="28" t="n">
        <v>3.3995</v>
      </c>
      <c r="M23" s="20"/>
      <c r="N23" s="21"/>
      <c r="O23" s="21"/>
      <c r="P23" s="20"/>
      <c r="Q23" s="31"/>
      <c r="R23" s="31"/>
      <c r="S23" s="31"/>
    </row>
    <row r="24" customFormat="false" ht="15" hidden="false" customHeight="false" outlineLevel="0" collapsed="false">
      <c r="A24" s="15"/>
      <c r="B24" s="16" t="n">
        <v>16</v>
      </c>
      <c r="C24" s="16"/>
      <c r="D24" s="17" t="s">
        <v>16</v>
      </c>
      <c r="E24" s="27" t="n">
        <v>7358</v>
      </c>
      <c r="F24" s="19" t="n">
        <v>44624</v>
      </c>
      <c r="G24" s="20" t="n">
        <f aca="false">'RI, nD'!N32</f>
        <v>81.3866499999996</v>
      </c>
      <c r="H24" s="21" t="n">
        <f aca="false">'BG, Plate 1'!G104</f>
        <v>36.4906600249065</v>
      </c>
      <c r="I24" s="21" t="n">
        <f aca="false">'FAN, Plate 1'!G101</f>
        <v>161.636363636364</v>
      </c>
      <c r="J24" s="28" t="n">
        <v>4.004</v>
      </c>
      <c r="M24" s="22"/>
      <c r="N24" s="21"/>
      <c r="O24" s="21"/>
      <c r="P24" s="20"/>
      <c r="Q24" s="31"/>
      <c r="R24" s="31"/>
      <c r="S24" s="31"/>
    </row>
    <row r="25" customFormat="false" ht="15" hidden="false" customHeight="false" outlineLevel="0" collapsed="false">
      <c r="A25" s="15"/>
      <c r="B25" s="16" t="n">
        <v>17</v>
      </c>
      <c r="C25" s="16"/>
      <c r="D25" s="17" t="s">
        <v>16</v>
      </c>
      <c r="E25" s="27" t="s">
        <v>17</v>
      </c>
      <c r="F25" s="19" t="n">
        <v>44624</v>
      </c>
      <c r="G25" s="20" t="n">
        <f aca="false">'RI, nD'!N33</f>
        <v>81.5404999999999</v>
      </c>
      <c r="H25" s="21" t="n">
        <f aca="false">'BG, Plate 1'!G105</f>
        <v>143.338357448229</v>
      </c>
      <c r="I25" s="21" t="n">
        <f aca="false">'FAN, Plate 1'!G102</f>
        <v>229.878787878788</v>
      </c>
      <c r="J25" s="28" t="n">
        <v>4.7735</v>
      </c>
      <c r="M25" s="22"/>
      <c r="N25" s="21"/>
      <c r="O25" s="21"/>
      <c r="P25" s="20"/>
      <c r="Q25" s="31"/>
      <c r="R25" s="31"/>
      <c r="S25" s="31"/>
    </row>
    <row r="26" customFormat="false" ht="15" hidden="false" customHeight="false" outlineLevel="0" collapsed="false">
      <c r="A26" s="15"/>
      <c r="B26" s="16" t="n">
        <v>18</v>
      </c>
      <c r="C26" s="16"/>
      <c r="D26" s="32" t="s">
        <v>27</v>
      </c>
      <c r="E26" s="32" t="s">
        <v>28</v>
      </c>
      <c r="F26" s="33" t="n">
        <v>44624</v>
      </c>
      <c r="G26" s="34" t="n">
        <f aca="false">'RI, nD'!N34</f>
        <v>79.6943000000001</v>
      </c>
      <c r="H26" s="35" t="n">
        <f aca="false">'BG, Plate 1'!G106</f>
        <v>320.12032198842</v>
      </c>
      <c r="I26" s="35" t="n">
        <f aca="false">'FAN, Plate 1'!G103</f>
        <v>109.272727272727</v>
      </c>
      <c r="J26" s="28" t="n">
        <v>3.297</v>
      </c>
      <c r="M26" s="28"/>
      <c r="N26" s="16"/>
      <c r="O26" s="16"/>
      <c r="P26" s="36"/>
    </row>
    <row r="27" s="38" customFormat="true" ht="15" hidden="false" customHeight="false" outlineLevel="0" collapsed="false">
      <c r="A27" s="15"/>
      <c r="B27" s="16" t="n">
        <v>19</v>
      </c>
      <c r="C27" s="16"/>
      <c r="D27" s="37" t="s">
        <v>29</v>
      </c>
      <c r="E27" s="17" t="n">
        <v>6088</v>
      </c>
      <c r="F27" s="19" t="n">
        <v>44624</v>
      </c>
      <c r="G27" s="20" t="n">
        <f aca="false">'RI, nD'!N35</f>
        <v>80.2173900000001</v>
      </c>
      <c r="H27" s="21" t="n">
        <f aca="false">'BG, Plate 1'!G107</f>
        <v>229.357135826561</v>
      </c>
      <c r="I27" s="21" t="n">
        <f aca="false">'FAN, Plate 1'!G104</f>
        <v>159.090909090909</v>
      </c>
      <c r="J27" s="22" t="n">
        <v>3.596</v>
      </c>
      <c r="M27" s="39"/>
      <c r="N27" s="37"/>
      <c r="O27" s="37"/>
      <c r="P27" s="37"/>
    </row>
    <row r="28" s="38" customFormat="true" ht="15" hidden="false" customHeight="false" outlineLevel="0" collapsed="false">
      <c r="A28" s="15"/>
      <c r="B28" s="16" t="n">
        <v>20</v>
      </c>
      <c r="C28" s="16"/>
      <c r="D28" s="37" t="s">
        <v>30</v>
      </c>
      <c r="E28" s="40" t="s">
        <v>31</v>
      </c>
      <c r="F28" s="19" t="n">
        <v>44624</v>
      </c>
      <c r="G28" s="20" t="n">
        <f aca="false">'RI, nD'!N36</f>
        <v>78.8327399999999</v>
      </c>
      <c r="H28" s="21" t="n">
        <f aca="false">'BG, Plate 1'!G108</f>
        <v>392.290953597549</v>
      </c>
      <c r="I28" s="21" t="n">
        <f aca="false">'FAN, Plate 1'!G105</f>
        <v>129.212121212121</v>
      </c>
      <c r="J28" s="17" t="n">
        <v>3.443</v>
      </c>
      <c r="M28" s="39"/>
      <c r="N28" s="37"/>
      <c r="O28" s="37"/>
      <c r="P28" s="37"/>
    </row>
    <row r="29" s="38" customFormat="true" ht="15" hidden="false" customHeight="false" outlineLevel="0" collapsed="false">
      <c r="A29" s="15"/>
      <c r="B29" s="16" t="n">
        <v>21</v>
      </c>
      <c r="C29" s="16"/>
      <c r="D29" s="37"/>
      <c r="E29" s="17"/>
      <c r="F29" s="30"/>
      <c r="G29" s="20"/>
      <c r="H29" s="21"/>
      <c r="I29" s="21"/>
      <c r="J29" s="17"/>
      <c r="M29" s="39"/>
      <c r="N29" s="37"/>
      <c r="O29" s="37"/>
      <c r="P29" s="37"/>
    </row>
    <row r="30" s="38" customFormat="true" ht="15" hidden="false" customHeight="false" outlineLevel="0" collapsed="false">
      <c r="A30" s="15"/>
      <c r="B30" s="16" t="n">
        <v>22</v>
      </c>
      <c r="C30" s="16"/>
      <c r="D30" s="37"/>
      <c r="E30" s="40"/>
      <c r="F30" s="30"/>
      <c r="G30" s="20"/>
      <c r="H30" s="21"/>
      <c r="I30" s="21"/>
      <c r="J30" s="17"/>
      <c r="M30" s="39"/>
      <c r="N30" s="37"/>
      <c r="O30" s="37"/>
      <c r="P30" s="37"/>
    </row>
    <row r="31" s="38" customFormat="true" ht="15" hidden="false" customHeight="false" outlineLevel="0" collapsed="false">
      <c r="A31" s="15"/>
      <c r="B31" s="16" t="n">
        <v>23</v>
      </c>
      <c r="C31" s="16"/>
      <c r="D31" s="37"/>
      <c r="E31" s="17"/>
      <c r="F31" s="30"/>
      <c r="G31" s="20"/>
      <c r="H31" s="21"/>
      <c r="I31" s="21"/>
      <c r="J31" s="17"/>
      <c r="M31" s="39"/>
      <c r="N31" s="37"/>
      <c r="O31" s="37"/>
      <c r="P31" s="37"/>
    </row>
    <row r="32" s="38" customFormat="true" ht="15" hidden="false" customHeight="false" outlineLevel="0" collapsed="false">
      <c r="A32" s="15"/>
      <c r="B32" s="41" t="n">
        <v>24</v>
      </c>
      <c r="C32" s="42"/>
      <c r="D32" s="43"/>
      <c r="E32" s="44"/>
      <c r="F32" s="45"/>
      <c r="G32" s="46"/>
      <c r="H32" s="47"/>
      <c r="I32" s="47"/>
      <c r="J32" s="43"/>
      <c r="M32" s="39"/>
      <c r="N32" s="37"/>
      <c r="O32" s="37"/>
      <c r="P32" s="37"/>
    </row>
  </sheetData>
  <mergeCells count="3">
    <mergeCell ref="M6:P6"/>
    <mergeCell ref="G7:J7"/>
    <mergeCell ref="A9:A3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7" activeCellId="0" sqref="B1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1.99"/>
    <col collapsed="false" customWidth="true" hidden="false" outlineLevel="0" max="3" min="3" style="1" width="11.14"/>
    <col collapsed="false" customWidth="true" hidden="false" outlineLevel="0" max="6" min="4" style="1" width="10.14"/>
    <col collapsed="false" customWidth="true" hidden="false" outlineLevel="0" max="7" min="7" style="31" width="12.29"/>
    <col collapsed="false" customWidth="true" hidden="false" outlineLevel="0" max="8" min="8" style="48" width="11.57"/>
    <col collapsed="false" customWidth="true" hidden="false" outlineLevel="0" max="10" min="9" style="1" width="10.29"/>
    <col collapsed="false" customWidth="true" hidden="false" outlineLevel="0" max="11" min="11" style="1" width="10.42"/>
    <col collapsed="false" customWidth="true" hidden="false" outlineLevel="0" max="14" min="12" style="1" width="10.14"/>
    <col collapsed="false" customWidth="true" hidden="false" outlineLevel="0" max="15" min="15" style="1" width="11.14"/>
    <col collapsed="false" customWidth="false" hidden="false" outlineLevel="0" max="16" min="16" style="1" width="9.14"/>
    <col collapsed="false" customWidth="true" hidden="false" outlineLevel="0" max="17" min="17" style="38" width="10"/>
    <col collapsed="false" customWidth="false" hidden="false" outlineLevel="0" max="18" min="18" style="1" width="9.14"/>
    <col collapsed="false" customWidth="true" hidden="false" outlineLevel="0" max="20" min="19" style="1" width="10.71"/>
    <col collapsed="false" customWidth="false" hidden="false" outlineLevel="0" max="1024" min="21" style="1" width="9.14"/>
  </cols>
  <sheetData>
    <row r="1" customFormat="false" ht="15.75" hidden="false" customHeight="false" outlineLevel="0" collapsed="false">
      <c r="A1" s="49" t="s">
        <v>32</v>
      </c>
      <c r="I1" s="6" t="s">
        <v>33</v>
      </c>
    </row>
    <row r="2" s="6" customFormat="true" ht="15" hidden="false" customHeight="false" outlineLevel="0" collapsed="false">
      <c r="C2" s="50"/>
      <c r="G2" s="8"/>
      <c r="H2" s="51"/>
      <c r="I2" s="6" t="s">
        <v>34</v>
      </c>
      <c r="Q2" s="52"/>
    </row>
    <row r="3" s="6" customFormat="true" ht="15" hidden="false" customHeight="false" outlineLevel="0" collapsed="false">
      <c r="A3" s="6" t="s">
        <v>35</v>
      </c>
      <c r="B3" s="53" t="n">
        <v>36589</v>
      </c>
      <c r="C3" s="50"/>
      <c r="G3" s="8"/>
      <c r="H3" s="51"/>
      <c r="I3" s="6" t="s">
        <v>36</v>
      </c>
      <c r="Q3" s="52"/>
    </row>
    <row r="4" s="6" customFormat="true" ht="15" hidden="false" customHeight="false" outlineLevel="0" collapsed="false">
      <c r="A4" s="54" t="s">
        <v>37</v>
      </c>
      <c r="B4" s="55" t="s">
        <v>38</v>
      </c>
      <c r="C4" s="56" t="s">
        <v>39</v>
      </c>
      <c r="G4" s="8"/>
      <c r="H4" s="51"/>
      <c r="I4" s="6" t="s">
        <v>40</v>
      </c>
      <c r="Q4" s="52"/>
    </row>
    <row r="5" s="6" customFormat="true" ht="15" hidden="false" customHeight="false" outlineLevel="0" collapsed="false">
      <c r="A5" s="6" t="s">
        <v>41</v>
      </c>
      <c r="B5" s="6" t="s">
        <v>42</v>
      </c>
      <c r="C5" s="50"/>
      <c r="G5" s="8"/>
      <c r="H5" s="51"/>
      <c r="I5" s="6" t="s">
        <v>43</v>
      </c>
      <c r="Q5" s="52"/>
    </row>
    <row r="6" s="6" customFormat="true" ht="15" hidden="false" customHeight="false" outlineLevel="0" collapsed="false">
      <c r="A6" s="54"/>
      <c r="B6" s="6" t="s">
        <v>44</v>
      </c>
      <c r="C6" s="50"/>
      <c r="G6" s="8"/>
      <c r="H6" s="51"/>
      <c r="I6" s="6" t="s">
        <v>45</v>
      </c>
      <c r="Q6" s="52"/>
    </row>
    <row r="7" s="6" customFormat="true" ht="15" hidden="false" customHeight="false" outlineLevel="0" collapsed="false">
      <c r="B7" s="29"/>
      <c r="G7" s="8"/>
      <c r="H7" s="51"/>
      <c r="Q7" s="52"/>
    </row>
    <row r="8" s="6" customFormat="true" ht="15" hidden="false" customHeight="false" outlineLevel="0" collapsed="false">
      <c r="G8" s="8"/>
      <c r="H8" s="51"/>
      <c r="Q8" s="52"/>
    </row>
    <row r="9" s="6" customFormat="true" ht="15" hidden="false" customHeight="false" outlineLevel="0" collapsed="false">
      <c r="B9" s="1"/>
      <c r="G9" s="8"/>
      <c r="H9" s="51"/>
      <c r="Q9" s="52"/>
    </row>
    <row r="10" s="6" customFormat="true" ht="15" hidden="false" customHeight="false" outlineLevel="0" collapsed="false">
      <c r="B10" s="1"/>
      <c r="G10" s="8"/>
      <c r="H10" s="51"/>
      <c r="Q10" s="52"/>
    </row>
    <row r="11" s="6" customFormat="true" ht="15" hidden="false" customHeight="false" outlineLevel="0" collapsed="false">
      <c r="B11" s="1"/>
      <c r="G11" s="8"/>
      <c r="H11" s="51"/>
      <c r="Q11" s="52"/>
    </row>
    <row r="12" s="6" customFormat="true" ht="15" hidden="false" customHeight="false" outlineLevel="0" collapsed="false">
      <c r="A12" s="6" t="s">
        <v>46</v>
      </c>
      <c r="B12" s="57" t="s">
        <v>47</v>
      </c>
      <c r="C12" s="57"/>
      <c r="D12" s="57"/>
      <c r="E12" s="57"/>
      <c r="F12" s="57"/>
      <c r="G12" s="58"/>
      <c r="H12" s="57"/>
      <c r="I12" s="57"/>
      <c r="J12" s="58" t="s">
        <v>48</v>
      </c>
      <c r="K12" s="58" t="s">
        <v>49</v>
      </c>
      <c r="L12" s="58"/>
      <c r="M12" s="58"/>
      <c r="N12" s="58"/>
      <c r="Q12" s="59" t="s">
        <v>50</v>
      </c>
      <c r="R12" s="57" t="s">
        <v>51</v>
      </c>
      <c r="S12" s="57"/>
    </row>
    <row r="13" s="6" customFormat="true" ht="15" hidden="false" customHeight="false" outlineLevel="0" collapsed="false">
      <c r="B13" s="58" t="s">
        <v>52</v>
      </c>
      <c r="C13" s="58"/>
      <c r="D13" s="58"/>
      <c r="E13" s="58"/>
      <c r="F13" s="58"/>
      <c r="G13" s="58"/>
      <c r="H13" s="58"/>
      <c r="I13" s="58"/>
      <c r="J13" s="60"/>
      <c r="K13" s="58" t="s">
        <v>53</v>
      </c>
      <c r="L13" s="58"/>
      <c r="M13" s="61" t="s">
        <v>54</v>
      </c>
      <c r="N13" s="61"/>
      <c r="Q13" s="37"/>
      <c r="R13" s="17"/>
      <c r="S13" s="31"/>
    </row>
    <row r="14" s="6" customFormat="true" ht="15" hidden="false" customHeight="false" outlineLevel="0" collapsed="false">
      <c r="B14" s="58"/>
      <c r="C14" s="58"/>
      <c r="D14" s="58"/>
      <c r="E14" s="58"/>
      <c r="F14" s="58"/>
      <c r="G14" s="58"/>
      <c r="H14" s="58"/>
      <c r="I14" s="58"/>
      <c r="J14" s="60"/>
      <c r="K14" s="58"/>
      <c r="L14" s="58"/>
      <c r="M14" s="58"/>
      <c r="N14" s="58"/>
      <c r="Q14" s="37"/>
      <c r="R14" s="17"/>
      <c r="S14" s="31"/>
    </row>
    <row r="15" customFormat="false" ht="15.75" hidden="false" customHeight="false" outlineLevel="0" collapsed="false">
      <c r="B15" s="62" t="s">
        <v>55</v>
      </c>
      <c r="C15" s="62"/>
      <c r="D15" s="62"/>
      <c r="E15" s="62"/>
      <c r="F15" s="62"/>
      <c r="G15" s="63" t="s">
        <v>56</v>
      </c>
      <c r="H15" s="63"/>
      <c r="J15" s="38"/>
      <c r="K15" s="64" t="s">
        <v>57</v>
      </c>
      <c r="L15" s="64"/>
      <c r="M15" s="64"/>
      <c r="N15" s="63" t="s">
        <v>58</v>
      </c>
      <c r="O15" s="63"/>
      <c r="P15" s="62"/>
      <c r="Q15" s="6" t="s">
        <v>59</v>
      </c>
      <c r="T15" s="63"/>
    </row>
    <row r="16" s="1" customFormat="true" ht="15.75" hidden="false" customHeight="false" outlineLevel="0" collapsed="false">
      <c r="A16" s="65" t="s">
        <v>6</v>
      </c>
      <c r="B16" s="66" t="s">
        <v>9</v>
      </c>
      <c r="C16" s="67" t="s">
        <v>60</v>
      </c>
      <c r="D16" s="67" t="s">
        <v>61</v>
      </c>
      <c r="E16" s="67" t="s">
        <v>62</v>
      </c>
      <c r="F16" s="67" t="s">
        <v>63</v>
      </c>
      <c r="G16" s="66" t="s">
        <v>64</v>
      </c>
      <c r="H16" s="66" t="s">
        <v>65</v>
      </c>
      <c r="J16" s="38"/>
      <c r="K16" s="66" t="s">
        <v>9</v>
      </c>
      <c r="L16" s="67" t="s">
        <v>62</v>
      </c>
      <c r="M16" s="67" t="s">
        <v>63</v>
      </c>
      <c r="N16" s="66" t="s">
        <v>64</v>
      </c>
      <c r="O16" s="66" t="s">
        <v>65</v>
      </c>
      <c r="R16" s="1" t="s">
        <v>66</v>
      </c>
    </row>
    <row r="17" s="1" customFormat="true" ht="15" hidden="false" customHeight="false" outlineLevel="0" collapsed="false">
      <c r="A17" s="51" t="n">
        <v>1</v>
      </c>
      <c r="B17" s="21" t="str">
        <f aca="false">Data!E9</f>
        <v>TMC</v>
      </c>
      <c r="C17" s="17" t="n">
        <v>657</v>
      </c>
      <c r="D17" s="17" t="n">
        <v>654</v>
      </c>
      <c r="E17" s="17" t="n">
        <f aca="false">1.34+(C17/100000)</f>
        <v>1.34657</v>
      </c>
      <c r="F17" s="17" t="n">
        <f aca="false">1.34+(D17/100000)</f>
        <v>1.34654</v>
      </c>
      <c r="G17" s="68" t="n">
        <f aca="false">AVERAGE(E17:F17)</f>
        <v>1.346555</v>
      </c>
      <c r="H17" s="68" t="n">
        <f aca="false">STDEV(E17:F17)</f>
        <v>2.12132034355784E-005</v>
      </c>
      <c r="J17" s="38"/>
      <c r="K17" s="17" t="str">
        <f aca="false">B17</f>
        <v>TMC</v>
      </c>
      <c r="L17" s="20" t="n">
        <f aca="false">(E17-1.33329)*6154</f>
        <v>81.7251199999997</v>
      </c>
      <c r="M17" s="20" t="n">
        <f aca="false">(F17-1.33329)*6154</f>
        <v>81.5404999999999</v>
      </c>
      <c r="N17" s="69" t="n">
        <f aca="false">AVERAGE(L17:M17)</f>
        <v>81.6328099999998</v>
      </c>
      <c r="O17" s="22" t="n">
        <f aca="false">STDEV(L17:M17)</f>
        <v>0.130546053942557</v>
      </c>
      <c r="R17" s="1" t="s">
        <v>67</v>
      </c>
    </row>
    <row r="18" s="1" customFormat="true" ht="15" hidden="false" customHeight="false" outlineLevel="0" collapsed="false">
      <c r="A18" s="51" t="n">
        <v>2</v>
      </c>
      <c r="B18" s="21" t="n">
        <f aca="false">Data!E10</f>
        <v>7318</v>
      </c>
      <c r="C18" s="17" t="n">
        <v>613</v>
      </c>
      <c r="D18" s="17" t="n">
        <v>610</v>
      </c>
      <c r="E18" s="17" t="n">
        <f aca="false">1.34+(C18/100000)</f>
        <v>1.34613</v>
      </c>
      <c r="F18" s="17" t="n">
        <f aca="false">1.34+(D18/100000)</f>
        <v>1.3461</v>
      </c>
      <c r="G18" s="68" t="n">
        <f aca="false">AVERAGE(E18:F18)</f>
        <v>1.346115</v>
      </c>
      <c r="H18" s="68" t="n">
        <f aca="false">STDEV(E18:F18)</f>
        <v>2.12132034355784E-005</v>
      </c>
      <c r="J18" s="38"/>
      <c r="K18" s="17" t="n">
        <f aca="false">B18</f>
        <v>7318</v>
      </c>
      <c r="L18" s="20" t="n">
        <f aca="false">(E18-1.33329)*6154</f>
        <v>79.0173599999998</v>
      </c>
      <c r="M18" s="20" t="n">
        <f aca="false">(F18-1.33329)*6154</f>
        <v>78.8327399999999</v>
      </c>
      <c r="N18" s="69" t="n">
        <f aca="false">AVERAGE(L18:M18)</f>
        <v>78.9250499999999</v>
      </c>
      <c r="O18" s="22" t="n">
        <f aca="false">STDEV(L18:M18)</f>
        <v>0.130546053942547</v>
      </c>
      <c r="R18" s="1" t="s">
        <v>68</v>
      </c>
    </row>
    <row r="19" s="1" customFormat="true" ht="15" hidden="false" customHeight="false" outlineLevel="0" collapsed="false">
      <c r="A19" s="51" t="n">
        <v>3</v>
      </c>
      <c r="B19" s="21" t="n">
        <f aca="false">Data!E11</f>
        <v>7319</v>
      </c>
      <c r="C19" s="17" t="n">
        <v>632</v>
      </c>
      <c r="D19" s="17" t="n">
        <v>629</v>
      </c>
      <c r="E19" s="17" t="n">
        <f aca="false">1.34+(C19/100000)</f>
        <v>1.34632</v>
      </c>
      <c r="F19" s="17" t="n">
        <f aca="false">1.34+(D19/100000)</f>
        <v>1.34629</v>
      </c>
      <c r="G19" s="68" t="n">
        <f aca="false">AVERAGE(E19:F19)</f>
        <v>1.346305</v>
      </c>
      <c r="H19" s="68" t="n">
        <f aca="false">STDEV(E19:F19)</f>
        <v>2.12132034357354E-005</v>
      </c>
      <c r="J19" s="38"/>
      <c r="K19" s="17" t="n">
        <f aca="false">B19</f>
        <v>7319</v>
      </c>
      <c r="L19" s="20" t="n">
        <f aca="false">(E19-1.33329)*6154</f>
        <v>80.1866200000006</v>
      </c>
      <c r="M19" s="20" t="n">
        <f aca="false">(F19-1.33329)*6154</f>
        <v>80.0019999999994</v>
      </c>
      <c r="N19" s="69" t="n">
        <f aca="false">AVERAGE(L19:M19)</f>
        <v>80.09431</v>
      </c>
      <c r="O19" s="22" t="n">
        <f aca="false">STDEV(L19:M19)</f>
        <v>0.130546053943521</v>
      </c>
      <c r="P19" s="70"/>
      <c r="R19" s="1" t="s">
        <v>69</v>
      </c>
    </row>
    <row r="20" customFormat="false" ht="15" hidden="false" customHeight="false" outlineLevel="0" collapsed="false">
      <c r="A20" s="51" t="n">
        <v>4</v>
      </c>
      <c r="B20" s="21" t="n">
        <f aca="false">Data!E12</f>
        <v>7323</v>
      </c>
      <c r="C20" s="17" t="n">
        <v>623</v>
      </c>
      <c r="D20" s="17" t="n">
        <v>619</v>
      </c>
      <c r="E20" s="17" t="n">
        <f aca="false">1.34+(C20/100000)</f>
        <v>1.34623</v>
      </c>
      <c r="F20" s="17" t="n">
        <f aca="false">1.34+(D20/100000)</f>
        <v>1.34619</v>
      </c>
      <c r="G20" s="68" t="n">
        <f aca="false">AVERAGE(E20:F20)</f>
        <v>1.34621</v>
      </c>
      <c r="H20" s="68" t="n">
        <f aca="false">STDEV(E20:F20)</f>
        <v>2.82842712474902E-005</v>
      </c>
      <c r="J20" s="38"/>
      <c r="K20" s="17" t="n">
        <f aca="false">B20</f>
        <v>7323</v>
      </c>
      <c r="L20" s="20" t="n">
        <f aca="false">(E20-1.33329)*6154</f>
        <v>79.6327599999997</v>
      </c>
      <c r="M20" s="20" t="n">
        <f aca="false">(F20-1.33329)*6154</f>
        <v>79.3865999999995</v>
      </c>
      <c r="N20" s="69" t="n">
        <f aca="false">AVERAGE(L20:M20)</f>
        <v>79.5096799999996</v>
      </c>
      <c r="O20" s="22" t="n">
        <f aca="false">STDEV(L20:M20)</f>
        <v>0.174061405257054</v>
      </c>
      <c r="R20" s="37"/>
    </row>
    <row r="21" customFormat="false" ht="15" hidden="false" customHeight="false" outlineLevel="0" collapsed="false">
      <c r="A21" s="51" t="n">
        <v>5</v>
      </c>
      <c r="B21" s="21" t="n">
        <f aca="false">Data!E13</f>
        <v>7325</v>
      </c>
      <c r="C21" s="17" t="n">
        <v>636</v>
      </c>
      <c r="D21" s="17" t="n">
        <v>632</v>
      </c>
      <c r="E21" s="17" t="n">
        <f aca="false">1.34+(C21/100000)</f>
        <v>1.34636</v>
      </c>
      <c r="F21" s="17" t="n">
        <f aca="false">1.34+(D21/100000)</f>
        <v>1.34632</v>
      </c>
      <c r="G21" s="68" t="n">
        <f aca="false">AVERAGE(E21:F21)</f>
        <v>1.34634</v>
      </c>
      <c r="H21" s="68" t="n">
        <f aca="false">STDEV(E21:F21)</f>
        <v>2.82842712473332E-005</v>
      </c>
      <c r="J21" s="38"/>
      <c r="K21" s="17" t="n">
        <f aca="false">B21</f>
        <v>7325</v>
      </c>
      <c r="L21" s="20" t="n">
        <f aca="false">(E21-1.33329)*6154</f>
        <v>80.4327799999995</v>
      </c>
      <c r="M21" s="20" t="n">
        <f aca="false">(F21-1.33329)*6154</f>
        <v>80.1866200000006</v>
      </c>
      <c r="N21" s="69" t="n">
        <f aca="false">AVERAGE(L21:M21)</f>
        <v>80.3097000000001</v>
      </c>
      <c r="O21" s="22" t="n">
        <f aca="false">STDEV(L21:M21)</f>
        <v>0.174061405256089</v>
      </c>
      <c r="R21" s="37"/>
    </row>
    <row r="22" customFormat="false" ht="15" hidden="false" customHeight="false" outlineLevel="0" collapsed="false">
      <c r="A22" s="51" t="n">
        <v>6</v>
      </c>
      <c r="B22" s="21" t="n">
        <f aca="false">Data!E14</f>
        <v>7331</v>
      </c>
      <c r="C22" s="17" t="n">
        <v>615</v>
      </c>
      <c r="D22" s="17" t="n">
        <v>614</v>
      </c>
      <c r="E22" s="17" t="n">
        <f aca="false">1.34+(C22/100000)</f>
        <v>1.34615</v>
      </c>
      <c r="F22" s="17" t="n">
        <f aca="false">1.34+(D22/100000)</f>
        <v>1.34614</v>
      </c>
      <c r="G22" s="68" t="n">
        <f aca="false">AVERAGE(E22:F22)</f>
        <v>1.346145</v>
      </c>
      <c r="H22" s="68" t="n">
        <f aca="false">STDEV(E22:F22)</f>
        <v>7.0710678119118E-006</v>
      </c>
      <c r="J22" s="38"/>
      <c r="K22" s="17" t="n">
        <f aca="false">B22</f>
        <v>7331</v>
      </c>
      <c r="L22" s="20" t="n">
        <f aca="false">(E22-1.33329)*6154</f>
        <v>79.1404400000006</v>
      </c>
      <c r="M22" s="20" t="n">
        <f aca="false">(F22-1.33329)*6154</f>
        <v>79.0789000000002</v>
      </c>
      <c r="N22" s="69" t="n">
        <f aca="false">AVERAGE(L22:M22)</f>
        <v>79.1096700000004</v>
      </c>
      <c r="O22" s="22" t="n">
        <f aca="false">STDEV(L22:M22)</f>
        <v>0.0435153513145071</v>
      </c>
      <c r="R22" s="37"/>
    </row>
    <row r="23" customFormat="false" ht="15" hidden="false" customHeight="false" outlineLevel="0" collapsed="false">
      <c r="A23" s="51" t="n">
        <v>7</v>
      </c>
      <c r="B23" s="21" t="n">
        <f aca="false">Data!E15</f>
        <v>7335</v>
      </c>
      <c r="C23" s="17" t="n">
        <v>647</v>
      </c>
      <c r="D23" s="17" t="n">
        <v>643</v>
      </c>
      <c r="E23" s="17" t="n">
        <f aca="false">1.34+(C23/100000)</f>
        <v>1.34647</v>
      </c>
      <c r="F23" s="17" t="n">
        <f aca="false">1.34+(D23/100000)</f>
        <v>1.34643</v>
      </c>
      <c r="G23" s="68" t="n">
        <f aca="false">AVERAGE(E23:F23)</f>
        <v>1.34645</v>
      </c>
      <c r="H23" s="68" t="n">
        <f aca="false">STDEV(E23:F23)</f>
        <v>2.82842712474902E-005</v>
      </c>
      <c r="J23" s="38"/>
      <c r="K23" s="17" t="n">
        <f aca="false">B23</f>
        <v>7335</v>
      </c>
      <c r="L23" s="20" t="n">
        <f aca="false">(E23-1.33329)*6154</f>
        <v>81.1097199999998</v>
      </c>
      <c r="M23" s="20" t="n">
        <f aca="false">(F23-1.33329)*6154</f>
        <v>80.8635599999996</v>
      </c>
      <c r="N23" s="69" t="n">
        <f aca="false">AVERAGE(L23:M23)</f>
        <v>80.9866399999997</v>
      </c>
      <c r="O23" s="22" t="n">
        <f aca="false">STDEV(L23:M23)</f>
        <v>0.174061405257054</v>
      </c>
      <c r="R23" s="37"/>
    </row>
    <row r="24" customFormat="false" ht="15" hidden="false" customHeight="false" outlineLevel="0" collapsed="false">
      <c r="A24" s="51" t="n">
        <v>8</v>
      </c>
      <c r="B24" s="21" t="n">
        <f aca="false">Data!E16</f>
        <v>7337</v>
      </c>
      <c r="C24" s="17" t="n">
        <v>650</v>
      </c>
      <c r="D24" s="17" t="n">
        <v>649</v>
      </c>
      <c r="E24" s="17" t="n">
        <f aca="false">1.34+(C24/100000)</f>
        <v>1.3465</v>
      </c>
      <c r="F24" s="17" t="n">
        <f aca="false">1.34+(D24/100000)</f>
        <v>1.34649</v>
      </c>
      <c r="G24" s="68" t="n">
        <f aca="false">AVERAGE(E24:F24)</f>
        <v>1.346495</v>
      </c>
      <c r="H24" s="68" t="n">
        <f aca="false">STDEV(E24:F24)</f>
        <v>7.07106781175479E-006</v>
      </c>
      <c r="J24" s="38"/>
      <c r="K24" s="17" t="n">
        <f aca="false">B24</f>
        <v>7337</v>
      </c>
      <c r="L24" s="20" t="n">
        <f aca="false">(E24-1.33329)*6154</f>
        <v>81.2943399999996</v>
      </c>
      <c r="M24" s="20" t="n">
        <f aca="false">(F24-1.33329)*6154</f>
        <v>81.2328000000006</v>
      </c>
      <c r="N24" s="69" t="n">
        <f aca="false">AVERAGE(L24:M24)</f>
        <v>81.2635700000001</v>
      </c>
      <c r="O24" s="22" t="n">
        <f aca="false">STDEV(L24:M24)</f>
        <v>0.0435153513135324</v>
      </c>
      <c r="R24" s="37"/>
    </row>
    <row r="25" customFormat="false" ht="15" hidden="false" customHeight="false" outlineLevel="0" collapsed="false">
      <c r="A25" s="51" t="n">
        <v>9</v>
      </c>
      <c r="B25" s="21" t="n">
        <f aca="false">Data!E17</f>
        <v>7338</v>
      </c>
      <c r="C25" s="17" t="n">
        <v>647</v>
      </c>
      <c r="D25" s="17" t="n">
        <v>645</v>
      </c>
      <c r="E25" s="17" t="n">
        <f aca="false">1.34+(C25/100000)</f>
        <v>1.34647</v>
      </c>
      <c r="F25" s="17" t="n">
        <f aca="false">1.34+(D25/100000)</f>
        <v>1.34645</v>
      </c>
      <c r="G25" s="68" t="n">
        <f aca="false">AVERAGE(E25:F25)</f>
        <v>1.34646</v>
      </c>
      <c r="H25" s="68" t="n">
        <f aca="false">STDEV(E25:F25)</f>
        <v>1.41421356236666E-005</v>
      </c>
      <c r="J25" s="38"/>
      <c r="K25" s="17" t="n">
        <f aca="false">B25</f>
        <v>7338</v>
      </c>
      <c r="L25" s="20" t="n">
        <f aca="false">(E25-1.33329)*6154</f>
        <v>81.1097199999998</v>
      </c>
      <c r="M25" s="20" t="n">
        <f aca="false">(F25-1.33329)*6154</f>
        <v>80.9866400000004</v>
      </c>
      <c r="N25" s="69" t="n">
        <f aca="false">AVERAGE(L25:M25)</f>
        <v>81.0481800000001</v>
      </c>
      <c r="O25" s="22" t="n">
        <f aca="false">STDEV(L25:M25)</f>
        <v>0.0870307026280395</v>
      </c>
      <c r="R25" s="6" t="s">
        <v>70</v>
      </c>
    </row>
    <row r="26" customFormat="false" ht="15" hidden="false" customHeight="false" outlineLevel="0" collapsed="false">
      <c r="A26" s="51" t="n">
        <v>10</v>
      </c>
      <c r="B26" s="21" t="n">
        <f aca="false">Data!E18</f>
        <v>7341</v>
      </c>
      <c r="C26" s="17" t="n">
        <v>643</v>
      </c>
      <c r="D26" s="17" t="n">
        <v>639</v>
      </c>
      <c r="E26" s="17" t="n">
        <f aca="false">1.34+(C26/100000)</f>
        <v>1.34643</v>
      </c>
      <c r="F26" s="17" t="n">
        <f aca="false">1.34+(D26/100000)</f>
        <v>1.34639</v>
      </c>
      <c r="G26" s="68" t="n">
        <f aca="false">AVERAGE(E26:F26)</f>
        <v>1.34641</v>
      </c>
      <c r="H26" s="68" t="n">
        <f aca="false">STDEV(E26:F26)</f>
        <v>2.82842712474902E-005</v>
      </c>
      <c r="J26" s="38"/>
      <c r="K26" s="17" t="n">
        <f aca="false">B26</f>
        <v>7341</v>
      </c>
      <c r="L26" s="20" t="n">
        <f aca="false">(E26-1.33329)*6154</f>
        <v>80.8635599999996</v>
      </c>
      <c r="M26" s="20" t="n">
        <f aca="false">(F26-1.33329)*6154</f>
        <v>80.6173999999993</v>
      </c>
      <c r="N26" s="69" t="n">
        <f aca="false">AVERAGE(L26:M26)</f>
        <v>80.7404799999994</v>
      </c>
      <c r="O26" s="22" t="n">
        <f aca="false">STDEV(L26:M26)</f>
        <v>0.174061405257054</v>
      </c>
      <c r="R26" s="1" t="s">
        <v>71</v>
      </c>
    </row>
    <row r="27" customFormat="false" ht="15" hidden="false" customHeight="false" outlineLevel="0" collapsed="false">
      <c r="A27" s="51" t="n">
        <v>11</v>
      </c>
      <c r="B27" s="21" t="n">
        <f aca="false">Data!E19</f>
        <v>7347</v>
      </c>
      <c r="C27" s="17" t="n">
        <v>654</v>
      </c>
      <c r="D27" s="17" t="n">
        <v>650</v>
      </c>
      <c r="E27" s="17" t="n">
        <f aca="false">1.34+(C27/100000)</f>
        <v>1.34654</v>
      </c>
      <c r="F27" s="17" t="n">
        <f aca="false">1.34+(D27/100000)</f>
        <v>1.3465</v>
      </c>
      <c r="G27" s="68" t="n">
        <f aca="false">AVERAGE(E27:F27)</f>
        <v>1.34652</v>
      </c>
      <c r="H27" s="68" t="n">
        <f aca="false">STDEV(E27:F27)</f>
        <v>2.82842712474902E-005</v>
      </c>
      <c r="J27" s="38"/>
      <c r="K27" s="17" t="n">
        <f aca="false">B27</f>
        <v>7347</v>
      </c>
      <c r="L27" s="20" t="n">
        <f aca="false">(E27-1.33329)*6154</f>
        <v>81.5404999999999</v>
      </c>
      <c r="M27" s="20" t="n">
        <f aca="false">(F27-1.33329)*6154</f>
        <v>81.2943399999996</v>
      </c>
      <c r="N27" s="69" t="n">
        <f aca="false">AVERAGE(L27:M27)</f>
        <v>81.4174199999998</v>
      </c>
      <c r="O27" s="22" t="n">
        <f aca="false">STDEV(L27:M27)</f>
        <v>0.174061405257054</v>
      </c>
      <c r="R27" s="1" t="s">
        <v>72</v>
      </c>
    </row>
    <row r="28" customFormat="false" ht="15" hidden="false" customHeight="false" outlineLevel="0" collapsed="false">
      <c r="A28" s="51" t="n">
        <v>12</v>
      </c>
      <c r="B28" s="21" t="n">
        <f aca="false">Data!E20</f>
        <v>7348</v>
      </c>
      <c r="C28" s="17" t="n">
        <v>632</v>
      </c>
      <c r="D28" s="17" t="n">
        <v>629</v>
      </c>
      <c r="E28" s="17" t="n">
        <f aca="false">1.34+(C28/100000)</f>
        <v>1.34632</v>
      </c>
      <c r="F28" s="17" t="n">
        <f aca="false">1.34+(D28/100000)</f>
        <v>1.34629</v>
      </c>
      <c r="G28" s="68" t="n">
        <f aca="false">AVERAGE(E28:F28)</f>
        <v>1.346305</v>
      </c>
      <c r="H28" s="68" t="n">
        <f aca="false">STDEV(E28:F28)</f>
        <v>2.12132034357354E-005</v>
      </c>
      <c r="J28" s="38"/>
      <c r="K28" s="17" t="n">
        <f aca="false">B28</f>
        <v>7348</v>
      </c>
      <c r="L28" s="20" t="n">
        <f aca="false">(E28-1.33329)*6154</f>
        <v>80.1866200000006</v>
      </c>
      <c r="M28" s="20" t="n">
        <f aca="false">(F28-1.33329)*6154</f>
        <v>80.0019999999994</v>
      </c>
      <c r="N28" s="69" t="n">
        <f aca="false">AVERAGE(L28:M28)</f>
        <v>80.09431</v>
      </c>
      <c r="O28" s="22" t="n">
        <f aca="false">STDEV(L28:M28)</f>
        <v>0.130546053943521</v>
      </c>
      <c r="R28" s="37"/>
    </row>
    <row r="29" customFormat="false" ht="15" hidden="false" customHeight="false" outlineLevel="0" collapsed="false">
      <c r="A29" s="51" t="n">
        <v>13</v>
      </c>
      <c r="B29" s="21" t="n">
        <f aca="false">Data!E21</f>
        <v>7350</v>
      </c>
      <c r="C29" s="17" t="n">
        <v>608</v>
      </c>
      <c r="D29" s="17" t="n">
        <v>605</v>
      </c>
      <c r="E29" s="17" t="n">
        <f aca="false">1.34+(C29/100000)</f>
        <v>1.34608</v>
      </c>
      <c r="F29" s="17" t="n">
        <f aca="false">1.34+(D29/100000)</f>
        <v>1.34605</v>
      </c>
      <c r="G29" s="68" t="n">
        <f aca="false">AVERAGE(E29:F29)</f>
        <v>1.346065</v>
      </c>
      <c r="H29" s="68" t="n">
        <f aca="false">STDEV(E29:F29)</f>
        <v>2.12132034357354E-005</v>
      </c>
      <c r="J29" s="38"/>
      <c r="K29" s="17" t="n">
        <f aca="false">B29</f>
        <v>7350</v>
      </c>
      <c r="L29" s="20" t="n">
        <f aca="false">(E29-1.33329)*6154</f>
        <v>78.7096600000005</v>
      </c>
      <c r="M29" s="20" t="n">
        <f aca="false">(F29-1.33329)*6154</f>
        <v>78.5250399999993</v>
      </c>
      <c r="N29" s="69" t="n">
        <f aca="false">AVERAGE(L29:M29)</f>
        <v>78.6173499999999</v>
      </c>
      <c r="O29" s="22" t="n">
        <f aca="false">STDEV(L29:M29)</f>
        <v>0.130546053943511</v>
      </c>
      <c r="R29" s="37"/>
    </row>
    <row r="30" customFormat="false" ht="15" hidden="false" customHeight="false" outlineLevel="0" collapsed="false">
      <c r="A30" s="51" t="n">
        <v>14</v>
      </c>
      <c r="B30" s="21" t="n">
        <f aca="false">Data!E22</f>
        <v>7351</v>
      </c>
      <c r="C30" s="17" t="n">
        <v>658</v>
      </c>
      <c r="D30" s="17" t="n">
        <v>653</v>
      </c>
      <c r="E30" s="17" t="n">
        <f aca="false">1.34+(C30/100000)</f>
        <v>1.34658</v>
      </c>
      <c r="F30" s="17" t="n">
        <f aca="false">1.34+(D30/100000)</f>
        <v>1.34653</v>
      </c>
      <c r="G30" s="68" t="n">
        <f aca="false">AVERAGE(E30:F30)</f>
        <v>1.346555</v>
      </c>
      <c r="H30" s="68" t="n">
        <f aca="false">STDEV(E30:F30)</f>
        <v>3.5355339059402E-005</v>
      </c>
      <c r="J30" s="38"/>
      <c r="K30" s="17" t="n">
        <f aca="false">B30</f>
        <v>7351</v>
      </c>
      <c r="L30" s="20" t="n">
        <f aca="false">(E30-1.33329)*6154</f>
        <v>81.7866600000002</v>
      </c>
      <c r="M30" s="20" t="n">
        <f aca="false">(F30-1.33329)*6154</f>
        <v>81.4789599999995</v>
      </c>
      <c r="N30" s="69" t="n">
        <f aca="false">AVERAGE(L30:M30)</f>
        <v>81.6328099999998</v>
      </c>
      <c r="O30" s="22" t="n">
        <f aca="false">STDEV(L30:M30)</f>
        <v>0.217576756571561</v>
      </c>
      <c r="R30" s="37"/>
    </row>
    <row r="31" customFormat="false" ht="15" hidden="false" customHeight="false" outlineLevel="0" collapsed="false">
      <c r="A31" s="51" t="n">
        <v>15</v>
      </c>
      <c r="B31" s="21" t="n">
        <f aca="false">Data!E23</f>
        <v>7357</v>
      </c>
      <c r="C31" s="17" t="n">
        <v>663</v>
      </c>
      <c r="D31" s="21" t="n">
        <v>663</v>
      </c>
      <c r="E31" s="17" t="n">
        <f aca="false">1.34+(C31/100000)</f>
        <v>1.34663</v>
      </c>
      <c r="F31" s="17" t="n">
        <f aca="false">1.34+(D31/100000)</f>
        <v>1.34663</v>
      </c>
      <c r="G31" s="68" t="n">
        <f aca="false">AVERAGE(E31:F31)</f>
        <v>1.34663</v>
      </c>
      <c r="H31" s="68" t="n">
        <f aca="false">STDEV(E31:F31)</f>
        <v>0</v>
      </c>
      <c r="J31" s="38"/>
      <c r="K31" s="17" t="n">
        <f aca="false">B31</f>
        <v>7357</v>
      </c>
      <c r="L31" s="20" t="n">
        <f aca="false">(E31-1.33329)*6154</f>
        <v>82.0943599999994</v>
      </c>
      <c r="M31" s="20" t="n">
        <f aca="false">(F31-1.33329)*6154</f>
        <v>82.0943599999994</v>
      </c>
      <c r="N31" s="69" t="n">
        <f aca="false">AVERAGE(L31:M31)</f>
        <v>82.0943599999994</v>
      </c>
      <c r="O31" s="22" t="n">
        <f aca="false">STDEV(L31:M31)</f>
        <v>0</v>
      </c>
      <c r="R31" s="37"/>
    </row>
    <row r="32" customFormat="false" ht="15" hidden="false" customHeight="false" outlineLevel="0" collapsed="false">
      <c r="A32" s="51" t="n">
        <v>16</v>
      </c>
      <c r="B32" s="21" t="n">
        <f aca="false">Data!E24</f>
        <v>7358</v>
      </c>
      <c r="C32" s="17" t="n">
        <v>653</v>
      </c>
      <c r="D32" s="21" t="n">
        <v>650</v>
      </c>
      <c r="E32" s="17" t="n">
        <f aca="false">1.34+(C32/100000)</f>
        <v>1.34653</v>
      </c>
      <c r="F32" s="17" t="n">
        <f aca="false">1.34+(D32/100000)</f>
        <v>1.3465</v>
      </c>
      <c r="G32" s="68" t="n">
        <f aca="false">AVERAGE(E32:F32)</f>
        <v>1.346515</v>
      </c>
      <c r="H32" s="68" t="n">
        <f aca="false">STDEV(E32:F32)</f>
        <v>2.12132034355784E-005</v>
      </c>
      <c r="J32" s="38"/>
      <c r="K32" s="17" t="n">
        <f aca="false">B32</f>
        <v>7358</v>
      </c>
      <c r="L32" s="20" t="n">
        <f aca="false">(E32-1.33329)*6154</f>
        <v>81.4789599999995</v>
      </c>
      <c r="M32" s="20" t="n">
        <f aca="false">(F32-1.33329)*6154</f>
        <v>81.2943399999996</v>
      </c>
      <c r="N32" s="69" t="n">
        <f aca="false">AVERAGE(L32:M32)</f>
        <v>81.3866499999996</v>
      </c>
      <c r="O32" s="22" t="n">
        <f aca="false">STDEV(L32:M32)</f>
        <v>0.130546053942557</v>
      </c>
      <c r="R32" s="37"/>
    </row>
    <row r="33" customFormat="false" ht="15" hidden="false" customHeight="false" outlineLevel="0" collapsed="false">
      <c r="A33" s="51" t="n">
        <v>17</v>
      </c>
      <c r="B33" s="21" t="str">
        <f aca="false">Data!E25</f>
        <v>TMC</v>
      </c>
      <c r="C33" s="21" t="n">
        <v>653</v>
      </c>
      <c r="D33" s="21" t="n">
        <v>655</v>
      </c>
      <c r="E33" s="17" t="n">
        <f aca="false">1.34+(C33/100000)</f>
        <v>1.34653</v>
      </c>
      <c r="F33" s="17" t="n">
        <f aca="false">1.34+(D33/100000)</f>
        <v>1.34655</v>
      </c>
      <c r="G33" s="68" t="n">
        <f aca="false">AVERAGE(E33:F33)</f>
        <v>1.34654</v>
      </c>
      <c r="H33" s="68" t="n">
        <f aca="false">STDEV(E33:F33)</f>
        <v>1.41421356238236E-005</v>
      </c>
      <c r="J33" s="38"/>
      <c r="K33" s="17" t="str">
        <f aca="false">B33</f>
        <v>TMC</v>
      </c>
      <c r="L33" s="20" t="n">
        <f aca="false">(E33-1.33329)*6154</f>
        <v>81.4789599999995</v>
      </c>
      <c r="M33" s="20" t="n">
        <f aca="false">(F33-1.33329)*6154</f>
        <v>81.6020400000003</v>
      </c>
      <c r="N33" s="69" t="n">
        <f aca="false">AVERAGE(L33:M33)</f>
        <v>81.5404999999999</v>
      </c>
      <c r="O33" s="22" t="n">
        <f aca="false">STDEV(L33:M33)</f>
        <v>0.0870307026290041</v>
      </c>
      <c r="R33" s="37"/>
    </row>
    <row r="34" customFormat="false" ht="15" hidden="false" customHeight="false" outlineLevel="0" collapsed="false">
      <c r="A34" s="51" t="n">
        <v>18</v>
      </c>
      <c r="B34" s="21" t="str">
        <f aca="false">Data!E26</f>
        <v>7307 rpt</v>
      </c>
      <c r="C34" s="21" t="n">
        <v>624</v>
      </c>
      <c r="D34" s="21" t="n">
        <v>624</v>
      </c>
      <c r="E34" s="17" t="n">
        <f aca="false">1.34+(C34/100000)</f>
        <v>1.34624</v>
      </c>
      <c r="F34" s="17" t="n">
        <f aca="false">1.34+(D34/100000)</f>
        <v>1.34624</v>
      </c>
      <c r="G34" s="68" t="n">
        <f aca="false">AVERAGE(E34:F34)</f>
        <v>1.34624</v>
      </c>
      <c r="H34" s="68" t="n">
        <f aca="false">STDEV(E34:F34)</f>
        <v>0</v>
      </c>
      <c r="J34" s="38"/>
      <c r="K34" s="17" t="str">
        <f aca="false">B34</f>
        <v>7307 rpt</v>
      </c>
      <c r="L34" s="20" t="n">
        <f aca="false">(E34-1.33329)*6154</f>
        <v>79.6943000000001</v>
      </c>
      <c r="M34" s="20" t="n">
        <f aca="false">(F34-1.33329)*6154</f>
        <v>79.6943000000001</v>
      </c>
      <c r="N34" s="69" t="n">
        <f aca="false">AVERAGE(L34:M34)</f>
        <v>79.6943000000001</v>
      </c>
      <c r="O34" s="22" t="n">
        <f aca="false">STDEV(L34:M34)</f>
        <v>0</v>
      </c>
      <c r="R34" s="37"/>
    </row>
    <row r="35" customFormat="false" ht="15" hidden="false" customHeight="false" outlineLevel="0" collapsed="false">
      <c r="A35" s="51" t="n">
        <v>19</v>
      </c>
      <c r="B35" s="21" t="n">
        <f aca="false">Data!E27</f>
        <v>6088</v>
      </c>
      <c r="C35" s="21" t="n">
        <v>634</v>
      </c>
      <c r="D35" s="21" t="n">
        <v>631</v>
      </c>
      <c r="E35" s="17" t="n">
        <f aca="false">1.34+(C35/100000)</f>
        <v>1.34634</v>
      </c>
      <c r="F35" s="17" t="n">
        <f aca="false">1.34+(D35/100000)</f>
        <v>1.34631</v>
      </c>
      <c r="G35" s="68" t="n">
        <f aca="false">AVERAGE(E35:F35)</f>
        <v>1.346325</v>
      </c>
      <c r="H35" s="68" t="n">
        <f aca="false">STDEV(E35:F35)</f>
        <v>2.12132034355784E-005</v>
      </c>
      <c r="J35" s="38"/>
      <c r="K35" s="17" t="n">
        <f aca="false">B35</f>
        <v>6088</v>
      </c>
      <c r="L35" s="20" t="n">
        <f aca="false">(E35-1.33329)*6154</f>
        <v>80.3097</v>
      </c>
      <c r="M35" s="20" t="n">
        <f aca="false">(F35-1.33329)*6154</f>
        <v>80.1250800000002</v>
      </c>
      <c r="N35" s="69" t="n">
        <f aca="false">AVERAGE(L35:M35)</f>
        <v>80.2173900000001</v>
      </c>
      <c r="O35" s="22" t="n">
        <f aca="false">STDEV(L35:M35)</f>
        <v>0.130546053942547</v>
      </c>
      <c r="R35" s="37"/>
    </row>
    <row r="36" customFormat="false" ht="15" hidden="false" customHeight="false" outlineLevel="0" collapsed="false">
      <c r="A36" s="51" t="n">
        <v>20</v>
      </c>
      <c r="B36" s="21" t="str">
        <f aca="false">Data!E28</f>
        <v>6286 rpt</v>
      </c>
      <c r="C36" s="21" t="n">
        <v>612</v>
      </c>
      <c r="D36" s="21" t="n">
        <v>608</v>
      </c>
      <c r="E36" s="17" t="n">
        <f aca="false">1.34+(C36/100000)</f>
        <v>1.34612</v>
      </c>
      <c r="F36" s="17" t="n">
        <f aca="false">1.34+(D36/100000)</f>
        <v>1.34608</v>
      </c>
      <c r="G36" s="68" t="n">
        <f aca="false">AVERAGE(E36:F36)</f>
        <v>1.3461</v>
      </c>
      <c r="H36" s="68" t="n">
        <f aca="false">STDEV(E36:F36)</f>
        <v>2.82842712473332E-005</v>
      </c>
      <c r="J36" s="38"/>
      <c r="K36" s="17" t="str">
        <f aca="false">B36</f>
        <v>6286 rpt</v>
      </c>
      <c r="L36" s="20" t="n">
        <f aca="false">(E36-1.33329)*6154</f>
        <v>78.9558199999994</v>
      </c>
      <c r="M36" s="20" t="n">
        <f aca="false">(F36-1.33329)*6154</f>
        <v>78.7096600000005</v>
      </c>
      <c r="N36" s="69" t="n">
        <f aca="false">AVERAGE(L36:M36)</f>
        <v>78.8327399999999</v>
      </c>
      <c r="O36" s="22" t="n">
        <f aca="false">STDEV(L36:M36)</f>
        <v>0.174061405256089</v>
      </c>
      <c r="R36" s="37"/>
    </row>
  </sheetData>
  <mergeCells count="3">
    <mergeCell ref="G15:H15"/>
    <mergeCell ref="K15:M15"/>
    <mergeCell ref="N15:O1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0.14"/>
    <col collapsed="false" customWidth="true" hidden="false" outlineLevel="0" max="3" min="3" style="1" width="13.86"/>
    <col collapsed="false" customWidth="true" hidden="false" outlineLevel="0" max="4" min="4" style="1" width="11.14"/>
    <col collapsed="false" customWidth="true" hidden="false" outlineLevel="0" max="5" min="5" style="1" width="10.42"/>
    <col collapsed="false" customWidth="true" hidden="false" outlineLevel="0" max="6" min="6" style="1" width="10.85"/>
    <col collapsed="false" customWidth="true" hidden="false" outlineLevel="0" max="7" min="7" style="1" width="11.29"/>
    <col collapsed="false" customWidth="true" hidden="false" outlineLevel="0" max="8" min="8" style="1" width="10.42"/>
    <col collapsed="false" customWidth="true" hidden="false" outlineLevel="0" max="9" min="9" style="1" width="10.85"/>
    <col collapsed="false" customWidth="true" hidden="false" outlineLevel="0" max="10" min="10" style="1" width="11.14"/>
    <col collapsed="false" customWidth="true" hidden="false" outlineLevel="0" max="11" min="11" style="1" width="10.42"/>
    <col collapsed="false" customWidth="true" hidden="false" outlineLevel="0" max="12" min="12" style="1" width="11.14"/>
    <col collapsed="false" customWidth="true" hidden="false" outlineLevel="0" max="13" min="13" style="1" width="11.42"/>
    <col collapsed="false" customWidth="true" hidden="false" outlineLevel="0" max="14" min="14" style="1" width="12.14"/>
    <col collapsed="false" customWidth="false" hidden="false" outlineLevel="0" max="16" min="15" style="1" width="9.14"/>
    <col collapsed="false" customWidth="true" hidden="false" outlineLevel="0" max="17" min="17" style="1" width="10.71"/>
    <col collapsed="false" customWidth="false" hidden="false" outlineLevel="0" max="18" min="18" style="1" width="9.14"/>
    <col collapsed="false" customWidth="true" hidden="false" outlineLevel="0" max="30" min="19" style="1" width="9.58"/>
    <col collapsed="false" customWidth="false" hidden="false" outlineLevel="0" max="1024" min="31" style="1" width="9.14"/>
  </cols>
  <sheetData>
    <row r="1" customFormat="false" ht="15.75" hidden="false" customHeight="false" outlineLevel="0" collapsed="false">
      <c r="A1" s="49" t="s">
        <v>73</v>
      </c>
      <c r="K1" s="6" t="s">
        <v>74</v>
      </c>
    </row>
    <row r="2" s="71" customFormat="true" ht="15" hidden="false" customHeight="false" outlineLevel="0" collapsed="false">
      <c r="K2" s="72" t="s">
        <v>75</v>
      </c>
    </row>
    <row r="3" customFormat="false" ht="15" hidden="false" customHeight="false" outlineLevel="0" collapsed="false">
      <c r="A3" s="6" t="s">
        <v>76</v>
      </c>
      <c r="B3" s="48" t="n">
        <v>1</v>
      </c>
      <c r="C3" s="51"/>
      <c r="K3" s="6" t="s">
        <v>77</v>
      </c>
    </row>
    <row r="4" customFormat="false" ht="15" hidden="false" customHeight="false" outlineLevel="0" collapsed="false">
      <c r="A4" s="6" t="s">
        <v>35</v>
      </c>
      <c r="B4" s="53" t="n">
        <v>44624</v>
      </c>
      <c r="C4" s="51"/>
      <c r="K4" s="73" t="s">
        <v>78</v>
      </c>
    </row>
    <row r="5" customFormat="false" ht="15" hidden="false" customHeight="false" outlineLevel="0" collapsed="false">
      <c r="A5" s="6" t="s">
        <v>79</v>
      </c>
      <c r="B5" s="55" t="s">
        <v>38</v>
      </c>
      <c r="C5" s="56" t="s">
        <v>39</v>
      </c>
      <c r="K5" s="6" t="s">
        <v>80</v>
      </c>
    </row>
    <row r="6" customFormat="false" ht="15" hidden="false" customHeight="false" outlineLevel="0" collapsed="false">
      <c r="A6" s="6" t="s">
        <v>41</v>
      </c>
      <c r="B6" s="6" t="s">
        <v>81</v>
      </c>
      <c r="K6" s="6" t="s">
        <v>82</v>
      </c>
    </row>
    <row r="7" customFormat="false" ht="15" hidden="false" customHeight="false" outlineLevel="0" collapsed="false">
      <c r="B7" s="6" t="s">
        <v>83</v>
      </c>
    </row>
    <row r="8" customFormat="false" ht="15" hidden="false" customHeight="false" outlineLevel="0" collapsed="false">
      <c r="A8" s="6"/>
      <c r="B8" s="1" t="s">
        <v>84</v>
      </c>
    </row>
    <row r="9" customFormat="false" ht="15" hidden="false" customHeight="false" outlineLevel="0" collapsed="false">
      <c r="A9" s="74"/>
    </row>
    <row r="10" customFormat="false" ht="15" hidden="false" customHeight="false" outlineLevel="0" collapsed="false">
      <c r="A10" s="6" t="s">
        <v>85</v>
      </c>
      <c r="B10" s="75" t="s">
        <v>86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customFormat="false" ht="15" hidden="false" customHeight="false" outlineLevel="0" collapsed="false">
      <c r="A11" s="6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</row>
    <row r="12" customFormat="false" ht="15.75" hidden="false" customHeight="false" outlineLevel="0" collapsed="false">
      <c r="B12" s="38"/>
      <c r="C12" s="76"/>
      <c r="D12" s="77" t="n">
        <v>1</v>
      </c>
      <c r="E12" s="77" t="n">
        <v>2</v>
      </c>
      <c r="F12" s="77" t="n">
        <v>3</v>
      </c>
      <c r="G12" s="77" t="n">
        <v>4</v>
      </c>
      <c r="H12" s="77" t="n">
        <v>5</v>
      </c>
      <c r="I12" s="77" t="n">
        <v>6</v>
      </c>
      <c r="J12" s="77" t="n">
        <v>7</v>
      </c>
      <c r="K12" s="77" t="n">
        <v>8</v>
      </c>
      <c r="L12" s="77" t="n">
        <v>9</v>
      </c>
      <c r="M12" s="77" t="n">
        <v>10</v>
      </c>
      <c r="N12" s="77" t="n">
        <v>11</v>
      </c>
      <c r="O12" s="77" t="n">
        <v>12</v>
      </c>
    </row>
    <row r="13" customFormat="false" ht="15.75" hidden="false" customHeight="true" outlineLevel="0" collapsed="false">
      <c r="B13" s="38"/>
      <c r="C13" s="78"/>
      <c r="D13" s="79" t="s">
        <v>87</v>
      </c>
      <c r="E13" s="79"/>
      <c r="F13" s="79"/>
      <c r="G13" s="80" t="s">
        <v>88</v>
      </c>
      <c r="H13" s="80"/>
      <c r="I13" s="80"/>
      <c r="J13" s="80" t="s">
        <v>88</v>
      </c>
      <c r="K13" s="80"/>
      <c r="L13" s="80"/>
      <c r="M13" s="81" t="s">
        <v>88</v>
      </c>
      <c r="N13" s="81"/>
      <c r="O13" s="81"/>
    </row>
    <row r="14" customFormat="false" ht="15" hidden="false" customHeight="false" outlineLevel="0" collapsed="false">
      <c r="B14" s="38"/>
      <c r="C14" s="82" t="s">
        <v>89</v>
      </c>
      <c r="D14" s="83" t="n">
        <v>0</v>
      </c>
      <c r="E14" s="84" t="n">
        <v>0</v>
      </c>
      <c r="F14" s="85" t="n">
        <v>0</v>
      </c>
      <c r="G14" s="86" t="n">
        <v>1</v>
      </c>
      <c r="H14" s="86" t="n">
        <f aca="false">G14</f>
        <v>1</v>
      </c>
      <c r="I14" s="86" t="n">
        <f aca="false">G14</f>
        <v>1</v>
      </c>
      <c r="J14" s="87" t="n">
        <v>9</v>
      </c>
      <c r="K14" s="86" t="n">
        <f aca="false">J14</f>
        <v>9</v>
      </c>
      <c r="L14" s="88" t="n">
        <f aca="false">J14</f>
        <v>9</v>
      </c>
      <c r="M14" s="86" t="n">
        <v>17</v>
      </c>
      <c r="N14" s="86" t="n">
        <f aca="false">M14</f>
        <v>17</v>
      </c>
      <c r="O14" s="89" t="n">
        <f aca="false">M14</f>
        <v>17</v>
      </c>
    </row>
    <row r="15" customFormat="false" ht="15" hidden="false" customHeight="false" outlineLevel="0" collapsed="false">
      <c r="B15" s="38"/>
      <c r="C15" s="90" t="s">
        <v>90</v>
      </c>
      <c r="D15" s="91" t="n">
        <v>100</v>
      </c>
      <c r="E15" s="92" t="n">
        <v>100</v>
      </c>
      <c r="F15" s="93" t="n">
        <v>100</v>
      </c>
      <c r="G15" s="94" t="n">
        <v>2</v>
      </c>
      <c r="H15" s="94" t="n">
        <f aca="false">G15</f>
        <v>2</v>
      </c>
      <c r="I15" s="94" t="n">
        <f aca="false">G15</f>
        <v>2</v>
      </c>
      <c r="J15" s="95" t="n">
        <v>10</v>
      </c>
      <c r="K15" s="94" t="n">
        <f aca="false">J15</f>
        <v>10</v>
      </c>
      <c r="L15" s="96" t="n">
        <f aca="false">J15</f>
        <v>10</v>
      </c>
      <c r="M15" s="94" t="n">
        <v>18</v>
      </c>
      <c r="N15" s="94" t="n">
        <f aca="false">M15</f>
        <v>18</v>
      </c>
      <c r="O15" s="97" t="n">
        <f aca="false">M15</f>
        <v>18</v>
      </c>
    </row>
    <row r="16" customFormat="false" ht="15" hidden="false" customHeight="false" outlineLevel="0" collapsed="false">
      <c r="B16" s="38"/>
      <c r="C16" s="98" t="s">
        <v>91</v>
      </c>
      <c r="D16" s="99" t="n">
        <v>200</v>
      </c>
      <c r="E16" s="21" t="n">
        <v>200</v>
      </c>
      <c r="F16" s="100" t="n">
        <v>200</v>
      </c>
      <c r="G16" s="17" t="n">
        <v>3</v>
      </c>
      <c r="H16" s="17" t="n">
        <f aca="false">G16</f>
        <v>3</v>
      </c>
      <c r="I16" s="17" t="n">
        <f aca="false">G16</f>
        <v>3</v>
      </c>
      <c r="J16" s="101" t="n">
        <v>11</v>
      </c>
      <c r="K16" s="17" t="n">
        <f aca="false">J16</f>
        <v>11</v>
      </c>
      <c r="L16" s="102" t="n">
        <f aca="false">J16</f>
        <v>11</v>
      </c>
      <c r="M16" s="17" t="n">
        <v>19</v>
      </c>
      <c r="N16" s="17" t="n">
        <f aca="false">M16</f>
        <v>19</v>
      </c>
      <c r="O16" s="103" t="n">
        <f aca="false">M16</f>
        <v>19</v>
      </c>
    </row>
    <row r="17" customFormat="false" ht="15" hidden="false" customHeight="false" outlineLevel="0" collapsed="false">
      <c r="B17" s="38"/>
      <c r="C17" s="90" t="s">
        <v>92</v>
      </c>
      <c r="D17" s="91" t="n">
        <v>300</v>
      </c>
      <c r="E17" s="92" t="n">
        <v>300</v>
      </c>
      <c r="F17" s="93" t="n">
        <v>300</v>
      </c>
      <c r="G17" s="94" t="n">
        <v>4</v>
      </c>
      <c r="H17" s="94" t="n">
        <f aca="false">G17</f>
        <v>4</v>
      </c>
      <c r="I17" s="94" t="n">
        <f aca="false">G17</f>
        <v>4</v>
      </c>
      <c r="J17" s="95" t="n">
        <v>12</v>
      </c>
      <c r="K17" s="94" t="n">
        <f aca="false">J17</f>
        <v>12</v>
      </c>
      <c r="L17" s="96" t="n">
        <f aca="false">J17</f>
        <v>12</v>
      </c>
      <c r="M17" s="94" t="n">
        <v>20</v>
      </c>
      <c r="N17" s="94" t="n">
        <f aca="false">M17</f>
        <v>20</v>
      </c>
      <c r="O17" s="97" t="n">
        <f aca="false">M17</f>
        <v>20</v>
      </c>
    </row>
    <row r="18" customFormat="false" ht="15" hidden="false" customHeight="false" outlineLevel="0" collapsed="false">
      <c r="B18" s="38"/>
      <c r="C18" s="98" t="s">
        <v>93</v>
      </c>
      <c r="D18" s="99" t="n">
        <v>400</v>
      </c>
      <c r="E18" s="21" t="n">
        <v>400</v>
      </c>
      <c r="F18" s="100" t="n">
        <v>400</v>
      </c>
      <c r="G18" s="17" t="n">
        <v>5</v>
      </c>
      <c r="H18" s="17" t="n">
        <f aca="false">G18</f>
        <v>5</v>
      </c>
      <c r="I18" s="17" t="n">
        <f aca="false">G18</f>
        <v>5</v>
      </c>
      <c r="J18" s="101" t="n">
        <v>13</v>
      </c>
      <c r="K18" s="17" t="n">
        <f aca="false">J18</f>
        <v>13</v>
      </c>
      <c r="L18" s="102" t="n">
        <f aca="false">J18</f>
        <v>13</v>
      </c>
      <c r="M18" s="17" t="n">
        <v>21</v>
      </c>
      <c r="N18" s="17" t="n">
        <f aca="false">M18</f>
        <v>21</v>
      </c>
      <c r="O18" s="103" t="n">
        <f aca="false">M18</f>
        <v>21</v>
      </c>
    </row>
    <row r="19" customFormat="false" ht="15" hidden="false" customHeight="false" outlineLevel="0" collapsed="false">
      <c r="B19" s="38"/>
      <c r="C19" s="90" t="s">
        <v>94</v>
      </c>
      <c r="D19" s="104"/>
      <c r="E19" s="105"/>
      <c r="F19" s="106"/>
      <c r="G19" s="94" t="n">
        <v>6</v>
      </c>
      <c r="H19" s="94" t="n">
        <f aca="false">G19</f>
        <v>6</v>
      </c>
      <c r="I19" s="94" t="n">
        <f aca="false">G19</f>
        <v>6</v>
      </c>
      <c r="J19" s="95" t="n">
        <v>14</v>
      </c>
      <c r="K19" s="94" t="n">
        <f aca="false">J19</f>
        <v>14</v>
      </c>
      <c r="L19" s="96" t="n">
        <f aca="false">J19</f>
        <v>14</v>
      </c>
      <c r="M19" s="94" t="n">
        <v>22</v>
      </c>
      <c r="N19" s="94" t="n">
        <f aca="false">M19</f>
        <v>22</v>
      </c>
      <c r="O19" s="97" t="n">
        <f aca="false">M19</f>
        <v>22</v>
      </c>
    </row>
    <row r="20" customFormat="false" ht="15" hidden="false" customHeight="false" outlineLevel="0" collapsed="false">
      <c r="B20" s="38"/>
      <c r="C20" s="98" t="s">
        <v>95</v>
      </c>
      <c r="D20" s="107"/>
      <c r="E20" s="22"/>
      <c r="F20" s="108"/>
      <c r="G20" s="17" t="n">
        <v>7</v>
      </c>
      <c r="H20" s="17" t="n">
        <f aca="false">G20</f>
        <v>7</v>
      </c>
      <c r="I20" s="17" t="n">
        <f aca="false">G20</f>
        <v>7</v>
      </c>
      <c r="J20" s="101" t="n">
        <v>15</v>
      </c>
      <c r="K20" s="17" t="n">
        <f aca="false">J20</f>
        <v>15</v>
      </c>
      <c r="L20" s="102" t="n">
        <f aca="false">J20</f>
        <v>15</v>
      </c>
      <c r="M20" s="17" t="n">
        <v>23</v>
      </c>
      <c r="N20" s="17" t="n">
        <f aca="false">M20</f>
        <v>23</v>
      </c>
      <c r="O20" s="103" t="n">
        <f aca="false">M20</f>
        <v>23</v>
      </c>
    </row>
    <row r="21" customFormat="false" ht="15.75" hidden="false" customHeight="false" outlineLevel="0" collapsed="false">
      <c r="B21" s="38"/>
      <c r="C21" s="109" t="s">
        <v>96</v>
      </c>
      <c r="D21" s="110"/>
      <c r="E21" s="111"/>
      <c r="F21" s="112"/>
      <c r="G21" s="113" t="n">
        <v>8</v>
      </c>
      <c r="H21" s="113" t="n">
        <f aca="false">G21</f>
        <v>8</v>
      </c>
      <c r="I21" s="113" t="n">
        <f aca="false">G21</f>
        <v>8</v>
      </c>
      <c r="J21" s="114" t="n">
        <v>16</v>
      </c>
      <c r="K21" s="113" t="n">
        <f aca="false">J21</f>
        <v>16</v>
      </c>
      <c r="L21" s="115" t="n">
        <f aca="false">J21</f>
        <v>16</v>
      </c>
      <c r="M21" s="113" t="n">
        <v>24</v>
      </c>
      <c r="N21" s="113" t="n">
        <f aca="false">M21</f>
        <v>24</v>
      </c>
      <c r="O21" s="116" t="n">
        <f aca="false">M21</f>
        <v>24</v>
      </c>
    </row>
    <row r="22" customFormat="false" ht="15" hidden="false" customHeight="false" outlineLevel="0" collapsed="false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customFormat="false" ht="15" hidden="false" customHeight="false" outlineLevel="0" collapsed="false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customFormat="false" ht="15" hidden="false" customHeight="false" outlineLevel="0" collapsed="false">
      <c r="A24" s="6" t="s">
        <v>48</v>
      </c>
      <c r="B24" s="52" t="s">
        <v>97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customFormat="false" ht="15" hidden="false" customHeight="false" outlineLevel="0" collapsed="false">
      <c r="B25" s="57" t="s">
        <v>98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38"/>
    </row>
    <row r="26" customFormat="false" ht="15.75" hidden="false" customHeight="false" outlineLevel="0" collapsed="false"/>
    <row r="27" customFormat="false" ht="15.75" hidden="false" customHeight="false" outlineLevel="0" collapsed="false">
      <c r="B27" s="38"/>
      <c r="C27" s="38"/>
      <c r="D27" s="117" t="s">
        <v>83</v>
      </c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</row>
    <row r="28" customFormat="false" ht="15.75" hidden="false" customHeight="false" outlineLevel="0" collapsed="false">
      <c r="B28" s="118"/>
      <c r="C28" s="38" t="s">
        <v>99</v>
      </c>
      <c r="D28" s="119" t="n">
        <v>1</v>
      </c>
      <c r="E28" s="120" t="n">
        <v>2</v>
      </c>
      <c r="F28" s="120" t="n">
        <v>3</v>
      </c>
      <c r="G28" s="121" t="n">
        <v>4</v>
      </c>
      <c r="H28" s="120" t="n">
        <v>5</v>
      </c>
      <c r="I28" s="122" t="n">
        <v>6</v>
      </c>
      <c r="J28" s="120" t="n">
        <v>7</v>
      </c>
      <c r="K28" s="120" t="n">
        <v>8</v>
      </c>
      <c r="L28" s="120" t="n">
        <v>9</v>
      </c>
      <c r="M28" s="121" t="n">
        <v>10</v>
      </c>
      <c r="N28" s="120" t="n">
        <v>11</v>
      </c>
      <c r="O28" s="123" t="n">
        <v>12</v>
      </c>
    </row>
    <row r="29" customFormat="false" ht="15" hidden="false" customHeight="false" outlineLevel="0" collapsed="false">
      <c r="B29" s="38"/>
      <c r="C29" s="38" t="n">
        <v>20.7</v>
      </c>
      <c r="D29" s="124" t="n">
        <v>53107.793</v>
      </c>
      <c r="E29" s="47" t="n">
        <v>52422.113</v>
      </c>
      <c r="F29" s="47" t="n">
        <v>52118.648</v>
      </c>
      <c r="G29" s="125" t="n">
        <v>63104.246</v>
      </c>
      <c r="H29" s="47" t="n">
        <v>60985.781</v>
      </c>
      <c r="I29" s="126" t="n">
        <v>62092.656</v>
      </c>
      <c r="J29" s="47" t="n">
        <v>52975.816</v>
      </c>
      <c r="K29" s="47" t="n">
        <v>55980.121</v>
      </c>
      <c r="L29" s="47" t="n">
        <v>54274.304</v>
      </c>
      <c r="M29" s="125" t="n">
        <v>64037.152</v>
      </c>
      <c r="N29" s="47" t="n">
        <v>60620.136</v>
      </c>
      <c r="O29" s="127" t="n">
        <v>62650.07</v>
      </c>
    </row>
    <row r="30" customFormat="false" ht="15" hidden="false" customHeight="false" outlineLevel="0" collapsed="false">
      <c r="B30" s="38"/>
      <c r="C30" s="38"/>
      <c r="D30" s="128" t="n">
        <v>58650.386</v>
      </c>
      <c r="E30" s="21" t="n">
        <v>58283.726</v>
      </c>
      <c r="F30" s="21" t="n">
        <v>57041.328</v>
      </c>
      <c r="G30" s="99" t="n">
        <v>53010.148</v>
      </c>
      <c r="H30" s="21" t="n">
        <v>52597.812</v>
      </c>
      <c r="I30" s="100" t="n">
        <v>54050.175</v>
      </c>
      <c r="J30" s="21" t="n">
        <v>57365.082</v>
      </c>
      <c r="K30" s="21" t="n">
        <v>57937.597</v>
      </c>
      <c r="L30" s="21" t="n">
        <v>56671.488</v>
      </c>
      <c r="M30" s="99" t="n">
        <v>78948.96</v>
      </c>
      <c r="N30" s="21" t="n">
        <v>74213.578</v>
      </c>
      <c r="O30" s="129" t="n">
        <v>75453.992</v>
      </c>
    </row>
    <row r="31" customFormat="false" ht="15" hidden="false" customHeight="false" outlineLevel="0" collapsed="false">
      <c r="B31" s="38"/>
      <c r="C31" s="38"/>
      <c r="D31" s="130" t="n">
        <v>68037.835</v>
      </c>
      <c r="E31" s="92" t="n">
        <v>64517.664</v>
      </c>
      <c r="F31" s="92" t="n">
        <v>64926.027</v>
      </c>
      <c r="G31" s="91" t="n">
        <v>118394.375</v>
      </c>
      <c r="H31" s="92" t="n">
        <v>111188.937</v>
      </c>
      <c r="I31" s="93" t="n">
        <v>111017.242</v>
      </c>
      <c r="J31" s="92" t="n">
        <v>54977.921</v>
      </c>
      <c r="K31" s="92" t="n">
        <v>54825.179</v>
      </c>
      <c r="L31" s="92" t="n">
        <v>54432.8</v>
      </c>
      <c r="M31" s="91" t="n">
        <v>72552.562</v>
      </c>
      <c r="N31" s="92" t="n">
        <v>67221.789</v>
      </c>
      <c r="O31" s="131" t="n">
        <v>67633.273</v>
      </c>
    </row>
    <row r="32" customFormat="false" ht="15" hidden="false" customHeight="false" outlineLevel="0" collapsed="false">
      <c r="B32" s="38"/>
      <c r="C32" s="38"/>
      <c r="D32" s="128" t="n">
        <v>78247.171</v>
      </c>
      <c r="E32" s="21" t="n">
        <v>71991.343</v>
      </c>
      <c r="F32" s="21" t="n">
        <v>74080.851</v>
      </c>
      <c r="G32" s="99" t="n">
        <v>52658.714</v>
      </c>
      <c r="H32" s="21" t="n">
        <v>51892.398</v>
      </c>
      <c r="I32" s="100" t="n">
        <v>52979.812</v>
      </c>
      <c r="J32" s="21" t="n">
        <v>53099.203</v>
      </c>
      <c r="K32" s="21" t="n">
        <v>57129.695</v>
      </c>
      <c r="L32" s="21" t="n">
        <v>55476.546</v>
      </c>
      <c r="M32" s="99" t="n">
        <v>85977.117</v>
      </c>
      <c r="N32" s="21" t="n">
        <v>79226.648</v>
      </c>
      <c r="O32" s="129" t="n">
        <v>80277.093</v>
      </c>
    </row>
    <row r="33" customFormat="false" ht="15" hidden="false" customHeight="false" outlineLevel="0" collapsed="false">
      <c r="B33" s="38"/>
      <c r="C33" s="38"/>
      <c r="D33" s="130" t="n">
        <v>88719.406</v>
      </c>
      <c r="E33" s="92" t="n">
        <v>81294.218</v>
      </c>
      <c r="F33" s="92" t="n">
        <v>79299.156</v>
      </c>
      <c r="G33" s="91" t="n">
        <v>61411.214</v>
      </c>
      <c r="H33" s="92" t="n">
        <v>59145.175</v>
      </c>
      <c r="I33" s="93" t="n">
        <v>58740.074</v>
      </c>
      <c r="J33" s="92" t="n">
        <v>54842.238</v>
      </c>
      <c r="K33" s="92" t="n">
        <v>55532.785</v>
      </c>
      <c r="L33" s="92" t="n">
        <v>54895.976</v>
      </c>
      <c r="M33" s="91" t="n">
        <v>52889.273</v>
      </c>
      <c r="N33" s="92" t="n">
        <v>51876.058</v>
      </c>
      <c r="O33" s="131" t="n">
        <v>52387.628</v>
      </c>
    </row>
    <row r="34" customFormat="false" ht="15" hidden="false" customHeight="false" outlineLevel="0" collapsed="false">
      <c r="A34" s="6"/>
      <c r="B34" s="38"/>
      <c r="C34" s="38"/>
      <c r="D34" s="128" t="n">
        <v>56385.484</v>
      </c>
      <c r="E34" s="21" t="n">
        <v>50516.496</v>
      </c>
      <c r="F34" s="21" t="n">
        <v>52782.543</v>
      </c>
      <c r="G34" s="99" t="n">
        <v>54834.585</v>
      </c>
      <c r="H34" s="21" t="n">
        <v>53924.585</v>
      </c>
      <c r="I34" s="100" t="n">
        <v>54335.433</v>
      </c>
      <c r="J34" s="21" t="n">
        <v>54124.418</v>
      </c>
      <c r="K34" s="21" t="n">
        <v>54250.703</v>
      </c>
      <c r="L34" s="21" t="n">
        <v>53807.203</v>
      </c>
      <c r="M34" s="99" t="n">
        <v>52556.113</v>
      </c>
      <c r="N34" s="21" t="n">
        <v>51874.804</v>
      </c>
      <c r="O34" s="129" t="n">
        <v>51768.906</v>
      </c>
    </row>
    <row r="35" customFormat="false" ht="15" hidden="false" customHeight="false" outlineLevel="0" collapsed="false">
      <c r="A35" s="132"/>
      <c r="B35" s="38"/>
      <c r="C35" s="38"/>
      <c r="D35" s="130" t="n">
        <v>55631.191</v>
      </c>
      <c r="E35" s="92" t="n">
        <v>50505.316</v>
      </c>
      <c r="F35" s="92" t="n">
        <v>53004.918</v>
      </c>
      <c r="G35" s="91" t="n">
        <v>54959.91</v>
      </c>
      <c r="H35" s="92" t="n">
        <v>54239.636</v>
      </c>
      <c r="I35" s="93" t="n">
        <v>53216.347</v>
      </c>
      <c r="J35" s="92" t="n">
        <v>75136.359</v>
      </c>
      <c r="K35" s="92" t="n">
        <v>72046.539</v>
      </c>
      <c r="L35" s="92" t="n">
        <v>70137.539</v>
      </c>
      <c r="M35" s="91" t="n">
        <v>51606.679</v>
      </c>
      <c r="N35" s="92" t="n">
        <v>52465.625</v>
      </c>
      <c r="O35" s="131" t="n">
        <v>50523.933</v>
      </c>
    </row>
    <row r="36" customFormat="false" ht="15.75" hidden="false" customHeight="false" outlineLevel="0" collapsed="false">
      <c r="A36" s="132"/>
      <c r="B36" s="38"/>
      <c r="C36" s="38"/>
      <c r="D36" s="133" t="n">
        <v>53467.574</v>
      </c>
      <c r="E36" s="134" t="n">
        <v>52309.214</v>
      </c>
      <c r="F36" s="134" t="n">
        <v>52796.968</v>
      </c>
      <c r="G36" s="135" t="n">
        <v>52942.21</v>
      </c>
      <c r="H36" s="134" t="n">
        <v>52510.429</v>
      </c>
      <c r="I36" s="136" t="n">
        <v>51799.027</v>
      </c>
      <c r="J36" s="134" t="n">
        <v>53974.378</v>
      </c>
      <c r="K36" s="134" t="n">
        <v>55036.808</v>
      </c>
      <c r="L36" s="134" t="n">
        <v>53328.75</v>
      </c>
      <c r="M36" s="135" t="n">
        <v>51546.968</v>
      </c>
      <c r="N36" s="134" t="n">
        <v>50893.832</v>
      </c>
      <c r="O36" s="137" t="n">
        <v>50343.144</v>
      </c>
    </row>
    <row r="37" customFormat="false" ht="15" hidden="false" customHeight="false" outlineLevel="0" collapsed="false">
      <c r="A37" s="74"/>
    </row>
    <row r="38" customFormat="false" ht="15" hidden="false" customHeight="false" outlineLevel="0" collapsed="false">
      <c r="A38" s="6" t="s">
        <v>50</v>
      </c>
      <c r="B38" s="75" t="s">
        <v>100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</row>
    <row r="39" customFormat="false" ht="15" hidden="false" customHeight="false" outlineLevel="0" collapsed="false">
      <c r="A39" s="6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</row>
    <row r="40" customFormat="false" ht="15" hidden="false" customHeight="false" outlineLevel="0" collapsed="false">
      <c r="A40" s="7"/>
      <c r="C40" s="138" t="s">
        <v>101</v>
      </c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2"/>
    </row>
    <row r="41" customFormat="false" ht="15" hidden="false" customHeight="false" outlineLevel="0" collapsed="false">
      <c r="A41" s="2"/>
      <c r="B41" s="52"/>
      <c r="C41" s="139" t="s">
        <v>102</v>
      </c>
      <c r="D41" s="139"/>
      <c r="E41" s="139"/>
      <c r="F41" s="139" t="s">
        <v>103</v>
      </c>
      <c r="G41" s="139"/>
      <c r="H41" s="139"/>
      <c r="I41" s="140" t="s">
        <v>104</v>
      </c>
      <c r="J41" s="140"/>
      <c r="K41" s="140"/>
      <c r="L41" s="139" t="s">
        <v>105</v>
      </c>
      <c r="M41" s="139"/>
      <c r="N41" s="139"/>
      <c r="O41" s="2"/>
    </row>
    <row r="42" customFormat="false" ht="15" hidden="false" customHeight="false" outlineLevel="0" collapsed="false">
      <c r="A42" s="2"/>
      <c r="B42" s="52"/>
      <c r="C42" s="141" t="s">
        <v>12</v>
      </c>
      <c r="D42" s="142" t="s">
        <v>64</v>
      </c>
      <c r="E42" s="143" t="s">
        <v>65</v>
      </c>
      <c r="F42" s="144" t="s">
        <v>88</v>
      </c>
      <c r="G42" s="145" t="s">
        <v>64</v>
      </c>
      <c r="H42" s="143" t="s">
        <v>65</v>
      </c>
      <c r="I42" s="144" t="s">
        <v>88</v>
      </c>
      <c r="J42" s="145" t="s">
        <v>64</v>
      </c>
      <c r="K42" s="143" t="s">
        <v>65</v>
      </c>
      <c r="L42" s="144" t="s">
        <v>88</v>
      </c>
      <c r="M42" s="145" t="s">
        <v>64</v>
      </c>
      <c r="N42" s="143" t="s">
        <v>65</v>
      </c>
      <c r="O42" s="2"/>
    </row>
    <row r="43" customFormat="false" ht="15" hidden="false" customHeight="false" outlineLevel="0" collapsed="false">
      <c r="A43" s="2"/>
      <c r="B43" s="31"/>
      <c r="C43" s="146" t="n">
        <v>0</v>
      </c>
      <c r="D43" s="147" t="n">
        <f aca="false">AVERAGE(D29:F29)</f>
        <v>52549.518</v>
      </c>
      <c r="E43" s="148" t="n">
        <f aca="false">STDEV(D29:F29)</f>
        <v>506.730681205509</v>
      </c>
      <c r="F43" s="149" t="n">
        <f aca="false">G14</f>
        <v>1</v>
      </c>
      <c r="G43" s="147" t="n">
        <f aca="false">AVERAGE(G29:I29)</f>
        <v>62060.8943333333</v>
      </c>
      <c r="H43" s="148" t="n">
        <f aca="false">STDEV(G29:I29)</f>
        <v>1059.58958642407</v>
      </c>
      <c r="I43" s="149" t="n">
        <f aca="false">J14</f>
        <v>9</v>
      </c>
      <c r="J43" s="147" t="n">
        <f aca="false">AVERAGE(J29:L29)</f>
        <v>54410.0803333333</v>
      </c>
      <c r="K43" s="148" t="n">
        <f aca="false">STDEV(J29:L29)</f>
        <v>1506.74767057273</v>
      </c>
      <c r="L43" s="149" t="n">
        <f aca="false">M14</f>
        <v>17</v>
      </c>
      <c r="M43" s="147" t="n">
        <f aca="false">AVERAGE(M29:O29)</f>
        <v>62435.786</v>
      </c>
      <c r="N43" s="148" t="n">
        <f aca="false">STDEV(M29:O29)</f>
        <v>1718.55689767782</v>
      </c>
      <c r="O43" s="2"/>
    </row>
    <row r="44" customFormat="false" ht="15" hidden="false" customHeight="false" outlineLevel="0" collapsed="false">
      <c r="A44" s="2"/>
      <c r="B44" s="31"/>
      <c r="C44" s="146" t="n">
        <v>100</v>
      </c>
      <c r="D44" s="147" t="n">
        <f aca="false">AVERAGE(D30:F30)</f>
        <v>57991.8133333333</v>
      </c>
      <c r="E44" s="148" t="n">
        <f aca="false">STDEV(D30:F30)</f>
        <v>843.312910823338</v>
      </c>
      <c r="F44" s="150" t="n">
        <f aca="false">G15</f>
        <v>2</v>
      </c>
      <c r="G44" s="147" t="n">
        <f aca="false">AVERAGE(G30:I30)</f>
        <v>53219.3783333333</v>
      </c>
      <c r="H44" s="148" t="n">
        <f aca="false">STDEV(G30:I30)</f>
        <v>748.446771809684</v>
      </c>
      <c r="I44" s="150" t="n">
        <f aca="false">J15</f>
        <v>10</v>
      </c>
      <c r="J44" s="147" t="n">
        <f aca="false">AVERAGE(J30:L30)</f>
        <v>57324.7223333333</v>
      </c>
      <c r="K44" s="148" t="n">
        <f aca="false">STDEV(J30:L30)</f>
        <v>634.018672430344</v>
      </c>
      <c r="L44" s="150" t="n">
        <f aca="false">M15</f>
        <v>18</v>
      </c>
      <c r="M44" s="147" t="n">
        <f aca="false">AVERAGE(M30:O30)</f>
        <v>76205.51</v>
      </c>
      <c r="N44" s="148" t="n">
        <f aca="false">STDEV(M30:O30)</f>
        <v>2455.51321513936</v>
      </c>
      <c r="O44" s="2"/>
    </row>
    <row r="45" customFormat="false" ht="15" hidden="false" customHeight="false" outlineLevel="0" collapsed="false">
      <c r="A45" s="2"/>
      <c r="B45" s="31"/>
      <c r="C45" s="146" t="n">
        <v>200</v>
      </c>
      <c r="D45" s="147" t="n">
        <f aca="false">AVERAGE(D31:F31)</f>
        <v>65827.1753333333</v>
      </c>
      <c r="E45" s="148" t="n">
        <f aca="false">STDEV(D31:F31)</f>
        <v>1925.34469805081</v>
      </c>
      <c r="F45" s="150" t="n">
        <f aca="false">G16</f>
        <v>3</v>
      </c>
      <c r="G45" s="147" t="n">
        <f aca="false">AVERAGE(G31:I31)</f>
        <v>113533.518</v>
      </c>
      <c r="H45" s="148" t="n">
        <f aca="false">STDEV(G31:I31)</f>
        <v>4210.5009053666</v>
      </c>
      <c r="I45" s="150" t="n">
        <f aca="false">J16</f>
        <v>11</v>
      </c>
      <c r="J45" s="147" t="n">
        <f aca="false">AVERAGE(J31:L31)</f>
        <v>54745.3</v>
      </c>
      <c r="K45" s="148" t="n">
        <f aca="false">STDEV(J31:L31)</f>
        <v>281.20227086743</v>
      </c>
      <c r="L45" s="150" t="n">
        <f aca="false">M16</f>
        <v>19</v>
      </c>
      <c r="M45" s="147" t="n">
        <f aca="false">AVERAGE(M31:O31)</f>
        <v>69135.8746666667</v>
      </c>
      <c r="N45" s="148" t="n">
        <f aca="false">STDEV(M31:O31)</f>
        <v>2966.08226805737</v>
      </c>
      <c r="O45" s="2"/>
    </row>
    <row r="46" customFormat="false" ht="15" hidden="false" customHeight="false" outlineLevel="0" collapsed="false">
      <c r="A46" s="2"/>
      <c r="B46" s="31"/>
      <c r="C46" s="146" t="n">
        <v>300</v>
      </c>
      <c r="D46" s="147" t="n">
        <f aca="false">AVERAGE(D32:F32)</f>
        <v>74773.1216666667</v>
      </c>
      <c r="E46" s="148" t="n">
        <f aca="false">STDEV(D32:F32)</f>
        <v>3184.8508596701</v>
      </c>
      <c r="F46" s="150" t="n">
        <f aca="false">G17</f>
        <v>4</v>
      </c>
      <c r="G46" s="147" t="n">
        <f aca="false">AVERAGE(G32:I32)</f>
        <v>52510.308</v>
      </c>
      <c r="H46" s="148" t="n">
        <f aca="false">STDEV(G32:I32)</f>
        <v>558.690931979389</v>
      </c>
      <c r="I46" s="150" t="n">
        <f aca="false">J17</f>
        <v>12</v>
      </c>
      <c r="J46" s="147" t="n">
        <f aca="false">AVERAGE(J32:L32)</f>
        <v>55235.148</v>
      </c>
      <c r="K46" s="148" t="n">
        <f aca="false">STDEV(J32:L32)</f>
        <v>2026.0605090468</v>
      </c>
      <c r="L46" s="150" t="n">
        <f aca="false">M17</f>
        <v>20</v>
      </c>
      <c r="M46" s="147" t="n">
        <f aca="false">AVERAGE(M32:O32)</f>
        <v>81826.9526666667</v>
      </c>
      <c r="N46" s="148" t="n">
        <f aca="false">STDEV(M32:O32)</f>
        <v>3632.32111324981</v>
      </c>
      <c r="O46" s="2"/>
    </row>
    <row r="47" customFormat="false" ht="15" hidden="false" customHeight="false" outlineLevel="0" collapsed="false">
      <c r="A47" s="2"/>
      <c r="B47" s="31"/>
      <c r="C47" s="146" t="n">
        <v>400</v>
      </c>
      <c r="D47" s="147" t="n">
        <f aca="false">AVERAGE(D33:F33)</f>
        <v>83104.26</v>
      </c>
      <c r="E47" s="148" t="n">
        <f aca="false">STDEV(D33:F33)</f>
        <v>4964.11790220055</v>
      </c>
      <c r="F47" s="150" t="n">
        <f aca="false">G18</f>
        <v>5</v>
      </c>
      <c r="G47" s="147" t="n">
        <f aca="false">AVERAGE(G33:I33)</f>
        <v>59765.4876666667</v>
      </c>
      <c r="H47" s="148" t="n">
        <f aca="false">STDEV(G33:I33)</f>
        <v>1439.56176603171</v>
      </c>
      <c r="I47" s="150" t="n">
        <f aca="false">J18</f>
        <v>13</v>
      </c>
      <c r="J47" s="147" t="n">
        <f aca="false">AVERAGE(J33:L33)</f>
        <v>55090.333</v>
      </c>
      <c r="K47" s="148" t="n">
        <f aca="false">STDEV(J33:L33)</f>
        <v>384.115571656502</v>
      </c>
      <c r="L47" s="150" t="n">
        <f aca="false">M18</f>
        <v>21</v>
      </c>
      <c r="M47" s="147" t="n">
        <f aca="false">AVERAGE(M33:O33)</f>
        <v>52384.3196666667</v>
      </c>
      <c r="N47" s="148" t="n">
        <f aca="false">STDEV(M33:O33)</f>
        <v>506.615601672842</v>
      </c>
      <c r="O47" s="2"/>
    </row>
    <row r="48" customFormat="false" ht="15" hidden="false" customHeight="false" outlineLevel="0" collapsed="false">
      <c r="A48" s="2"/>
      <c r="B48" s="31"/>
      <c r="C48" s="151"/>
      <c r="D48" s="147"/>
      <c r="E48" s="148"/>
      <c r="F48" s="150" t="n">
        <f aca="false">G19</f>
        <v>6</v>
      </c>
      <c r="G48" s="147" t="n">
        <f aca="false">AVERAGE(G34:I34)</f>
        <v>54364.8676666667</v>
      </c>
      <c r="H48" s="148" t="n">
        <f aca="false">STDEV(G34:I34)</f>
        <v>455.713506165149</v>
      </c>
      <c r="I48" s="150" t="n">
        <f aca="false">J19</f>
        <v>14</v>
      </c>
      <c r="J48" s="147" t="n">
        <f aca="false">AVERAGE(J34:L34)</f>
        <v>54060.7746666667</v>
      </c>
      <c r="K48" s="148" t="n">
        <f aca="false">STDEV(J34:L34)</f>
        <v>228.497085119993</v>
      </c>
      <c r="L48" s="150" t="n">
        <f aca="false">M19</f>
        <v>22</v>
      </c>
      <c r="M48" s="147" t="n">
        <f aca="false">AVERAGE(M34:O34)</f>
        <v>52066.6076666667</v>
      </c>
      <c r="N48" s="148" t="n">
        <f aca="false">STDEV(M34:O34)</f>
        <v>427.217977293011</v>
      </c>
      <c r="O48" s="2"/>
    </row>
    <row r="49" customFormat="false" ht="15" hidden="false" customHeight="false" outlineLevel="0" collapsed="false">
      <c r="A49" s="2"/>
      <c r="B49" s="31"/>
      <c r="C49" s="151"/>
      <c r="D49" s="147"/>
      <c r="E49" s="148"/>
      <c r="F49" s="150" t="n">
        <f aca="false">G20</f>
        <v>7</v>
      </c>
      <c r="G49" s="147" t="n">
        <f aca="false">AVERAGE(G35:I35)</f>
        <v>54138.631</v>
      </c>
      <c r="H49" s="148" t="n">
        <f aca="false">STDEV(G35:I35)</f>
        <v>876.158941779972</v>
      </c>
      <c r="I49" s="150" t="n">
        <f aca="false">J20</f>
        <v>15</v>
      </c>
      <c r="J49" s="147" t="n">
        <f aca="false">AVERAGE(J35:L35)</f>
        <v>72440.1456666667</v>
      </c>
      <c r="K49" s="148" t="n">
        <f aca="false">STDEV(J35:L35)</f>
        <v>2522.54732445861</v>
      </c>
      <c r="L49" s="150" t="n">
        <f aca="false">M20</f>
        <v>23</v>
      </c>
      <c r="M49" s="147" t="n">
        <f aca="false">AVERAGE(M35:O35)</f>
        <v>51532.079</v>
      </c>
      <c r="N49" s="148" t="n">
        <f aca="false">STDEV(M35:O35)</f>
        <v>972.993230046336</v>
      </c>
      <c r="O49" s="2"/>
    </row>
    <row r="50" customFormat="false" ht="15" hidden="false" customHeight="false" outlineLevel="0" collapsed="false">
      <c r="A50" s="2"/>
      <c r="B50" s="31"/>
      <c r="C50" s="152"/>
      <c r="D50" s="153"/>
      <c r="E50" s="154"/>
      <c r="F50" s="155" t="n">
        <f aca="false">G21</f>
        <v>8</v>
      </c>
      <c r="G50" s="153" t="n">
        <f aca="false">AVERAGE(G36:I36)</f>
        <v>52417.222</v>
      </c>
      <c r="H50" s="154" t="n">
        <f aca="false">STDEV(G36:I36)</f>
        <v>577.262939663545</v>
      </c>
      <c r="I50" s="155" t="n">
        <f aca="false">J21</f>
        <v>16</v>
      </c>
      <c r="J50" s="153" t="n">
        <f aca="false">AVERAGE(J36:L36)</f>
        <v>54113.312</v>
      </c>
      <c r="K50" s="154" t="n">
        <f aca="false">STDEV(J36:L36)</f>
        <v>862.463057242453</v>
      </c>
      <c r="L50" s="155" t="n">
        <f aca="false">M21</f>
        <v>24</v>
      </c>
      <c r="M50" s="153" t="n">
        <f aca="false">AVERAGE(M36:O36)</f>
        <v>50927.9813333333</v>
      </c>
      <c r="N50" s="154" t="n">
        <f aca="false">STDEV(M36:O36)</f>
        <v>602.638107382311</v>
      </c>
      <c r="O50" s="2"/>
    </row>
    <row r="51" customFormat="false" ht="15" hidden="false" customHeight="false" outlineLevel="0" collapsed="false">
      <c r="A51" s="52"/>
      <c r="M51" s="21"/>
      <c r="N51" s="21"/>
      <c r="O51" s="2"/>
    </row>
    <row r="52" customFormat="false" ht="15" hidden="false" customHeight="false" outlineLevel="0" collapsed="false">
      <c r="A52" s="6" t="s">
        <v>106</v>
      </c>
      <c r="B52" s="60" t="s">
        <v>107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</row>
    <row r="53" customFormat="false" ht="15" hidden="false" customHeight="false" outlineLevel="0" collapsed="false">
      <c r="B53" s="58" t="s">
        <v>108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  <row r="54" customFormat="false" ht="15" hidden="false" customHeight="false" outlineLevel="0" collapsed="false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</row>
    <row r="55" customFormat="false" ht="15" hidden="false" customHeight="false" outlineLevel="0" collapsed="false">
      <c r="B55" s="31"/>
      <c r="C55" s="156" t="s">
        <v>109</v>
      </c>
      <c r="D55" s="157" t="s">
        <v>110</v>
      </c>
      <c r="E55" s="157"/>
      <c r="F55" s="156" t="s">
        <v>88</v>
      </c>
      <c r="G55" s="158" t="s">
        <v>110</v>
      </c>
      <c r="H55" s="159"/>
      <c r="I55" s="157" t="s">
        <v>88</v>
      </c>
      <c r="J55" s="158" t="s">
        <v>110</v>
      </c>
      <c r="K55" s="157"/>
      <c r="L55" s="156" t="s">
        <v>88</v>
      </c>
      <c r="M55" s="158" t="s">
        <v>110</v>
      </c>
      <c r="N55" s="159"/>
    </row>
    <row r="56" customFormat="false" ht="15" hidden="false" customHeight="false" outlineLevel="0" collapsed="false">
      <c r="B56" s="31"/>
      <c r="C56" s="146" t="n">
        <v>0</v>
      </c>
      <c r="D56" s="147" t="n">
        <f aca="false">(D43-$D$43)</f>
        <v>0</v>
      </c>
      <c r="E56" s="160"/>
      <c r="F56" s="149" t="n">
        <f aca="false">F43</f>
        <v>1</v>
      </c>
      <c r="G56" s="147" t="n">
        <f aca="false">(G43-$D$43)</f>
        <v>9511.37633333333</v>
      </c>
      <c r="H56" s="161"/>
      <c r="I56" s="149" t="n">
        <f aca="false">I43</f>
        <v>9</v>
      </c>
      <c r="J56" s="147" t="n">
        <f aca="false">(J43-$D$43)</f>
        <v>1860.56233333334</v>
      </c>
      <c r="K56" s="160"/>
      <c r="L56" s="149" t="n">
        <f aca="false">L43</f>
        <v>17</v>
      </c>
      <c r="M56" s="147" t="n">
        <f aca="false">(M43-$D$43)</f>
        <v>9886.268</v>
      </c>
      <c r="N56" s="161"/>
    </row>
    <row r="57" customFormat="false" ht="15" hidden="false" customHeight="false" outlineLevel="0" collapsed="false">
      <c r="B57" s="31"/>
      <c r="C57" s="146" t="n">
        <v>100</v>
      </c>
      <c r="D57" s="147" t="n">
        <f aca="false">(D44-$D$43)</f>
        <v>5442.29533333333</v>
      </c>
      <c r="E57" s="160"/>
      <c r="F57" s="150" t="n">
        <f aca="false">F44</f>
        <v>2</v>
      </c>
      <c r="G57" s="147" t="n">
        <f aca="false">(G44-$D$43)</f>
        <v>669.86033333333</v>
      </c>
      <c r="H57" s="161"/>
      <c r="I57" s="150" t="n">
        <f aca="false">I44</f>
        <v>10</v>
      </c>
      <c r="J57" s="147" t="n">
        <f aca="false">(J44-$D$43)</f>
        <v>4775.20433333334</v>
      </c>
      <c r="K57" s="160"/>
      <c r="L57" s="150" t="n">
        <f aca="false">L44</f>
        <v>18</v>
      </c>
      <c r="M57" s="147" t="n">
        <f aca="false">(M44-$D$43)</f>
        <v>23655.992</v>
      </c>
      <c r="N57" s="161"/>
    </row>
    <row r="58" customFormat="false" ht="15" hidden="false" customHeight="false" outlineLevel="0" collapsed="false">
      <c r="B58" s="31"/>
      <c r="C58" s="146" t="n">
        <v>200</v>
      </c>
      <c r="D58" s="147" t="n">
        <f aca="false">(D45-$D$43)</f>
        <v>13277.6573333333</v>
      </c>
      <c r="E58" s="160"/>
      <c r="F58" s="150" t="n">
        <f aca="false">F45</f>
        <v>3</v>
      </c>
      <c r="G58" s="147" t="n">
        <f aca="false">(G45-$D$43)</f>
        <v>60984</v>
      </c>
      <c r="H58" s="161"/>
      <c r="I58" s="150" t="n">
        <f aca="false">I45</f>
        <v>11</v>
      </c>
      <c r="J58" s="147" t="n">
        <f aca="false">(J45-$D$43)</f>
        <v>2195.78199999999</v>
      </c>
      <c r="K58" s="160"/>
      <c r="L58" s="150" t="n">
        <f aca="false">L45</f>
        <v>19</v>
      </c>
      <c r="M58" s="147" t="n">
        <f aca="false">(M45-$D$43)</f>
        <v>16586.3566666667</v>
      </c>
      <c r="N58" s="161"/>
    </row>
    <row r="59" customFormat="false" ht="15" hidden="false" customHeight="false" outlineLevel="0" collapsed="false">
      <c r="B59" s="31"/>
      <c r="C59" s="146" t="n">
        <v>300</v>
      </c>
      <c r="D59" s="147" t="n">
        <f aca="false">(D46-$D$43)</f>
        <v>22223.6036666667</v>
      </c>
      <c r="E59" s="160"/>
      <c r="F59" s="150" t="n">
        <f aca="false">F46</f>
        <v>4</v>
      </c>
      <c r="G59" s="147" t="n">
        <f aca="false">(G46-$D$43)</f>
        <v>-39.2100000000064</v>
      </c>
      <c r="H59" s="161"/>
      <c r="I59" s="150" t="n">
        <f aca="false">I46</f>
        <v>12</v>
      </c>
      <c r="J59" s="147" t="n">
        <f aca="false">(J46-$D$43)</f>
        <v>2685.63</v>
      </c>
      <c r="K59" s="160"/>
      <c r="L59" s="150" t="n">
        <f aca="false">L46</f>
        <v>20</v>
      </c>
      <c r="M59" s="147" t="n">
        <f aca="false">(M46-$D$43)</f>
        <v>29277.4346666667</v>
      </c>
      <c r="N59" s="161"/>
    </row>
    <row r="60" customFormat="false" ht="15" hidden="false" customHeight="false" outlineLevel="0" collapsed="false">
      <c r="A60" s="51"/>
      <c r="B60" s="31"/>
      <c r="C60" s="146" t="n">
        <v>400</v>
      </c>
      <c r="D60" s="147" t="n">
        <f aca="false">(D47-$D$43)</f>
        <v>30554.742</v>
      </c>
      <c r="E60" s="160"/>
      <c r="F60" s="150" t="n">
        <f aca="false">F47</f>
        <v>5</v>
      </c>
      <c r="G60" s="147" t="n">
        <f aca="false">(G47-$D$43)</f>
        <v>7215.96966666666</v>
      </c>
      <c r="H60" s="161"/>
      <c r="I60" s="150" t="n">
        <f aca="false">I47</f>
        <v>13</v>
      </c>
      <c r="J60" s="147" t="n">
        <f aca="false">(J47-$D$43)</f>
        <v>2540.815</v>
      </c>
      <c r="K60" s="160"/>
      <c r="L60" s="150" t="n">
        <f aca="false">L47</f>
        <v>21</v>
      </c>
      <c r="M60" s="147" t="n">
        <f aca="false">(M47-$D$43)</f>
        <v>-165.198333333334</v>
      </c>
      <c r="N60" s="161"/>
    </row>
    <row r="61" customFormat="false" ht="15" hidden="false" customHeight="false" outlineLevel="0" collapsed="false">
      <c r="A61" s="51"/>
      <c r="B61" s="31"/>
      <c r="C61" s="151"/>
      <c r="D61" s="160"/>
      <c r="E61" s="160"/>
      <c r="F61" s="150" t="n">
        <f aca="false">F48</f>
        <v>6</v>
      </c>
      <c r="G61" s="147" t="n">
        <f aca="false">(G48-$D$43)</f>
        <v>1815.34966666666</v>
      </c>
      <c r="H61" s="161"/>
      <c r="I61" s="150" t="n">
        <f aca="false">I48</f>
        <v>14</v>
      </c>
      <c r="J61" s="147" t="n">
        <f aca="false">(J48-$D$43)</f>
        <v>1511.25666666666</v>
      </c>
      <c r="K61" s="160"/>
      <c r="L61" s="150" t="n">
        <f aca="false">L48</f>
        <v>22</v>
      </c>
      <c r="M61" s="147" t="n">
        <f aca="false">(M48-$D$43)</f>
        <v>-482.910333333333</v>
      </c>
      <c r="N61" s="161"/>
    </row>
    <row r="62" customFormat="false" ht="15" hidden="false" customHeight="false" outlineLevel="0" collapsed="false">
      <c r="A62" s="51"/>
      <c r="B62" s="31"/>
      <c r="C62" s="151"/>
      <c r="D62" s="160"/>
      <c r="E62" s="160"/>
      <c r="F62" s="150" t="n">
        <f aca="false">F49</f>
        <v>7</v>
      </c>
      <c r="G62" s="147" t="n">
        <f aca="false">(G49-$D$43)</f>
        <v>1589.113</v>
      </c>
      <c r="H62" s="161"/>
      <c r="I62" s="150" t="n">
        <f aca="false">I49</f>
        <v>15</v>
      </c>
      <c r="J62" s="147" t="n">
        <f aca="false">(J49-$D$43)</f>
        <v>19890.6276666667</v>
      </c>
      <c r="K62" s="160"/>
      <c r="L62" s="150" t="n">
        <f aca="false">L49</f>
        <v>23</v>
      </c>
      <c r="M62" s="147" t="n">
        <f aca="false">(M49-$D$43)</f>
        <v>-1017.43900000001</v>
      </c>
      <c r="N62" s="161"/>
    </row>
    <row r="63" customFormat="false" ht="15" hidden="false" customHeight="false" outlineLevel="0" collapsed="false">
      <c r="A63" s="51"/>
      <c r="B63" s="31"/>
      <c r="C63" s="152"/>
      <c r="D63" s="162"/>
      <c r="E63" s="162"/>
      <c r="F63" s="155" t="n">
        <f aca="false">F50</f>
        <v>8</v>
      </c>
      <c r="G63" s="153" t="n">
        <f aca="false">(G50-$D$43)</f>
        <v>-132.296000000002</v>
      </c>
      <c r="H63" s="163"/>
      <c r="I63" s="155" t="n">
        <f aca="false">I50</f>
        <v>16</v>
      </c>
      <c r="J63" s="153" t="n">
        <f aca="false">(J50-$D$43)</f>
        <v>1563.79399999999</v>
      </c>
      <c r="K63" s="162"/>
      <c r="L63" s="155" t="n">
        <f aca="false">L50</f>
        <v>24</v>
      </c>
      <c r="M63" s="153" t="n">
        <f aca="false">(M50-$D$43)</f>
        <v>-1621.53666666667</v>
      </c>
      <c r="N63" s="163"/>
    </row>
    <row r="64" customFormat="false" ht="15" hidden="false" customHeight="false" outlineLevel="0" collapsed="false">
      <c r="A64" s="164"/>
    </row>
    <row r="65" customFormat="false" ht="15" hidden="false" customHeight="false" outlineLevel="0" collapsed="false">
      <c r="A65" s="165" t="s">
        <v>111</v>
      </c>
      <c r="B65" s="166" t="s">
        <v>112</v>
      </c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P65" s="132"/>
    </row>
    <row r="66" customFormat="false" ht="15" hidden="false" customHeight="false" outlineLevel="0" collapsed="false">
      <c r="A66" s="164"/>
      <c r="B66" s="8"/>
      <c r="C66" s="31"/>
      <c r="D66" s="31"/>
      <c r="E66" s="31"/>
      <c r="F66" s="31"/>
      <c r="G66" s="31"/>
      <c r="H66" s="31"/>
      <c r="I66" s="31"/>
      <c r="J66" s="38"/>
      <c r="K66" s="38"/>
      <c r="L66" s="38"/>
      <c r="M66" s="38"/>
      <c r="N66" s="38"/>
      <c r="P66" s="132"/>
    </row>
    <row r="67" customFormat="false" ht="15" hidden="false" customHeight="false" outlineLevel="0" collapsed="false">
      <c r="A67" s="164"/>
      <c r="B67" s="167"/>
      <c r="C67" s="168"/>
      <c r="D67" s="168"/>
      <c r="E67" s="168"/>
      <c r="F67" s="168"/>
      <c r="G67" s="168"/>
      <c r="H67" s="169"/>
      <c r="I67" s="31"/>
      <c r="J67" s="38"/>
      <c r="K67" s="52"/>
      <c r="L67" s="8"/>
      <c r="M67" s="31"/>
      <c r="N67" s="38"/>
      <c r="P67" s="132"/>
    </row>
    <row r="68" customFormat="false" ht="15" hidden="false" customHeight="false" outlineLevel="0" collapsed="false">
      <c r="A68" s="164"/>
      <c r="B68" s="170"/>
      <c r="C68" s="31"/>
      <c r="D68" s="31"/>
      <c r="E68" s="31"/>
      <c r="F68" s="31"/>
      <c r="G68" s="31"/>
      <c r="H68" s="171"/>
      <c r="I68" s="31"/>
      <c r="J68" s="52" t="s">
        <v>113</v>
      </c>
      <c r="K68" s="52" t="s">
        <v>114</v>
      </c>
      <c r="L68" s="52"/>
      <c r="M68" s="31"/>
      <c r="N68" s="38"/>
      <c r="P68" s="132"/>
    </row>
    <row r="69" customFormat="false" ht="15.75" hidden="false" customHeight="false" outlineLevel="0" collapsed="false">
      <c r="A69" s="164"/>
      <c r="B69" s="170"/>
      <c r="C69" s="31"/>
      <c r="D69" s="2"/>
      <c r="E69" s="2"/>
      <c r="F69" s="2"/>
      <c r="G69" s="31"/>
      <c r="H69" s="171"/>
      <c r="I69" s="31"/>
      <c r="J69" s="38"/>
      <c r="K69" s="38"/>
      <c r="L69" s="38"/>
      <c r="M69" s="38"/>
      <c r="N69" s="38"/>
    </row>
    <row r="70" customFormat="false" ht="15.75" hidden="false" customHeight="false" outlineLevel="0" collapsed="false">
      <c r="A70" s="164"/>
      <c r="B70" s="170"/>
      <c r="C70" s="31"/>
      <c r="D70" s="2"/>
      <c r="E70" s="2"/>
      <c r="F70" s="2"/>
      <c r="G70" s="2"/>
      <c r="H70" s="172"/>
      <c r="I70" s="2"/>
      <c r="J70" s="31"/>
      <c r="K70" s="52" t="s">
        <v>115</v>
      </c>
      <c r="L70" s="173" t="n">
        <v>77.891</v>
      </c>
      <c r="M70" s="38"/>
      <c r="N70" s="38"/>
    </row>
    <row r="71" customFormat="false" ht="15.75" hidden="false" customHeight="false" outlineLevel="0" collapsed="false">
      <c r="A71" s="164"/>
      <c r="B71" s="170"/>
      <c r="C71" s="31"/>
      <c r="D71" s="2"/>
      <c r="E71" s="2"/>
      <c r="F71" s="2"/>
      <c r="G71" s="2"/>
      <c r="H71" s="172"/>
      <c r="I71" s="2"/>
      <c r="J71" s="31"/>
      <c r="K71" s="52" t="s">
        <v>116</v>
      </c>
      <c r="L71" s="173" t="n">
        <v>-1278.5</v>
      </c>
      <c r="M71" s="38"/>
      <c r="N71" s="38"/>
    </row>
    <row r="72" customFormat="false" ht="15" hidden="false" customHeight="false" outlineLevel="0" collapsed="false">
      <c r="A72" s="164"/>
      <c r="B72" s="170"/>
      <c r="C72" s="31"/>
      <c r="D72" s="31"/>
      <c r="E72" s="31"/>
      <c r="F72" s="174"/>
      <c r="G72" s="2"/>
      <c r="H72" s="172"/>
      <c r="I72" s="2"/>
      <c r="J72" s="31"/>
      <c r="K72" s="38"/>
      <c r="L72" s="38"/>
      <c r="M72" s="38"/>
      <c r="N72" s="38"/>
    </row>
    <row r="73" customFormat="false" ht="15" hidden="false" customHeight="false" outlineLevel="0" collapsed="false">
      <c r="A73" s="164"/>
      <c r="B73" s="170"/>
      <c r="C73" s="31"/>
      <c r="D73" s="174"/>
      <c r="E73" s="31" t="s">
        <v>117</v>
      </c>
      <c r="F73" s="175"/>
      <c r="G73" s="31"/>
      <c r="H73" s="171"/>
      <c r="I73" s="31"/>
      <c r="J73" s="176" t="s">
        <v>118</v>
      </c>
      <c r="K73" s="6" t="s">
        <v>119</v>
      </c>
      <c r="L73" s="38"/>
      <c r="M73" s="38"/>
      <c r="N73" s="38"/>
    </row>
    <row r="74" customFormat="false" ht="15" hidden="false" customHeight="false" outlineLevel="0" collapsed="false">
      <c r="A74" s="164"/>
      <c r="B74" s="170"/>
      <c r="C74" s="31"/>
      <c r="D74" s="174"/>
      <c r="E74" s="31"/>
      <c r="F74" s="175"/>
      <c r="G74" s="31"/>
      <c r="H74" s="171"/>
      <c r="I74" s="31"/>
      <c r="K74" s="8" t="s">
        <v>120</v>
      </c>
      <c r="L74" s="38"/>
      <c r="M74" s="38"/>
      <c r="N74" s="38"/>
    </row>
    <row r="75" customFormat="false" ht="15" hidden="false" customHeight="false" outlineLevel="0" collapsed="false">
      <c r="A75" s="164"/>
      <c r="B75" s="170"/>
      <c r="C75" s="31"/>
      <c r="D75" s="31" t="s">
        <v>121</v>
      </c>
      <c r="E75" s="31"/>
      <c r="F75" s="175"/>
      <c r="G75" s="31"/>
      <c r="H75" s="171"/>
      <c r="I75" s="31"/>
      <c r="K75" s="8" t="s">
        <v>122</v>
      </c>
      <c r="L75" s="38"/>
      <c r="M75" s="38"/>
      <c r="N75" s="38"/>
    </row>
    <row r="76" customFormat="false" ht="15" hidden="false" customHeight="false" outlineLevel="0" collapsed="false">
      <c r="A76" s="164"/>
      <c r="B76" s="170"/>
      <c r="C76" s="31"/>
      <c r="D76" s="31"/>
      <c r="E76" s="31"/>
      <c r="F76" s="31"/>
      <c r="G76" s="31"/>
      <c r="H76" s="171"/>
      <c r="I76" s="31"/>
      <c r="J76" s="38"/>
      <c r="K76" s="38"/>
      <c r="L76" s="38"/>
      <c r="M76" s="38"/>
      <c r="N76" s="38"/>
    </row>
    <row r="77" customFormat="false" ht="15" hidden="false" customHeight="false" outlineLevel="0" collapsed="false">
      <c r="A77" s="164"/>
      <c r="B77" s="170"/>
      <c r="C77" s="31"/>
      <c r="D77" s="31"/>
      <c r="E77" s="31"/>
      <c r="F77" s="31"/>
      <c r="G77" s="31"/>
      <c r="H77" s="171"/>
      <c r="I77" s="31"/>
      <c r="J77" s="38"/>
      <c r="K77" s="38"/>
      <c r="L77" s="38"/>
      <c r="M77" s="38"/>
      <c r="N77" s="38"/>
    </row>
    <row r="78" customFormat="false" ht="15" hidden="false" customHeight="false" outlineLevel="0" collapsed="false">
      <c r="A78" s="164"/>
      <c r="B78" s="170"/>
      <c r="C78" s="31"/>
      <c r="D78" s="31"/>
      <c r="E78" s="31"/>
      <c r="F78" s="31"/>
      <c r="G78" s="31"/>
      <c r="H78" s="171"/>
      <c r="I78" s="31"/>
      <c r="J78" s="38"/>
      <c r="K78" s="38"/>
      <c r="L78" s="38"/>
      <c r="M78" s="38"/>
      <c r="N78" s="38"/>
    </row>
    <row r="79" customFormat="false" ht="15" hidden="false" customHeight="false" outlineLevel="0" collapsed="false">
      <c r="A79" s="164"/>
      <c r="B79" s="170"/>
      <c r="C79" s="31"/>
      <c r="D79" s="31"/>
      <c r="E79" s="31"/>
      <c r="F79" s="31"/>
      <c r="G79" s="31"/>
      <c r="H79" s="171"/>
      <c r="I79" s="31"/>
      <c r="J79" s="38"/>
      <c r="K79" s="38"/>
      <c r="L79" s="38"/>
      <c r="M79" s="38"/>
      <c r="N79" s="38"/>
    </row>
    <row r="80" customFormat="false" ht="15" hidden="false" customHeight="false" outlineLevel="0" collapsed="false">
      <c r="A80" s="164"/>
      <c r="B80" s="170"/>
      <c r="C80" s="31"/>
      <c r="D80" s="31"/>
      <c r="E80" s="31"/>
      <c r="F80" s="31"/>
      <c r="G80" s="31"/>
      <c r="H80" s="171"/>
      <c r="I80" s="31"/>
      <c r="J80" s="38"/>
      <c r="K80" s="38"/>
      <c r="L80" s="38"/>
      <c r="M80" s="38"/>
      <c r="N80" s="38"/>
    </row>
    <row r="81" customFormat="false" ht="15" hidden="false" customHeight="false" outlineLevel="0" collapsed="false">
      <c r="B81" s="170"/>
      <c r="C81" s="31"/>
      <c r="D81" s="31"/>
      <c r="E81" s="31"/>
      <c r="F81" s="31"/>
      <c r="G81" s="31"/>
      <c r="H81" s="171"/>
      <c r="I81" s="31"/>
      <c r="J81" s="38"/>
      <c r="K81" s="38"/>
      <c r="L81" s="38"/>
      <c r="M81" s="38"/>
      <c r="N81" s="38"/>
      <c r="P81" s="132"/>
    </row>
    <row r="82" customFormat="false" ht="15" hidden="false" customHeight="false" outlineLevel="0" collapsed="false">
      <c r="A82" s="164"/>
      <c r="B82" s="177"/>
      <c r="C82" s="178"/>
      <c r="D82" s="178"/>
      <c r="E82" s="178"/>
      <c r="F82" s="178"/>
      <c r="G82" s="178"/>
      <c r="H82" s="179"/>
      <c r="I82" s="31"/>
      <c r="J82" s="38"/>
      <c r="K82" s="38"/>
      <c r="L82" s="38"/>
      <c r="M82" s="38"/>
      <c r="N82" s="38"/>
      <c r="P82" s="132"/>
    </row>
    <row r="83" s="38" customFormat="true" ht="15" hidden="false" customHeight="false" outlineLevel="0" collapsed="false">
      <c r="A83" s="180"/>
      <c r="B83" s="31"/>
      <c r="C83" s="31"/>
      <c r="D83" s="31"/>
      <c r="E83" s="31"/>
      <c r="F83" s="31"/>
      <c r="G83" s="31"/>
      <c r="H83" s="31"/>
      <c r="I83" s="31"/>
      <c r="P83" s="181"/>
    </row>
    <row r="84" customFormat="false" ht="15" hidden="false" customHeight="false" outlineLevel="0" collapsed="false">
      <c r="A84" s="6" t="s">
        <v>123</v>
      </c>
      <c r="B84" s="166" t="s">
        <v>124</v>
      </c>
      <c r="C84" s="2"/>
      <c r="D84" s="2"/>
      <c r="E84" s="2"/>
      <c r="F84" s="2"/>
      <c r="G84" s="31"/>
      <c r="H84" s="2"/>
      <c r="I84" s="2"/>
      <c r="J84" s="2"/>
      <c r="K84" s="31"/>
      <c r="L84" s="2"/>
      <c r="M84" s="2"/>
      <c r="N84" s="2"/>
      <c r="O84" s="31"/>
    </row>
    <row r="85" customFormat="false" ht="15" hidden="false" customHeight="false" outlineLevel="0" collapsed="false">
      <c r="A85" s="6"/>
      <c r="B85" s="182" t="s">
        <v>125</v>
      </c>
      <c r="C85" s="2"/>
      <c r="D85" s="2"/>
      <c r="E85" s="2"/>
      <c r="F85" s="2"/>
      <c r="G85" s="31"/>
      <c r="H85" s="2"/>
      <c r="I85" s="2"/>
      <c r="J85" s="2"/>
      <c r="K85" s="31"/>
      <c r="L85" s="2"/>
      <c r="M85" s="2"/>
      <c r="N85" s="2"/>
      <c r="O85" s="31"/>
    </row>
    <row r="86" customFormat="false" ht="15" hidden="false" customHeight="false" outlineLevel="0" collapsed="false">
      <c r="A86" s="6"/>
      <c r="B86" s="166"/>
      <c r="C86" s="2"/>
      <c r="D86" s="2"/>
      <c r="E86" s="2"/>
      <c r="F86" s="2"/>
      <c r="G86" s="31"/>
      <c r="H86" s="2"/>
      <c r="I86" s="2"/>
      <c r="J86" s="2"/>
      <c r="K86" s="31"/>
      <c r="L86" s="2"/>
      <c r="M86" s="2"/>
      <c r="N86" s="2"/>
      <c r="O86" s="31"/>
    </row>
    <row r="87" customFormat="false" ht="15" hidden="false" customHeight="false" outlineLevel="0" collapsed="false">
      <c r="A87" s="164"/>
      <c r="B87" s="183" t="s">
        <v>126</v>
      </c>
      <c r="C87" s="183"/>
      <c r="D87" s="183"/>
      <c r="E87" s="183"/>
      <c r="F87" s="183"/>
      <c r="G87" s="183"/>
      <c r="H87" s="183"/>
      <c r="I87" s="183"/>
      <c r="J87" s="183"/>
      <c r="K87" s="58"/>
      <c r="L87" s="58"/>
      <c r="M87" s="58"/>
      <c r="N87" s="58"/>
      <c r="O87" s="184"/>
    </row>
    <row r="88" customFormat="false" ht="15.75" hidden="false" customHeight="false" outlineLevel="0" collapsed="false">
      <c r="A88" s="164"/>
      <c r="B88" s="185" t="s">
        <v>127</v>
      </c>
      <c r="C88" s="185" t="s">
        <v>128</v>
      </c>
      <c r="D88" s="9"/>
      <c r="E88" s="186" t="s">
        <v>9</v>
      </c>
      <c r="F88" s="187" t="s">
        <v>6</v>
      </c>
      <c r="G88" s="185" t="s">
        <v>128</v>
      </c>
      <c r="J88" s="14"/>
      <c r="L88" s="9"/>
      <c r="N88" s="9"/>
      <c r="O88" s="184"/>
    </row>
    <row r="89" customFormat="false" ht="15" hidden="false" customHeight="false" outlineLevel="0" collapsed="false">
      <c r="A89" s="184"/>
      <c r="B89" s="188" t="n">
        <v>0</v>
      </c>
      <c r="C89" s="21" t="n">
        <f aca="false">(D56-$L$71)/$L$70</f>
        <v>16.413963102284</v>
      </c>
      <c r="D89" s="189"/>
      <c r="E89" s="1" t="str">
        <f aca="false">Data!E9</f>
        <v>TMC</v>
      </c>
      <c r="F89" s="16" t="n">
        <v>1</v>
      </c>
      <c r="G89" s="21" t="n">
        <f aca="false">(G56-$L$71)/$L$70</f>
        <v>138.52532812948</v>
      </c>
      <c r="J89" s="20"/>
      <c r="L89" s="2"/>
      <c r="N89" s="189"/>
      <c r="O89" s="184"/>
    </row>
    <row r="90" customFormat="false" ht="15" hidden="false" customHeight="false" outlineLevel="0" collapsed="false">
      <c r="A90" s="184"/>
      <c r="B90" s="188" t="n">
        <v>100</v>
      </c>
      <c r="C90" s="21" t="n">
        <f aca="false">(D57-$L$71)/$L$70</f>
        <v>86.2846199603719</v>
      </c>
      <c r="D90" s="189"/>
      <c r="E90" s="1" t="n">
        <f aca="false">Data!E10</f>
        <v>7318</v>
      </c>
      <c r="F90" s="16" t="n">
        <v>2</v>
      </c>
      <c r="G90" s="21" t="n">
        <f aca="false">(G57-$L$71)/$L$70</f>
        <v>25.0139340017888</v>
      </c>
      <c r="J90" s="20"/>
      <c r="N90" s="189"/>
      <c r="O90" s="184"/>
    </row>
    <row r="91" customFormat="false" ht="15" hidden="false" customHeight="false" outlineLevel="0" collapsed="false">
      <c r="A91" s="184"/>
      <c r="B91" s="188" t="n">
        <v>200</v>
      </c>
      <c r="C91" s="21" t="n">
        <f aca="false">(D58-$L$71)/$L$70</f>
        <v>186.878552507136</v>
      </c>
      <c r="D91" s="189"/>
      <c r="E91" s="1" t="n">
        <f aca="false">Data!E11</f>
        <v>7319</v>
      </c>
      <c r="F91" s="16" t="n">
        <v>3</v>
      </c>
      <c r="G91" s="21" t="n">
        <f aca="false">(G58-$L$71)/$L$70</f>
        <v>799.354225777047</v>
      </c>
      <c r="J91" s="20"/>
      <c r="K91" s="70"/>
      <c r="N91" s="189"/>
      <c r="O91" s="184"/>
    </row>
    <row r="92" customFormat="false" ht="15" hidden="false" customHeight="false" outlineLevel="0" collapsed="false">
      <c r="A92" s="184"/>
      <c r="B92" s="188" t="n">
        <v>300</v>
      </c>
      <c r="C92" s="21" t="n">
        <f aca="false">(D59-$L$71)/$L$70</f>
        <v>301.730670638028</v>
      </c>
      <c r="D92" s="189"/>
      <c r="E92" s="1" t="n">
        <f aca="false">Data!E12</f>
        <v>7323</v>
      </c>
      <c r="F92" s="16" t="n">
        <v>4</v>
      </c>
      <c r="G92" s="21" t="n">
        <f aca="false">(G59-$L$71)/$L$70</f>
        <v>15.9105673312705</v>
      </c>
      <c r="J92" s="20"/>
      <c r="N92" s="189"/>
      <c r="O92" s="184"/>
    </row>
    <row r="93" customFormat="false" ht="15" hidden="false" customHeight="false" outlineLevel="0" collapsed="false">
      <c r="A93" s="184"/>
      <c r="B93" s="188" t="n">
        <v>400</v>
      </c>
      <c r="C93" s="21" t="n">
        <f aca="false">(D60-$L$71)/$L$70</f>
        <v>408.68960470401</v>
      </c>
      <c r="D93" s="189"/>
      <c r="E93" s="1" t="n">
        <f aca="false">Data!E13</f>
        <v>7325</v>
      </c>
      <c r="F93" s="16" t="n">
        <v>5</v>
      </c>
      <c r="G93" s="21" t="n">
        <f aca="false">(G60-$L$71)/$L$70</f>
        <v>109.055855832723</v>
      </c>
      <c r="J93" s="20"/>
      <c r="K93" s="70"/>
      <c r="N93" s="189"/>
      <c r="O93" s="184"/>
    </row>
    <row r="94" customFormat="false" ht="15" hidden="false" customHeight="false" outlineLevel="0" collapsed="false">
      <c r="A94" s="164"/>
      <c r="B94" s="190"/>
      <c r="C94" s="22"/>
      <c r="D94" s="189"/>
      <c r="E94" s="1" t="n">
        <f aca="false">Data!E14</f>
        <v>7331</v>
      </c>
      <c r="F94" s="16" t="n">
        <v>6</v>
      </c>
      <c r="G94" s="21" t="n">
        <f aca="false">(G61-$L$71)/$L$70</f>
        <v>39.7202458135941</v>
      </c>
      <c r="J94" s="20"/>
      <c r="N94" s="189"/>
      <c r="O94" s="184"/>
      <c r="P94" s="132"/>
    </row>
    <row r="95" customFormat="false" ht="15" hidden="false" customHeight="false" outlineLevel="0" collapsed="false">
      <c r="A95" s="164"/>
      <c r="B95" s="190"/>
      <c r="C95" s="22"/>
      <c r="D95" s="189"/>
      <c r="E95" s="1" t="n">
        <f aca="false">Data!E15</f>
        <v>7335</v>
      </c>
      <c r="F95" s="16" t="n">
        <v>7</v>
      </c>
      <c r="G95" s="21" t="n">
        <f aca="false">(G62-$L$71)/$L$70</f>
        <v>36.8157168350643</v>
      </c>
      <c r="J95" s="20"/>
      <c r="K95" s="70"/>
      <c r="N95" s="189"/>
      <c r="O95" s="184"/>
      <c r="P95" s="132"/>
    </row>
    <row r="96" customFormat="false" ht="15" hidden="false" customHeight="false" outlineLevel="0" collapsed="false">
      <c r="A96" s="164"/>
      <c r="B96" s="190"/>
      <c r="C96" s="22"/>
      <c r="D96" s="189"/>
      <c r="E96" s="1" t="n">
        <f aca="false">Data!E16</f>
        <v>7337</v>
      </c>
      <c r="F96" s="16" t="n">
        <v>8</v>
      </c>
      <c r="G96" s="21" t="n">
        <f aca="false">(G63-$L$71)/$L$70</f>
        <v>14.7154870267425</v>
      </c>
      <c r="J96" s="20"/>
      <c r="N96" s="189"/>
      <c r="O96" s="184"/>
      <c r="P96" s="132"/>
    </row>
    <row r="97" customFormat="false" ht="15" hidden="false" customHeight="false" outlineLevel="0" collapsed="false">
      <c r="A97" s="164"/>
      <c r="B97" s="75"/>
      <c r="C97" s="75"/>
      <c r="D97" s="75"/>
      <c r="E97" s="1" t="n">
        <f aca="false">Data!E17</f>
        <v>7338</v>
      </c>
      <c r="F97" s="16" t="n">
        <v>9</v>
      </c>
      <c r="G97" s="21" t="n">
        <f aca="false">(J56-$L$71)/$L$70</f>
        <v>40.300706542904</v>
      </c>
      <c r="J97" s="20"/>
      <c r="K97" s="70"/>
      <c r="P97" s="132"/>
    </row>
    <row r="98" customFormat="false" ht="15" hidden="false" customHeight="false" outlineLevel="0" collapsed="false">
      <c r="A98" s="164"/>
      <c r="B98" s="75"/>
      <c r="C98" s="75"/>
      <c r="D98" s="75"/>
      <c r="E98" s="1" t="n">
        <f aca="false">Data!E18</f>
        <v>7341</v>
      </c>
      <c r="F98" s="16" t="n">
        <v>10</v>
      </c>
      <c r="G98" s="21" t="n">
        <f aca="false">(J57-$L$71)/$L$70</f>
        <v>77.7202030187484</v>
      </c>
      <c r="J98" s="20"/>
      <c r="P98" s="132"/>
    </row>
    <row r="99" customFormat="false" ht="15" hidden="false" customHeight="false" outlineLevel="0" collapsed="false">
      <c r="A99" s="164"/>
      <c r="B99" s="75"/>
      <c r="C99" s="75"/>
      <c r="D99" s="75"/>
      <c r="E99" s="1" t="n">
        <f aca="false">Data!E19</f>
        <v>7347</v>
      </c>
      <c r="F99" s="16" t="n">
        <v>11</v>
      </c>
      <c r="G99" s="21" t="n">
        <f aca="false">(J58-$L$71)/$L$70</f>
        <v>44.6044087250131</v>
      </c>
      <c r="J99" s="20"/>
      <c r="K99" s="70"/>
      <c r="P99" s="132"/>
    </row>
    <row r="100" customFormat="false" ht="15" hidden="false" customHeight="false" outlineLevel="0" collapsed="false">
      <c r="E100" s="1" t="n">
        <f aca="false">Data!E20</f>
        <v>7348</v>
      </c>
      <c r="F100" s="16" t="n">
        <v>12</v>
      </c>
      <c r="G100" s="21" t="n">
        <f aca="false">(J59-$L$71)/$L$70</f>
        <v>50.8932996109949</v>
      </c>
      <c r="J100" s="20"/>
    </row>
    <row r="101" customFormat="false" ht="15" hidden="false" customHeight="false" outlineLevel="0" collapsed="false">
      <c r="E101" s="1" t="n">
        <f aca="false">Data!E21</f>
        <v>7350</v>
      </c>
      <c r="F101" s="16" t="n">
        <v>13</v>
      </c>
      <c r="G101" s="21" t="n">
        <f aca="false">(J60-$L$71)/$L$70</f>
        <v>49.0340989331245</v>
      </c>
      <c r="J101" s="20"/>
      <c r="K101" s="70"/>
    </row>
    <row r="102" customFormat="false" ht="15" hidden="false" customHeight="false" outlineLevel="0" collapsed="false">
      <c r="E102" s="1" t="n">
        <f aca="false">Data!E22</f>
        <v>7351</v>
      </c>
      <c r="F102" s="16" t="n">
        <v>14</v>
      </c>
      <c r="G102" s="21" t="n">
        <f aca="false">(J61-$L$71)/$L$70</f>
        <v>35.8161619014605</v>
      </c>
      <c r="J102" s="20"/>
    </row>
    <row r="103" customFormat="false" ht="15" hidden="false" customHeight="false" outlineLevel="0" collapsed="false">
      <c r="E103" s="1" t="n">
        <f aca="false">Data!E23</f>
        <v>7357</v>
      </c>
      <c r="F103" s="16" t="n">
        <v>15</v>
      </c>
      <c r="G103" s="21" t="n">
        <f aca="false">(J62-$L$71)/$L$70</f>
        <v>271.778866193356</v>
      </c>
      <c r="J103" s="20"/>
      <c r="K103" s="70"/>
    </row>
    <row r="104" customFormat="false" ht="15" hidden="false" customHeight="false" outlineLevel="0" collapsed="false">
      <c r="E104" s="1" t="n">
        <f aca="false">Data!E24</f>
        <v>7358</v>
      </c>
      <c r="F104" s="16" t="n">
        <v>16</v>
      </c>
      <c r="G104" s="21" t="n">
        <f aca="false">(J63-$L$71)/$L$70</f>
        <v>36.4906600249065</v>
      </c>
      <c r="J104" s="20"/>
    </row>
    <row r="105" customFormat="false" ht="15" hidden="false" customHeight="false" outlineLevel="0" collapsed="false">
      <c r="E105" s="1" t="str">
        <f aca="false">Data!E25</f>
        <v>TMC</v>
      </c>
      <c r="F105" s="16" t="n">
        <v>17</v>
      </c>
      <c r="G105" s="21" t="n">
        <f aca="false">(M56-$L$71)/$L$70</f>
        <v>143.338357448229</v>
      </c>
      <c r="J105" s="191"/>
      <c r="K105" s="70"/>
    </row>
    <row r="106" customFormat="false" ht="15" hidden="false" customHeight="false" outlineLevel="0" collapsed="false">
      <c r="E106" s="1" t="str">
        <f aca="false">Data!E26</f>
        <v>7307 rpt</v>
      </c>
      <c r="F106" s="16" t="n">
        <v>18</v>
      </c>
      <c r="G106" s="21" t="n">
        <f aca="false">(M57-$L$71)/$L$70</f>
        <v>320.12032198842</v>
      </c>
      <c r="K106" s="70"/>
    </row>
    <row r="107" customFormat="false" ht="15" hidden="false" customHeight="false" outlineLevel="0" collapsed="false">
      <c r="E107" s="1" t="n">
        <f aca="false">Data!E27</f>
        <v>6088</v>
      </c>
      <c r="F107" s="16" t="n">
        <v>19</v>
      </c>
      <c r="G107" s="21" t="n">
        <f aca="false">(M58-$L$71)/$L$70</f>
        <v>229.357135826561</v>
      </c>
      <c r="K107" s="70"/>
    </row>
    <row r="108" customFormat="false" ht="15" hidden="false" customHeight="false" outlineLevel="0" collapsed="false">
      <c r="E108" s="1" t="str">
        <f aca="false">Data!E28</f>
        <v>6286 rpt</v>
      </c>
      <c r="F108" s="16" t="n">
        <v>20</v>
      </c>
      <c r="G108" s="21" t="n">
        <f aca="false">(M59-$L$71)/$L$70</f>
        <v>392.290953597549</v>
      </c>
      <c r="J108" s="20"/>
      <c r="K108" s="70"/>
    </row>
    <row r="109" customFormat="false" ht="15" hidden="false" customHeight="false" outlineLevel="0" collapsed="false">
      <c r="E109" s="1" t="n">
        <f aca="false">Data!E29</f>
        <v>0</v>
      </c>
      <c r="F109" s="16" t="n">
        <v>21</v>
      </c>
      <c r="G109" s="21" t="n">
        <f aca="false">(M60-$L$71)/$L$70</f>
        <v>14.2930719424153</v>
      </c>
      <c r="J109" s="20"/>
    </row>
    <row r="110" customFormat="false" ht="15" hidden="false" customHeight="false" outlineLevel="0" collapsed="false">
      <c r="E110" s="1" t="n">
        <f aca="false">Data!E30</f>
        <v>0</v>
      </c>
      <c r="F110" s="16" t="n">
        <v>22</v>
      </c>
      <c r="G110" s="21" t="n">
        <f aca="false">(M61-$L$71)/$L$70</f>
        <v>10.2141411288424</v>
      </c>
      <c r="J110" s="20"/>
      <c r="K110" s="70"/>
    </row>
    <row r="111" customFormat="false" ht="15" hidden="false" customHeight="false" outlineLevel="0" collapsed="false">
      <c r="E111" s="1" t="n">
        <f aca="false">Data!E31</f>
        <v>0</v>
      </c>
      <c r="F111" s="16" t="n">
        <v>23</v>
      </c>
      <c r="G111" s="21" t="n">
        <f aca="false">(M62-$L$71)/$L$70</f>
        <v>3.3516195709388</v>
      </c>
      <c r="J111" s="20"/>
    </row>
    <row r="112" customFormat="false" ht="15" hidden="false" customHeight="false" outlineLevel="0" collapsed="false">
      <c r="E112" s="1" t="n">
        <f aca="false">Data!E32</f>
        <v>0</v>
      </c>
      <c r="F112" s="16" t="n">
        <v>24</v>
      </c>
      <c r="G112" s="21" t="n">
        <f aca="false">(M63-$L$71)/$L$70</f>
        <v>-4.40406037496844</v>
      </c>
      <c r="J112" s="20"/>
      <c r="K112" s="70"/>
    </row>
    <row r="114" customFormat="false" ht="15" hidden="false" customHeight="false" outlineLevel="0" collapsed="false">
      <c r="A114" s="6" t="s">
        <v>129</v>
      </c>
      <c r="B114" s="6" t="s">
        <v>130</v>
      </c>
    </row>
    <row r="115" customFormat="false" ht="15" hidden="false" customHeight="false" outlineLevel="0" collapsed="false">
      <c r="A115" s="6"/>
      <c r="C115" s="1" t="s">
        <v>66</v>
      </c>
    </row>
    <row r="116" customFormat="false" ht="15" hidden="false" customHeight="false" outlineLevel="0" collapsed="false">
      <c r="A116" s="6"/>
      <c r="C116" s="1" t="s">
        <v>67</v>
      </c>
    </row>
    <row r="117" customFormat="false" ht="15" hidden="false" customHeight="false" outlineLevel="0" collapsed="false">
      <c r="A117" s="6"/>
      <c r="C117" s="1" t="s">
        <v>131</v>
      </c>
    </row>
    <row r="118" customFormat="false" ht="15" hidden="false" customHeight="false" outlineLevel="0" collapsed="false">
      <c r="A118" s="6"/>
      <c r="C118" s="1" t="s">
        <v>69</v>
      </c>
    </row>
  </sheetData>
  <mergeCells count="14">
    <mergeCell ref="D13:F13"/>
    <mergeCell ref="G13:I13"/>
    <mergeCell ref="J13:L13"/>
    <mergeCell ref="M13:O13"/>
    <mergeCell ref="D27:O27"/>
    <mergeCell ref="C40:N40"/>
    <mergeCell ref="C41:E41"/>
    <mergeCell ref="F41:H41"/>
    <mergeCell ref="I41:K41"/>
    <mergeCell ref="L41:N41"/>
    <mergeCell ref="B52:N52"/>
    <mergeCell ref="D55:E55"/>
    <mergeCell ref="B65:N65"/>
    <mergeCell ref="B87:J87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11.14"/>
    <col collapsed="false" customWidth="true" hidden="false" outlineLevel="0" max="3" min="3" style="1" width="11.29"/>
    <col collapsed="false" customWidth="true" hidden="false" outlineLevel="0" max="4" min="4" style="1" width="11.14"/>
    <col collapsed="false" customWidth="true" hidden="false" outlineLevel="0" max="5" min="5" style="1" width="10.29"/>
    <col collapsed="false" customWidth="true" hidden="false" outlineLevel="0" max="6" min="6" style="1" width="12.14"/>
    <col collapsed="false" customWidth="true" hidden="false" outlineLevel="0" max="7" min="7" style="1" width="10.58"/>
    <col collapsed="false" customWidth="true" hidden="false" outlineLevel="0" max="8" min="8" style="1" width="10.85"/>
    <col collapsed="false" customWidth="true" hidden="false" outlineLevel="0" max="9" min="9" style="1" width="10.71"/>
    <col collapsed="false" customWidth="true" hidden="false" outlineLevel="0" max="11" min="10" style="1" width="10.99"/>
    <col collapsed="false" customWidth="true" hidden="false" outlineLevel="0" max="12" min="12" style="1" width="11.71"/>
    <col collapsed="false" customWidth="true" hidden="false" outlineLevel="0" max="13" min="13" style="1" width="10.99"/>
    <col collapsed="false" customWidth="true" hidden="false" outlineLevel="0" max="14" min="14" style="1" width="12.42"/>
    <col collapsed="false" customWidth="false" hidden="false" outlineLevel="0" max="15" min="15" style="1" width="9.14"/>
    <col collapsed="false" customWidth="true" hidden="false" outlineLevel="0" max="16" min="16" style="1" width="10.29"/>
    <col collapsed="false" customWidth="false" hidden="false" outlineLevel="0" max="18" min="17" style="1" width="9.14"/>
    <col collapsed="false" customWidth="true" hidden="false" outlineLevel="0" max="19" min="19" style="1" width="10.85"/>
    <col collapsed="false" customWidth="false" hidden="false" outlineLevel="0" max="20" min="20" style="1" width="9.14"/>
    <col collapsed="false" customWidth="true" hidden="false" outlineLevel="0" max="32" min="21" style="1" width="9.58"/>
    <col collapsed="false" customWidth="false" hidden="false" outlineLevel="0" max="1024" min="33" style="1" width="9.14"/>
  </cols>
  <sheetData>
    <row r="1" customFormat="false" ht="15.75" hidden="false" customHeight="false" outlineLevel="0" collapsed="false">
      <c r="A1" s="49" t="s">
        <v>132</v>
      </c>
      <c r="J1" s="6" t="s">
        <v>133</v>
      </c>
    </row>
    <row r="2" customFormat="false" ht="18" hidden="false" customHeight="false" outlineLevel="0" collapsed="false">
      <c r="A2" s="6" t="s">
        <v>134</v>
      </c>
      <c r="J2" s="73" t="s">
        <v>135</v>
      </c>
    </row>
    <row r="3" customFormat="false" ht="15" hidden="false" customHeight="false" outlineLevel="0" collapsed="false">
      <c r="A3" s="6"/>
      <c r="J3" s="73" t="s">
        <v>136</v>
      </c>
    </row>
    <row r="4" customFormat="false" ht="15" hidden="false" customHeight="false" outlineLevel="0" collapsed="false">
      <c r="A4" s="6" t="s">
        <v>137</v>
      </c>
      <c r="B4" s="48" t="n">
        <v>1</v>
      </c>
      <c r="J4" s="6" t="s">
        <v>138</v>
      </c>
    </row>
    <row r="5" customFormat="false" ht="15" hidden="false" customHeight="false" outlineLevel="0" collapsed="false">
      <c r="A5" s="6" t="s">
        <v>35</v>
      </c>
      <c r="B5" s="53" t="n">
        <v>44624</v>
      </c>
      <c r="C5" s="51"/>
      <c r="J5" s="6" t="s">
        <v>139</v>
      </c>
    </row>
    <row r="6" customFormat="false" ht="15" hidden="false" customHeight="false" outlineLevel="0" collapsed="false">
      <c r="A6" s="6" t="s">
        <v>79</v>
      </c>
      <c r="B6" s="55" t="s">
        <v>38</v>
      </c>
      <c r="C6" s="56" t="s">
        <v>39</v>
      </c>
      <c r="J6" s="6" t="s">
        <v>140</v>
      </c>
    </row>
    <row r="7" customFormat="false" ht="17.25" hidden="false" customHeight="false" outlineLevel="0" collapsed="false">
      <c r="A7" s="6" t="s">
        <v>41</v>
      </c>
      <c r="B7" s="6" t="s">
        <v>141</v>
      </c>
      <c r="J7" s="6" t="s">
        <v>142</v>
      </c>
    </row>
    <row r="8" customFormat="false" ht="15" hidden="false" customHeight="false" outlineLevel="0" collapsed="false">
      <c r="B8" s="6" t="s">
        <v>143</v>
      </c>
    </row>
    <row r="9" customFormat="false" ht="15" hidden="false" customHeight="false" outlineLevel="0" collapsed="false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</row>
    <row r="10" customFormat="false" ht="15" hidden="false" customHeight="false" outlineLevel="0" collapsed="false">
      <c r="A10" s="6" t="s">
        <v>85</v>
      </c>
      <c r="B10" s="192" t="s">
        <v>144</v>
      </c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P10" s="74"/>
      <c r="Q10" s="74"/>
      <c r="R10" s="74"/>
      <c r="S10" s="74"/>
      <c r="T10" s="74"/>
      <c r="U10" s="74"/>
      <c r="V10" s="74"/>
      <c r="W10" s="74"/>
      <c r="X10" s="74"/>
      <c r="Y10" s="74"/>
    </row>
    <row r="11" customFormat="false" ht="15.75" hidden="false" customHeight="false" outlineLevel="0" collapsed="false">
      <c r="A11" s="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P11" s="74"/>
      <c r="Q11" s="74"/>
      <c r="R11" s="74"/>
      <c r="S11" s="74"/>
      <c r="T11" s="74"/>
      <c r="U11" s="74"/>
      <c r="V11" s="74"/>
      <c r="W11" s="74"/>
      <c r="X11" s="74"/>
      <c r="Y11" s="74"/>
    </row>
    <row r="12" customFormat="false" ht="15.75" hidden="false" customHeight="true" outlineLevel="0" collapsed="false">
      <c r="B12" s="38"/>
      <c r="C12" s="78"/>
      <c r="D12" s="79" t="s">
        <v>145</v>
      </c>
      <c r="E12" s="79"/>
      <c r="F12" s="79"/>
      <c r="G12" s="80" t="s">
        <v>88</v>
      </c>
      <c r="H12" s="80"/>
      <c r="I12" s="80"/>
      <c r="J12" s="80" t="s">
        <v>88</v>
      </c>
      <c r="K12" s="80"/>
      <c r="L12" s="80"/>
      <c r="M12" s="81" t="s">
        <v>88</v>
      </c>
      <c r="N12" s="81"/>
      <c r="O12" s="81"/>
      <c r="P12" s="74"/>
      <c r="Q12" s="74"/>
      <c r="R12" s="74"/>
      <c r="S12" s="74"/>
      <c r="T12" s="74"/>
      <c r="U12" s="74"/>
      <c r="V12" s="74"/>
      <c r="W12" s="74"/>
      <c r="X12" s="74"/>
      <c r="Y12" s="74"/>
    </row>
    <row r="13" customFormat="false" ht="15" hidden="false" customHeight="false" outlineLevel="0" collapsed="false">
      <c r="B13" s="38"/>
      <c r="C13" s="82" t="s">
        <v>89</v>
      </c>
      <c r="D13" s="83" t="n">
        <v>0</v>
      </c>
      <c r="E13" s="84" t="n">
        <v>0</v>
      </c>
      <c r="F13" s="85" t="n">
        <v>0</v>
      </c>
      <c r="G13" s="86" t="n">
        <v>1</v>
      </c>
      <c r="H13" s="86" t="n">
        <f aca="false">G13</f>
        <v>1</v>
      </c>
      <c r="I13" s="86" t="n">
        <f aca="false">G13</f>
        <v>1</v>
      </c>
      <c r="J13" s="87" t="n">
        <v>9</v>
      </c>
      <c r="K13" s="86" t="n">
        <f aca="false">J13</f>
        <v>9</v>
      </c>
      <c r="L13" s="88" t="n">
        <f aca="false">J13</f>
        <v>9</v>
      </c>
      <c r="M13" s="86" t="n">
        <v>17</v>
      </c>
      <c r="N13" s="86" t="n">
        <f aca="false">M13</f>
        <v>17</v>
      </c>
      <c r="O13" s="89" t="n">
        <f aca="false">M13</f>
        <v>17</v>
      </c>
      <c r="P13" s="74"/>
      <c r="Q13" s="74"/>
      <c r="R13" s="74"/>
      <c r="S13" s="74"/>
      <c r="T13" s="74"/>
      <c r="U13" s="74"/>
      <c r="V13" s="74"/>
      <c r="W13" s="74"/>
      <c r="X13" s="74"/>
      <c r="Y13" s="74"/>
    </row>
    <row r="14" customFormat="false" ht="15" hidden="false" customHeight="false" outlineLevel="0" collapsed="false">
      <c r="B14" s="38"/>
      <c r="C14" s="90" t="s">
        <v>90</v>
      </c>
      <c r="D14" s="91" t="n">
        <v>75</v>
      </c>
      <c r="E14" s="92" t="n">
        <v>75</v>
      </c>
      <c r="F14" s="93" t="n">
        <v>75</v>
      </c>
      <c r="G14" s="94" t="n">
        <v>2</v>
      </c>
      <c r="H14" s="94" t="n">
        <f aca="false">G14</f>
        <v>2</v>
      </c>
      <c r="I14" s="94" t="n">
        <f aca="false">G14</f>
        <v>2</v>
      </c>
      <c r="J14" s="95" t="n">
        <v>10</v>
      </c>
      <c r="K14" s="94" t="n">
        <f aca="false">J14</f>
        <v>10</v>
      </c>
      <c r="L14" s="96" t="n">
        <f aca="false">J14</f>
        <v>10</v>
      </c>
      <c r="M14" s="94" t="n">
        <v>18</v>
      </c>
      <c r="N14" s="94" t="n">
        <f aca="false">M14</f>
        <v>18</v>
      </c>
      <c r="O14" s="97" t="n">
        <f aca="false">M14</f>
        <v>18</v>
      </c>
      <c r="P14" s="74"/>
      <c r="Q14" s="74"/>
      <c r="R14" s="74"/>
      <c r="S14" s="74"/>
      <c r="T14" s="74"/>
      <c r="U14" s="74"/>
      <c r="V14" s="74"/>
      <c r="W14" s="74"/>
      <c r="X14" s="74"/>
      <c r="Y14" s="74"/>
    </row>
    <row r="15" customFormat="false" ht="15" hidden="false" customHeight="false" outlineLevel="0" collapsed="false">
      <c r="B15" s="38"/>
      <c r="C15" s="98" t="s">
        <v>91</v>
      </c>
      <c r="D15" s="99" t="n">
        <v>150</v>
      </c>
      <c r="E15" s="21" t="n">
        <v>150</v>
      </c>
      <c r="F15" s="100" t="n">
        <v>150</v>
      </c>
      <c r="G15" s="17" t="n">
        <v>3</v>
      </c>
      <c r="H15" s="17" t="n">
        <f aca="false">G15</f>
        <v>3</v>
      </c>
      <c r="I15" s="17" t="n">
        <f aca="false">G15</f>
        <v>3</v>
      </c>
      <c r="J15" s="101" t="n">
        <v>11</v>
      </c>
      <c r="K15" s="17" t="n">
        <f aca="false">J15</f>
        <v>11</v>
      </c>
      <c r="L15" s="102" t="n">
        <f aca="false">J15</f>
        <v>11</v>
      </c>
      <c r="M15" s="17" t="n">
        <v>19</v>
      </c>
      <c r="N15" s="17" t="n">
        <f aca="false">M15</f>
        <v>19</v>
      </c>
      <c r="O15" s="103" t="n">
        <f aca="false">M15</f>
        <v>19</v>
      </c>
      <c r="P15" s="74"/>
      <c r="Q15" s="74"/>
      <c r="R15" s="74"/>
      <c r="S15" s="74"/>
      <c r="T15" s="74"/>
      <c r="U15" s="74"/>
      <c r="V15" s="74"/>
      <c r="W15" s="74"/>
      <c r="X15" s="74"/>
      <c r="Y15" s="74"/>
    </row>
    <row r="16" customFormat="false" ht="15" hidden="false" customHeight="false" outlineLevel="0" collapsed="false">
      <c r="B16" s="38"/>
      <c r="C16" s="90" t="s">
        <v>92</v>
      </c>
      <c r="D16" s="91" t="n">
        <v>225</v>
      </c>
      <c r="E16" s="92" t="n">
        <v>225</v>
      </c>
      <c r="F16" s="93" t="n">
        <v>225</v>
      </c>
      <c r="G16" s="94" t="n">
        <v>4</v>
      </c>
      <c r="H16" s="94" t="n">
        <f aca="false">G16</f>
        <v>4</v>
      </c>
      <c r="I16" s="94" t="n">
        <f aca="false">G16</f>
        <v>4</v>
      </c>
      <c r="J16" s="95" t="n">
        <v>12</v>
      </c>
      <c r="K16" s="94" t="n">
        <f aca="false">J16</f>
        <v>12</v>
      </c>
      <c r="L16" s="96" t="n">
        <f aca="false">J16</f>
        <v>12</v>
      </c>
      <c r="M16" s="94" t="n">
        <v>20</v>
      </c>
      <c r="N16" s="94" t="n">
        <f aca="false">M16</f>
        <v>20</v>
      </c>
      <c r="O16" s="97" t="n">
        <f aca="false">M16</f>
        <v>20</v>
      </c>
      <c r="P16" s="74"/>
      <c r="Q16" s="74"/>
      <c r="R16" s="74"/>
      <c r="S16" s="74"/>
      <c r="T16" s="74"/>
      <c r="U16" s="74"/>
      <c r="V16" s="74"/>
      <c r="W16" s="74"/>
      <c r="X16" s="74"/>
      <c r="Y16" s="74"/>
    </row>
    <row r="17" customFormat="false" ht="15" hidden="false" customHeight="false" outlineLevel="0" collapsed="false">
      <c r="B17" s="38"/>
      <c r="C17" s="98" t="s">
        <v>93</v>
      </c>
      <c r="D17" s="99" t="n">
        <v>300</v>
      </c>
      <c r="E17" s="21" t="n">
        <v>300</v>
      </c>
      <c r="F17" s="100" t="n">
        <v>300</v>
      </c>
      <c r="G17" s="17" t="n">
        <v>5</v>
      </c>
      <c r="H17" s="17" t="n">
        <f aca="false">G17</f>
        <v>5</v>
      </c>
      <c r="I17" s="17" t="n">
        <f aca="false">G17</f>
        <v>5</v>
      </c>
      <c r="J17" s="101" t="n">
        <v>13</v>
      </c>
      <c r="K17" s="17" t="n">
        <f aca="false">J17</f>
        <v>13</v>
      </c>
      <c r="L17" s="102" t="n">
        <f aca="false">J17</f>
        <v>13</v>
      </c>
      <c r="M17" s="17" t="n">
        <v>21</v>
      </c>
      <c r="N17" s="17" t="n">
        <f aca="false">M17</f>
        <v>21</v>
      </c>
      <c r="O17" s="103" t="n">
        <f aca="false">M17</f>
        <v>21</v>
      </c>
      <c r="P17" s="74"/>
      <c r="Q17" s="74"/>
      <c r="R17" s="74"/>
      <c r="S17" s="74"/>
      <c r="T17" s="74"/>
      <c r="U17" s="74"/>
      <c r="V17" s="74"/>
      <c r="W17" s="74"/>
      <c r="X17" s="74"/>
      <c r="Y17" s="74"/>
    </row>
    <row r="18" customFormat="false" ht="15" hidden="false" customHeight="false" outlineLevel="0" collapsed="false">
      <c r="B18" s="38"/>
      <c r="C18" s="90" t="s">
        <v>94</v>
      </c>
      <c r="D18" s="104"/>
      <c r="E18" s="105"/>
      <c r="F18" s="106"/>
      <c r="G18" s="94" t="n">
        <v>6</v>
      </c>
      <c r="H18" s="94" t="n">
        <f aca="false">G18</f>
        <v>6</v>
      </c>
      <c r="I18" s="94" t="n">
        <f aca="false">G18</f>
        <v>6</v>
      </c>
      <c r="J18" s="95" t="n">
        <v>14</v>
      </c>
      <c r="K18" s="94" t="n">
        <f aca="false">J18</f>
        <v>14</v>
      </c>
      <c r="L18" s="96" t="n">
        <f aca="false">J18</f>
        <v>14</v>
      </c>
      <c r="M18" s="94" t="n">
        <v>22</v>
      </c>
      <c r="N18" s="94" t="n">
        <f aca="false">M18</f>
        <v>22</v>
      </c>
      <c r="O18" s="97" t="n">
        <f aca="false">M18</f>
        <v>22</v>
      </c>
      <c r="P18" s="74"/>
      <c r="Q18" s="74"/>
      <c r="R18" s="74"/>
      <c r="S18" s="74"/>
      <c r="T18" s="74"/>
      <c r="U18" s="74"/>
      <c r="V18" s="74"/>
      <c r="W18" s="74"/>
      <c r="X18" s="74"/>
      <c r="Y18" s="74"/>
    </row>
    <row r="19" customFormat="false" ht="15" hidden="false" customHeight="false" outlineLevel="0" collapsed="false">
      <c r="B19" s="38"/>
      <c r="C19" s="98" t="s">
        <v>95</v>
      </c>
      <c r="D19" s="107"/>
      <c r="E19" s="22"/>
      <c r="F19" s="108"/>
      <c r="G19" s="17" t="n">
        <v>7</v>
      </c>
      <c r="H19" s="17" t="n">
        <f aca="false">G19</f>
        <v>7</v>
      </c>
      <c r="I19" s="17" t="n">
        <f aca="false">G19</f>
        <v>7</v>
      </c>
      <c r="J19" s="101" t="n">
        <v>15</v>
      </c>
      <c r="K19" s="17" t="n">
        <f aca="false">J19</f>
        <v>15</v>
      </c>
      <c r="L19" s="102" t="n">
        <f aca="false">J19</f>
        <v>15</v>
      </c>
      <c r="M19" s="17" t="n">
        <v>23</v>
      </c>
      <c r="N19" s="17" t="n">
        <f aca="false">M19</f>
        <v>23</v>
      </c>
      <c r="O19" s="103" t="n">
        <f aca="false">M19</f>
        <v>23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</row>
    <row r="20" customFormat="false" ht="15.75" hidden="false" customHeight="false" outlineLevel="0" collapsed="false">
      <c r="B20" s="38"/>
      <c r="C20" s="109" t="s">
        <v>96</v>
      </c>
      <c r="D20" s="110"/>
      <c r="E20" s="111"/>
      <c r="F20" s="112"/>
      <c r="G20" s="113" t="n">
        <v>8</v>
      </c>
      <c r="H20" s="113" t="n">
        <f aca="false">G20</f>
        <v>8</v>
      </c>
      <c r="I20" s="113" t="n">
        <f aca="false">G20</f>
        <v>8</v>
      </c>
      <c r="J20" s="114" t="n">
        <v>16</v>
      </c>
      <c r="K20" s="113" t="n">
        <f aca="false">J20</f>
        <v>16</v>
      </c>
      <c r="L20" s="115" t="n">
        <f aca="false">J20</f>
        <v>16</v>
      </c>
      <c r="M20" s="113" t="n">
        <v>24</v>
      </c>
      <c r="N20" s="113" t="n">
        <f aca="false">M20</f>
        <v>24</v>
      </c>
      <c r="O20" s="116" t="n">
        <f aca="false">M20</f>
        <v>24</v>
      </c>
      <c r="P20" s="74"/>
      <c r="Q20" s="74"/>
      <c r="R20" s="74"/>
      <c r="S20" s="74"/>
      <c r="T20" s="74"/>
      <c r="U20" s="74"/>
      <c r="V20" s="74"/>
      <c r="W20" s="74"/>
      <c r="X20" s="74"/>
      <c r="Y20" s="74"/>
    </row>
    <row r="21" customFormat="false" ht="15" hidden="false" customHeight="false" outlineLevel="0" collapsed="false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74"/>
      <c r="Q21" s="74"/>
      <c r="R21" s="74"/>
      <c r="S21" s="74"/>
      <c r="T21" s="74"/>
      <c r="U21" s="74"/>
      <c r="V21" s="74"/>
      <c r="W21" s="74"/>
      <c r="X21" s="74"/>
      <c r="Y21" s="74"/>
    </row>
    <row r="22" customFormat="false" ht="15" hidden="false" customHeight="false" outlineLevel="0" collapsed="false">
      <c r="A22" s="6" t="s">
        <v>48</v>
      </c>
      <c r="B22" s="52" t="s">
        <v>146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74"/>
      <c r="Q22" s="74"/>
      <c r="R22" s="74"/>
      <c r="S22" s="74"/>
      <c r="T22" s="74"/>
      <c r="U22" s="74"/>
      <c r="V22" s="74"/>
      <c r="W22" s="74"/>
      <c r="X22" s="74"/>
      <c r="Y22" s="74"/>
    </row>
    <row r="23" customFormat="false" ht="15" hidden="false" customHeight="false" outlineLevel="0" collapsed="false">
      <c r="A23" s="6"/>
      <c r="B23" s="57" t="s">
        <v>98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74"/>
      <c r="Q23" s="74"/>
      <c r="R23" s="74"/>
      <c r="S23" s="74"/>
      <c r="T23" s="74"/>
      <c r="U23" s="74"/>
      <c r="V23" s="74"/>
      <c r="W23" s="74"/>
      <c r="X23" s="74"/>
      <c r="Y23" s="74"/>
    </row>
    <row r="24" customFormat="false" ht="15.75" hidden="false" customHeight="false" outlineLevel="0" collapsed="false"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38"/>
      <c r="P24" s="74"/>
      <c r="Q24" s="74"/>
      <c r="R24" s="74"/>
      <c r="S24" s="74"/>
      <c r="T24" s="74"/>
      <c r="U24" s="74"/>
      <c r="V24" s="74"/>
      <c r="W24" s="74"/>
      <c r="X24" s="74"/>
      <c r="Y24" s="74"/>
    </row>
    <row r="25" customFormat="false" ht="15.75" hidden="false" customHeight="false" outlineLevel="0" collapsed="false">
      <c r="B25" s="38"/>
      <c r="C25" s="38"/>
      <c r="D25" s="117" t="s">
        <v>147</v>
      </c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customFormat="false" ht="15.75" hidden="false" customHeight="false" outlineLevel="0" collapsed="false">
      <c r="B26" s="118"/>
      <c r="C26" s="38" t="s">
        <v>99</v>
      </c>
      <c r="D26" s="119" t="n">
        <v>1</v>
      </c>
      <c r="E26" s="120" t="n">
        <v>2</v>
      </c>
      <c r="F26" s="120" t="n">
        <v>3</v>
      </c>
      <c r="G26" s="121" t="n">
        <v>4</v>
      </c>
      <c r="H26" s="120" t="n">
        <v>5</v>
      </c>
      <c r="I26" s="122" t="n">
        <v>6</v>
      </c>
      <c r="J26" s="120" t="n">
        <v>7</v>
      </c>
      <c r="K26" s="120" t="n">
        <v>8</v>
      </c>
      <c r="L26" s="120" t="n">
        <v>9</v>
      </c>
      <c r="M26" s="121" t="n">
        <v>10</v>
      </c>
      <c r="N26" s="120" t="n">
        <v>11</v>
      </c>
      <c r="O26" s="123" t="n">
        <v>12</v>
      </c>
      <c r="P26" s="74"/>
      <c r="Q26" s="74"/>
      <c r="R26" s="74"/>
      <c r="S26" s="74"/>
      <c r="T26" s="74"/>
      <c r="U26" s="74"/>
      <c r="V26" s="74"/>
      <c r="W26" s="74"/>
      <c r="X26" s="74"/>
      <c r="Y26" s="74"/>
    </row>
    <row r="27" customFormat="false" ht="15" hidden="false" customHeight="false" outlineLevel="0" collapsed="false">
      <c r="B27" s="38"/>
      <c r="C27" s="38" t="n">
        <v>22.3</v>
      </c>
      <c r="D27" s="193" t="n">
        <v>0.0518</v>
      </c>
      <c r="E27" s="194" t="n">
        <v>0.0521</v>
      </c>
      <c r="F27" s="194" t="n">
        <v>0.0509</v>
      </c>
      <c r="G27" s="195" t="n">
        <v>0.3101</v>
      </c>
      <c r="H27" s="194" t="n">
        <v>0.2778</v>
      </c>
      <c r="I27" s="196" t="n">
        <v>0.2845</v>
      </c>
      <c r="J27" s="194" t="n">
        <v>0.2127</v>
      </c>
      <c r="K27" s="194" t="n">
        <v>0.1981</v>
      </c>
      <c r="L27" s="194" t="n">
        <v>0.2131</v>
      </c>
      <c r="M27" s="195" t="n">
        <v>0.3107</v>
      </c>
      <c r="N27" s="194" t="n">
        <v>0.2894</v>
      </c>
      <c r="O27" s="197" t="n">
        <v>0.2983</v>
      </c>
      <c r="P27" s="74"/>
      <c r="Q27" s="74"/>
      <c r="R27" s="74"/>
      <c r="S27" s="74"/>
      <c r="T27" s="74"/>
      <c r="U27" s="74"/>
      <c r="V27" s="74"/>
      <c r="W27" s="74"/>
      <c r="X27" s="74"/>
      <c r="Y27" s="74"/>
    </row>
    <row r="28" customFormat="false" ht="15" hidden="false" customHeight="false" outlineLevel="0" collapsed="false">
      <c r="B28" s="38"/>
      <c r="C28" s="38"/>
      <c r="D28" s="198" t="n">
        <v>0.1214</v>
      </c>
      <c r="E28" s="24" t="n">
        <v>0.121</v>
      </c>
      <c r="F28" s="24" t="n">
        <v>0.1237</v>
      </c>
      <c r="G28" s="199" t="n">
        <v>0.2227</v>
      </c>
      <c r="H28" s="24" t="n">
        <v>0.2235</v>
      </c>
      <c r="I28" s="200" t="n">
        <v>0.238</v>
      </c>
      <c r="J28" s="24" t="n">
        <v>0.1949</v>
      </c>
      <c r="K28" s="24" t="n">
        <v>0.1891</v>
      </c>
      <c r="L28" s="24" t="n">
        <v>0.1938</v>
      </c>
      <c r="M28" s="199" t="n">
        <v>0.1694</v>
      </c>
      <c r="N28" s="24" t="n">
        <v>0.1648</v>
      </c>
      <c r="O28" s="201" t="n">
        <v>0.1662</v>
      </c>
      <c r="P28" s="74"/>
      <c r="Q28" s="74"/>
      <c r="R28" s="74"/>
      <c r="S28" s="74"/>
      <c r="T28" s="74"/>
      <c r="U28" s="74"/>
      <c r="V28" s="74"/>
      <c r="W28" s="74"/>
      <c r="X28" s="74"/>
      <c r="Y28" s="74"/>
    </row>
    <row r="29" customFormat="false" ht="15" hidden="false" customHeight="false" outlineLevel="0" collapsed="false">
      <c r="B29" s="38"/>
      <c r="C29" s="38"/>
      <c r="D29" s="202" t="n">
        <v>0.2037</v>
      </c>
      <c r="E29" s="203" t="n">
        <v>0.1961</v>
      </c>
      <c r="F29" s="203" t="n">
        <v>0.1986</v>
      </c>
      <c r="G29" s="204" t="n">
        <v>0.1745</v>
      </c>
      <c r="H29" s="203" t="n">
        <v>0.1718</v>
      </c>
      <c r="I29" s="205" t="n">
        <v>0.1638</v>
      </c>
      <c r="J29" s="203" t="n">
        <v>0.2184</v>
      </c>
      <c r="K29" s="203" t="n">
        <v>0.2006</v>
      </c>
      <c r="L29" s="203" t="n">
        <v>0.2</v>
      </c>
      <c r="M29" s="204" t="n">
        <v>0.2351</v>
      </c>
      <c r="N29" s="203" t="n">
        <v>0.2122</v>
      </c>
      <c r="O29" s="206" t="n">
        <v>0.2175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</row>
    <row r="30" customFormat="false" ht="15" hidden="false" customHeight="false" outlineLevel="0" collapsed="false">
      <c r="B30" s="38"/>
      <c r="C30" s="38"/>
      <c r="D30" s="198" t="n">
        <v>0.283</v>
      </c>
      <c r="E30" s="24" t="n">
        <v>0.2829</v>
      </c>
      <c r="F30" s="24" t="n">
        <v>0.2875</v>
      </c>
      <c r="G30" s="199" t="n">
        <v>0.2631</v>
      </c>
      <c r="H30" s="24" t="n">
        <v>0.2511</v>
      </c>
      <c r="I30" s="200" t="n">
        <v>0.2503</v>
      </c>
      <c r="J30" s="24" t="n">
        <v>0.2293</v>
      </c>
      <c r="K30" s="24" t="n">
        <v>0.2226</v>
      </c>
      <c r="L30" s="24" t="n">
        <v>0.221</v>
      </c>
      <c r="M30" s="199" t="n">
        <v>0.1943</v>
      </c>
      <c r="N30" s="24" t="n">
        <v>0.1907</v>
      </c>
      <c r="O30" s="201" t="n">
        <v>0.1812</v>
      </c>
      <c r="P30" s="74"/>
      <c r="Q30" s="74"/>
      <c r="R30" s="74"/>
      <c r="S30" s="74"/>
      <c r="T30" s="74"/>
      <c r="U30" s="74"/>
      <c r="V30" s="74"/>
      <c r="W30" s="74"/>
      <c r="X30" s="74"/>
      <c r="Y30" s="74"/>
    </row>
    <row r="31" customFormat="false" ht="15" hidden="false" customHeight="false" outlineLevel="0" collapsed="false">
      <c r="B31" s="38"/>
      <c r="C31" s="38"/>
      <c r="D31" s="202" t="n">
        <v>0.378</v>
      </c>
      <c r="E31" s="203" t="n">
        <v>0.3602</v>
      </c>
      <c r="F31" s="203" t="n">
        <v>0.3575</v>
      </c>
      <c r="G31" s="204" t="n">
        <v>0.1995</v>
      </c>
      <c r="H31" s="203" t="n">
        <v>0.1916</v>
      </c>
      <c r="I31" s="205" t="n">
        <v>0.196</v>
      </c>
      <c r="J31" s="203" t="n">
        <v>0.2287</v>
      </c>
      <c r="K31" s="203" t="n">
        <v>0.2228</v>
      </c>
      <c r="L31" s="203" t="n">
        <v>0.2219</v>
      </c>
      <c r="M31" s="204" t="n">
        <v>0.0521</v>
      </c>
      <c r="N31" s="203" t="n">
        <v>0.0511</v>
      </c>
      <c r="O31" s="206" t="n">
        <v>0.0502</v>
      </c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customFormat="false" ht="15" hidden="false" customHeight="false" outlineLevel="0" collapsed="false">
      <c r="A32" s="6"/>
      <c r="B32" s="38"/>
      <c r="C32" s="38"/>
      <c r="D32" s="198" t="n">
        <v>0.0503</v>
      </c>
      <c r="E32" s="24" t="n">
        <v>0.0525</v>
      </c>
      <c r="F32" s="24" t="n">
        <v>0.052</v>
      </c>
      <c r="G32" s="199" t="n">
        <v>0.2235</v>
      </c>
      <c r="H32" s="24" t="n">
        <v>0.205</v>
      </c>
      <c r="I32" s="200" t="n">
        <v>0.2178</v>
      </c>
      <c r="J32" s="24" t="n">
        <v>0.2317</v>
      </c>
      <c r="K32" s="24" t="n">
        <v>0.2126</v>
      </c>
      <c r="L32" s="24" t="n">
        <v>0.2044</v>
      </c>
      <c r="M32" s="199" t="n">
        <v>0.0522</v>
      </c>
      <c r="N32" s="24" t="n">
        <v>0.0502</v>
      </c>
      <c r="O32" s="201" t="n">
        <v>0.049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 customFormat="false" ht="15" hidden="false" customHeight="false" outlineLevel="0" collapsed="false">
      <c r="A33" s="132"/>
      <c r="B33" s="38"/>
      <c r="C33" s="38"/>
      <c r="D33" s="202" t="n">
        <v>0.052</v>
      </c>
      <c r="E33" s="203" t="n">
        <v>0.0514</v>
      </c>
      <c r="F33" s="203" t="n">
        <v>0.0506</v>
      </c>
      <c r="G33" s="204" t="n">
        <v>0.2362</v>
      </c>
      <c r="H33" s="203" t="n">
        <v>0.2158</v>
      </c>
      <c r="I33" s="205" t="n">
        <v>0.2353</v>
      </c>
      <c r="J33" s="203" t="n">
        <v>0.2176</v>
      </c>
      <c r="K33" s="203" t="n">
        <v>0.2042</v>
      </c>
      <c r="L33" s="203" t="n">
        <v>0.1992</v>
      </c>
      <c r="M33" s="204" t="n">
        <v>0.053</v>
      </c>
      <c r="N33" s="203" t="n">
        <v>0.0503</v>
      </c>
      <c r="O33" s="206" t="n">
        <v>0.0492</v>
      </c>
      <c r="P33" s="74"/>
      <c r="Q33" s="74"/>
      <c r="R33" s="74"/>
      <c r="S33" s="74"/>
      <c r="T33" s="74"/>
      <c r="U33" s="74"/>
      <c r="V33" s="74"/>
      <c r="W33" s="74"/>
      <c r="X33" s="74"/>
      <c r="Y33" s="74"/>
    </row>
    <row r="34" customFormat="false" ht="15.75" hidden="false" customHeight="false" outlineLevel="0" collapsed="false">
      <c r="A34" s="132"/>
      <c r="B34" s="38"/>
      <c r="C34" s="38"/>
      <c r="D34" s="207" t="n">
        <v>0.0518</v>
      </c>
      <c r="E34" s="208" t="n">
        <v>0.0518</v>
      </c>
      <c r="F34" s="208" t="n">
        <v>0.0507</v>
      </c>
      <c r="G34" s="209" t="n">
        <v>0.2217</v>
      </c>
      <c r="H34" s="208" t="n">
        <v>0.2149</v>
      </c>
      <c r="I34" s="210" t="n">
        <v>0.2133</v>
      </c>
      <c r="J34" s="208" t="n">
        <v>0.2452</v>
      </c>
      <c r="K34" s="208" t="n">
        <v>0.2244</v>
      </c>
      <c r="L34" s="208" t="n">
        <v>0.2036</v>
      </c>
      <c r="M34" s="209" t="n">
        <v>0.0527</v>
      </c>
      <c r="N34" s="208" t="n">
        <v>0.0499</v>
      </c>
      <c r="O34" s="211" t="n">
        <v>0.0499</v>
      </c>
      <c r="P34" s="74"/>
      <c r="Q34" s="74"/>
      <c r="R34" s="74"/>
      <c r="S34" s="74"/>
      <c r="T34" s="74"/>
      <c r="U34" s="74"/>
      <c r="V34" s="74"/>
      <c r="W34" s="74"/>
      <c r="X34" s="74"/>
      <c r="Y34" s="74"/>
    </row>
    <row r="35" customFormat="false" ht="15" hidden="false" customHeight="false" outlineLevel="0" collapsed="false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 customFormat="false" ht="15" hidden="false" customHeight="false" outlineLevel="0" collapsed="false">
      <c r="A36" s="6" t="s">
        <v>50</v>
      </c>
      <c r="B36" s="166" t="s">
        <v>148</v>
      </c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</row>
    <row r="37" customFormat="false" ht="15" hidden="false" customHeight="false" outlineLevel="0" collapsed="false">
      <c r="A37" s="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</row>
    <row r="38" customFormat="false" ht="15" hidden="false" customHeight="false" outlineLevel="0" collapsed="false">
      <c r="A38" s="2"/>
      <c r="B38" s="8"/>
      <c r="C38" s="138" t="s">
        <v>102</v>
      </c>
      <c r="D38" s="138"/>
      <c r="E38" s="138"/>
      <c r="F38" s="138" t="s">
        <v>103</v>
      </c>
      <c r="G38" s="138"/>
      <c r="H38" s="138"/>
      <c r="I38" s="138" t="s">
        <v>104</v>
      </c>
      <c r="J38" s="138"/>
      <c r="K38" s="138"/>
      <c r="L38" s="138" t="s">
        <v>105</v>
      </c>
      <c r="M38" s="138"/>
      <c r="N38" s="138"/>
    </row>
    <row r="39" customFormat="false" ht="15" hidden="false" customHeight="false" outlineLevel="0" collapsed="false">
      <c r="A39" s="2"/>
      <c r="B39" s="8"/>
      <c r="C39" s="141" t="s">
        <v>13</v>
      </c>
      <c r="D39" s="142" t="s">
        <v>64</v>
      </c>
      <c r="E39" s="143" t="s">
        <v>65</v>
      </c>
      <c r="F39" s="144" t="s">
        <v>88</v>
      </c>
      <c r="G39" s="145" t="s">
        <v>64</v>
      </c>
      <c r="H39" s="143" t="s">
        <v>65</v>
      </c>
      <c r="I39" s="144" t="s">
        <v>88</v>
      </c>
      <c r="J39" s="145" t="s">
        <v>64</v>
      </c>
      <c r="K39" s="143" t="s">
        <v>65</v>
      </c>
      <c r="L39" s="144" t="s">
        <v>88</v>
      </c>
      <c r="M39" s="145" t="s">
        <v>64</v>
      </c>
      <c r="N39" s="143" t="s">
        <v>65</v>
      </c>
    </row>
    <row r="40" customFormat="false" ht="15" hidden="false" customHeight="false" outlineLevel="0" collapsed="false">
      <c r="A40" s="2"/>
      <c r="B40" s="31"/>
      <c r="C40" s="146" t="n">
        <v>0</v>
      </c>
      <c r="D40" s="212" t="n">
        <f aca="false">AVERAGE(D27:F27)</f>
        <v>0.0516</v>
      </c>
      <c r="E40" s="213" t="n">
        <f aca="false">STDEV(D27:F27)</f>
        <v>0.000624499799839839</v>
      </c>
      <c r="F40" s="150" t="n">
        <f aca="false">G13</f>
        <v>1</v>
      </c>
      <c r="G40" s="212" t="n">
        <f aca="false">AVERAGE(G27:I27)</f>
        <v>0.2908</v>
      </c>
      <c r="H40" s="213" t="n">
        <f aca="false">STDEV(G27:I27)</f>
        <v>0.017046700560519</v>
      </c>
      <c r="I40" s="150" t="n">
        <f aca="false">J13</f>
        <v>9</v>
      </c>
      <c r="J40" s="212" t="n">
        <f aca="false">AVERAGE(J27:L27)</f>
        <v>0.207966666666667</v>
      </c>
      <c r="K40" s="213" t="n">
        <f aca="false">STDEV(J27:L27)</f>
        <v>0.00854712427272082</v>
      </c>
      <c r="L40" s="150" t="n">
        <f aca="false">M13</f>
        <v>17</v>
      </c>
      <c r="M40" s="212" t="n">
        <f aca="false">AVERAGE(M27:O27)</f>
        <v>0.299466666666667</v>
      </c>
      <c r="N40" s="213" t="n">
        <f aca="false">STDEV(M27:O27)</f>
        <v>0.010697819092382</v>
      </c>
    </row>
    <row r="41" customFormat="false" ht="15" hidden="false" customHeight="false" outlineLevel="0" collapsed="false">
      <c r="A41" s="2"/>
      <c r="B41" s="31"/>
      <c r="C41" s="146" t="n">
        <v>75</v>
      </c>
      <c r="D41" s="212" t="n">
        <f aca="false">AVERAGE(D28:F28)</f>
        <v>0.122033333333333</v>
      </c>
      <c r="E41" s="213" t="n">
        <f aca="false">STDEV(D28:F28)</f>
        <v>0.0014571661996263</v>
      </c>
      <c r="F41" s="150" t="n">
        <f aca="false">G14</f>
        <v>2</v>
      </c>
      <c r="G41" s="212" t="n">
        <f aca="false">AVERAGE(G28:I28)</f>
        <v>0.228066666666667</v>
      </c>
      <c r="H41" s="213" t="n">
        <f aca="false">STDEV(G28:I28)</f>
        <v>0.00861181359141808</v>
      </c>
      <c r="I41" s="150" t="n">
        <f aca="false">J14</f>
        <v>10</v>
      </c>
      <c r="J41" s="212" t="n">
        <f aca="false">AVERAGE(J28:L28)</f>
        <v>0.1926</v>
      </c>
      <c r="K41" s="213" t="n">
        <f aca="false">STDEV(J28:L28)</f>
        <v>0.00308058436014987</v>
      </c>
      <c r="L41" s="150" t="n">
        <f aca="false">M14</f>
        <v>18</v>
      </c>
      <c r="M41" s="212" t="n">
        <f aca="false">AVERAGE(M28:O28)</f>
        <v>0.1668</v>
      </c>
      <c r="N41" s="213" t="n">
        <f aca="false">STDEV(M28:O28)</f>
        <v>0.00235796522451032</v>
      </c>
    </row>
    <row r="42" customFormat="false" ht="15" hidden="false" customHeight="false" outlineLevel="0" collapsed="false">
      <c r="A42" s="2"/>
      <c r="B42" s="31"/>
      <c r="C42" s="146" t="n">
        <v>150</v>
      </c>
      <c r="D42" s="212" t="n">
        <f aca="false">AVERAGE(D29:F29)</f>
        <v>0.199466666666667</v>
      </c>
      <c r="E42" s="213" t="n">
        <f aca="false">STDEV(D29:F29)</f>
        <v>0.00387341365378568</v>
      </c>
      <c r="F42" s="150" t="n">
        <f aca="false">G15</f>
        <v>3</v>
      </c>
      <c r="G42" s="212" t="n">
        <f aca="false">AVERAGE(G29:I29)</f>
        <v>0.170033333333333</v>
      </c>
      <c r="H42" s="213" t="n">
        <f aca="false">STDEV(G29:I29)</f>
        <v>0.00556447062471654</v>
      </c>
      <c r="I42" s="150" t="n">
        <f aca="false">J15</f>
        <v>11</v>
      </c>
      <c r="J42" s="212" t="n">
        <f aca="false">AVERAGE(J29:L29)</f>
        <v>0.206333333333333</v>
      </c>
      <c r="K42" s="213" t="n">
        <f aca="false">STDEV(J29:L29)</f>
        <v>0.0104543451891227</v>
      </c>
      <c r="L42" s="150" t="n">
        <f aca="false">M15</f>
        <v>19</v>
      </c>
      <c r="M42" s="212" t="n">
        <f aca="false">AVERAGE(M29:O29)</f>
        <v>0.2216</v>
      </c>
      <c r="N42" s="213" t="n">
        <f aca="false">STDEV(M29:O29)</f>
        <v>0.0119879105769104</v>
      </c>
    </row>
    <row r="43" customFormat="false" ht="15" hidden="false" customHeight="false" outlineLevel="0" collapsed="false">
      <c r="A43" s="2"/>
      <c r="B43" s="31"/>
      <c r="C43" s="146" t="n">
        <v>225</v>
      </c>
      <c r="D43" s="212" t="n">
        <f aca="false">AVERAGE(D30:F30)</f>
        <v>0.284466666666667</v>
      </c>
      <c r="E43" s="213" t="n">
        <f aca="false">STDEV(D30:F30)</f>
        <v>0.00262741951985847</v>
      </c>
      <c r="F43" s="150" t="n">
        <f aca="false">G16</f>
        <v>4</v>
      </c>
      <c r="G43" s="212" t="n">
        <f aca="false">AVERAGE(G30:I30)</f>
        <v>0.254833333333333</v>
      </c>
      <c r="H43" s="213" t="n">
        <f aca="false">STDEV(G30:I30)</f>
        <v>0.007170309151866</v>
      </c>
      <c r="I43" s="150" t="n">
        <f aca="false">J16</f>
        <v>12</v>
      </c>
      <c r="J43" s="212" t="n">
        <f aca="false">AVERAGE(J30:L30)</f>
        <v>0.2243</v>
      </c>
      <c r="K43" s="213" t="n">
        <f aca="false">STDEV(J30:L30)</f>
        <v>0.0044034077712608</v>
      </c>
      <c r="L43" s="150" t="n">
        <f aca="false">M16</f>
        <v>20</v>
      </c>
      <c r="M43" s="212" t="n">
        <f aca="false">AVERAGE(M30:O30)</f>
        <v>0.188733333333333</v>
      </c>
      <c r="N43" s="213" t="n">
        <f aca="false">STDEV(M30:O30)</f>
        <v>0.00676781599434658</v>
      </c>
    </row>
    <row r="44" customFormat="false" ht="15" hidden="false" customHeight="false" outlineLevel="0" collapsed="false">
      <c r="A44" s="2"/>
      <c r="B44" s="31"/>
      <c r="C44" s="146" t="n">
        <v>300</v>
      </c>
      <c r="D44" s="212" t="n">
        <f aca="false">AVERAGE(D31:F31)</f>
        <v>0.365233333333333</v>
      </c>
      <c r="E44" s="213" t="n">
        <f aca="false">STDEV(D31:F31)</f>
        <v>0.0111383721132549</v>
      </c>
      <c r="F44" s="150" t="n">
        <f aca="false">G17</f>
        <v>5</v>
      </c>
      <c r="G44" s="212" t="n">
        <f aca="false">AVERAGE(G31:I31)</f>
        <v>0.1957</v>
      </c>
      <c r="H44" s="213" t="n">
        <f aca="false">STDEV(G31:I31)</f>
        <v>0.00395853508257791</v>
      </c>
      <c r="I44" s="150" t="n">
        <f aca="false">J17</f>
        <v>13</v>
      </c>
      <c r="J44" s="212" t="n">
        <f aca="false">AVERAGE(J31:L31)</f>
        <v>0.224466666666667</v>
      </c>
      <c r="K44" s="213" t="n">
        <f aca="false">STDEV(J31:L31)</f>
        <v>0.00369368831025756</v>
      </c>
      <c r="L44" s="150"/>
      <c r="M44" s="212"/>
      <c r="N44" s="213"/>
    </row>
    <row r="45" customFormat="false" ht="15" hidden="false" customHeight="false" outlineLevel="0" collapsed="false">
      <c r="A45" s="2"/>
      <c r="B45" s="31"/>
      <c r="C45" s="151"/>
      <c r="D45" s="147"/>
      <c r="E45" s="148"/>
      <c r="F45" s="150" t="n">
        <f aca="false">G18</f>
        <v>6</v>
      </c>
      <c r="G45" s="212" t="n">
        <f aca="false">AVERAGE(G32:I32)</f>
        <v>0.215433333333333</v>
      </c>
      <c r="H45" s="213" t="n">
        <f aca="false">STDEV(G32:I32)</f>
        <v>0.00947435134103298</v>
      </c>
      <c r="I45" s="150" t="n">
        <f aca="false">J18</f>
        <v>14</v>
      </c>
      <c r="J45" s="212" t="n">
        <f aca="false">AVERAGE(J32:L32)</f>
        <v>0.216233333333333</v>
      </c>
      <c r="K45" s="213" t="n">
        <f aca="false">STDEV(J32:L32)</f>
        <v>0.0140079739196407</v>
      </c>
      <c r="L45" s="150"/>
      <c r="M45" s="212"/>
      <c r="N45" s="213"/>
    </row>
    <row r="46" customFormat="false" ht="15" hidden="false" customHeight="false" outlineLevel="0" collapsed="false">
      <c r="A46" s="2"/>
      <c r="B46" s="31"/>
      <c r="C46" s="151"/>
      <c r="D46" s="147"/>
      <c r="E46" s="148"/>
      <c r="F46" s="150" t="n">
        <f aca="false">G19</f>
        <v>7</v>
      </c>
      <c r="G46" s="212" t="n">
        <f aca="false">AVERAGE(G33:I33)</f>
        <v>0.2291</v>
      </c>
      <c r="H46" s="213" t="n">
        <f aca="false">STDEV(G33:I33)</f>
        <v>0.0115269250019248</v>
      </c>
      <c r="I46" s="150" t="n">
        <f aca="false">J19</f>
        <v>15</v>
      </c>
      <c r="J46" s="212" t="n">
        <f aca="false">AVERAGE(J33:L33)</f>
        <v>0.207</v>
      </c>
      <c r="K46" s="213" t="n">
        <f aca="false">STDEV(J33:L33)</f>
        <v>0.00951419991381304</v>
      </c>
      <c r="L46" s="150"/>
      <c r="M46" s="212"/>
      <c r="N46" s="213"/>
    </row>
    <row r="47" customFormat="false" ht="15" hidden="false" customHeight="false" outlineLevel="0" collapsed="false">
      <c r="A47" s="2"/>
      <c r="B47" s="31"/>
      <c r="C47" s="152"/>
      <c r="D47" s="153"/>
      <c r="E47" s="154"/>
      <c r="F47" s="155" t="n">
        <f aca="false">G20</f>
        <v>8</v>
      </c>
      <c r="G47" s="214" t="n">
        <f aca="false">AVERAGE(G34:I34)</f>
        <v>0.216633333333333</v>
      </c>
      <c r="H47" s="215" t="n">
        <f aca="false">STDEV(G34:I34)</f>
        <v>0.0044601943156474</v>
      </c>
      <c r="I47" s="155" t="n">
        <f aca="false">J20</f>
        <v>16</v>
      </c>
      <c r="J47" s="214" t="n">
        <f aca="false">AVERAGE(J34:L34)</f>
        <v>0.2244</v>
      </c>
      <c r="K47" s="215" t="n">
        <f aca="false">STDEV(J34:L34)</f>
        <v>0.0208</v>
      </c>
      <c r="L47" s="155"/>
      <c r="M47" s="214"/>
      <c r="N47" s="215"/>
    </row>
    <row r="48" customFormat="false" ht="15" hidden="false" customHeight="false" outlineLevel="0" collapsed="false">
      <c r="A48" s="52"/>
      <c r="B48" s="31"/>
      <c r="C48" s="2"/>
      <c r="D48" s="2"/>
      <c r="E48" s="2"/>
      <c r="F48" s="2"/>
      <c r="G48" s="2"/>
      <c r="H48" s="2"/>
      <c r="I48" s="2"/>
      <c r="J48" s="2"/>
      <c r="K48" s="2"/>
      <c r="L48" s="2"/>
      <c r="M48" s="21"/>
      <c r="N48" s="21"/>
    </row>
    <row r="49" customFormat="false" ht="15" hidden="false" customHeight="false" outlineLevel="0" collapsed="false">
      <c r="A49" s="6" t="s">
        <v>106</v>
      </c>
      <c r="B49" s="166" t="s">
        <v>149</v>
      </c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</row>
    <row r="50" customFormat="false" ht="15" hidden="false" customHeight="false" outlineLevel="0" collapsed="false">
      <c r="A50" s="6"/>
      <c r="B50" s="58" t="s">
        <v>150</v>
      </c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</row>
    <row r="51" customFormat="false" ht="15" hidden="false" customHeight="false" outlineLevel="0" collapsed="false">
      <c r="B51" s="8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"/>
    </row>
    <row r="52" customFormat="false" ht="15" hidden="false" customHeight="false" outlineLevel="0" collapsed="false">
      <c r="B52" s="31"/>
      <c r="C52" s="217" t="s">
        <v>127</v>
      </c>
      <c r="D52" s="218" t="s">
        <v>151</v>
      </c>
      <c r="E52" s="219"/>
      <c r="F52" s="217" t="s">
        <v>88</v>
      </c>
      <c r="G52" s="218" t="s">
        <v>151</v>
      </c>
      <c r="H52" s="219"/>
      <c r="I52" s="217" t="s">
        <v>88</v>
      </c>
      <c r="J52" s="218" t="s">
        <v>151</v>
      </c>
      <c r="K52" s="219"/>
      <c r="L52" s="217" t="s">
        <v>88</v>
      </c>
      <c r="M52" s="218" t="s">
        <v>151</v>
      </c>
      <c r="N52" s="219"/>
      <c r="O52" s="2"/>
    </row>
    <row r="53" customFormat="false" ht="15" hidden="false" customHeight="false" outlineLevel="0" collapsed="false">
      <c r="B53" s="31"/>
      <c r="C53" s="146" t="n">
        <v>0</v>
      </c>
      <c r="D53" s="212" t="n">
        <f aca="false">(D40-$D$40)</f>
        <v>0</v>
      </c>
      <c r="E53" s="161"/>
      <c r="F53" s="150" t="n">
        <f aca="false">F40</f>
        <v>1</v>
      </c>
      <c r="G53" s="220" t="n">
        <f aca="false">(G40-$D$40)</f>
        <v>0.2392</v>
      </c>
      <c r="H53" s="161"/>
      <c r="I53" s="150" t="n">
        <f aca="false">I40</f>
        <v>9</v>
      </c>
      <c r="J53" s="220" t="n">
        <f aca="false">(J40-$D$40)</f>
        <v>0.156366666666667</v>
      </c>
      <c r="K53" s="161"/>
      <c r="L53" s="150" t="n">
        <f aca="false">L40</f>
        <v>17</v>
      </c>
      <c r="M53" s="220" t="n">
        <f aca="false">(M40-$D$40)</f>
        <v>0.247866666666667</v>
      </c>
      <c r="N53" s="161"/>
      <c r="O53" s="2"/>
      <c r="P53" s="2"/>
      <c r="Q53" s="2"/>
    </row>
    <row r="54" customFormat="false" ht="15" hidden="false" customHeight="false" outlineLevel="0" collapsed="false">
      <c r="B54" s="31"/>
      <c r="C54" s="146" t="n">
        <v>75</v>
      </c>
      <c r="D54" s="212" t="n">
        <f aca="false">(D41-$D$40)</f>
        <v>0.0704333333333333</v>
      </c>
      <c r="E54" s="161"/>
      <c r="F54" s="150" t="n">
        <f aca="false">F41</f>
        <v>2</v>
      </c>
      <c r="G54" s="212" t="n">
        <f aca="false">(G41-$D$40)</f>
        <v>0.176466666666667</v>
      </c>
      <c r="H54" s="161"/>
      <c r="I54" s="150" t="n">
        <f aca="false">I41</f>
        <v>10</v>
      </c>
      <c r="J54" s="212" t="n">
        <f aca="false">(J41-$D$40)</f>
        <v>0.141</v>
      </c>
      <c r="K54" s="161"/>
      <c r="L54" s="150" t="n">
        <f aca="false">L41</f>
        <v>18</v>
      </c>
      <c r="M54" s="212" t="n">
        <f aca="false">(M41-$D$40)</f>
        <v>0.1152</v>
      </c>
      <c r="N54" s="161"/>
      <c r="O54" s="2"/>
      <c r="P54" s="2"/>
      <c r="Q54" s="2"/>
    </row>
    <row r="55" customFormat="false" ht="15" hidden="false" customHeight="false" outlineLevel="0" collapsed="false">
      <c r="B55" s="31"/>
      <c r="C55" s="146" t="n">
        <v>150</v>
      </c>
      <c r="D55" s="212" t="n">
        <f aca="false">(D42-$D$40)</f>
        <v>0.147866666666667</v>
      </c>
      <c r="E55" s="161"/>
      <c r="F55" s="150" t="n">
        <f aca="false">F42</f>
        <v>3</v>
      </c>
      <c r="G55" s="212" t="n">
        <f aca="false">(G42-$D$40)</f>
        <v>0.118433333333333</v>
      </c>
      <c r="H55" s="161"/>
      <c r="I55" s="150" t="n">
        <f aca="false">I42</f>
        <v>11</v>
      </c>
      <c r="J55" s="212" t="n">
        <f aca="false">(J42-$D$40)</f>
        <v>0.154733333333333</v>
      </c>
      <c r="K55" s="161"/>
      <c r="L55" s="150" t="n">
        <f aca="false">L42</f>
        <v>19</v>
      </c>
      <c r="M55" s="212" t="n">
        <f aca="false">(M42-$D$40)</f>
        <v>0.17</v>
      </c>
      <c r="N55" s="161"/>
      <c r="O55" s="2"/>
      <c r="P55" s="2"/>
      <c r="Q55" s="2"/>
    </row>
    <row r="56" customFormat="false" ht="15" hidden="false" customHeight="false" outlineLevel="0" collapsed="false">
      <c r="B56" s="31"/>
      <c r="C56" s="146" t="n">
        <v>225</v>
      </c>
      <c r="D56" s="212" t="n">
        <f aca="false">(D43-$D$40)</f>
        <v>0.232866666666667</v>
      </c>
      <c r="E56" s="161"/>
      <c r="F56" s="150" t="n">
        <f aca="false">F43</f>
        <v>4</v>
      </c>
      <c r="G56" s="212" t="n">
        <f aca="false">(G43-$D$40)</f>
        <v>0.203233333333333</v>
      </c>
      <c r="H56" s="161"/>
      <c r="I56" s="150" t="n">
        <f aca="false">I43</f>
        <v>12</v>
      </c>
      <c r="J56" s="212" t="n">
        <f aca="false">(J43-$D$40)</f>
        <v>0.1727</v>
      </c>
      <c r="K56" s="161"/>
      <c r="L56" s="150" t="n">
        <f aca="false">L43</f>
        <v>20</v>
      </c>
      <c r="M56" s="212" t="n">
        <f aca="false">(M43-$D$40)</f>
        <v>0.137133333333333</v>
      </c>
      <c r="N56" s="161"/>
      <c r="O56" s="2"/>
      <c r="P56" s="2"/>
      <c r="Q56" s="2"/>
    </row>
    <row r="57" customFormat="false" ht="15" hidden="false" customHeight="false" outlineLevel="0" collapsed="false">
      <c r="A57" s="51"/>
      <c r="B57" s="31"/>
      <c r="C57" s="146" t="n">
        <v>300</v>
      </c>
      <c r="D57" s="212" t="n">
        <f aca="false">(D44-$D$40)</f>
        <v>0.313633333333333</v>
      </c>
      <c r="E57" s="161"/>
      <c r="F57" s="150" t="n">
        <f aca="false">F44</f>
        <v>5</v>
      </c>
      <c r="G57" s="212" t="n">
        <f aca="false">(G44-$D$40)</f>
        <v>0.1441</v>
      </c>
      <c r="H57" s="161"/>
      <c r="I57" s="150" t="n">
        <f aca="false">I44</f>
        <v>13</v>
      </c>
      <c r="J57" s="212" t="n">
        <f aca="false">(J44-$D$40)</f>
        <v>0.172866666666667</v>
      </c>
      <c r="K57" s="161"/>
      <c r="L57" s="150"/>
      <c r="M57" s="212"/>
      <c r="N57" s="161"/>
      <c r="O57" s="2"/>
      <c r="P57" s="2"/>
      <c r="Q57" s="2"/>
    </row>
    <row r="58" customFormat="false" ht="15" hidden="false" customHeight="false" outlineLevel="0" collapsed="false">
      <c r="A58" s="51"/>
      <c r="B58" s="31"/>
      <c r="C58" s="151"/>
      <c r="D58" s="160"/>
      <c r="E58" s="161"/>
      <c r="F58" s="150" t="n">
        <f aca="false">F45</f>
        <v>6</v>
      </c>
      <c r="G58" s="212" t="n">
        <f aca="false">(G45-$D$40)</f>
        <v>0.163833333333333</v>
      </c>
      <c r="H58" s="161"/>
      <c r="I58" s="150" t="n">
        <f aca="false">I45</f>
        <v>14</v>
      </c>
      <c r="J58" s="212" t="n">
        <f aca="false">(J45-$D$40)</f>
        <v>0.164633333333333</v>
      </c>
      <c r="K58" s="161"/>
      <c r="L58" s="150"/>
      <c r="M58" s="212"/>
      <c r="N58" s="161"/>
      <c r="O58" s="2"/>
    </row>
    <row r="59" customFormat="false" ht="15" hidden="false" customHeight="false" outlineLevel="0" collapsed="false">
      <c r="A59" s="51"/>
      <c r="B59" s="31"/>
      <c r="C59" s="151"/>
      <c r="D59" s="160"/>
      <c r="E59" s="161"/>
      <c r="F59" s="150" t="n">
        <f aca="false">F46</f>
        <v>7</v>
      </c>
      <c r="G59" s="212" t="n">
        <f aca="false">(G46-$D$40)</f>
        <v>0.1775</v>
      </c>
      <c r="H59" s="161"/>
      <c r="I59" s="150" t="n">
        <f aca="false">I46</f>
        <v>15</v>
      </c>
      <c r="J59" s="212" t="n">
        <f aca="false">(J46-$D$40)</f>
        <v>0.1554</v>
      </c>
      <c r="K59" s="161"/>
      <c r="L59" s="150"/>
      <c r="M59" s="212"/>
      <c r="N59" s="161"/>
      <c r="O59" s="2"/>
    </row>
    <row r="60" customFormat="false" ht="15" hidden="false" customHeight="false" outlineLevel="0" collapsed="false">
      <c r="A60" s="51"/>
      <c r="B60" s="31"/>
      <c r="C60" s="152"/>
      <c r="D60" s="162"/>
      <c r="E60" s="163"/>
      <c r="F60" s="155" t="n">
        <f aca="false">F47</f>
        <v>8</v>
      </c>
      <c r="G60" s="214" t="n">
        <f aca="false">(G47-$D$40)</f>
        <v>0.165033333333333</v>
      </c>
      <c r="H60" s="163"/>
      <c r="I60" s="155" t="n">
        <f aca="false">I47</f>
        <v>16</v>
      </c>
      <c r="J60" s="214" t="n">
        <f aca="false">(J47-$D$40)</f>
        <v>0.1728</v>
      </c>
      <c r="K60" s="163"/>
      <c r="L60" s="155"/>
      <c r="M60" s="214"/>
      <c r="N60" s="163"/>
      <c r="O60" s="2"/>
    </row>
    <row r="61" customFormat="false" ht="15" hidden="false" customHeight="false" outlineLevel="0" collapsed="false">
      <c r="A61" s="1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" hidden="false" customHeight="false" outlineLevel="0" collapsed="false">
      <c r="A62" s="165" t="s">
        <v>152</v>
      </c>
      <c r="B62" s="166" t="s">
        <v>153</v>
      </c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R62" s="132"/>
    </row>
    <row r="63" customFormat="false" ht="15" hidden="false" customHeight="false" outlineLevel="0" collapsed="false">
      <c r="A63" s="164"/>
      <c r="B63" s="52"/>
      <c r="C63" s="38"/>
      <c r="D63" s="38"/>
      <c r="E63" s="38"/>
      <c r="F63" s="38"/>
      <c r="G63" s="38"/>
      <c r="H63" s="38"/>
      <c r="I63" s="31"/>
      <c r="J63" s="38"/>
      <c r="K63" s="38"/>
      <c r="L63" s="38"/>
      <c r="M63" s="38"/>
      <c r="N63" s="38"/>
      <c r="R63" s="132"/>
    </row>
    <row r="64" customFormat="false" ht="15" hidden="false" customHeight="false" outlineLevel="0" collapsed="false">
      <c r="A64" s="164"/>
      <c r="B64" s="167"/>
      <c r="C64" s="168"/>
      <c r="D64" s="168"/>
      <c r="E64" s="168"/>
      <c r="F64" s="168"/>
      <c r="G64" s="168"/>
      <c r="H64" s="168"/>
      <c r="I64" s="170"/>
      <c r="J64" s="38"/>
      <c r="K64" s="38"/>
      <c r="L64" s="38"/>
      <c r="M64" s="38"/>
      <c r="N64" s="38"/>
      <c r="R64" s="132"/>
    </row>
    <row r="65" customFormat="false" ht="15" hidden="false" customHeight="false" outlineLevel="0" collapsed="false">
      <c r="A65" s="164"/>
      <c r="B65" s="170"/>
      <c r="F65" s="31"/>
      <c r="G65" s="31"/>
      <c r="H65" s="31"/>
      <c r="I65" s="170"/>
      <c r="J65" s="52" t="s">
        <v>113</v>
      </c>
      <c r="K65" s="52" t="s">
        <v>114</v>
      </c>
      <c r="L65" s="8"/>
      <c r="M65" s="31"/>
      <c r="N65" s="38"/>
      <c r="R65" s="132"/>
    </row>
    <row r="66" customFormat="false" ht="15.75" hidden="false" customHeight="false" outlineLevel="0" collapsed="false">
      <c r="A66" s="164"/>
      <c r="B66" s="170"/>
      <c r="F66" s="31"/>
      <c r="G66" s="31"/>
      <c r="H66" s="31"/>
      <c r="I66" s="170"/>
      <c r="J66" s="38"/>
      <c r="K66" s="38"/>
      <c r="L66" s="52"/>
      <c r="M66" s="31"/>
      <c r="N66" s="38"/>
      <c r="R66" s="132"/>
    </row>
    <row r="67" customFormat="false" ht="15.75" hidden="false" customHeight="false" outlineLevel="0" collapsed="false">
      <c r="A67" s="164"/>
      <c r="B67" s="170"/>
      <c r="F67" s="31"/>
      <c r="G67" s="2"/>
      <c r="H67" s="2"/>
      <c r="I67" s="221"/>
      <c r="J67" s="31"/>
      <c r="K67" s="52" t="s">
        <v>115</v>
      </c>
      <c r="L67" s="173" t="n">
        <v>0.0011</v>
      </c>
      <c r="M67" s="38"/>
      <c r="N67" s="38"/>
      <c r="R67" s="132"/>
    </row>
    <row r="68" customFormat="false" ht="15.75" hidden="false" customHeight="false" outlineLevel="0" collapsed="false">
      <c r="A68" s="164"/>
      <c r="B68" s="170"/>
      <c r="F68" s="31"/>
      <c r="G68" s="2"/>
      <c r="H68" s="2"/>
      <c r="I68" s="221"/>
      <c r="J68" s="31"/>
      <c r="K68" s="52" t="s">
        <v>116</v>
      </c>
      <c r="L68" s="222" t="n">
        <v>-0.005</v>
      </c>
      <c r="M68" s="38"/>
      <c r="N68" s="38"/>
      <c r="R68" s="132"/>
    </row>
    <row r="69" customFormat="false" ht="15" hidden="false" customHeight="false" outlineLevel="0" collapsed="false">
      <c r="A69" s="164"/>
      <c r="B69" s="170"/>
      <c r="C69" s="31"/>
      <c r="D69" s="31"/>
      <c r="E69" s="31"/>
      <c r="F69" s="174"/>
      <c r="G69" s="2"/>
      <c r="H69" s="2"/>
      <c r="I69" s="221"/>
      <c r="J69" s="31"/>
      <c r="M69" s="38"/>
      <c r="N69" s="38"/>
      <c r="R69" s="132"/>
    </row>
    <row r="70" customFormat="false" ht="15" hidden="false" customHeight="false" outlineLevel="0" collapsed="false">
      <c r="A70" s="164"/>
      <c r="B70" s="170"/>
      <c r="C70" s="31"/>
      <c r="D70" s="174"/>
      <c r="E70" s="31" t="s">
        <v>117</v>
      </c>
      <c r="F70" s="175"/>
      <c r="G70" s="31"/>
      <c r="H70" s="31"/>
      <c r="I70" s="170"/>
      <c r="J70" s="176" t="s">
        <v>118</v>
      </c>
      <c r="K70" s="6" t="s">
        <v>119</v>
      </c>
      <c r="L70" s="38"/>
      <c r="M70" s="38"/>
      <c r="N70" s="38"/>
      <c r="R70" s="132"/>
    </row>
    <row r="71" customFormat="false" ht="15" hidden="false" customHeight="false" outlineLevel="0" collapsed="false">
      <c r="A71" s="164"/>
      <c r="B71" s="170"/>
      <c r="C71" s="31"/>
      <c r="D71" s="174"/>
      <c r="E71" s="31"/>
      <c r="F71" s="175"/>
      <c r="G71" s="31"/>
      <c r="H71" s="31"/>
      <c r="I71" s="170"/>
      <c r="K71" s="8" t="s">
        <v>120</v>
      </c>
      <c r="L71" s="38"/>
      <c r="M71" s="38"/>
      <c r="N71" s="38"/>
      <c r="R71" s="132"/>
    </row>
    <row r="72" customFormat="false" ht="15" hidden="false" customHeight="false" outlineLevel="0" collapsed="false">
      <c r="A72" s="164"/>
      <c r="B72" s="170"/>
      <c r="C72" s="31"/>
      <c r="D72" s="31" t="s">
        <v>121</v>
      </c>
      <c r="E72" s="31"/>
      <c r="F72" s="175"/>
      <c r="G72" s="31"/>
      <c r="H72" s="31"/>
      <c r="I72" s="170"/>
      <c r="K72" s="8" t="s">
        <v>122</v>
      </c>
      <c r="L72" s="38"/>
      <c r="M72" s="38"/>
      <c r="N72" s="38"/>
      <c r="R72" s="132"/>
    </row>
    <row r="73" customFormat="false" ht="15" hidden="false" customHeight="false" outlineLevel="0" collapsed="false">
      <c r="A73" s="164"/>
      <c r="B73" s="170"/>
      <c r="C73" s="31"/>
      <c r="D73" s="31"/>
      <c r="E73" s="31"/>
      <c r="F73" s="31"/>
      <c r="G73" s="31"/>
      <c r="H73" s="31"/>
      <c r="I73" s="170"/>
      <c r="J73" s="38"/>
      <c r="K73" s="38"/>
      <c r="L73" s="38"/>
      <c r="M73" s="38"/>
      <c r="N73" s="38"/>
      <c r="R73" s="132"/>
    </row>
    <row r="74" customFormat="false" ht="15" hidden="false" customHeight="false" outlineLevel="0" collapsed="false">
      <c r="A74" s="164"/>
      <c r="B74" s="170"/>
      <c r="C74" s="31"/>
      <c r="D74" s="31"/>
      <c r="E74" s="31"/>
      <c r="F74" s="31"/>
      <c r="G74" s="31"/>
      <c r="H74" s="31"/>
      <c r="I74" s="170"/>
      <c r="J74" s="38"/>
      <c r="K74" s="38"/>
      <c r="L74" s="38"/>
      <c r="M74" s="38"/>
      <c r="N74" s="38"/>
      <c r="R74" s="132"/>
    </row>
    <row r="75" customFormat="false" ht="15" hidden="false" customHeight="false" outlineLevel="0" collapsed="false">
      <c r="A75" s="164"/>
      <c r="B75" s="170"/>
      <c r="C75" s="31"/>
      <c r="D75" s="31"/>
      <c r="E75" s="31"/>
      <c r="F75" s="31"/>
      <c r="G75" s="31"/>
      <c r="H75" s="31"/>
      <c r="I75" s="170"/>
      <c r="J75" s="38"/>
      <c r="K75" s="38"/>
      <c r="L75" s="38"/>
      <c r="M75" s="38"/>
      <c r="N75" s="38"/>
      <c r="R75" s="132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</row>
    <row r="76" customFormat="false" ht="15" hidden="false" customHeight="false" outlineLevel="0" collapsed="false">
      <c r="A76" s="164"/>
      <c r="B76" s="170"/>
      <c r="C76" s="31"/>
      <c r="D76" s="31"/>
      <c r="E76" s="31"/>
      <c r="F76" s="31"/>
      <c r="G76" s="31"/>
      <c r="H76" s="31"/>
      <c r="I76" s="170"/>
      <c r="J76" s="38"/>
      <c r="K76" s="38"/>
      <c r="L76" s="38"/>
      <c r="M76" s="38"/>
      <c r="N76" s="38"/>
      <c r="R76" s="132"/>
    </row>
    <row r="77" customFormat="false" ht="15" hidden="false" customHeight="false" outlineLevel="0" collapsed="false">
      <c r="A77" s="164"/>
      <c r="B77" s="170"/>
      <c r="C77" s="31"/>
      <c r="D77" s="31"/>
      <c r="E77" s="31"/>
      <c r="F77" s="31"/>
      <c r="G77" s="31"/>
      <c r="H77" s="31"/>
      <c r="I77" s="170"/>
      <c r="J77" s="38"/>
      <c r="K77" s="38"/>
      <c r="L77" s="38"/>
      <c r="M77" s="38"/>
      <c r="N77" s="38"/>
      <c r="R77" s="132"/>
    </row>
    <row r="78" customFormat="false" ht="15" hidden="false" customHeight="false" outlineLevel="0" collapsed="false">
      <c r="B78" s="170"/>
      <c r="C78" s="31"/>
      <c r="D78" s="31"/>
      <c r="E78" s="31"/>
      <c r="F78" s="31"/>
      <c r="G78" s="31"/>
      <c r="H78" s="31"/>
      <c r="I78" s="170"/>
      <c r="J78" s="38"/>
      <c r="K78" s="38"/>
      <c r="L78" s="38"/>
      <c r="M78" s="38"/>
      <c r="N78" s="38"/>
      <c r="R78" s="132"/>
    </row>
    <row r="79" customFormat="false" ht="15" hidden="false" customHeight="false" outlineLevel="0" collapsed="false">
      <c r="A79" s="180"/>
      <c r="B79" s="177"/>
      <c r="C79" s="178"/>
      <c r="D79" s="178"/>
      <c r="E79" s="178"/>
      <c r="F79" s="178"/>
      <c r="G79" s="178"/>
      <c r="H79" s="178"/>
      <c r="I79" s="170"/>
      <c r="J79" s="38"/>
      <c r="K79" s="38"/>
      <c r="L79" s="38"/>
      <c r="M79" s="38"/>
      <c r="N79" s="38"/>
      <c r="R79" s="132"/>
    </row>
    <row r="80" customFormat="false" ht="15" hidden="false" customHeight="false" outlineLevel="0" collapsed="false">
      <c r="A80" s="180"/>
      <c r="B80" s="38"/>
      <c r="C80" s="38"/>
      <c r="D80" s="38"/>
      <c r="E80" s="38"/>
      <c r="F80" s="38"/>
      <c r="G80" s="38"/>
      <c r="H80" s="38"/>
      <c r="I80" s="31"/>
      <c r="J80" s="38"/>
      <c r="K80" s="38"/>
      <c r="L80" s="38"/>
      <c r="M80" s="38"/>
      <c r="N80" s="38"/>
      <c r="R80" s="132"/>
    </row>
    <row r="81" customFormat="false" ht="15" hidden="false" customHeight="false" outlineLevel="0" collapsed="false">
      <c r="A81" s="6" t="s">
        <v>123</v>
      </c>
      <c r="B81" s="166" t="s">
        <v>154</v>
      </c>
      <c r="C81" s="2"/>
      <c r="D81" s="2"/>
      <c r="E81" s="2"/>
      <c r="F81" s="2"/>
      <c r="G81" s="31"/>
      <c r="H81" s="2"/>
      <c r="I81" s="2"/>
      <c r="J81" s="2"/>
      <c r="K81" s="31"/>
      <c r="L81" s="2"/>
      <c r="M81" s="2"/>
      <c r="N81" s="2"/>
      <c r="R81" s="132"/>
    </row>
    <row r="82" customFormat="false" ht="15" hidden="false" customHeight="false" outlineLevel="0" collapsed="false">
      <c r="A82" s="6"/>
      <c r="B82" s="182" t="s">
        <v>155</v>
      </c>
      <c r="C82" s="2"/>
      <c r="D82" s="2"/>
      <c r="E82" s="2"/>
      <c r="F82" s="2"/>
      <c r="G82" s="31"/>
      <c r="H82" s="2"/>
      <c r="I82" s="2"/>
      <c r="J82" s="2"/>
      <c r="K82" s="31"/>
      <c r="L82" s="2"/>
      <c r="M82" s="2"/>
      <c r="N82" s="2"/>
      <c r="R82" s="132"/>
    </row>
    <row r="83" customFormat="false" ht="15.75" hidden="false" customHeight="false" outlineLevel="0" collapsed="false">
      <c r="A83" s="6"/>
      <c r="B83" s="166"/>
      <c r="C83" s="2"/>
      <c r="D83" s="2"/>
      <c r="E83" s="2"/>
      <c r="F83" s="2"/>
      <c r="G83" s="31"/>
      <c r="H83" s="2"/>
      <c r="I83" s="2"/>
      <c r="J83" s="2"/>
      <c r="K83" s="31"/>
      <c r="L83" s="2"/>
      <c r="M83" s="2"/>
      <c r="N83" s="2"/>
    </row>
    <row r="84" customFormat="false" ht="15.75" hidden="false" customHeight="false" outlineLevel="0" collapsed="false">
      <c r="A84" s="164"/>
      <c r="B84" s="117" t="s">
        <v>156</v>
      </c>
      <c r="C84" s="117"/>
      <c r="D84" s="117"/>
      <c r="E84" s="117"/>
      <c r="F84" s="117"/>
      <c r="G84" s="117"/>
      <c r="H84" s="117"/>
      <c r="I84" s="117"/>
      <c r="J84" s="117"/>
      <c r="K84" s="58"/>
      <c r="L84" s="58"/>
      <c r="M84" s="58"/>
      <c r="N84" s="58"/>
    </row>
    <row r="85" customFormat="false" ht="15.75" hidden="false" customHeight="false" outlineLevel="0" collapsed="false">
      <c r="A85" s="164"/>
      <c r="B85" s="185" t="s">
        <v>127</v>
      </c>
      <c r="C85" s="185" t="s">
        <v>128</v>
      </c>
      <c r="D85" s="9"/>
      <c r="E85" s="187" t="s">
        <v>9</v>
      </c>
      <c r="F85" s="187" t="s">
        <v>6</v>
      </c>
      <c r="G85" s="185" t="s">
        <v>128</v>
      </c>
      <c r="I85" s="14"/>
      <c r="J85" s="14"/>
      <c r="L85" s="9"/>
      <c r="N85" s="9"/>
    </row>
    <row r="86" customFormat="false" ht="15" hidden="false" customHeight="false" outlineLevel="0" collapsed="false">
      <c r="A86" s="164"/>
      <c r="B86" s="188" t="n">
        <v>0</v>
      </c>
      <c r="C86" s="21" t="n">
        <f aca="false">(D53-$L$68)/$L$67</f>
        <v>4.54545454545455</v>
      </c>
      <c r="D86" s="189"/>
      <c r="E86" s="1" t="str">
        <f aca="false">Data!E9</f>
        <v>TMC</v>
      </c>
      <c r="F86" s="16" t="n">
        <v>1</v>
      </c>
      <c r="G86" s="21" t="n">
        <f aca="false">(G53-$L$68)/$L$67</f>
        <v>222</v>
      </c>
      <c r="I86" s="36"/>
      <c r="J86" s="20"/>
      <c r="N86" s="189"/>
    </row>
    <row r="87" customFormat="false" ht="15" hidden="false" customHeight="false" outlineLevel="0" collapsed="false">
      <c r="A87" s="164"/>
      <c r="B87" s="188" t="n">
        <v>75</v>
      </c>
      <c r="C87" s="21" t="n">
        <f aca="false">(D54-$L$68)/$L$67</f>
        <v>68.5757575757576</v>
      </c>
      <c r="D87" s="189"/>
      <c r="E87" s="1" t="n">
        <f aca="false">Data!E10</f>
        <v>7318</v>
      </c>
      <c r="F87" s="16" t="n">
        <v>2</v>
      </c>
      <c r="G87" s="21" t="n">
        <f aca="false">(G54-$L$68)/$L$67</f>
        <v>164.969696969697</v>
      </c>
      <c r="I87" s="36"/>
      <c r="J87" s="20"/>
      <c r="N87" s="189"/>
    </row>
    <row r="88" customFormat="false" ht="15" hidden="false" customHeight="false" outlineLevel="0" collapsed="false">
      <c r="A88" s="164"/>
      <c r="B88" s="188" t="n">
        <v>150</v>
      </c>
      <c r="C88" s="21" t="n">
        <f aca="false">(D55-$L$68)/$L$67</f>
        <v>138.969696969697</v>
      </c>
      <c r="D88" s="189"/>
      <c r="E88" s="1" t="n">
        <f aca="false">Data!E11</f>
        <v>7319</v>
      </c>
      <c r="F88" s="16" t="n">
        <v>3</v>
      </c>
      <c r="G88" s="21" t="n">
        <f aca="false">(G55-$L$68)/$L$67</f>
        <v>112.212121212121</v>
      </c>
      <c r="I88" s="36"/>
      <c r="J88" s="20"/>
      <c r="N88" s="189"/>
    </row>
    <row r="89" customFormat="false" ht="15" hidden="false" customHeight="false" outlineLevel="0" collapsed="false">
      <c r="A89" s="164"/>
      <c r="B89" s="188" t="n">
        <v>225</v>
      </c>
      <c r="C89" s="21" t="n">
        <f aca="false">(D56-$L$68)/$L$67</f>
        <v>216.242424242424</v>
      </c>
      <c r="D89" s="189"/>
      <c r="E89" s="1" t="n">
        <f aca="false">Data!E12</f>
        <v>7323</v>
      </c>
      <c r="F89" s="16" t="n">
        <v>4</v>
      </c>
      <c r="G89" s="21" t="n">
        <f aca="false">(G56-$L$68)/$L$67</f>
        <v>189.30303030303</v>
      </c>
      <c r="I89" s="36"/>
      <c r="J89" s="20"/>
      <c r="N89" s="189"/>
    </row>
    <row r="90" customFormat="false" ht="15" hidden="false" customHeight="false" outlineLevel="0" collapsed="false">
      <c r="A90" s="164"/>
      <c r="B90" s="188" t="n">
        <v>300</v>
      </c>
      <c r="C90" s="21" t="n">
        <f aca="false">(D57-$L$68)/$L$67</f>
        <v>289.666666666667</v>
      </c>
      <c r="D90" s="189"/>
      <c r="E90" s="1" t="n">
        <f aca="false">Data!E13</f>
        <v>7325</v>
      </c>
      <c r="F90" s="16" t="n">
        <v>5</v>
      </c>
      <c r="G90" s="21" t="n">
        <f aca="false">(G57-$L$68)/$L$67</f>
        <v>135.545454545455</v>
      </c>
      <c r="I90" s="36"/>
      <c r="J90" s="20"/>
      <c r="N90" s="189"/>
    </row>
    <row r="91" customFormat="false" ht="15" hidden="false" customHeight="false" outlineLevel="0" collapsed="false">
      <c r="A91" s="164"/>
      <c r="B91" s="190"/>
      <c r="C91" s="22"/>
      <c r="D91" s="189"/>
      <c r="E91" s="1" t="n">
        <f aca="false">Data!E14</f>
        <v>7331</v>
      </c>
      <c r="F91" s="16" t="n">
        <v>6</v>
      </c>
      <c r="G91" s="21" t="n">
        <f aca="false">(G58-$L$68)/$L$67</f>
        <v>153.484848484848</v>
      </c>
      <c r="I91" s="36"/>
      <c r="J91" s="20"/>
      <c r="N91" s="189"/>
    </row>
    <row r="92" customFormat="false" ht="15" hidden="false" customHeight="false" outlineLevel="0" collapsed="false">
      <c r="A92" s="164"/>
      <c r="B92" s="190"/>
      <c r="C92" s="22"/>
      <c r="D92" s="189"/>
      <c r="E92" s="1" t="n">
        <f aca="false">Data!E15</f>
        <v>7335</v>
      </c>
      <c r="F92" s="16" t="n">
        <v>7</v>
      </c>
      <c r="G92" s="21" t="n">
        <f aca="false">(G59-$L$68)/$L$67</f>
        <v>165.909090909091</v>
      </c>
      <c r="I92" s="36"/>
      <c r="J92" s="20"/>
      <c r="N92" s="189"/>
    </row>
    <row r="93" customFormat="false" ht="15" hidden="false" customHeight="false" outlineLevel="0" collapsed="false">
      <c r="A93" s="164"/>
      <c r="B93" s="190"/>
      <c r="C93" s="22"/>
      <c r="D93" s="189"/>
      <c r="E93" s="1" t="n">
        <f aca="false">Data!E16</f>
        <v>7337</v>
      </c>
      <c r="F93" s="16" t="n">
        <v>8</v>
      </c>
      <c r="G93" s="21" t="n">
        <f aca="false">(G60-$L$68)/$L$67</f>
        <v>154.575757575758</v>
      </c>
      <c r="I93" s="36"/>
      <c r="J93" s="20"/>
      <c r="N93" s="189"/>
    </row>
    <row r="94" customFormat="false" ht="15" hidden="false" customHeight="false" outlineLevel="0" collapsed="false">
      <c r="A94" s="164"/>
      <c r="B94" s="31"/>
      <c r="C94" s="31"/>
      <c r="D94" s="31"/>
      <c r="E94" s="1" t="n">
        <f aca="false">Data!E17</f>
        <v>7338</v>
      </c>
      <c r="F94" s="16" t="n">
        <v>9</v>
      </c>
      <c r="G94" s="21" t="n">
        <f aca="false">(J53-$L$68)/$L$67</f>
        <v>146.69696969697</v>
      </c>
      <c r="I94" s="36"/>
      <c r="J94" s="36"/>
      <c r="L94" s="31"/>
      <c r="N94" s="31"/>
    </row>
    <row r="95" customFormat="false" ht="15" hidden="false" customHeight="false" outlineLevel="0" collapsed="false">
      <c r="A95" s="164"/>
      <c r="B95" s="38"/>
      <c r="C95" s="38"/>
      <c r="D95" s="38"/>
      <c r="E95" s="1" t="n">
        <f aca="false">Data!E18</f>
        <v>7341</v>
      </c>
      <c r="F95" s="16" t="n">
        <v>10</v>
      </c>
      <c r="G95" s="21" t="n">
        <f aca="false">(J54-$L$68)/$L$67</f>
        <v>132.727272727273</v>
      </c>
      <c r="I95" s="36"/>
      <c r="J95" s="36"/>
      <c r="L95" s="38"/>
      <c r="N95" s="38"/>
    </row>
    <row r="96" customFormat="false" ht="15" hidden="false" customHeight="false" outlineLevel="0" collapsed="false">
      <c r="A96" s="164"/>
      <c r="E96" s="1" t="n">
        <f aca="false">Data!E19</f>
        <v>7347</v>
      </c>
      <c r="F96" s="16" t="n">
        <v>11</v>
      </c>
      <c r="G96" s="21" t="n">
        <f aca="false">(J55-$L$68)/$L$67</f>
        <v>145.212121212121</v>
      </c>
      <c r="I96" s="36"/>
      <c r="J96" s="36"/>
    </row>
    <row r="97" customFormat="false" ht="15" hidden="false" customHeight="false" outlineLevel="0" collapsed="false">
      <c r="E97" s="1" t="n">
        <f aca="false">Data!E20</f>
        <v>7348</v>
      </c>
      <c r="F97" s="16" t="n">
        <v>12</v>
      </c>
      <c r="G97" s="21" t="n">
        <f aca="false">(J56-$L$68)/$L$67</f>
        <v>161.545454545455</v>
      </c>
      <c r="I97" s="36"/>
      <c r="J97" s="36"/>
    </row>
    <row r="98" customFormat="false" ht="15" hidden="false" customHeight="false" outlineLevel="0" collapsed="false">
      <c r="E98" s="1" t="n">
        <f aca="false">Data!E21</f>
        <v>7350</v>
      </c>
      <c r="F98" s="16" t="n">
        <v>13</v>
      </c>
      <c r="G98" s="21" t="n">
        <f aca="false">(J57-$L$68)/$L$67</f>
        <v>161.69696969697</v>
      </c>
    </row>
    <row r="99" customFormat="false" ht="15" hidden="false" customHeight="false" outlineLevel="0" collapsed="false">
      <c r="E99" s="1" t="n">
        <f aca="false">Data!E22</f>
        <v>7351</v>
      </c>
      <c r="F99" s="16" t="n">
        <v>14</v>
      </c>
      <c r="G99" s="21" t="n">
        <f aca="false">(J58-$L$68)/$L$67</f>
        <v>154.212121212121</v>
      </c>
    </row>
    <row r="100" customFormat="false" ht="15" hidden="false" customHeight="false" outlineLevel="0" collapsed="false">
      <c r="E100" s="1" t="n">
        <f aca="false">Data!E23</f>
        <v>7357</v>
      </c>
      <c r="F100" s="16" t="n">
        <v>15</v>
      </c>
      <c r="G100" s="21" t="n">
        <f aca="false">(J59-$L$68)/$L$67</f>
        <v>145.818181818182</v>
      </c>
    </row>
    <row r="101" customFormat="false" ht="15" hidden="false" customHeight="false" outlineLevel="0" collapsed="false">
      <c r="E101" s="1" t="n">
        <f aca="false">Data!E24</f>
        <v>7358</v>
      </c>
      <c r="F101" s="16" t="n">
        <v>16</v>
      </c>
      <c r="G101" s="21" t="n">
        <f aca="false">(J60-$L$68)/$L$67</f>
        <v>161.636363636364</v>
      </c>
    </row>
    <row r="102" customFormat="false" ht="15" hidden="false" customHeight="false" outlineLevel="0" collapsed="false">
      <c r="E102" s="1" t="str">
        <f aca="false">Data!E25</f>
        <v>TMC</v>
      </c>
      <c r="F102" s="16" t="n">
        <v>17</v>
      </c>
      <c r="G102" s="21" t="n">
        <f aca="false">(M53-$L$68)/$L$67</f>
        <v>229.878787878788</v>
      </c>
    </row>
    <row r="103" customFormat="false" ht="15" hidden="false" customHeight="false" outlineLevel="0" collapsed="false">
      <c r="E103" s="1" t="str">
        <f aca="false">Data!E26</f>
        <v>7307 rpt</v>
      </c>
      <c r="F103" s="16" t="n">
        <v>18</v>
      </c>
      <c r="G103" s="21" t="n">
        <f aca="false">(M54-$L$68)/$L$67</f>
        <v>109.272727272727</v>
      </c>
    </row>
    <row r="104" customFormat="false" ht="15" hidden="false" customHeight="false" outlineLevel="0" collapsed="false">
      <c r="E104" s="1" t="n">
        <f aca="false">Data!E27</f>
        <v>6088</v>
      </c>
      <c r="F104" s="16" t="n">
        <v>19</v>
      </c>
      <c r="G104" s="21" t="n">
        <f aca="false">(M55-$L$68)/$L$67</f>
        <v>159.090909090909</v>
      </c>
    </row>
    <row r="105" customFormat="false" ht="15" hidden="false" customHeight="false" outlineLevel="0" collapsed="false">
      <c r="E105" s="1" t="str">
        <f aca="false">Data!E28</f>
        <v>6286 rpt</v>
      </c>
      <c r="F105" s="16" t="n">
        <v>20</v>
      </c>
      <c r="G105" s="21" t="n">
        <f aca="false">(M56-$L$68)/$L$67</f>
        <v>129.212121212121</v>
      </c>
    </row>
    <row r="106" customFormat="false" ht="15" hidden="false" customHeight="false" outlineLevel="0" collapsed="false">
      <c r="F106" s="16"/>
      <c r="G106" s="21"/>
    </row>
    <row r="107" customFormat="false" ht="15" hidden="false" customHeight="false" outlineLevel="0" collapsed="false">
      <c r="F107" s="16"/>
      <c r="G107" s="21"/>
    </row>
    <row r="108" customFormat="false" ht="15" hidden="false" customHeight="false" outlineLevel="0" collapsed="false">
      <c r="F108" s="16"/>
      <c r="G108" s="21"/>
    </row>
    <row r="109" customFormat="false" ht="15" hidden="false" customHeight="false" outlineLevel="0" collapsed="false">
      <c r="F109" s="16"/>
      <c r="G109" s="21"/>
    </row>
    <row r="110" customFormat="false" ht="15" hidden="false" customHeight="false" outlineLevel="0" collapsed="false">
      <c r="F110" s="16"/>
      <c r="G110" s="21"/>
    </row>
    <row r="111" customFormat="false" ht="15" hidden="false" customHeight="false" outlineLevel="0" collapsed="false">
      <c r="A111" s="6" t="s">
        <v>129</v>
      </c>
      <c r="B111" s="6" t="s">
        <v>157</v>
      </c>
    </row>
    <row r="112" customFormat="false" ht="15" hidden="false" customHeight="false" outlineLevel="0" collapsed="false">
      <c r="A112" s="6"/>
      <c r="C112" s="1" t="s">
        <v>66</v>
      </c>
    </row>
    <row r="113" customFormat="false" ht="15" hidden="false" customHeight="false" outlineLevel="0" collapsed="false">
      <c r="A113" s="6"/>
      <c r="C113" s="1" t="s">
        <v>67</v>
      </c>
    </row>
    <row r="114" customFormat="false" ht="15" hidden="false" customHeight="false" outlineLevel="0" collapsed="false">
      <c r="A114" s="6"/>
      <c r="C114" s="1" t="s">
        <v>158</v>
      </c>
    </row>
    <row r="115" customFormat="false" ht="15" hidden="false" customHeight="false" outlineLevel="0" collapsed="false">
      <c r="A115" s="6"/>
      <c r="C115" s="1" t="s">
        <v>69</v>
      </c>
    </row>
    <row r="119" customFormat="false" ht="15" hidden="false" customHeight="false" outlineLevel="0" collapsed="false">
      <c r="A119" s="6"/>
    </row>
  </sheetData>
  <mergeCells count="14">
    <mergeCell ref="B10:N10"/>
    <mergeCell ref="D12:F12"/>
    <mergeCell ref="G12:I12"/>
    <mergeCell ref="J12:L12"/>
    <mergeCell ref="M12:O12"/>
    <mergeCell ref="D25:O25"/>
    <mergeCell ref="B36:N36"/>
    <mergeCell ref="C38:E38"/>
    <mergeCell ref="F38:H38"/>
    <mergeCell ref="I38:K38"/>
    <mergeCell ref="L38:N38"/>
    <mergeCell ref="B49:N49"/>
    <mergeCell ref="B62:N62"/>
    <mergeCell ref="B84:J84"/>
  </mergeCells>
  <printOptions headings="false" gridLines="false" gridLinesSet="true" horizontalCentered="false" verticalCentered="false"/>
  <pageMargins left="0.270138888888889" right="0.75" top="0.57986111111111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6" activeCellId="0" sqref="C16"/>
    </sheetView>
  </sheetViews>
  <sheetFormatPr defaultColWidth="8.55078125" defaultRowHeight="12.75" zeroHeight="false" outlineLevelRow="0" outlineLevelCol="0"/>
  <cols>
    <col collapsed="false" customWidth="true" hidden="false" outlineLevel="0" max="3" min="3" style="0" width="13.86"/>
    <col collapsed="false" customWidth="true" hidden="false" outlineLevel="0" max="4" min="4" style="0" width="14.7"/>
  </cols>
  <sheetData>
    <row r="1" customFormat="false" ht="30" hidden="false" customHeight="false" outlineLevel="0" collapsed="false">
      <c r="A1" s="223" t="s">
        <v>159</v>
      </c>
      <c r="B1" s="223" t="s">
        <v>160</v>
      </c>
      <c r="C1" s="223" t="s">
        <v>161</v>
      </c>
      <c r="D1" s="223" t="s">
        <v>162</v>
      </c>
      <c r="E1" s="223" t="s">
        <v>163</v>
      </c>
      <c r="F1" s="223" t="s">
        <v>164</v>
      </c>
      <c r="G1" s="223" t="s">
        <v>165</v>
      </c>
      <c r="H1" s="223" t="s">
        <v>166</v>
      </c>
      <c r="I1" s="223" t="s">
        <v>167</v>
      </c>
      <c r="J1" s="223" t="s">
        <v>64</v>
      </c>
      <c r="K1" s="223" t="s">
        <v>65</v>
      </c>
    </row>
    <row r="2" customFormat="false" ht="12.75" hidden="false" customHeight="false" outlineLevel="0" collapsed="false">
      <c r="A2" s="224" t="n">
        <v>1</v>
      </c>
      <c r="B2" s="224" t="s">
        <v>168</v>
      </c>
      <c r="C2" s="224" t="s">
        <v>169</v>
      </c>
      <c r="D2" s="225" t="n">
        <v>44624.6284722222</v>
      </c>
      <c r="E2" s="224" t="n">
        <v>225</v>
      </c>
      <c r="F2" s="224" t="n">
        <v>-0.002</v>
      </c>
      <c r="G2" s="224" t="n">
        <v>215</v>
      </c>
      <c r="H2" s="224" t="n">
        <v>-0.001</v>
      </c>
      <c r="I2" s="226" t="n">
        <f aca="false">H2-F2</f>
        <v>0.001</v>
      </c>
      <c r="J2" s="227" t="n">
        <f aca="false">AVERAGE(I2:I3)</f>
        <v>0</v>
      </c>
      <c r="K2" s="227" t="n">
        <f aca="false">STDEV(I2:I3)</f>
        <v>0.0014142135623731</v>
      </c>
    </row>
    <row r="3" customFormat="false" ht="15" hidden="false" customHeight="false" outlineLevel="0" collapsed="false">
      <c r="A3" s="224" t="n">
        <v>2</v>
      </c>
      <c r="B3" s="224" t="s">
        <v>168</v>
      </c>
      <c r="C3" s="224" t="s">
        <v>169</v>
      </c>
      <c r="D3" s="225" t="n">
        <v>44624.6284722222</v>
      </c>
      <c r="E3" s="224" t="n">
        <v>225</v>
      </c>
      <c r="F3" s="224" t="n">
        <v>0</v>
      </c>
      <c r="G3" s="224" t="n">
        <v>215</v>
      </c>
      <c r="H3" s="224" t="n">
        <v>-0.001</v>
      </c>
      <c r="I3" s="228" t="n">
        <f aca="false">H3-F3</f>
        <v>-0.001</v>
      </c>
      <c r="J3" s="74"/>
      <c r="K3" s="74"/>
    </row>
    <row r="4" customFormat="false" ht="12.75" hidden="false" customHeight="false" outlineLevel="0" collapsed="false">
      <c r="A4" s="224" t="n">
        <v>3</v>
      </c>
      <c r="B4" s="224" t="s">
        <v>17</v>
      </c>
      <c r="C4" s="224" t="s">
        <v>169</v>
      </c>
      <c r="D4" s="225" t="n">
        <v>44624.6291666667</v>
      </c>
      <c r="E4" s="224" t="n">
        <v>225</v>
      </c>
      <c r="F4" s="224" t="n">
        <v>3.251</v>
      </c>
      <c r="G4" s="224" t="n">
        <v>215</v>
      </c>
      <c r="H4" s="224" t="n">
        <v>8.078</v>
      </c>
      <c r="I4" s="226" t="n">
        <f aca="false">H4-F4</f>
        <v>4.827</v>
      </c>
      <c r="J4" s="227" t="n">
        <f aca="false">AVERAGE(I4:I5)</f>
        <v>4.7925</v>
      </c>
      <c r="K4" s="227" t="n">
        <f aca="false">STDEV(I4:I5)</f>
        <v>0.0487903679018711</v>
      </c>
    </row>
    <row r="5" customFormat="false" ht="12.75" hidden="false" customHeight="false" outlineLevel="0" collapsed="false">
      <c r="A5" s="224" t="n">
        <v>4</v>
      </c>
      <c r="B5" s="224" t="s">
        <v>17</v>
      </c>
      <c r="C5" s="224" t="s">
        <v>169</v>
      </c>
      <c r="D5" s="225" t="n">
        <v>44624.6291666667</v>
      </c>
      <c r="E5" s="224" t="n">
        <v>225</v>
      </c>
      <c r="F5" s="224" t="n">
        <v>3.36</v>
      </c>
      <c r="G5" s="224" t="n">
        <v>215</v>
      </c>
      <c r="H5" s="224" t="n">
        <v>8.118</v>
      </c>
      <c r="I5" s="226" t="n">
        <f aca="false">H5-F5</f>
        <v>4.758</v>
      </c>
    </row>
    <row r="6" customFormat="false" ht="12.75" hidden="false" customHeight="false" outlineLevel="0" collapsed="false">
      <c r="A6" s="224" t="n">
        <v>5</v>
      </c>
      <c r="B6" s="224" t="n">
        <v>7318</v>
      </c>
      <c r="C6" s="224" t="s">
        <v>169</v>
      </c>
      <c r="D6" s="225" t="n">
        <v>44624.6305555556</v>
      </c>
      <c r="E6" s="224" t="n">
        <v>225</v>
      </c>
      <c r="F6" s="224" t="n">
        <v>2.529</v>
      </c>
      <c r="G6" s="224" t="n">
        <v>215</v>
      </c>
      <c r="H6" s="224" t="n">
        <v>6.535</v>
      </c>
      <c r="I6" s="226" t="n">
        <f aca="false">H6-F6</f>
        <v>4.006</v>
      </c>
      <c r="J6" s="227" t="n">
        <f aca="false">AVERAGE(I6:I7)</f>
        <v>4.064</v>
      </c>
      <c r="K6" s="227" t="n">
        <f aca="false">STDEV(I6:I7)</f>
        <v>0.0820243866176393</v>
      </c>
    </row>
    <row r="7" customFormat="false" ht="12.75" hidden="false" customHeight="false" outlineLevel="0" collapsed="false">
      <c r="A7" s="224" t="n">
        <v>6</v>
      </c>
      <c r="B7" s="224" t="n">
        <v>7318</v>
      </c>
      <c r="C7" s="224" t="s">
        <v>169</v>
      </c>
      <c r="D7" s="225" t="n">
        <v>44624.63125</v>
      </c>
      <c r="E7" s="224" t="n">
        <v>225</v>
      </c>
      <c r="F7" s="224" t="n">
        <v>2.61</v>
      </c>
      <c r="G7" s="224" t="n">
        <v>215</v>
      </c>
      <c r="H7" s="224" t="n">
        <v>6.732</v>
      </c>
      <c r="I7" s="226" t="n">
        <f aca="false">H7-F7</f>
        <v>4.122</v>
      </c>
    </row>
    <row r="8" customFormat="false" ht="12.75" hidden="false" customHeight="false" outlineLevel="0" collapsed="false">
      <c r="A8" s="224" t="n">
        <v>7</v>
      </c>
      <c r="B8" s="224" t="n">
        <v>7319</v>
      </c>
      <c r="C8" s="224" t="s">
        <v>169</v>
      </c>
      <c r="D8" s="225" t="n">
        <v>44624.6319444444</v>
      </c>
      <c r="E8" s="224" t="n">
        <v>225</v>
      </c>
      <c r="F8" s="224" t="n">
        <v>1.812</v>
      </c>
      <c r="G8" s="224" t="n">
        <v>215</v>
      </c>
      <c r="H8" s="224" t="n">
        <v>4.678</v>
      </c>
      <c r="I8" s="226" t="n">
        <f aca="false">H8-F8</f>
        <v>2.866</v>
      </c>
      <c r="J8" s="227" t="n">
        <f aca="false">AVERAGE(I8:I9)</f>
        <v>2.831</v>
      </c>
      <c r="K8" s="227" t="n">
        <f aca="false">STDEV(I8:I9)</f>
        <v>0.0494974746830585</v>
      </c>
    </row>
    <row r="9" customFormat="false" ht="12.75" hidden="false" customHeight="false" outlineLevel="0" collapsed="false">
      <c r="A9" s="224" t="n">
        <v>8</v>
      </c>
      <c r="B9" s="224" t="n">
        <v>7319</v>
      </c>
      <c r="C9" s="224" t="s">
        <v>169</v>
      </c>
      <c r="D9" s="225" t="n">
        <v>44624.6319444444</v>
      </c>
      <c r="E9" s="224" t="n">
        <v>225</v>
      </c>
      <c r="F9" s="224" t="n">
        <v>1.828</v>
      </c>
      <c r="G9" s="224" t="n">
        <v>215</v>
      </c>
      <c r="H9" s="224" t="n">
        <v>4.624</v>
      </c>
      <c r="I9" s="226" t="n">
        <f aca="false">H9-F9</f>
        <v>2.796</v>
      </c>
    </row>
    <row r="10" customFormat="false" ht="12.75" hidden="false" customHeight="false" outlineLevel="0" collapsed="false">
      <c r="A10" s="224" t="n">
        <v>9</v>
      </c>
      <c r="B10" s="224" t="n">
        <v>7323</v>
      </c>
      <c r="C10" s="224" t="s">
        <v>169</v>
      </c>
      <c r="D10" s="225" t="n">
        <v>44624.6659722222</v>
      </c>
      <c r="E10" s="224" t="n">
        <v>225</v>
      </c>
      <c r="F10" s="224" t="n">
        <v>2.854</v>
      </c>
      <c r="G10" s="224" t="n">
        <v>215</v>
      </c>
      <c r="H10" s="224" t="n">
        <v>7.105</v>
      </c>
      <c r="I10" s="226" t="n">
        <f aca="false">H10-F10</f>
        <v>4.251</v>
      </c>
      <c r="J10" s="227" t="n">
        <f aca="false">AVERAGE(I10:I11)</f>
        <v>4.218</v>
      </c>
      <c r="K10" s="227" t="n">
        <f aca="false">STDEV(I10:I11)</f>
        <v>0.046669047558312</v>
      </c>
    </row>
    <row r="11" customFormat="false" ht="12.75" hidden="false" customHeight="false" outlineLevel="0" collapsed="false">
      <c r="A11" s="224" t="n">
        <v>10</v>
      </c>
      <c r="B11" s="224" t="n">
        <v>7323</v>
      </c>
      <c r="C11" s="224" t="s">
        <v>169</v>
      </c>
      <c r="D11" s="225" t="n">
        <v>44624.6659722222</v>
      </c>
      <c r="E11" s="224" t="n">
        <v>225</v>
      </c>
      <c r="F11" s="224" t="n">
        <v>2.855</v>
      </c>
      <c r="G11" s="224" t="n">
        <v>215</v>
      </c>
      <c r="H11" s="224" t="n">
        <v>7.04</v>
      </c>
      <c r="I11" s="226" t="n">
        <f aca="false">H11-F11</f>
        <v>4.185</v>
      </c>
    </row>
    <row r="12" customFormat="false" ht="12.75" hidden="false" customHeight="false" outlineLevel="0" collapsed="false">
      <c r="A12" s="224" t="n">
        <v>11</v>
      </c>
      <c r="B12" s="224" t="n">
        <v>7325</v>
      </c>
      <c r="C12" s="224" t="s">
        <v>169</v>
      </c>
      <c r="D12" s="225" t="n">
        <v>44624.6666666667</v>
      </c>
      <c r="E12" s="224" t="n">
        <v>225</v>
      </c>
      <c r="F12" s="224" t="n">
        <v>2.363</v>
      </c>
      <c r="G12" s="224" t="n">
        <v>215</v>
      </c>
      <c r="H12" s="224" t="n">
        <v>5.888</v>
      </c>
      <c r="I12" s="226" t="n">
        <f aca="false">H12-F12</f>
        <v>3.525</v>
      </c>
      <c r="J12" s="227" t="n">
        <f aca="false">AVERAGE(I12:I13)</f>
        <v>3.4945</v>
      </c>
      <c r="K12" s="227" t="n">
        <f aca="false">STDEV(I12:I13)</f>
        <v>0.0431335136523797</v>
      </c>
    </row>
    <row r="13" customFormat="false" ht="12.75" hidden="false" customHeight="false" outlineLevel="0" collapsed="false">
      <c r="A13" s="224" t="n">
        <v>12</v>
      </c>
      <c r="B13" s="224" t="n">
        <v>7325</v>
      </c>
      <c r="C13" s="224" t="s">
        <v>169</v>
      </c>
      <c r="D13" s="225" t="n">
        <v>44624.6666666667</v>
      </c>
      <c r="E13" s="224" t="n">
        <v>225</v>
      </c>
      <c r="F13" s="224" t="n">
        <v>2.349</v>
      </c>
      <c r="G13" s="224" t="n">
        <v>215</v>
      </c>
      <c r="H13" s="224" t="n">
        <v>5.813</v>
      </c>
      <c r="I13" s="226" t="n">
        <f aca="false">H13-F13</f>
        <v>3.464</v>
      </c>
    </row>
    <row r="14" customFormat="false" ht="12.75" hidden="false" customHeight="false" outlineLevel="0" collapsed="false">
      <c r="A14" s="224" t="n">
        <v>13</v>
      </c>
      <c r="B14" s="224" t="n">
        <v>7331</v>
      </c>
      <c r="C14" s="224" t="s">
        <v>169</v>
      </c>
      <c r="D14" s="225" t="n">
        <v>44624.6347222222</v>
      </c>
      <c r="E14" s="224" t="n">
        <v>225</v>
      </c>
      <c r="F14" s="224" t="n">
        <v>2.483</v>
      </c>
      <c r="G14" s="224" t="n">
        <v>215</v>
      </c>
      <c r="H14" s="224" t="n">
        <v>6.276</v>
      </c>
      <c r="I14" s="226" t="n">
        <f aca="false">H14-F14</f>
        <v>3.793</v>
      </c>
      <c r="J14" s="227" t="n">
        <f aca="false">AVERAGE(I14:I15)</f>
        <v>3.7505</v>
      </c>
      <c r="K14" s="227" t="n">
        <f aca="false">STDEV(I14:I15)</f>
        <v>0.0601040764008565</v>
      </c>
    </row>
    <row r="15" customFormat="false" ht="12.75" hidden="false" customHeight="false" outlineLevel="0" collapsed="false">
      <c r="A15" s="224" t="n">
        <v>14</v>
      </c>
      <c r="B15" s="224" t="n">
        <v>7331</v>
      </c>
      <c r="C15" s="224" t="s">
        <v>169</v>
      </c>
      <c r="D15" s="225" t="n">
        <v>44624.6361111111</v>
      </c>
      <c r="E15" s="224" t="n">
        <v>225</v>
      </c>
      <c r="F15" s="224" t="n">
        <v>2.408</v>
      </c>
      <c r="G15" s="224" t="n">
        <v>215</v>
      </c>
      <c r="H15" s="224" t="n">
        <v>6.116</v>
      </c>
      <c r="I15" s="226" t="n">
        <f aca="false">H15-F15</f>
        <v>3.708</v>
      </c>
    </row>
    <row r="16" customFormat="false" ht="12.75" hidden="false" customHeight="false" outlineLevel="0" collapsed="false">
      <c r="A16" s="224" t="n">
        <v>15</v>
      </c>
      <c r="B16" s="224" t="n">
        <v>7335</v>
      </c>
      <c r="C16" s="224" t="s">
        <v>169</v>
      </c>
      <c r="D16" s="225" t="n">
        <v>44624.6673611111</v>
      </c>
      <c r="E16" s="224" t="n">
        <v>225</v>
      </c>
      <c r="F16" s="224" t="n">
        <v>2.621</v>
      </c>
      <c r="G16" s="224" t="n">
        <v>215</v>
      </c>
      <c r="H16" s="224" t="n">
        <v>6.734</v>
      </c>
      <c r="I16" s="226" t="n">
        <f aca="false">H16-F16</f>
        <v>4.113</v>
      </c>
      <c r="J16" s="227" t="n">
        <f aca="false">AVERAGE(I16:I17)</f>
        <v>4.0735</v>
      </c>
      <c r="K16" s="227" t="n">
        <f aca="false">STDEV(I16:I17)</f>
        <v>0.0558614357137364</v>
      </c>
    </row>
    <row r="17" customFormat="false" ht="12.75" hidden="false" customHeight="false" outlineLevel="0" collapsed="false">
      <c r="A17" s="224" t="n">
        <v>16</v>
      </c>
      <c r="B17" s="224" t="n">
        <v>7335</v>
      </c>
      <c r="C17" s="224" t="s">
        <v>169</v>
      </c>
      <c r="D17" s="225" t="n">
        <v>44624.6673611111</v>
      </c>
      <c r="E17" s="224" t="n">
        <v>225</v>
      </c>
      <c r="F17" s="224" t="n">
        <v>2.621</v>
      </c>
      <c r="G17" s="224" t="n">
        <v>215</v>
      </c>
      <c r="H17" s="224" t="n">
        <v>6.655</v>
      </c>
      <c r="I17" s="226" t="n">
        <f aca="false">H17-F17</f>
        <v>4.034</v>
      </c>
    </row>
    <row r="18" customFormat="false" ht="12.75" hidden="false" customHeight="false" outlineLevel="0" collapsed="false">
      <c r="A18" s="224" t="n">
        <v>17</v>
      </c>
      <c r="B18" s="224" t="n">
        <v>7337</v>
      </c>
      <c r="C18" s="224" t="s">
        <v>169</v>
      </c>
      <c r="D18" s="225" t="n">
        <v>44624.6680555556</v>
      </c>
      <c r="E18" s="224" t="n">
        <v>225</v>
      </c>
      <c r="F18" s="224" t="n">
        <v>2.357</v>
      </c>
      <c r="G18" s="224" t="n">
        <v>215</v>
      </c>
      <c r="H18" s="224" t="n">
        <v>6.064</v>
      </c>
      <c r="I18" s="226" t="n">
        <f aca="false">H18-F18</f>
        <v>3.707</v>
      </c>
      <c r="J18" s="227" t="n">
        <f aca="false">AVERAGE(I18:I19)</f>
        <v>3.7335</v>
      </c>
      <c r="K18" s="227" t="n">
        <f aca="false">STDEV(I18:I19)</f>
        <v>0.037476659402887</v>
      </c>
    </row>
    <row r="19" customFormat="false" ht="12.75" hidden="false" customHeight="false" outlineLevel="0" collapsed="false">
      <c r="A19" s="224" t="n">
        <v>18</v>
      </c>
      <c r="B19" s="224" t="n">
        <v>7337</v>
      </c>
      <c r="C19" s="224" t="s">
        <v>169</v>
      </c>
      <c r="D19" s="225" t="n">
        <v>44624.6680555556</v>
      </c>
      <c r="E19" s="224" t="n">
        <v>225</v>
      </c>
      <c r="F19" s="224" t="n">
        <v>2.349</v>
      </c>
      <c r="G19" s="224" t="n">
        <v>215</v>
      </c>
      <c r="H19" s="224" t="n">
        <v>6.109</v>
      </c>
      <c r="I19" s="226" t="n">
        <f aca="false">H19-F19</f>
        <v>3.76</v>
      </c>
    </row>
    <row r="20" customFormat="false" ht="12.75" hidden="false" customHeight="false" outlineLevel="0" collapsed="false">
      <c r="A20" s="224" t="n">
        <v>19</v>
      </c>
      <c r="B20" s="224" t="n">
        <v>7338</v>
      </c>
      <c r="C20" s="224" t="s">
        <v>169</v>
      </c>
      <c r="D20" s="225" t="n">
        <v>44624.6430555556</v>
      </c>
      <c r="E20" s="224" t="n">
        <v>225</v>
      </c>
      <c r="F20" s="224" t="n">
        <v>2.612</v>
      </c>
      <c r="G20" s="224" t="n">
        <v>215</v>
      </c>
      <c r="H20" s="224" t="n">
        <v>6.666</v>
      </c>
      <c r="I20" s="226" t="n">
        <f aca="false">H20-F20</f>
        <v>4.054</v>
      </c>
      <c r="J20" s="227" t="n">
        <f aca="false">AVERAGE(I20:I21)</f>
        <v>4.088</v>
      </c>
      <c r="K20" s="227" t="n">
        <f aca="false">STDEV(I20:I21)</f>
        <v>0.048083261120685</v>
      </c>
    </row>
    <row r="21" customFormat="false" ht="12.75" hidden="false" customHeight="false" outlineLevel="0" collapsed="false">
      <c r="A21" s="224" t="n">
        <v>20</v>
      </c>
      <c r="B21" s="224" t="n">
        <v>7338</v>
      </c>
      <c r="C21" s="224" t="s">
        <v>169</v>
      </c>
      <c r="D21" s="225" t="n">
        <v>44624.64375</v>
      </c>
      <c r="E21" s="224" t="n">
        <v>225</v>
      </c>
      <c r="F21" s="224" t="n">
        <v>2.64</v>
      </c>
      <c r="G21" s="224" t="n">
        <v>215</v>
      </c>
      <c r="H21" s="224" t="n">
        <v>6.762</v>
      </c>
      <c r="I21" s="226" t="n">
        <f aca="false">H21-F21</f>
        <v>4.122</v>
      </c>
    </row>
    <row r="22" customFormat="false" ht="12.75" hidden="false" customHeight="false" outlineLevel="0" collapsed="false">
      <c r="A22" s="224" t="n">
        <v>21</v>
      </c>
      <c r="B22" s="224" t="n">
        <v>7341</v>
      </c>
      <c r="C22" s="224" t="s">
        <v>169</v>
      </c>
      <c r="D22" s="225" t="n">
        <v>44624.6444444444</v>
      </c>
      <c r="E22" s="224" t="n">
        <v>225</v>
      </c>
      <c r="F22" s="224" t="n">
        <v>2.343</v>
      </c>
      <c r="G22" s="224" t="n">
        <v>215</v>
      </c>
      <c r="H22" s="224" t="n">
        <v>5.69</v>
      </c>
      <c r="I22" s="226" t="n">
        <f aca="false">H22-F22</f>
        <v>3.347</v>
      </c>
      <c r="J22" s="227" t="n">
        <f aca="false">AVERAGE(I22:I23)</f>
        <v>3.3755</v>
      </c>
      <c r="K22" s="227" t="n">
        <f aca="false">STDEV(I22:I23)</f>
        <v>0.0403050865276325</v>
      </c>
    </row>
    <row r="23" customFormat="false" ht="12.75" hidden="false" customHeight="false" outlineLevel="0" collapsed="false">
      <c r="A23" s="224" t="n">
        <v>22</v>
      </c>
      <c r="B23" s="224" t="n">
        <v>7341</v>
      </c>
      <c r="C23" s="224" t="s">
        <v>169</v>
      </c>
      <c r="D23" s="225" t="n">
        <v>44624.6444444444</v>
      </c>
      <c r="E23" s="224" t="n">
        <v>225</v>
      </c>
      <c r="F23" s="224" t="n">
        <v>2.353</v>
      </c>
      <c r="G23" s="224" t="n">
        <v>215</v>
      </c>
      <c r="H23" s="224" t="n">
        <v>5.757</v>
      </c>
      <c r="I23" s="226" t="n">
        <f aca="false">H23-F23</f>
        <v>3.404</v>
      </c>
    </row>
    <row r="24" customFormat="false" ht="12.75" hidden="false" customHeight="false" outlineLevel="0" collapsed="false">
      <c r="A24" s="224" t="n">
        <v>23</v>
      </c>
      <c r="B24" s="224" t="n">
        <v>7347</v>
      </c>
      <c r="C24" s="224" t="s">
        <v>169</v>
      </c>
      <c r="D24" s="225" t="n">
        <v>44624.6458333333</v>
      </c>
      <c r="E24" s="224" t="n">
        <v>225</v>
      </c>
      <c r="F24" s="224" t="n">
        <v>2.219</v>
      </c>
      <c r="G24" s="224" t="n">
        <v>215</v>
      </c>
      <c r="H24" s="224" t="n">
        <v>5.535</v>
      </c>
      <c r="I24" s="226" t="n">
        <f aca="false">H24-F24</f>
        <v>3.316</v>
      </c>
      <c r="J24" s="227" t="n">
        <f aca="false">AVERAGE(I24:I25)</f>
        <v>3.2915</v>
      </c>
      <c r="K24" s="227" t="n">
        <f aca="false">STDEV(I24:I25)</f>
        <v>0.0346482322781408</v>
      </c>
    </row>
    <row r="25" customFormat="false" ht="12.75" hidden="false" customHeight="false" outlineLevel="0" collapsed="false">
      <c r="A25" s="224" t="n">
        <v>24</v>
      </c>
      <c r="B25" s="224" t="n">
        <v>7347</v>
      </c>
      <c r="C25" s="224" t="s">
        <v>169</v>
      </c>
      <c r="D25" s="225" t="n">
        <v>44624.6458333333</v>
      </c>
      <c r="E25" s="224" t="n">
        <v>225</v>
      </c>
      <c r="F25" s="224" t="n">
        <v>2.266</v>
      </c>
      <c r="G25" s="224" t="n">
        <v>215</v>
      </c>
      <c r="H25" s="224" t="n">
        <v>5.533</v>
      </c>
      <c r="I25" s="226" t="n">
        <f aca="false">H25-F25</f>
        <v>3.267</v>
      </c>
    </row>
    <row r="26" customFormat="false" ht="12.75" hidden="false" customHeight="false" outlineLevel="0" collapsed="false">
      <c r="A26" s="224" t="n">
        <v>25</v>
      </c>
      <c r="B26" s="224" t="n">
        <v>7348</v>
      </c>
      <c r="C26" s="224" t="s">
        <v>169</v>
      </c>
      <c r="D26" s="225" t="n">
        <v>44624.6465277778</v>
      </c>
      <c r="E26" s="224" t="n">
        <v>225</v>
      </c>
      <c r="F26" s="224" t="n">
        <v>2.55</v>
      </c>
      <c r="G26" s="224" t="n">
        <v>215</v>
      </c>
      <c r="H26" s="224" t="n">
        <v>6.333</v>
      </c>
      <c r="I26" s="226" t="n">
        <f aca="false">H26-F26</f>
        <v>3.783</v>
      </c>
      <c r="J26" s="227" t="n">
        <f aca="false">AVERAGE(I26:I27)</f>
        <v>3.733</v>
      </c>
      <c r="K26" s="227" t="n">
        <f aca="false">STDEV(I26:I27)</f>
        <v>0.0707106781186551</v>
      </c>
    </row>
    <row r="27" customFormat="false" ht="12.75" hidden="false" customHeight="false" outlineLevel="0" collapsed="false">
      <c r="A27" s="224" t="n">
        <v>26</v>
      </c>
      <c r="B27" s="224" t="n">
        <v>7348</v>
      </c>
      <c r="C27" s="224" t="s">
        <v>169</v>
      </c>
      <c r="D27" s="225" t="n">
        <v>44624.6472222222</v>
      </c>
      <c r="E27" s="224" t="n">
        <v>225</v>
      </c>
      <c r="F27" s="224" t="n">
        <v>2.537</v>
      </c>
      <c r="G27" s="224" t="n">
        <v>215</v>
      </c>
      <c r="H27" s="224" t="n">
        <v>6.22</v>
      </c>
      <c r="I27" s="226" t="n">
        <f aca="false">H27-F27</f>
        <v>3.683</v>
      </c>
    </row>
    <row r="28" customFormat="false" ht="12.75" hidden="false" customHeight="false" outlineLevel="0" collapsed="false">
      <c r="A28" s="224" t="n">
        <v>27</v>
      </c>
      <c r="B28" s="224" t="n">
        <v>7350</v>
      </c>
      <c r="C28" s="224" t="s">
        <v>169</v>
      </c>
      <c r="D28" s="225" t="n">
        <v>44624.6472222222</v>
      </c>
      <c r="E28" s="224" t="n">
        <v>225</v>
      </c>
      <c r="F28" s="224" t="n">
        <v>2.478</v>
      </c>
      <c r="G28" s="224" t="n">
        <v>215</v>
      </c>
      <c r="H28" s="224" t="n">
        <v>6.362</v>
      </c>
      <c r="I28" s="226" t="n">
        <f aca="false">H28-F28</f>
        <v>3.884</v>
      </c>
      <c r="J28" s="227" t="n">
        <f aca="false">AVERAGE(I28:I29)</f>
        <v>3.892</v>
      </c>
      <c r="K28" s="227" t="n">
        <f aca="false">STDEV(I28:I29)</f>
        <v>0.0113137084989845</v>
      </c>
    </row>
    <row r="29" customFormat="false" ht="12.75" hidden="false" customHeight="false" outlineLevel="0" collapsed="false">
      <c r="A29" s="224" t="n">
        <v>28</v>
      </c>
      <c r="B29" s="224" t="n">
        <v>7350</v>
      </c>
      <c r="C29" s="224" t="s">
        <v>169</v>
      </c>
      <c r="D29" s="225" t="n">
        <v>44624.6479166667</v>
      </c>
      <c r="E29" s="224" t="n">
        <v>225</v>
      </c>
      <c r="F29" s="224" t="n">
        <v>2.503</v>
      </c>
      <c r="G29" s="224" t="n">
        <v>215</v>
      </c>
      <c r="H29" s="224" t="n">
        <v>6.403</v>
      </c>
      <c r="I29" s="226" t="n">
        <f aca="false">H29-F29</f>
        <v>3.9</v>
      </c>
    </row>
    <row r="30" customFormat="false" ht="12.75" hidden="false" customHeight="false" outlineLevel="0" collapsed="false">
      <c r="A30" s="224" t="n">
        <v>29</v>
      </c>
      <c r="B30" s="224" t="n">
        <v>7351</v>
      </c>
      <c r="C30" s="224" t="s">
        <v>169</v>
      </c>
      <c r="D30" s="225" t="n">
        <v>44624.6680555556</v>
      </c>
      <c r="E30" s="224" t="n">
        <v>225</v>
      </c>
      <c r="F30" s="224" t="n">
        <v>2.492</v>
      </c>
      <c r="G30" s="224" t="n">
        <v>215</v>
      </c>
      <c r="H30" s="224" t="n">
        <v>5.921</v>
      </c>
      <c r="I30" s="226" t="n">
        <f aca="false">H30-F30</f>
        <v>3.429</v>
      </c>
      <c r="J30" s="227" t="n">
        <f aca="false">AVERAGE(I30:I31)</f>
        <v>3.405</v>
      </c>
      <c r="K30" s="227" t="n">
        <f aca="false">STDEV(I30:I31)</f>
        <v>0.0339411254969546</v>
      </c>
    </row>
    <row r="31" customFormat="false" ht="12.75" hidden="false" customHeight="false" outlineLevel="0" collapsed="false">
      <c r="A31" s="224" t="n">
        <v>30</v>
      </c>
      <c r="B31" s="224" t="n">
        <v>7351</v>
      </c>
      <c r="C31" s="224" t="s">
        <v>169</v>
      </c>
      <c r="D31" s="225" t="n">
        <v>44624.6680555556</v>
      </c>
      <c r="E31" s="224" t="n">
        <v>225</v>
      </c>
      <c r="F31" s="224" t="n">
        <v>2.512</v>
      </c>
      <c r="G31" s="224" t="n">
        <v>215</v>
      </c>
      <c r="H31" s="224" t="n">
        <v>5.893</v>
      </c>
      <c r="I31" s="226" t="n">
        <f aca="false">H31-F31</f>
        <v>3.381</v>
      </c>
    </row>
    <row r="32" customFormat="false" ht="12.75" hidden="false" customHeight="false" outlineLevel="0" collapsed="false">
      <c r="A32" s="224" t="n">
        <v>31</v>
      </c>
      <c r="B32" s="224" t="n">
        <v>7357</v>
      </c>
      <c r="C32" s="224" t="s">
        <v>169</v>
      </c>
      <c r="D32" s="225" t="n">
        <v>44624.6520833333</v>
      </c>
      <c r="E32" s="224" t="n">
        <v>225</v>
      </c>
      <c r="F32" s="224" t="n">
        <v>2.344</v>
      </c>
      <c r="G32" s="224" t="n">
        <v>215</v>
      </c>
      <c r="H32" s="224" t="n">
        <v>5.758</v>
      </c>
      <c r="I32" s="226" t="n">
        <f aca="false">H32-F32</f>
        <v>3.414</v>
      </c>
      <c r="J32" s="227" t="n">
        <f aca="false">AVERAGE(I32:I33)</f>
        <v>3.3995</v>
      </c>
      <c r="K32" s="227" t="n">
        <f aca="false">STDEV(I32:I33)</f>
        <v>0.0205060966544101</v>
      </c>
    </row>
    <row r="33" customFormat="false" ht="12.75" hidden="false" customHeight="false" outlineLevel="0" collapsed="false">
      <c r="A33" s="224" t="n">
        <v>32</v>
      </c>
      <c r="B33" s="224" t="n">
        <v>7357</v>
      </c>
      <c r="C33" s="224" t="s">
        <v>169</v>
      </c>
      <c r="D33" s="225" t="n">
        <v>44624.6534722222</v>
      </c>
      <c r="E33" s="224" t="n">
        <v>225</v>
      </c>
      <c r="F33" s="224" t="n">
        <v>2.383</v>
      </c>
      <c r="G33" s="224" t="n">
        <v>215</v>
      </c>
      <c r="H33" s="224" t="n">
        <v>5.768</v>
      </c>
      <c r="I33" s="226" t="n">
        <f aca="false">H33-F33</f>
        <v>3.385</v>
      </c>
    </row>
    <row r="34" customFormat="false" ht="12.75" hidden="false" customHeight="false" outlineLevel="0" collapsed="false">
      <c r="A34" s="224" t="n">
        <v>33</v>
      </c>
      <c r="B34" s="224" t="n">
        <v>7358</v>
      </c>
      <c r="C34" s="224" t="s">
        <v>169</v>
      </c>
      <c r="D34" s="225" t="n">
        <v>44624.6541666667</v>
      </c>
      <c r="E34" s="224" t="n">
        <v>225</v>
      </c>
      <c r="F34" s="224" t="n">
        <v>2.615</v>
      </c>
      <c r="G34" s="224" t="n">
        <v>215</v>
      </c>
      <c r="H34" s="224" t="n">
        <v>6.601</v>
      </c>
      <c r="I34" s="226" t="n">
        <f aca="false">H34-F34</f>
        <v>3.986</v>
      </c>
      <c r="J34" s="227" t="n">
        <f aca="false">AVERAGE(I34:I35)</f>
        <v>4.004</v>
      </c>
      <c r="K34" s="227" t="n">
        <f aca="false">STDEV(I34:I35)</f>
        <v>0.025455844122716</v>
      </c>
    </row>
    <row r="35" customFormat="false" ht="12.75" hidden="false" customHeight="false" outlineLevel="0" collapsed="false">
      <c r="A35" s="224" t="n">
        <v>34</v>
      </c>
      <c r="B35" s="224" t="n">
        <v>7358</v>
      </c>
      <c r="C35" s="224" t="s">
        <v>169</v>
      </c>
      <c r="D35" s="225" t="n">
        <v>44624.6548611111</v>
      </c>
      <c r="E35" s="224" t="n">
        <v>225</v>
      </c>
      <c r="F35" s="224" t="n">
        <v>2.624</v>
      </c>
      <c r="G35" s="224" t="n">
        <v>215</v>
      </c>
      <c r="H35" s="224" t="n">
        <v>6.646</v>
      </c>
      <c r="I35" s="226" t="n">
        <f aca="false">H35-F35</f>
        <v>4.022</v>
      </c>
    </row>
    <row r="36" customFormat="false" ht="12.75" hidden="false" customHeight="false" outlineLevel="0" collapsed="false">
      <c r="A36" s="224" t="n">
        <v>35</v>
      </c>
      <c r="B36" s="224" t="s">
        <v>17</v>
      </c>
      <c r="C36" s="224" t="s">
        <v>169</v>
      </c>
      <c r="D36" s="225" t="n">
        <v>44624.6555555556</v>
      </c>
      <c r="E36" s="224" t="n">
        <v>225</v>
      </c>
      <c r="F36" s="224" t="n">
        <v>3.277</v>
      </c>
      <c r="G36" s="224" t="n">
        <v>215</v>
      </c>
      <c r="H36" s="224" t="n">
        <v>8.063</v>
      </c>
      <c r="I36" s="226" t="n">
        <f aca="false">H36-F36</f>
        <v>4.786</v>
      </c>
      <c r="J36" s="227" t="n">
        <f aca="false">AVERAGE(I36:I37)</f>
        <v>4.7735</v>
      </c>
      <c r="K36" s="227" t="n">
        <f aca="false">STDEV(I36:I37)</f>
        <v>0.0176776695296646</v>
      </c>
    </row>
    <row r="37" customFormat="false" ht="12.75" hidden="false" customHeight="false" outlineLevel="0" collapsed="false">
      <c r="A37" s="224" t="n">
        <v>36</v>
      </c>
      <c r="B37" s="224" t="s">
        <v>17</v>
      </c>
      <c r="C37" s="224" t="s">
        <v>169</v>
      </c>
      <c r="D37" s="225" t="n">
        <v>44624.6555555556</v>
      </c>
      <c r="E37" s="224" t="n">
        <v>225</v>
      </c>
      <c r="F37" s="224" t="n">
        <v>3.298</v>
      </c>
      <c r="G37" s="224" t="n">
        <v>215</v>
      </c>
      <c r="H37" s="224" t="n">
        <v>8.059</v>
      </c>
      <c r="I37" s="226" t="n">
        <f aca="false">H37-F37</f>
        <v>4.761</v>
      </c>
    </row>
    <row r="38" customFormat="false" ht="12.75" hidden="false" customHeight="false" outlineLevel="0" collapsed="false">
      <c r="A38" s="224" t="n">
        <v>37</v>
      </c>
      <c r="B38" s="224" t="n">
        <v>7307</v>
      </c>
      <c r="C38" s="224" t="s">
        <v>169</v>
      </c>
      <c r="D38" s="225" t="n">
        <v>44624.6569444445</v>
      </c>
      <c r="E38" s="224" t="n">
        <v>225</v>
      </c>
      <c r="F38" s="224" t="n">
        <v>2.031</v>
      </c>
      <c r="G38" s="224" t="n">
        <v>215</v>
      </c>
      <c r="H38" s="224" t="n">
        <v>5.341</v>
      </c>
      <c r="I38" s="226" t="n">
        <f aca="false">H38-F38</f>
        <v>3.31</v>
      </c>
      <c r="J38" s="227" t="n">
        <f aca="false">AVERAGE(I38:I39)</f>
        <v>3.297</v>
      </c>
      <c r="K38" s="227" t="n">
        <f aca="false">STDEV(I38:I39)</f>
        <v>0.0183847763108504</v>
      </c>
    </row>
    <row r="39" customFormat="false" ht="12.75" hidden="false" customHeight="false" outlineLevel="0" collapsed="false">
      <c r="A39" s="224" t="n">
        <v>38</v>
      </c>
      <c r="B39" s="224" t="n">
        <v>7307</v>
      </c>
      <c r="C39" s="224" t="s">
        <v>169</v>
      </c>
      <c r="D39" s="225" t="n">
        <v>44624.6576388889</v>
      </c>
      <c r="E39" s="224" t="n">
        <v>225</v>
      </c>
      <c r="F39" s="224" t="n">
        <v>2.029</v>
      </c>
      <c r="G39" s="224" t="n">
        <v>215</v>
      </c>
      <c r="H39" s="224" t="n">
        <v>5.313</v>
      </c>
      <c r="I39" s="226" t="n">
        <f aca="false">H39-F39</f>
        <v>3.284</v>
      </c>
    </row>
    <row r="40" customFormat="false" ht="12.75" hidden="false" customHeight="false" outlineLevel="0" collapsed="false">
      <c r="A40" s="224" t="n">
        <v>39</v>
      </c>
      <c r="B40" s="224" t="n">
        <v>6088</v>
      </c>
      <c r="C40" s="224" t="s">
        <v>169</v>
      </c>
      <c r="D40" s="225" t="n">
        <v>44624.6583333333</v>
      </c>
      <c r="E40" s="224" t="n">
        <v>225</v>
      </c>
      <c r="F40" s="224" t="n">
        <v>2.506</v>
      </c>
      <c r="G40" s="224" t="n">
        <v>215</v>
      </c>
      <c r="H40" s="224" t="n">
        <v>6.054</v>
      </c>
      <c r="I40" s="226" t="n">
        <f aca="false">H40-F40</f>
        <v>3.548</v>
      </c>
      <c r="J40" s="227" t="n">
        <f aca="false">AVERAGE(I40:I41)</f>
        <v>3.596</v>
      </c>
      <c r="K40" s="227" t="n">
        <f aca="false">STDEV(I40:I41)</f>
        <v>0.0678822509939083</v>
      </c>
    </row>
    <row r="41" customFormat="false" ht="12.75" hidden="false" customHeight="false" outlineLevel="0" collapsed="false">
      <c r="A41" s="224" t="n">
        <v>40</v>
      </c>
      <c r="B41" s="224" t="n">
        <v>6088</v>
      </c>
      <c r="C41" s="224" t="s">
        <v>169</v>
      </c>
      <c r="D41" s="225" t="n">
        <v>44624.6590277778</v>
      </c>
      <c r="E41" s="224" t="n">
        <v>225</v>
      </c>
      <c r="F41" s="224" t="n">
        <v>2.505</v>
      </c>
      <c r="G41" s="224" t="n">
        <v>215</v>
      </c>
      <c r="H41" s="224" t="n">
        <v>6.149</v>
      </c>
      <c r="I41" s="226" t="n">
        <f aca="false">H41-F41</f>
        <v>3.644</v>
      </c>
    </row>
    <row r="42" customFormat="false" ht="12.75" hidden="false" customHeight="false" outlineLevel="0" collapsed="false">
      <c r="A42" s="224" t="n">
        <v>41</v>
      </c>
      <c r="B42" s="224" t="n">
        <v>6286</v>
      </c>
      <c r="C42" s="224" t="s">
        <v>169</v>
      </c>
      <c r="D42" s="225" t="n">
        <v>44624.6590277778</v>
      </c>
      <c r="E42" s="224" t="n">
        <v>225</v>
      </c>
      <c r="F42" s="224" t="n">
        <v>2.317</v>
      </c>
      <c r="G42" s="224" t="n">
        <v>215</v>
      </c>
      <c r="H42" s="224" t="n">
        <v>5.75</v>
      </c>
      <c r="I42" s="226" t="n">
        <f aca="false">H42-F42</f>
        <v>3.433</v>
      </c>
      <c r="J42" s="227" t="n">
        <f aca="false">AVERAGE(I42:I43)</f>
        <v>3.443</v>
      </c>
      <c r="K42" s="227" t="n">
        <f aca="false">STDEV(I42:I43)</f>
        <v>0.0141421356237313</v>
      </c>
    </row>
    <row r="43" customFormat="false" ht="12.75" hidden="false" customHeight="false" outlineLevel="0" collapsed="false">
      <c r="A43" s="224" t="n">
        <v>42</v>
      </c>
      <c r="B43" s="224" t="n">
        <v>6286</v>
      </c>
      <c r="C43" s="224" t="s">
        <v>169</v>
      </c>
      <c r="D43" s="225" t="n">
        <v>44624.6590277778</v>
      </c>
      <c r="E43" s="224" t="n">
        <v>225</v>
      </c>
      <c r="F43" s="224" t="n">
        <v>2.298</v>
      </c>
      <c r="G43" s="224" t="n">
        <v>215</v>
      </c>
      <c r="H43" s="224" t="n">
        <v>5.751</v>
      </c>
      <c r="I43" s="226" t="n">
        <f aca="false">H43-F43</f>
        <v>3.453</v>
      </c>
    </row>
    <row r="46" customFormat="false" ht="12.75" hidden="false" customHeight="false" outlineLevel="0" collapsed="false">
      <c r="A46" s="224"/>
      <c r="B46" s="224"/>
      <c r="C46" s="224"/>
      <c r="D46" s="225"/>
      <c r="E46" s="224"/>
      <c r="F46" s="224"/>
      <c r="G46" s="224"/>
      <c r="H46" s="224"/>
    </row>
    <row r="47" customFormat="false" ht="12.75" hidden="false" customHeight="false" outlineLevel="0" collapsed="false">
      <c r="A47" s="224"/>
      <c r="B47" s="224"/>
      <c r="C47" s="224"/>
      <c r="D47" s="225"/>
      <c r="E47" s="224"/>
      <c r="F47" s="224"/>
      <c r="G47" s="224"/>
      <c r="H47" s="22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63789A-F55D-4DA5-B927-D4D472A3EFDD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schemas.microsoft.com/office/infopath/2007/PartnerControls"/>
    <ds:schemaRef ds:uri="df38bbad-0bb0-41a7-b78f-084b382b3af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LibreOffice_project/49f2b1bff42cfccbd8f788c8dc32c1c309559be0</Application>
  <AppVersion>15.0000</AppVersion>
  <Company>usda ars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2010-06-16T16:03:09Z</dcterms:created>
  <dc:creator>balance-122</dc:creator>
  <dc:description/>
  <dc:language>en-US</dc:language>
  <cp:lastModifiedBy>Leslie Zalapa</cp:lastModifiedBy>
  <cp:lastPrinted>2011-12-16T21:22:50Z</cp:lastPrinted>
  <dcterms:modified xsi:type="dcterms:W3CDTF">2022-06-02T13:54:19Z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