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bertymutualeur-my.sharepoint.com/personal/karl_kyck_liberty-it_co_uk/Documents/Documents/"/>
    </mc:Choice>
  </mc:AlternateContent>
  <xr:revisionPtr revIDLastSave="281" documentId="8_{C90E617D-097C-0549-AF67-C02E81F1E5BF}" xr6:coauthVersionLast="47" xr6:coauthVersionMax="47" xr10:uidLastSave="{B493EBB3-2842-714E-8312-084897098E91}"/>
  <bookViews>
    <workbookView xWindow="0" yWindow="500" windowWidth="33600" windowHeight="27180" xr2:uid="{DC820DE9-C478-F446-8EEE-5581CF15CA61}"/>
  </bookViews>
  <sheets>
    <sheet name="Costings (2)" sheetId="6" r:id="rId1"/>
    <sheet name="Assumptions" sheetId="4" r:id="rId2"/>
    <sheet name="Models" sheetId="2" r:id="rId3"/>
    <sheet name="Tool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6" l="1"/>
  <c r="N2" i="6"/>
  <c r="B2" i="5"/>
  <c r="K2" i="6" a="1"/>
  <c r="L2" i="6" a="1"/>
  <c r="I2" i="6" a="1"/>
  <c r="H2" i="6" a="1"/>
  <c r="G2" i="6" a="1"/>
  <c r="F2" i="6" a="1"/>
  <c r="K2" i="6" l="1"/>
  <c r="L2" i="6"/>
  <c r="I2" i="6"/>
  <c r="H2" i="6"/>
  <c r="G2" i="6"/>
  <c r="F2" i="6"/>
  <c r="C2" i="6" l="1"/>
  <c r="D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<sst xmlns="http://schemas.openxmlformats.org/spreadsheetml/2006/main" count="29" uniqueCount="17">
  <si>
    <t>Model</t>
  </si>
  <si>
    <t>Llama 3.3 Instruct (70B)</t>
  </si>
  <si>
    <t>PP 1000 output tokens</t>
  </si>
  <si>
    <t>PP 1000 input tokens</t>
  </si>
  <si>
    <t>Test 1 tokens</t>
  </si>
  <si>
    <t>Test 1 num questions</t>
  </si>
  <si>
    <t>Test 2 tokens</t>
  </si>
  <si>
    <t>Small</t>
  </si>
  <si>
    <t>Medium</t>
  </si>
  <si>
    <t>Large</t>
  </si>
  <si>
    <t>Cost per test 1</t>
  </si>
  <si>
    <t>Cost per test 2</t>
  </si>
  <si>
    <t>Claude 3.5 Sonnet</t>
  </si>
  <si>
    <t>Scenario</t>
  </si>
  <si>
    <t>Test 2 num personas</t>
  </si>
  <si>
    <t>Guard rails per token</t>
  </si>
  <si>
    <t>Knowledge bases per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</si>
</sst>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00A3-97EF-EE4A-A507-5876E221F88A}">
  <dimension ref="A1:O2"/>
  <sheetViews>
    <sheetView tabSelected="1" zoomScale="150" zoomScaleNormal="150" workbookViewId="0">
      <pane ySplit="1" topLeftCell="A2" activePane="bottomLeft" state="frozen"/>
      <selection pane="bottomLeft" activeCell="C6" sqref="C6"/>
    </sheetView>
  </sheetViews>
  <sheetFormatPr baseColWidth="10" defaultRowHeight="16" x14ac:dyDescent="0.2"/>
  <cols>
    <col min="1" max="1" width="8.33203125" bestFit="1" customWidth="1"/>
    <col min="2" max="2" width="20.5" bestFit="1" customWidth="1"/>
    <col min="3" max="4" width="13.1640625" bestFit="1" customWidth="1"/>
    <col min="6" max="6" width="12" bestFit="1" customWidth="1"/>
    <col min="7" max="7" width="18.6640625" bestFit="1" customWidth="1"/>
    <col min="8" max="8" width="12" bestFit="1" customWidth="1"/>
    <col min="9" max="9" width="18.1640625" bestFit="1" customWidth="1"/>
    <col min="11" max="11" width="18.5" bestFit="1" customWidth="1"/>
    <col min="12" max="12" width="19.6640625" bestFit="1" customWidth="1"/>
    <col min="14" max="14" width="23.6640625" bestFit="1" customWidth="1"/>
    <col min="15" max="15" width="18.33203125" bestFit="1" customWidth="1"/>
  </cols>
  <sheetData>
    <row r="1" spans="1:15" x14ac:dyDescent="0.2">
      <c r="A1" s="1" t="s">
        <v>13</v>
      </c>
      <c r="B1" s="1" t="s">
        <v>0</v>
      </c>
      <c r="C1" s="1" t="s">
        <v>10</v>
      </c>
      <c r="D1" s="1" t="s">
        <v>11</v>
      </c>
      <c r="F1" s="1" t="s">
        <v>4</v>
      </c>
      <c r="G1" s="1" t="s">
        <v>5</v>
      </c>
      <c r="H1" s="1" t="s">
        <v>6</v>
      </c>
      <c r="I1" s="1" t="s">
        <v>14</v>
      </c>
      <c r="K1" s="1" t="s">
        <v>3</v>
      </c>
      <c r="L1" s="1" t="s">
        <v>2</v>
      </c>
      <c r="N1" s="1" t="s">
        <v>16</v>
      </c>
      <c r="O1" s="1" t="s">
        <v>15</v>
      </c>
    </row>
    <row r="2" spans="1:15" x14ac:dyDescent="0.2">
      <c r="A2" t="s">
        <v>9</v>
      </c>
      <c r="B2" t="s">
        <v>1</v>
      </c>
      <c r="C2">
        <f ca="1">(F2*(K2/1000)*G2)+(N2*G2)+(O2*F2)</f>
        <v>0.28200000000000003</v>
      </c>
      <c r="D2">
        <f ca="1">((H2*(K2/1000))*I2)+(N2*I2)+(O2*H2)</f>
        <v>1.155</v>
      </c>
      <c r="F2" cm="1">
        <f t="array" aca="1" ref="F2" ca="1">(INDIRECT("Assumptions!B"&amp;MATCH(A2,Assumptions!A2:A10,0)+1))</f>
        <v>15000</v>
      </c>
      <c r="G2" cm="1">
        <f t="array" aca="1" ref="G2" ca="1">(INDIRECT("Assumptions!C"&amp;MATCH(A2,Assumptions!A2:A10,0)+1))</f>
        <v>30</v>
      </c>
      <c r="H2" cm="1">
        <f t="array" aca="1" ref="H2" ca="1">(INDIRECT("Assumptions!D"&amp;MATCH(A2,Assumptions!A2:A10,0)+1))</f>
        <v>150000</v>
      </c>
      <c r="I2" cm="1">
        <f t="array" aca="1" ref="I2" ca="1">(INDIRECT("Assumptions!E"&amp;MATCH(A2,Assumptions!A2:A10,0)+1))</f>
        <v>15</v>
      </c>
      <c r="K2" cm="1">
        <f t="array" aca="1" ref="K2" ca="1">INDIRECT("Models!B"&amp;MATCH(B2,Models!A2:A10,0)+1)</f>
        <v>3.6000000000000002E-4</v>
      </c>
      <c r="L2" cm="1">
        <f t="array" aca="1" ref="L2" ca="1">INDIRECT("Models!C"&amp;MATCH(B2,Models!A2:A10,0)+1)</f>
        <v>3.6000000000000002E-4</v>
      </c>
      <c r="N2">
        <f>Tools!A2</f>
        <v>3.0000000000000001E-3</v>
      </c>
      <c r="O2">
        <f>Tools!B2</f>
        <v>1.9999999999999999E-6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06F82F4-4313-E14D-80C0-471971B1E59C}">
          <x14:formula1>
            <xm:f>Assumptions!$A$2:$A$16</xm:f>
          </x14:formula1>
          <xm:sqref>A2</xm:sqref>
        </x14:dataValidation>
        <x14:dataValidation type="list" allowBlank="1" showInputMessage="1" showErrorMessage="1" xr:uid="{90B27DD7-793F-DA4C-BA3C-897C9E862B7C}">
          <x14:formula1>
            <xm:f>Models!$A$2:$A$24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0B37-B52E-1341-9416-1126B64B7733}">
  <dimension ref="A1:E4"/>
  <sheetViews>
    <sheetView zoomScale="130" zoomScaleNormal="130" workbookViewId="0">
      <pane ySplit="1" topLeftCell="A2" activePane="bottomLeft" state="frozen"/>
      <selection pane="bottomLeft" activeCell="B1" sqref="B1:E1"/>
    </sheetView>
  </sheetViews>
  <sheetFormatPr baseColWidth="10" defaultRowHeight="16" x14ac:dyDescent="0.2"/>
  <cols>
    <col min="1" max="1" width="12.5" bestFit="1" customWidth="1"/>
    <col min="2" max="2" width="12" bestFit="1" customWidth="1"/>
    <col min="3" max="3" width="18.6640625" bestFit="1" customWidth="1"/>
    <col min="4" max="4" width="12" bestFit="1" customWidth="1"/>
    <col min="5" max="5" width="18.1640625" bestFit="1" customWidth="1"/>
  </cols>
  <sheetData>
    <row r="1" spans="1:5" x14ac:dyDescent="0.2">
      <c r="A1" s="1" t="s">
        <v>13</v>
      </c>
      <c r="B1" s="1" t="s">
        <v>4</v>
      </c>
      <c r="C1" s="1" t="s">
        <v>5</v>
      </c>
      <c r="D1" s="1" t="s">
        <v>6</v>
      </c>
      <c r="E1" s="1" t="s">
        <v>14</v>
      </c>
    </row>
    <row r="2" spans="1:5" x14ac:dyDescent="0.2">
      <c r="A2" t="s">
        <v>7</v>
      </c>
      <c r="B2">
        <v>5000</v>
      </c>
      <c r="C2">
        <v>10</v>
      </c>
      <c r="D2">
        <v>50000</v>
      </c>
      <c r="E2">
        <v>5</v>
      </c>
    </row>
    <row r="3" spans="1:5" x14ac:dyDescent="0.2">
      <c r="A3" t="s">
        <v>8</v>
      </c>
      <c r="B3">
        <v>10000</v>
      </c>
      <c r="C3">
        <v>20</v>
      </c>
      <c r="D3">
        <v>100000</v>
      </c>
      <c r="E3">
        <v>10</v>
      </c>
    </row>
    <row r="4" spans="1:5" x14ac:dyDescent="0.2">
      <c r="A4" t="s">
        <v>9</v>
      </c>
      <c r="B4">
        <v>15000</v>
      </c>
      <c r="C4">
        <v>30</v>
      </c>
      <c r="D4">
        <v>150000</v>
      </c>
      <c r="E4">
        <v>15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2B942-E1F9-A645-9B01-1B1AFAEEDA71}">
  <dimension ref="A1:C3"/>
  <sheetViews>
    <sheetView zoomScale="140" zoomScaleNormal="140" workbookViewId="0">
      <pane ySplit="1" topLeftCell="A4" activePane="bottomLeft" state="frozen"/>
      <selection pane="bottomLeft" activeCell="B1" sqref="B1:C1"/>
    </sheetView>
  </sheetViews>
  <sheetFormatPr baseColWidth="10" defaultRowHeight="16" x14ac:dyDescent="0.2"/>
  <cols>
    <col min="1" max="1" width="20.5" bestFit="1" customWidth="1"/>
    <col min="2" max="2" width="18.6640625" bestFit="1" customWidth="1"/>
    <col min="3" max="3" width="20" bestFit="1" customWidth="1"/>
  </cols>
  <sheetData>
    <row r="1" spans="1:3" x14ac:dyDescent="0.2">
      <c r="A1" s="1" t="s">
        <v>0</v>
      </c>
      <c r="B1" s="1" t="s">
        <v>3</v>
      </c>
      <c r="C1" s="1" t="s">
        <v>2</v>
      </c>
    </row>
    <row r="2" spans="1:3" x14ac:dyDescent="0.2">
      <c r="A2" t="s">
        <v>1</v>
      </c>
      <c r="B2">
        <v>3.6000000000000002E-4</v>
      </c>
      <c r="C2">
        <v>3.6000000000000002E-4</v>
      </c>
    </row>
    <row r="3" spans="1:3" x14ac:dyDescent="0.2">
      <c r="A3" s="2" t="s">
        <v>12</v>
      </c>
      <c r="B3" s="2">
        <v>1.5E-3</v>
      </c>
      <c r="C3" s="2">
        <v>7.4999999999999997E-3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11FA-7D70-7C4C-9294-B3A37527B31C}">
  <dimension ref="A1:B2"/>
  <sheetViews>
    <sheetView zoomScale="130" zoomScaleNormal="130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4" bestFit="1" customWidth="1"/>
  </cols>
  <sheetData>
    <row r="1" spans="1:2" x14ac:dyDescent="0.2">
      <c r="A1" s="1" t="s">
        <v>16</v>
      </c>
      <c r="B1" s="1" t="s">
        <v>15</v>
      </c>
    </row>
    <row r="2" spans="1:2" x14ac:dyDescent="0.2">
      <c r="A2">
        <v>3.0000000000000001E-3</v>
      </c>
      <c r="B2">
        <f>(0.5/1000000)*4</f>
        <v>1.9999999999999999E-6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Costings (2)</vt:lpstr>
      <vt:lpstr>Assumptions</vt:lpstr>
      <vt:lpstr>Models</vt:lpstr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Kyck, Karl</dc:creator>
  <cp:lastModifiedBy>Kyck, Karl</cp:lastModifiedBy>
  <dcterms:created xsi:type="dcterms:W3CDTF">2025-03-11T16:59:18Z</dcterms:created>
  <dcterms:modified xsi:type="dcterms:W3CDTF">2025-03-14T12:12:07Z</dcterms:modified>
</cp:coreProperties>
</file>