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27030C48-A212-4F5E-B4F8-DB6440FDD38E}" xr6:coauthVersionLast="45" xr6:coauthVersionMax="45" xr10:uidLastSave="{00000000-0000-0000-0000-000000000000}"/>
  <bookViews>
    <workbookView xWindow="-98" yWindow="-98" windowWidth="22695" windowHeight="14595" xr2:uid="{DA93664B-1C47-4CFC-BC2B-8CC3DE0952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E5" i="1"/>
  <c r="E3" i="1"/>
  <c r="D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D3" i="1"/>
  <c r="AB69" i="1" l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U68" i="1"/>
  <c r="V68" i="1" s="1"/>
  <c r="W68" i="1" s="1"/>
  <c r="X68" i="1" s="1"/>
  <c r="Y68" i="1" s="1"/>
  <c r="Z68" i="1" s="1"/>
  <c r="AA68" i="1" s="1"/>
  <c r="AB68" i="1" s="1"/>
  <c r="T68" i="1"/>
  <c r="S68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E1" i="1"/>
  <c r="C1" i="1"/>
  <c r="D9" i="1"/>
  <c r="E9" i="1" s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H55" i="1" s="1"/>
  <c r="G53" i="1"/>
  <c r="G55" i="1" s="1"/>
  <c r="F53" i="1"/>
  <c r="E53" i="1"/>
  <c r="D53" i="1"/>
  <c r="D10" i="1" s="1"/>
  <c r="E10" i="1" s="1"/>
  <c r="C34" i="1"/>
  <c r="C33" i="1"/>
  <c r="C18" i="1"/>
  <c r="C17" i="1"/>
  <c r="C16" i="1"/>
  <c r="C12" i="1"/>
  <c r="E32" i="1"/>
  <c r="E34" i="1"/>
  <c r="E35" i="1" s="1"/>
  <c r="D32" i="1"/>
  <c r="C32" i="1" s="1"/>
  <c r="D35" i="1"/>
  <c r="C35" i="1" s="1"/>
  <c r="J18" i="1"/>
  <c r="I18" i="1"/>
  <c r="H18" i="1"/>
  <c r="G18" i="1"/>
  <c r="F18" i="1"/>
  <c r="E18" i="1"/>
  <c r="D18" i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D55" i="1" l="1"/>
  <c r="D12" i="1" s="1"/>
  <c r="D17" i="1"/>
  <c r="E16" i="1"/>
  <c r="F10" i="1"/>
  <c r="E17" i="1"/>
  <c r="D16" i="1"/>
  <c r="K18" i="1"/>
  <c r="C19" i="1"/>
  <c r="C20" i="1" s="1"/>
  <c r="F9" i="1"/>
  <c r="F34" i="1"/>
  <c r="W18" i="1"/>
  <c r="X2" i="1"/>
  <c r="M18" i="1"/>
  <c r="Q18" i="1"/>
  <c r="U18" i="1"/>
  <c r="N18" i="1"/>
  <c r="R18" i="1"/>
  <c r="V18" i="1"/>
  <c r="O18" i="1"/>
  <c r="S18" i="1"/>
  <c r="L18" i="1"/>
  <c r="P18" i="1"/>
  <c r="T18" i="1"/>
  <c r="E12" i="1" l="1"/>
  <c r="F12" i="1" s="1"/>
  <c r="G12" i="1" s="1"/>
  <c r="H12" i="1" s="1"/>
  <c r="D13" i="1"/>
  <c r="D19" i="1"/>
  <c r="D20" i="1" s="1"/>
  <c r="D23" i="1" s="1"/>
  <c r="E13" i="1"/>
  <c r="C28" i="1"/>
  <c r="C40" i="1" s="1"/>
  <c r="C27" i="1"/>
  <c r="C39" i="1" s="1"/>
  <c r="C26" i="1"/>
  <c r="C38" i="1" s="1"/>
  <c r="G10" i="1"/>
  <c r="F17" i="1"/>
  <c r="E19" i="1"/>
  <c r="C29" i="1"/>
  <c r="C41" i="1" s="1"/>
  <c r="G9" i="1"/>
  <c r="F16" i="1"/>
  <c r="G34" i="1"/>
  <c r="F35" i="1"/>
  <c r="F32" i="1"/>
  <c r="Y2" i="1"/>
  <c r="X18" i="1"/>
  <c r="D28" i="1" l="1"/>
  <c r="D40" i="1" s="1"/>
  <c r="D46" i="1" s="1"/>
  <c r="D26" i="1"/>
  <c r="D38" i="1" s="1"/>
  <c r="D44" i="1" s="1"/>
  <c r="D27" i="1"/>
  <c r="D39" i="1" s="1"/>
  <c r="D45" i="1" s="1"/>
  <c r="D22" i="1"/>
  <c r="D29" i="1"/>
  <c r="D41" i="1" s="1"/>
  <c r="D47" i="1" s="1"/>
  <c r="F13" i="1"/>
  <c r="G13" i="1"/>
  <c r="H10" i="1"/>
  <c r="G17" i="1"/>
  <c r="F19" i="1"/>
  <c r="E20" i="1"/>
  <c r="E23" i="1" s="1"/>
  <c r="H9" i="1"/>
  <c r="G16" i="1"/>
  <c r="H34" i="1"/>
  <c r="G35" i="1"/>
  <c r="G32" i="1"/>
  <c r="Z2" i="1"/>
  <c r="Y18" i="1"/>
  <c r="H13" i="1" l="1"/>
  <c r="E27" i="1"/>
  <c r="E39" i="1" s="1"/>
  <c r="E45" i="1" s="1"/>
  <c r="E26" i="1"/>
  <c r="E38" i="1" s="1"/>
  <c r="E44" i="1" s="1"/>
  <c r="E29" i="1"/>
  <c r="E41" i="1" s="1"/>
  <c r="E47" i="1" s="1"/>
  <c r="E28" i="1"/>
  <c r="E40" i="1" s="1"/>
  <c r="E46" i="1" s="1"/>
  <c r="E22" i="1"/>
  <c r="G19" i="1"/>
  <c r="F20" i="1"/>
  <c r="F23" i="1" s="1"/>
  <c r="I10" i="1"/>
  <c r="H17" i="1"/>
  <c r="H16" i="1"/>
  <c r="I34" i="1"/>
  <c r="H35" i="1"/>
  <c r="H32" i="1"/>
  <c r="AA2" i="1"/>
  <c r="Z18" i="1"/>
  <c r="F22" i="1" l="1"/>
  <c r="F27" i="1"/>
  <c r="F39" i="1" s="1"/>
  <c r="F45" i="1" s="1"/>
  <c r="F26" i="1"/>
  <c r="F38" i="1" s="1"/>
  <c r="F44" i="1" s="1"/>
  <c r="F29" i="1"/>
  <c r="F41" i="1" s="1"/>
  <c r="F47" i="1" s="1"/>
  <c r="F28" i="1"/>
  <c r="F40" i="1" s="1"/>
  <c r="F46" i="1" s="1"/>
  <c r="H19" i="1"/>
  <c r="J10" i="1"/>
  <c r="I17" i="1"/>
  <c r="G20" i="1"/>
  <c r="G23" i="1" s="1"/>
  <c r="J34" i="1"/>
  <c r="I35" i="1"/>
  <c r="I32" i="1"/>
  <c r="AB2" i="1"/>
  <c r="AA18" i="1"/>
  <c r="G22" i="1" l="1"/>
  <c r="G26" i="1"/>
  <c r="G38" i="1" s="1"/>
  <c r="G44" i="1" s="1"/>
  <c r="G29" i="1"/>
  <c r="G41" i="1" s="1"/>
  <c r="G47" i="1" s="1"/>
  <c r="G28" i="1"/>
  <c r="G40" i="1" s="1"/>
  <c r="G46" i="1" s="1"/>
  <c r="G27" i="1"/>
  <c r="G39" i="1" s="1"/>
  <c r="G45" i="1" s="1"/>
  <c r="K10" i="1"/>
  <c r="J17" i="1"/>
  <c r="H20" i="1"/>
  <c r="H23" i="1" s="1"/>
  <c r="K34" i="1"/>
  <c r="J35" i="1"/>
  <c r="J32" i="1"/>
  <c r="AB18" i="1"/>
  <c r="H22" i="1" l="1"/>
  <c r="H29" i="1"/>
  <c r="H41" i="1" s="1"/>
  <c r="H47" i="1" s="1"/>
  <c r="H27" i="1"/>
  <c r="H39" i="1" s="1"/>
  <c r="H45" i="1" s="1"/>
  <c r="H26" i="1"/>
  <c r="H38" i="1" s="1"/>
  <c r="H44" i="1" s="1"/>
  <c r="I52" i="1" s="1"/>
  <c r="H28" i="1"/>
  <c r="H40" i="1" s="1"/>
  <c r="H46" i="1" s="1"/>
  <c r="L10" i="1"/>
  <c r="K17" i="1"/>
  <c r="L34" i="1"/>
  <c r="K35" i="1"/>
  <c r="K32" i="1"/>
  <c r="I55" i="1" l="1"/>
  <c r="I9" i="1"/>
  <c r="M10" i="1"/>
  <c r="L17" i="1"/>
  <c r="M34" i="1"/>
  <c r="L35" i="1"/>
  <c r="L32" i="1"/>
  <c r="I16" i="1" l="1"/>
  <c r="I12" i="1"/>
  <c r="I19" i="1"/>
  <c r="N10" i="1"/>
  <c r="M17" i="1"/>
  <c r="N34" i="1"/>
  <c r="M35" i="1"/>
  <c r="M32" i="1"/>
  <c r="I20" i="1" l="1"/>
  <c r="I29" i="1" s="1"/>
  <c r="I41" i="1" s="1"/>
  <c r="I47" i="1" s="1"/>
  <c r="I13" i="1"/>
  <c r="O10" i="1"/>
  <c r="N17" i="1"/>
  <c r="O34" i="1"/>
  <c r="N35" i="1"/>
  <c r="N32" i="1"/>
  <c r="I26" i="1" l="1"/>
  <c r="I38" i="1" s="1"/>
  <c r="I44" i="1" s="1"/>
  <c r="J52" i="1" s="1"/>
  <c r="J55" i="1"/>
  <c r="J9" i="1"/>
  <c r="I23" i="1"/>
  <c r="I28" i="1"/>
  <c r="I40" i="1" s="1"/>
  <c r="I46" i="1" s="1"/>
  <c r="I27" i="1"/>
  <c r="I39" i="1" s="1"/>
  <c r="I45" i="1" s="1"/>
  <c r="I22" i="1"/>
  <c r="P10" i="1"/>
  <c r="O17" i="1"/>
  <c r="P34" i="1"/>
  <c r="O35" i="1"/>
  <c r="O32" i="1"/>
  <c r="J16" i="1" l="1"/>
  <c r="J12" i="1"/>
  <c r="J19" i="1"/>
  <c r="Q10" i="1"/>
  <c r="P17" i="1"/>
  <c r="Q34" i="1"/>
  <c r="P35" i="1"/>
  <c r="P32" i="1"/>
  <c r="J20" i="1" l="1"/>
  <c r="J26" i="1" s="1"/>
  <c r="J38" i="1" s="1"/>
  <c r="J44" i="1" s="1"/>
  <c r="K52" i="1" s="1"/>
  <c r="J13" i="1"/>
  <c r="R10" i="1"/>
  <c r="Q17" i="1"/>
  <c r="R34" i="1"/>
  <c r="Q35" i="1"/>
  <c r="Q32" i="1"/>
  <c r="J29" i="1" l="1"/>
  <c r="J41" i="1" s="1"/>
  <c r="J47" i="1" s="1"/>
  <c r="K55" i="1"/>
  <c r="K9" i="1"/>
  <c r="J23" i="1"/>
  <c r="J28" i="1"/>
  <c r="J40" i="1" s="1"/>
  <c r="J46" i="1" s="1"/>
  <c r="J27" i="1"/>
  <c r="J39" i="1" s="1"/>
  <c r="J45" i="1" s="1"/>
  <c r="J22" i="1"/>
  <c r="S10" i="1"/>
  <c r="R17" i="1"/>
  <c r="S34" i="1"/>
  <c r="R35" i="1"/>
  <c r="R32" i="1"/>
  <c r="K16" i="1" l="1"/>
  <c r="K12" i="1"/>
  <c r="K19" i="1"/>
  <c r="T10" i="1"/>
  <c r="S17" i="1"/>
  <c r="T34" i="1"/>
  <c r="S35" i="1"/>
  <c r="S32" i="1"/>
  <c r="K20" i="1" l="1"/>
  <c r="K26" i="1" s="1"/>
  <c r="K38" i="1" s="1"/>
  <c r="K44" i="1" s="1"/>
  <c r="L52" i="1" s="1"/>
  <c r="K13" i="1"/>
  <c r="U10" i="1"/>
  <c r="T17" i="1"/>
  <c r="U34" i="1"/>
  <c r="T35" i="1"/>
  <c r="T32" i="1"/>
  <c r="K22" i="1" l="1"/>
  <c r="K29" i="1"/>
  <c r="K41" i="1" s="1"/>
  <c r="K47" i="1" s="1"/>
  <c r="L55" i="1"/>
  <c r="L9" i="1"/>
  <c r="K23" i="1"/>
  <c r="K27" i="1"/>
  <c r="K39" i="1" s="1"/>
  <c r="K45" i="1" s="1"/>
  <c r="K28" i="1"/>
  <c r="K40" i="1" s="1"/>
  <c r="K46" i="1" s="1"/>
  <c r="V10" i="1"/>
  <c r="U17" i="1"/>
  <c r="V34" i="1"/>
  <c r="U35" i="1"/>
  <c r="U32" i="1"/>
  <c r="L16" i="1" l="1"/>
  <c r="L19" i="1"/>
  <c r="L12" i="1"/>
  <c r="L13" i="1" s="1"/>
  <c r="W10" i="1"/>
  <c r="V17" i="1"/>
  <c r="W34" i="1"/>
  <c r="V35" i="1"/>
  <c r="V32" i="1"/>
  <c r="L20" i="1" l="1"/>
  <c r="L22" i="1" s="1"/>
  <c r="X10" i="1"/>
  <c r="W17" i="1"/>
  <c r="X34" i="1"/>
  <c r="W35" i="1"/>
  <c r="W32" i="1"/>
  <c r="L26" i="1" l="1"/>
  <c r="L38" i="1" s="1"/>
  <c r="L44" i="1" s="1"/>
  <c r="M52" i="1" s="1"/>
  <c r="M55" i="1" s="1"/>
  <c r="L29" i="1"/>
  <c r="L41" i="1" s="1"/>
  <c r="L47" i="1" s="1"/>
  <c r="L28" i="1"/>
  <c r="L40" i="1" s="1"/>
  <c r="L46" i="1" s="1"/>
  <c r="L27" i="1"/>
  <c r="L39" i="1" s="1"/>
  <c r="L45" i="1" s="1"/>
  <c r="L23" i="1"/>
  <c r="Y10" i="1"/>
  <c r="X17" i="1"/>
  <c r="Y34" i="1"/>
  <c r="X35" i="1"/>
  <c r="X32" i="1"/>
  <c r="M9" i="1" l="1"/>
  <c r="M16" i="1" s="1"/>
  <c r="M19" i="1"/>
  <c r="M12" i="1"/>
  <c r="Z10" i="1"/>
  <c r="Y17" i="1"/>
  <c r="Z34" i="1"/>
  <c r="Y35" i="1"/>
  <c r="Y32" i="1"/>
  <c r="M20" i="1" l="1"/>
  <c r="M22" i="1" s="1"/>
  <c r="M13" i="1"/>
  <c r="AA10" i="1"/>
  <c r="Z17" i="1"/>
  <c r="AA34" i="1"/>
  <c r="Z35" i="1"/>
  <c r="Z32" i="1"/>
  <c r="M29" i="1" l="1"/>
  <c r="M41" i="1" s="1"/>
  <c r="M47" i="1" s="1"/>
  <c r="M26" i="1"/>
  <c r="M38" i="1" s="1"/>
  <c r="M44" i="1" s="1"/>
  <c r="N52" i="1" s="1"/>
  <c r="M23" i="1"/>
  <c r="M28" i="1"/>
  <c r="M40" i="1" s="1"/>
  <c r="M46" i="1" s="1"/>
  <c r="M27" i="1"/>
  <c r="M39" i="1" s="1"/>
  <c r="M45" i="1" s="1"/>
  <c r="AB10" i="1"/>
  <c r="AB17" i="1" s="1"/>
  <c r="AA17" i="1"/>
  <c r="AB34" i="1"/>
  <c r="AA35" i="1"/>
  <c r="AA32" i="1"/>
  <c r="N55" i="1" l="1"/>
  <c r="N9" i="1"/>
  <c r="AB35" i="1"/>
  <c r="AB32" i="1"/>
  <c r="N16" i="1" l="1"/>
  <c r="N12" i="1"/>
  <c r="N13" i="1" s="1"/>
  <c r="N19" i="1"/>
  <c r="N20" i="1" l="1"/>
  <c r="N22" i="1" s="1"/>
  <c r="N26" i="1" l="1"/>
  <c r="N38" i="1" s="1"/>
  <c r="N44" i="1" s="1"/>
  <c r="O52" i="1" s="1"/>
  <c r="O55" i="1" s="1"/>
  <c r="N28" i="1"/>
  <c r="N40" i="1" s="1"/>
  <c r="N46" i="1" s="1"/>
  <c r="N23" i="1"/>
  <c r="N27" i="1"/>
  <c r="N39" i="1" s="1"/>
  <c r="N45" i="1" s="1"/>
  <c r="N29" i="1"/>
  <c r="N41" i="1" s="1"/>
  <c r="N47" i="1" s="1"/>
  <c r="O9" i="1" l="1"/>
  <c r="O16" i="1"/>
  <c r="O12" i="1"/>
  <c r="O19" i="1"/>
  <c r="O13" i="1" l="1"/>
  <c r="O20" i="1"/>
  <c r="O29" i="1" s="1"/>
  <c r="O41" i="1" s="1"/>
  <c r="O47" i="1" s="1"/>
  <c r="O22" i="1" l="1"/>
  <c r="O26" i="1"/>
  <c r="O38" i="1" s="1"/>
  <c r="O44" i="1" s="1"/>
  <c r="P52" i="1" s="1"/>
  <c r="O27" i="1"/>
  <c r="O39" i="1" s="1"/>
  <c r="O45" i="1" s="1"/>
  <c r="O23" i="1"/>
  <c r="O28" i="1"/>
  <c r="O40" i="1" s="1"/>
  <c r="O46" i="1" s="1"/>
  <c r="P55" i="1" l="1"/>
  <c r="P9" i="1"/>
  <c r="P16" i="1" l="1"/>
  <c r="P12" i="1"/>
  <c r="P19" i="1"/>
  <c r="P13" i="1" l="1"/>
  <c r="P20" i="1"/>
  <c r="P29" i="1" s="1"/>
  <c r="P41" i="1" s="1"/>
  <c r="P47" i="1" s="1"/>
  <c r="P26" i="1" l="1"/>
  <c r="P38" i="1" s="1"/>
  <c r="P44" i="1" s="1"/>
  <c r="Q52" i="1" s="1"/>
  <c r="Q55" i="1" s="1"/>
  <c r="P22" i="1"/>
  <c r="P27" i="1"/>
  <c r="P39" i="1" s="1"/>
  <c r="P45" i="1" s="1"/>
  <c r="P28" i="1"/>
  <c r="P40" i="1" s="1"/>
  <c r="P46" i="1" s="1"/>
  <c r="P23" i="1"/>
  <c r="Q9" i="1" l="1"/>
  <c r="Q16" i="1" s="1"/>
  <c r="Q12" i="1"/>
  <c r="Q19" i="1"/>
  <c r="Q13" i="1" l="1"/>
  <c r="Q20" i="1"/>
  <c r="Q22" i="1" s="1"/>
  <c r="Q29" i="1" l="1"/>
  <c r="Q41" i="1" s="1"/>
  <c r="Q47" i="1" s="1"/>
  <c r="Q26" i="1"/>
  <c r="Q38" i="1" s="1"/>
  <c r="Q44" i="1" s="1"/>
  <c r="R52" i="1" s="1"/>
  <c r="Q27" i="1"/>
  <c r="Q39" i="1" s="1"/>
  <c r="Q45" i="1" s="1"/>
  <c r="Q28" i="1"/>
  <c r="Q40" i="1" s="1"/>
  <c r="Q46" i="1" s="1"/>
  <c r="Q23" i="1"/>
  <c r="R55" i="1" l="1"/>
  <c r="R9" i="1"/>
  <c r="R16" i="1" l="1"/>
  <c r="R12" i="1"/>
  <c r="R13" i="1" s="1"/>
  <c r="R19" i="1"/>
  <c r="R20" i="1" l="1"/>
  <c r="R22" i="1" s="1"/>
  <c r="R29" i="1" l="1"/>
  <c r="R41" i="1" s="1"/>
  <c r="R47" i="1" s="1"/>
  <c r="R26" i="1"/>
  <c r="R38" i="1" s="1"/>
  <c r="R44" i="1" s="1"/>
  <c r="S52" i="1" s="1"/>
  <c r="R27" i="1"/>
  <c r="R39" i="1" s="1"/>
  <c r="R45" i="1" s="1"/>
  <c r="R23" i="1"/>
  <c r="R28" i="1"/>
  <c r="R40" i="1" s="1"/>
  <c r="R46" i="1" s="1"/>
  <c r="S55" i="1" l="1"/>
  <c r="S9" i="1"/>
  <c r="S16" i="1" l="1"/>
  <c r="S12" i="1"/>
  <c r="S19" i="1"/>
  <c r="S13" i="1" l="1"/>
  <c r="S20" i="1"/>
  <c r="S26" i="1" l="1"/>
  <c r="S38" i="1" s="1"/>
  <c r="S44" i="1" s="1"/>
  <c r="T52" i="1" s="1"/>
  <c r="S23" i="1"/>
  <c r="S27" i="1"/>
  <c r="S39" i="1" s="1"/>
  <c r="S45" i="1" s="1"/>
  <c r="S28" i="1"/>
  <c r="S40" i="1" s="1"/>
  <c r="S46" i="1" s="1"/>
  <c r="S29" i="1"/>
  <c r="S41" i="1" s="1"/>
  <c r="S47" i="1" s="1"/>
  <c r="S22" i="1"/>
  <c r="T55" i="1" l="1"/>
  <c r="T9" i="1"/>
  <c r="T16" i="1" l="1"/>
  <c r="T12" i="1"/>
  <c r="T19" i="1"/>
  <c r="T13" i="1" l="1"/>
  <c r="T20" i="1"/>
  <c r="T22" i="1" s="1"/>
  <c r="T26" i="1" l="1"/>
  <c r="T38" i="1" s="1"/>
  <c r="T44" i="1" s="1"/>
  <c r="U52" i="1" s="1"/>
  <c r="U55" i="1" s="1"/>
  <c r="T29" i="1"/>
  <c r="T41" i="1" s="1"/>
  <c r="T47" i="1" s="1"/>
  <c r="T28" i="1"/>
  <c r="T40" i="1" s="1"/>
  <c r="T46" i="1" s="1"/>
  <c r="T23" i="1"/>
  <c r="T27" i="1"/>
  <c r="T39" i="1" s="1"/>
  <c r="T45" i="1" s="1"/>
  <c r="U9" i="1" l="1"/>
  <c r="U16" i="1" s="1"/>
  <c r="U12" i="1"/>
  <c r="U19" i="1"/>
  <c r="U20" i="1" l="1"/>
  <c r="U22" i="1" s="1"/>
  <c r="U13" i="1"/>
  <c r="U27" i="1" l="1"/>
  <c r="U39" i="1" s="1"/>
  <c r="U45" i="1" s="1"/>
  <c r="U23" i="1"/>
  <c r="U28" i="1"/>
  <c r="U40" i="1" s="1"/>
  <c r="U46" i="1" s="1"/>
  <c r="U26" i="1"/>
  <c r="U38" i="1" s="1"/>
  <c r="U44" i="1" s="1"/>
  <c r="V52" i="1" s="1"/>
  <c r="U29" i="1"/>
  <c r="U41" i="1" s="1"/>
  <c r="U47" i="1" s="1"/>
  <c r="V55" i="1" l="1"/>
  <c r="V9" i="1"/>
  <c r="V16" i="1" l="1"/>
  <c r="V12" i="1"/>
  <c r="V13" i="1" s="1"/>
  <c r="V19" i="1"/>
  <c r="V20" i="1" l="1"/>
  <c r="V29" i="1" s="1"/>
  <c r="V41" i="1" s="1"/>
  <c r="V47" i="1" s="1"/>
  <c r="V22" i="1" l="1"/>
  <c r="V26" i="1"/>
  <c r="V38" i="1" s="1"/>
  <c r="V44" i="1" s="1"/>
  <c r="W52" i="1" s="1"/>
  <c r="V27" i="1"/>
  <c r="V39" i="1" s="1"/>
  <c r="V45" i="1" s="1"/>
  <c r="V28" i="1"/>
  <c r="V40" i="1" s="1"/>
  <c r="V46" i="1" s="1"/>
  <c r="V23" i="1"/>
  <c r="W55" i="1" l="1"/>
  <c r="W9" i="1"/>
  <c r="W16" i="1" l="1"/>
  <c r="W12" i="1"/>
  <c r="W19" i="1"/>
  <c r="W13" i="1" l="1"/>
  <c r="W20" i="1"/>
  <c r="W26" i="1" s="1"/>
  <c r="W38" i="1" s="1"/>
  <c r="W44" i="1" s="1"/>
  <c r="X52" i="1" s="1"/>
  <c r="W29" i="1" l="1"/>
  <c r="W41" i="1" s="1"/>
  <c r="W47" i="1" s="1"/>
  <c r="W22" i="1"/>
  <c r="X55" i="1"/>
  <c r="X9" i="1"/>
  <c r="W27" i="1"/>
  <c r="W39" i="1" s="1"/>
  <c r="W45" i="1" s="1"/>
  <c r="W28" i="1"/>
  <c r="W40" i="1" s="1"/>
  <c r="W46" i="1" s="1"/>
  <c r="W23" i="1"/>
  <c r="X16" i="1" l="1"/>
  <c r="X12" i="1"/>
  <c r="X19" i="1"/>
  <c r="X13" i="1" l="1"/>
  <c r="X20" i="1"/>
  <c r="X22" i="1" s="1"/>
  <c r="X28" i="1" l="1"/>
  <c r="X40" i="1" s="1"/>
  <c r="X46" i="1" s="1"/>
  <c r="X27" i="1"/>
  <c r="X39" i="1" s="1"/>
  <c r="X45" i="1" s="1"/>
  <c r="X23" i="1"/>
  <c r="X29" i="1"/>
  <c r="X41" i="1" s="1"/>
  <c r="X47" i="1" s="1"/>
  <c r="X26" i="1"/>
  <c r="X38" i="1" s="1"/>
  <c r="X44" i="1" s="1"/>
  <c r="Y52" i="1" s="1"/>
  <c r="Y55" i="1" l="1"/>
  <c r="Y9" i="1"/>
  <c r="Y16" i="1" l="1"/>
  <c r="Y12" i="1"/>
  <c r="Y13" i="1" s="1"/>
  <c r="Y19" i="1"/>
  <c r="Y20" i="1" l="1"/>
  <c r="Y29" i="1" s="1"/>
  <c r="Y41" i="1" s="1"/>
  <c r="Y47" i="1" s="1"/>
  <c r="Y22" i="1" l="1"/>
  <c r="Y26" i="1"/>
  <c r="Y38" i="1" s="1"/>
  <c r="Y44" i="1" s="1"/>
  <c r="Z52" i="1" s="1"/>
  <c r="Z55" i="1" s="1"/>
  <c r="Y28" i="1"/>
  <c r="Y40" i="1" s="1"/>
  <c r="Y46" i="1" s="1"/>
  <c r="Y23" i="1"/>
  <c r="Y27" i="1"/>
  <c r="Y39" i="1" s="1"/>
  <c r="Y45" i="1" s="1"/>
  <c r="Z9" i="1" l="1"/>
  <c r="Z16" i="1"/>
  <c r="Z12" i="1"/>
  <c r="Z19" i="1"/>
  <c r="Z20" i="1" l="1"/>
  <c r="Z22" i="1" s="1"/>
  <c r="Z13" i="1"/>
  <c r="Z29" i="1" l="1"/>
  <c r="Z41" i="1" s="1"/>
  <c r="Z47" i="1" s="1"/>
  <c r="Z26" i="1"/>
  <c r="Z38" i="1" s="1"/>
  <c r="Z44" i="1" s="1"/>
  <c r="AA52" i="1" s="1"/>
  <c r="Z27" i="1"/>
  <c r="Z39" i="1" s="1"/>
  <c r="Z45" i="1" s="1"/>
  <c r="Z23" i="1"/>
  <c r="Z28" i="1"/>
  <c r="Z40" i="1" s="1"/>
  <c r="Z46" i="1" s="1"/>
  <c r="AA55" i="1" l="1"/>
  <c r="AA9" i="1"/>
  <c r="AA16" i="1" l="1"/>
  <c r="AA12" i="1"/>
  <c r="AA19" i="1"/>
  <c r="AA13" i="1" l="1"/>
  <c r="AA20" i="1"/>
  <c r="AA22" i="1" s="1"/>
  <c r="AA26" i="1" l="1"/>
  <c r="AA38" i="1" s="1"/>
  <c r="AA44" i="1" s="1"/>
  <c r="AB52" i="1" s="1"/>
  <c r="AB55" i="1" s="1"/>
  <c r="AA29" i="1"/>
  <c r="AA41" i="1" s="1"/>
  <c r="AA47" i="1" s="1"/>
  <c r="AA23" i="1"/>
  <c r="AA28" i="1"/>
  <c r="AA40" i="1" s="1"/>
  <c r="AA46" i="1" s="1"/>
  <c r="AA27" i="1"/>
  <c r="AA39" i="1" s="1"/>
  <c r="AA45" i="1" s="1"/>
  <c r="AB9" i="1" l="1"/>
  <c r="AB16" i="1" s="1"/>
  <c r="AB12" i="1"/>
  <c r="AB13" i="1" s="1"/>
  <c r="AB19" i="1"/>
  <c r="AB20" i="1" l="1"/>
  <c r="AB29" i="1" s="1"/>
  <c r="AB41" i="1" s="1"/>
  <c r="AB47" i="1" s="1"/>
  <c r="AB28" i="1" l="1"/>
  <c r="AB40" i="1" s="1"/>
  <c r="AB46" i="1" s="1"/>
  <c r="AB23" i="1"/>
  <c r="AB27" i="1"/>
  <c r="AB39" i="1" s="1"/>
  <c r="AB45" i="1" s="1"/>
  <c r="AB26" i="1"/>
  <c r="AB38" i="1" s="1"/>
  <c r="AB44" i="1" s="1"/>
  <c r="AB22" i="1"/>
</calcChain>
</file>

<file path=xl/sharedStrings.xml><?xml version="1.0" encoding="utf-8"?>
<sst xmlns="http://schemas.openxmlformats.org/spreadsheetml/2006/main" count="54" uniqueCount="28">
  <si>
    <t>Credit</t>
  </si>
  <si>
    <t>Real Estate</t>
  </si>
  <si>
    <t>SPX</t>
  </si>
  <si>
    <t>Bonds+Cash</t>
  </si>
  <si>
    <t>Stocks/PE</t>
  </si>
  <si>
    <t xml:space="preserve">PE Reval </t>
  </si>
  <si>
    <t>Credit Reval</t>
  </si>
  <si>
    <t>RE Reval</t>
  </si>
  <si>
    <t>sensitivity to stocks</t>
  </si>
  <si>
    <t>Nominal B/S</t>
  </si>
  <si>
    <t>Revalued B/S</t>
  </si>
  <si>
    <t>Target Weight</t>
  </si>
  <si>
    <t>Delta Weight</t>
  </si>
  <si>
    <t>External Cash Flow</t>
  </si>
  <si>
    <t>Internal Cash Flow</t>
  </si>
  <si>
    <t>Actual Weight</t>
  </si>
  <si>
    <t>Total</t>
  </si>
  <si>
    <t>Cash Flow according to PM</t>
  </si>
  <si>
    <t>multiplier</t>
  </si>
  <si>
    <t xml:space="preserve">Real Estate </t>
  </si>
  <si>
    <t>Real Estate copied from RCLCO</t>
  </si>
  <si>
    <t>Credit Return Assumed (Annual)</t>
  </si>
  <si>
    <t>Bond Return Annualized</t>
  </si>
  <si>
    <t>NAV provided by RCLCO</t>
  </si>
  <si>
    <t>Implied return in RCLCO NAV</t>
  </si>
  <si>
    <t>Leverage %</t>
  </si>
  <si>
    <t>Total Fund Return</t>
  </si>
  <si>
    <t>Delta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</si>
</sst>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%"/>
    <numFmt numFmtId="166" formatCode="&quot;$&quot;#,##0;\(&quot;$&quot;#,##0\);&quot;-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left" wrapText="1" indent="1"/>
    </xf>
    <xf numFmtId="9" fontId="2" fillId="0" borderId="0" xfId="1" applyFont="1"/>
    <xf numFmtId="0" fontId="2" fillId="0" borderId="0" xfId="0" applyFont="1"/>
    <xf numFmtId="1" fontId="2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6" fontId="4" fillId="2" borderId="3" xfId="3" applyNumberFormat="1" applyFont="1" applyFill="1" applyBorder="1"/>
    <xf numFmtId="166" fontId="4" fillId="2" borderId="2" xfId="3" applyNumberFormat="1" applyFont="1" applyFill="1" applyBorder="1"/>
    <xf numFmtId="166" fontId="4" fillId="2" borderId="3" xfId="3" applyNumberFormat="1" applyFont="1" applyFill="1" applyBorder="1"/>
    <xf numFmtId="166" fontId="4" fillId="2" borderId="1" xfId="4" applyNumberFormat="1" applyFont="1" applyFill="1" applyBorder="1" applyAlignment="1">
      <alignment vertical="center"/>
    </xf>
    <xf numFmtId="0" fontId="0" fillId="0" borderId="0" xfId="0" applyNumberFormat="1"/>
    <xf numFmtId="166" fontId="4" fillId="3" borderId="4" xfId="3" applyNumberFormat="1" applyFont="1" applyFill="1" applyBorder="1"/>
    <xf numFmtId="166" fontId="4" fillId="3" borderId="4" xfId="3" applyNumberFormat="1" applyFont="1" applyFill="1" applyBorder="1"/>
    <xf numFmtId="1" fontId="5" fillId="0" borderId="0" xfId="0" applyNumberFormat="1" applyFont="1"/>
  </cellXfs>
  <cellStyles count="5">
    <cellStyle name="Normal" xfId="0" builtinId="0"/>
    <cellStyle name="Normal 11" xfId="4" xr:uid="{C2F503CE-7305-4EC2-86F3-63C6A15E8746}"/>
    <cellStyle name="Normal 2" xfId="2" xr:uid="{A4A0CAEF-DDD9-42D7-A520-3F88948DBFE1}"/>
    <cellStyle name="Normal 48" xfId="3" xr:uid="{F59DF605-C5BA-4B9C-B82F-94290CE5A2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CBE-3CFF-4B4A-B418-6B7BD7E1A6DB}">
  <dimension ref="A1:AB69"/>
  <sheetViews>
    <sheetView tabSelected="1" workbookViewId="0">
      <selection activeCell="A8" sqref="A8"/>
    </sheetView>
  </sheetViews>
  <sheetFormatPr defaultRowHeight="14.25" x14ac:dyDescent="0.45"/>
  <cols>
    <col min="1" max="1" width="15.73046875" customWidth="1"/>
    <col min="2" max="2" width="12.3984375" customWidth="1"/>
    <col min="4" max="4" width="21.1328125" bestFit="1" customWidth="1"/>
    <col min="5" max="5" width="11.6640625" customWidth="1"/>
  </cols>
  <sheetData>
    <row r="1" spans="1:28" ht="28.5" x14ac:dyDescent="0.45">
      <c r="B1" s="4" t="s">
        <v>8</v>
      </c>
      <c r="C1" s="2">
        <f>D1-30</f>
        <v>43906</v>
      </c>
      <c r="D1" s="2">
        <v>43936</v>
      </c>
      <c r="E1" s="2">
        <f>D1+30</f>
        <v>43966</v>
      </c>
      <c r="F1" s="2">
        <f t="shared" ref="F1:AB1" si="0">E1+30</f>
        <v>43996</v>
      </c>
      <c r="G1" s="2">
        <f t="shared" si="0"/>
        <v>44026</v>
      </c>
      <c r="H1" s="2">
        <f t="shared" si="0"/>
        <v>44056</v>
      </c>
      <c r="I1" s="2">
        <f t="shared" si="0"/>
        <v>44086</v>
      </c>
      <c r="J1" s="2">
        <f t="shared" si="0"/>
        <v>44116</v>
      </c>
      <c r="K1" s="2">
        <f t="shared" si="0"/>
        <v>44146</v>
      </c>
      <c r="L1" s="2">
        <f t="shared" si="0"/>
        <v>44176</v>
      </c>
      <c r="M1" s="2">
        <f t="shared" si="0"/>
        <v>44206</v>
      </c>
      <c r="N1" s="2">
        <f t="shared" si="0"/>
        <v>44236</v>
      </c>
      <c r="O1" s="2">
        <f t="shared" si="0"/>
        <v>44266</v>
      </c>
      <c r="P1" s="2">
        <f t="shared" si="0"/>
        <v>44296</v>
      </c>
      <c r="Q1" s="2">
        <f t="shared" si="0"/>
        <v>44326</v>
      </c>
      <c r="R1" s="2">
        <f t="shared" si="0"/>
        <v>44356</v>
      </c>
      <c r="S1" s="2">
        <f t="shared" si="0"/>
        <v>44386</v>
      </c>
      <c r="T1" s="2">
        <f t="shared" si="0"/>
        <v>44416</v>
      </c>
      <c r="U1" s="2">
        <f t="shared" si="0"/>
        <v>44446</v>
      </c>
      <c r="V1" s="2">
        <f t="shared" si="0"/>
        <v>44476</v>
      </c>
      <c r="W1" s="2">
        <f t="shared" si="0"/>
        <v>44506</v>
      </c>
      <c r="X1" s="2">
        <f t="shared" si="0"/>
        <v>44536</v>
      </c>
      <c r="Y1" s="2">
        <f t="shared" si="0"/>
        <v>44566</v>
      </c>
      <c r="Z1" s="2">
        <f t="shared" si="0"/>
        <v>44596</v>
      </c>
      <c r="AA1" s="2">
        <f t="shared" si="0"/>
        <v>44626</v>
      </c>
      <c r="AB1" s="2">
        <f t="shared" si="0"/>
        <v>44656</v>
      </c>
    </row>
    <row r="2" spans="1:28" x14ac:dyDescent="0.45">
      <c r="A2" t="s">
        <v>2</v>
      </c>
      <c r="C2" s="6">
        <v>2500</v>
      </c>
      <c r="D2" s="6">
        <v>2500</v>
      </c>
      <c r="E2" s="6">
        <v>2400</v>
      </c>
      <c r="F2" s="6">
        <v>2300</v>
      </c>
      <c r="G2" s="6">
        <v>2200</v>
      </c>
      <c r="H2" s="6">
        <v>2100</v>
      </c>
      <c r="I2" s="6">
        <v>2000</v>
      </c>
      <c r="J2" s="6">
        <v>2100</v>
      </c>
      <c r="K2" s="6">
        <f>J2+100</f>
        <v>2200</v>
      </c>
      <c r="L2" s="6">
        <f t="shared" ref="L2:S2" si="1">K2+100</f>
        <v>2300</v>
      </c>
      <c r="M2" s="6">
        <f t="shared" si="1"/>
        <v>2400</v>
      </c>
      <c r="N2" s="6">
        <f t="shared" si="1"/>
        <v>2500</v>
      </c>
      <c r="O2" s="6">
        <f t="shared" si="1"/>
        <v>2600</v>
      </c>
      <c r="P2" s="6">
        <f t="shared" si="1"/>
        <v>2700</v>
      </c>
      <c r="Q2" s="6">
        <f t="shared" si="1"/>
        <v>2800</v>
      </c>
      <c r="R2" s="6">
        <f t="shared" si="1"/>
        <v>2900</v>
      </c>
      <c r="S2" s="6">
        <f t="shared" si="1"/>
        <v>3000</v>
      </c>
      <c r="T2" s="7">
        <f>S2*(1+0.05/12)</f>
        <v>3012.5</v>
      </c>
      <c r="U2" s="7">
        <f t="shared" ref="U2:V2" si="2">T2*(1+0.05/12)</f>
        <v>3025.0520833333335</v>
      </c>
      <c r="V2" s="7">
        <f t="shared" si="2"/>
        <v>3037.6564670138891</v>
      </c>
      <c r="W2" s="7">
        <f t="shared" ref="W2:AB2" si="3">V2*(1+0.05/12)</f>
        <v>3050.3133689597803</v>
      </c>
      <c r="X2" s="7">
        <f t="shared" si="3"/>
        <v>3063.0230079971125</v>
      </c>
      <c r="Y2" s="7">
        <f t="shared" si="3"/>
        <v>3075.7856038637669</v>
      </c>
      <c r="Z2" s="7">
        <f t="shared" si="3"/>
        <v>3088.6013772131992</v>
      </c>
      <c r="AA2" s="7">
        <f t="shared" si="3"/>
        <v>3101.4705496182542</v>
      </c>
      <c r="AB2" s="7">
        <f t="shared" si="3"/>
        <v>3114.3933435749968</v>
      </c>
    </row>
    <row r="3" spans="1:28" x14ac:dyDescent="0.45">
      <c r="A3" t="s">
        <v>5</v>
      </c>
      <c r="B3" s="5">
        <v>0.5</v>
      </c>
      <c r="C3" s="5">
        <v>0.9</v>
      </c>
      <c r="D3" s="3">
        <f>MIN(1,C3*(1+(D$2/C$2-1)*$B3))</f>
        <v>0.9</v>
      </c>
      <c r="E3" s="3">
        <f>MIN(1,D3*(1+(E$2/D$2-1)*$B3))</f>
        <v>0.88200000000000001</v>
      </c>
      <c r="F3" s="3">
        <f t="shared" ref="F3:AB3" si="4">MIN(1,E3*(1+(F$2/E$2-1)*$B3))</f>
        <v>0.86362500000000009</v>
      </c>
      <c r="G3" s="3">
        <f t="shared" si="4"/>
        <v>0.84485054347826094</v>
      </c>
      <c r="H3" s="3">
        <f t="shared" si="4"/>
        <v>0.82564939476284593</v>
      </c>
      <c r="I3" s="3">
        <f t="shared" si="4"/>
        <v>0.80599107583992102</v>
      </c>
      <c r="J3" s="3">
        <f t="shared" si="4"/>
        <v>0.82614085273591897</v>
      </c>
      <c r="K3" s="3">
        <f t="shared" si="4"/>
        <v>0.84581087303915503</v>
      </c>
      <c r="L3" s="3">
        <f t="shared" si="4"/>
        <v>0.86503384742640854</v>
      </c>
      <c r="M3" s="3">
        <f t="shared" si="4"/>
        <v>0.88383893106611311</v>
      </c>
      <c r="N3" s="3">
        <f t="shared" si="4"/>
        <v>0.90225224212999056</v>
      </c>
      <c r="O3" s="3">
        <f t="shared" si="4"/>
        <v>0.92029728697259039</v>
      </c>
      <c r="P3" s="3">
        <f t="shared" si="4"/>
        <v>0.93799531172206319</v>
      </c>
      <c r="Q3" s="3">
        <f t="shared" si="4"/>
        <v>0.95536559527247189</v>
      </c>
      <c r="R3" s="3">
        <f t="shared" si="4"/>
        <v>0.97242569518805166</v>
      </c>
      <c r="S3" s="3">
        <f t="shared" si="4"/>
        <v>0.9891916554499145</v>
      </c>
      <c r="T3" s="3">
        <f t="shared" si="4"/>
        <v>0.99125247139876838</v>
      </c>
      <c r="U3" s="3">
        <f t="shared" si="4"/>
        <v>0.99331758071418241</v>
      </c>
      <c r="V3" s="3">
        <f t="shared" si="4"/>
        <v>0.99538699234067018</v>
      </c>
      <c r="W3" s="3">
        <f t="shared" si="4"/>
        <v>0.9974607152413798</v>
      </c>
      <c r="X3" s="3">
        <f t="shared" si="4"/>
        <v>0.99953875839813255</v>
      </c>
      <c r="Y3" s="3">
        <f t="shared" si="4"/>
        <v>1</v>
      </c>
      <c r="Z3" s="3">
        <f t="shared" si="4"/>
        <v>1</v>
      </c>
      <c r="AA3" s="3">
        <f t="shared" si="4"/>
        <v>1</v>
      </c>
      <c r="AB3" s="3">
        <f t="shared" si="4"/>
        <v>1</v>
      </c>
    </row>
    <row r="4" spans="1:28" x14ac:dyDescent="0.45">
      <c r="A4" t="s">
        <v>6</v>
      </c>
      <c r="B4" s="5">
        <v>0.5</v>
      </c>
      <c r="C4" s="5">
        <v>0.9</v>
      </c>
      <c r="D4" s="3">
        <f>MIN(1,C4*(1+(D$2/C$2-1)*$B4))</f>
        <v>0.9</v>
      </c>
      <c r="E4" s="3">
        <f>MIN(1,D4*(1+(E$2/D$2-1)*$B4))</f>
        <v>0.88200000000000001</v>
      </c>
      <c r="F4" s="3">
        <f t="shared" ref="F4:AB4" si="5">MIN(1,E4*(1+(F$2/E$2-1)*$B4))</f>
        <v>0.86362500000000009</v>
      </c>
      <c r="G4" s="3">
        <f t="shared" si="5"/>
        <v>0.84485054347826094</v>
      </c>
      <c r="H4" s="3">
        <f t="shared" si="5"/>
        <v>0.82564939476284593</v>
      </c>
      <c r="I4" s="3">
        <f t="shared" si="5"/>
        <v>0.80599107583992102</v>
      </c>
      <c r="J4" s="3">
        <f t="shared" si="5"/>
        <v>0.82614085273591897</v>
      </c>
      <c r="K4" s="3">
        <f t="shared" si="5"/>
        <v>0.84581087303915503</v>
      </c>
      <c r="L4" s="3">
        <f t="shared" si="5"/>
        <v>0.86503384742640854</v>
      </c>
      <c r="M4" s="3">
        <f t="shared" si="5"/>
        <v>0.88383893106611311</v>
      </c>
      <c r="N4" s="3">
        <f t="shared" si="5"/>
        <v>0.90225224212999056</v>
      </c>
      <c r="O4" s="3">
        <f t="shared" si="5"/>
        <v>0.92029728697259039</v>
      </c>
      <c r="P4" s="3">
        <f t="shared" si="5"/>
        <v>0.93799531172206319</v>
      </c>
      <c r="Q4" s="3">
        <f t="shared" si="5"/>
        <v>0.95536559527247189</v>
      </c>
      <c r="R4" s="3">
        <f t="shared" si="5"/>
        <v>0.97242569518805166</v>
      </c>
      <c r="S4" s="3">
        <f t="shared" si="5"/>
        <v>0.9891916554499145</v>
      </c>
      <c r="T4" s="3">
        <f t="shared" si="5"/>
        <v>0.99125247139876838</v>
      </c>
      <c r="U4" s="3">
        <f t="shared" si="5"/>
        <v>0.99331758071418241</v>
      </c>
      <c r="V4" s="3">
        <f t="shared" si="5"/>
        <v>0.99538699234067018</v>
      </c>
      <c r="W4" s="3">
        <f t="shared" si="5"/>
        <v>0.9974607152413798</v>
      </c>
      <c r="X4" s="3">
        <f t="shared" si="5"/>
        <v>0.99953875839813255</v>
      </c>
      <c r="Y4" s="3">
        <f t="shared" si="5"/>
        <v>1</v>
      </c>
      <c r="Z4" s="3">
        <f t="shared" si="5"/>
        <v>1</v>
      </c>
      <c r="AA4" s="3">
        <f t="shared" si="5"/>
        <v>1</v>
      </c>
      <c r="AB4" s="3">
        <f t="shared" si="5"/>
        <v>1</v>
      </c>
    </row>
    <row r="5" spans="1:28" x14ac:dyDescent="0.45">
      <c r="A5" t="s">
        <v>7</v>
      </c>
      <c r="B5" s="5">
        <v>0.2</v>
      </c>
      <c r="C5" s="5">
        <v>0.95</v>
      </c>
      <c r="D5" s="3">
        <f>MIN(1,C5*(1+(D$2/C$2-1)*$B5))</f>
        <v>0.95</v>
      </c>
      <c r="E5" s="3">
        <f>MIN(1,D5*(1+(E$2/D$2-1)*$B5))</f>
        <v>0.9423999999999999</v>
      </c>
      <c r="F5" s="3">
        <f t="shared" ref="F5:AB5" si="6">MIN(1,E5*(1+(F$2/E$2-1)*$B5))</f>
        <v>0.93454666666666664</v>
      </c>
      <c r="G5" s="3">
        <f t="shared" si="6"/>
        <v>0.92642017391304354</v>
      </c>
      <c r="H5" s="3">
        <f t="shared" si="6"/>
        <v>0.91799817233201597</v>
      </c>
      <c r="I5" s="3">
        <f t="shared" si="6"/>
        <v>0.9092553325955206</v>
      </c>
      <c r="J5" s="3">
        <f t="shared" si="6"/>
        <v>0.91834788592147587</v>
      </c>
      <c r="K5" s="3">
        <f t="shared" si="6"/>
        <v>0.9270940562635851</v>
      </c>
      <c r="L5" s="3">
        <f t="shared" si="6"/>
        <v>0.93552218404779941</v>
      </c>
      <c r="M5" s="3">
        <f t="shared" si="6"/>
        <v>0.94365715956125851</v>
      </c>
      <c r="N5" s="3">
        <f t="shared" si="6"/>
        <v>0.95152096922426899</v>
      </c>
      <c r="O5" s="3">
        <f t="shared" si="6"/>
        <v>0.95913313697806313</v>
      </c>
      <c r="P5" s="3">
        <f t="shared" si="6"/>
        <v>0.96651108418558662</v>
      </c>
      <c r="Q5" s="3">
        <f t="shared" si="6"/>
        <v>0.97367042554992422</v>
      </c>
      <c r="R5" s="3">
        <f t="shared" si="6"/>
        <v>0.98062521430385219</v>
      </c>
      <c r="S5" s="3">
        <f t="shared" si="6"/>
        <v>0.98738814681629261</v>
      </c>
      <c r="T5" s="3">
        <f t="shared" si="6"/>
        <v>0.9882109702719728</v>
      </c>
      <c r="U5" s="3">
        <f t="shared" si="6"/>
        <v>0.98903447941386602</v>
      </c>
      <c r="V5" s="3">
        <f t="shared" si="6"/>
        <v>0.98985867481337753</v>
      </c>
      <c r="W5" s="3">
        <f t="shared" si="6"/>
        <v>0.99068355704238853</v>
      </c>
      <c r="X5" s="3">
        <f t="shared" si="6"/>
        <v>0.99150912667325708</v>
      </c>
      <c r="Y5" s="3">
        <f t="shared" si="6"/>
        <v>0.99233538427881807</v>
      </c>
      <c r="Z5" s="3">
        <f t="shared" si="6"/>
        <v>0.99316233043238367</v>
      </c>
      <c r="AA5" s="3">
        <f t="shared" si="6"/>
        <v>0.99398996570774389</v>
      </c>
      <c r="AB5" s="3">
        <f t="shared" si="6"/>
        <v>0.99481829067916694</v>
      </c>
    </row>
    <row r="6" spans="1:28" x14ac:dyDescent="0.45">
      <c r="T6" s="1"/>
      <c r="U6" s="1"/>
      <c r="V6" s="1"/>
    </row>
    <row r="7" spans="1:28" x14ac:dyDescent="0.45">
      <c r="T7" s="1"/>
      <c r="U7" s="1"/>
      <c r="V7" s="1"/>
    </row>
    <row r="8" spans="1:28" x14ac:dyDescent="0.45">
      <c r="A8" t="s">
        <v>9</v>
      </c>
    </row>
    <row r="9" spans="1:28" x14ac:dyDescent="0.45">
      <c r="A9" t="s">
        <v>4</v>
      </c>
      <c r="C9" s="6">
        <v>19320</v>
      </c>
      <c r="D9" s="1">
        <f>C9*D2/C2+D52</f>
        <v>19320</v>
      </c>
      <c r="E9" s="1">
        <f t="shared" ref="E9:AB9" si="7">D9*E2/D2+E52</f>
        <v>17547.2</v>
      </c>
      <c r="F9" s="1">
        <f t="shared" si="7"/>
        <v>16816.066666666666</v>
      </c>
      <c r="G9" s="1">
        <f t="shared" si="7"/>
        <v>16084.933333333332</v>
      </c>
      <c r="H9" s="1">
        <f t="shared" si="7"/>
        <v>15353.8</v>
      </c>
      <c r="I9" s="1">
        <f t="shared" si="7"/>
        <v>16706.261345538285</v>
      </c>
      <c r="J9" s="1">
        <f t="shared" si="7"/>
        <v>17586.848911416299</v>
      </c>
      <c r="K9" s="1">
        <f t="shared" si="7"/>
        <v>18383.097937386923</v>
      </c>
      <c r="L9" s="1">
        <f t="shared" si="7"/>
        <v>19099.299998860886</v>
      </c>
      <c r="M9" s="1">
        <f t="shared" si="7"/>
        <v>19719.214238058794</v>
      </c>
      <c r="N9" s="1">
        <f t="shared" si="7"/>
        <v>20321.451504959921</v>
      </c>
      <c r="O9" s="1">
        <f t="shared" si="7"/>
        <v>20878.595140441412</v>
      </c>
      <c r="P9" s="1">
        <f t="shared" si="7"/>
        <v>21359.83561852845</v>
      </c>
      <c r="Q9" s="1">
        <f t="shared" si="7"/>
        <v>21870.031465554915</v>
      </c>
      <c r="R9" s="1">
        <f t="shared" si="7"/>
        <v>22351.346319014239</v>
      </c>
      <c r="S9" s="1">
        <f t="shared" si="7"/>
        <v>22768.503177689734</v>
      </c>
      <c r="T9" s="1">
        <f t="shared" si="7"/>
        <v>22502.797177617329</v>
      </c>
      <c r="U9" s="1">
        <f t="shared" si="7"/>
        <v>22298.533072616123</v>
      </c>
      <c r="V9" s="1">
        <f t="shared" si="7"/>
        <v>22143.554948067958</v>
      </c>
      <c r="W9" s="1">
        <f t="shared" si="7"/>
        <v>22037.74509031832</v>
      </c>
      <c r="X9" s="1">
        <f t="shared" si="7"/>
        <v>21969.059624250152</v>
      </c>
      <c r="Y9" s="1">
        <f t="shared" si="7"/>
        <v>21928.466309742049</v>
      </c>
      <c r="Z9" s="1">
        <f t="shared" si="7"/>
        <v>21908.115911772838</v>
      </c>
      <c r="AA9" s="1">
        <f t="shared" si="7"/>
        <v>21902.580464809569</v>
      </c>
      <c r="AB9" s="1">
        <f t="shared" si="7"/>
        <v>21908.28877990627</v>
      </c>
    </row>
    <row r="10" spans="1:28" x14ac:dyDescent="0.45">
      <c r="A10" t="s">
        <v>0</v>
      </c>
      <c r="C10" s="6">
        <v>8389</v>
      </c>
      <c r="D10" s="1">
        <f>C10*(1+D65/12)+D53</f>
        <v>8504.9266666666663</v>
      </c>
      <c r="E10" s="1">
        <f t="shared" ref="E10:AB10" si="8">D10*(1+E65/12)+E53</f>
        <v>8621.6261777777763</v>
      </c>
      <c r="F10" s="1">
        <f t="shared" si="8"/>
        <v>8739.1036856296269</v>
      </c>
      <c r="G10" s="1">
        <f t="shared" si="8"/>
        <v>8822.3643768671573</v>
      </c>
      <c r="H10" s="1">
        <f t="shared" si="8"/>
        <v>8906.180139379605</v>
      </c>
      <c r="I10" s="1">
        <f t="shared" si="8"/>
        <v>8990.5546736421347</v>
      </c>
      <c r="J10" s="1">
        <f t="shared" si="8"/>
        <v>9075.4917047997478</v>
      </c>
      <c r="K10" s="1">
        <f t="shared" si="8"/>
        <v>9160.9949828317458</v>
      </c>
      <c r="L10" s="1">
        <f t="shared" si="8"/>
        <v>9247.0682827172895</v>
      </c>
      <c r="M10" s="1">
        <f t="shared" si="8"/>
        <v>9333.7154046020714</v>
      </c>
      <c r="N10" s="1">
        <f t="shared" si="8"/>
        <v>9420.9401739660843</v>
      </c>
      <c r="O10" s="1">
        <f t="shared" si="8"/>
        <v>9508.7464417925239</v>
      </c>
      <c r="P10" s="1">
        <f t="shared" si="8"/>
        <v>9612.9859954741278</v>
      </c>
      <c r="Q10" s="1">
        <f t="shared" si="8"/>
        <v>9718.0942121030785</v>
      </c>
      <c r="R10" s="1">
        <f t="shared" si="8"/>
        <v>9787.0783305372697</v>
      </c>
      <c r="S10" s="1">
        <f t="shared" si="8"/>
        <v>9856.6373166250796</v>
      </c>
      <c r="T10" s="1">
        <f t="shared" si="8"/>
        <v>9926.7759609302884</v>
      </c>
      <c r="U10" s="1">
        <f t="shared" si="8"/>
        <v>9997.4990939380405</v>
      </c>
      <c r="V10" s="1">
        <f t="shared" si="8"/>
        <v>10068.811586387525</v>
      </c>
      <c r="W10" s="1">
        <f t="shared" si="8"/>
        <v>10140.718349607419</v>
      </c>
      <c r="X10" s="1">
        <f t="shared" si="8"/>
        <v>10213.224335854147</v>
      </c>
      <c r="Y10" s="1">
        <f t="shared" si="8"/>
        <v>10286.334538652931</v>
      </c>
      <c r="Z10" s="1">
        <f t="shared" si="8"/>
        <v>10360.053993141704</v>
      </c>
      <c r="AA10" s="1">
        <f t="shared" si="8"/>
        <v>10434.387776417885</v>
      </c>
      <c r="AB10" s="1">
        <f t="shared" si="8"/>
        <v>10509.341007888033</v>
      </c>
    </row>
    <row r="11" spans="1:28" x14ac:dyDescent="0.45">
      <c r="A11" t="s">
        <v>1</v>
      </c>
      <c r="C11" s="6">
        <v>6689</v>
      </c>
      <c r="D11" s="15">
        <f>D68</f>
        <v>6698</v>
      </c>
      <c r="E11" s="1">
        <f t="shared" ref="E11:AB11" si="9">E68</f>
        <v>6740</v>
      </c>
      <c r="F11" s="1">
        <f t="shared" si="9"/>
        <v>6728.1663169229223</v>
      </c>
      <c r="G11" s="1">
        <f t="shared" si="9"/>
        <v>6859.5834883838652</v>
      </c>
      <c r="H11" s="1">
        <f t="shared" si="9"/>
        <v>6992.1357685664734</v>
      </c>
      <c r="I11" s="1">
        <f t="shared" si="9"/>
        <v>7011.7650691064537</v>
      </c>
      <c r="J11" s="1">
        <f t="shared" si="9"/>
        <v>7116.8025671407895</v>
      </c>
      <c r="K11" s="1">
        <f t="shared" si="9"/>
        <v>7222.7473208921319</v>
      </c>
      <c r="L11" s="1">
        <f t="shared" si="9"/>
        <v>7070.1255793360697</v>
      </c>
      <c r="M11" s="1">
        <f t="shared" si="9"/>
        <v>7163.7671170771082</v>
      </c>
      <c r="N11" s="1">
        <f t="shared" si="9"/>
        <v>7258.2174785435272</v>
      </c>
      <c r="O11" s="1">
        <f t="shared" si="9"/>
        <v>7035.1006546464487</v>
      </c>
      <c r="P11" s="1">
        <f t="shared" si="9"/>
        <v>7176.2367625495781</v>
      </c>
      <c r="Q11" s="1">
        <f t="shared" si="9"/>
        <v>7318.5919259630491</v>
      </c>
      <c r="R11" s="1">
        <f t="shared" si="9"/>
        <v>7135</v>
      </c>
      <c r="S11" s="1">
        <f t="shared" si="9"/>
        <v>6834.0641573591693</v>
      </c>
      <c r="T11" s="1">
        <f t="shared" si="9"/>
        <v>6946.6450502874359</v>
      </c>
      <c r="U11" s="1">
        <f t="shared" si="9"/>
        <v>7059.2259432157025</v>
      </c>
      <c r="V11" s="1">
        <f t="shared" si="9"/>
        <v>7068.6215533845652</v>
      </c>
      <c r="W11" s="1">
        <f t="shared" si="9"/>
        <v>7114.239763704315</v>
      </c>
      <c r="X11" s="1">
        <f t="shared" si="9"/>
        <v>7159.8579740240648</v>
      </c>
      <c r="Y11" s="1">
        <f t="shared" si="9"/>
        <v>7047.9398192143481</v>
      </c>
      <c r="Z11" s="1">
        <f t="shared" si="9"/>
        <v>7146.8923728230175</v>
      </c>
      <c r="AA11" s="1">
        <f t="shared" si="9"/>
        <v>7245.8449264316869</v>
      </c>
      <c r="AB11" s="1">
        <f t="shared" si="9"/>
        <v>7201.2191547561524</v>
      </c>
    </row>
    <row r="12" spans="1:28" x14ac:dyDescent="0.45">
      <c r="A12" t="s">
        <v>3</v>
      </c>
      <c r="C12" s="6">
        <f>C13-SUM(C9:C11)</f>
        <v>4109</v>
      </c>
      <c r="D12" s="1">
        <f>C12*(1+D$66/12)+D$49+D$55</f>
        <v>3867.5376784817677</v>
      </c>
      <c r="E12" s="1">
        <f t="shared" ref="E12:AB12" si="10">D12*(1+E$66/12)+E$49+E$55</f>
        <v>4625.6729197610048</v>
      </c>
      <c r="F12" s="1">
        <f t="shared" si="10"/>
        <v>4500.7565197296981</v>
      </c>
      <c r="G12" s="1">
        <f t="shared" si="10"/>
        <v>4254.0106159952065</v>
      </c>
      <c r="H12" s="1">
        <f t="shared" si="10"/>
        <v>4052.7976354536459</v>
      </c>
      <c r="I12" s="1">
        <f t="shared" si="10"/>
        <v>1767.6546210728957</v>
      </c>
      <c r="J12" s="1">
        <f t="shared" si="10"/>
        <v>1632.9781383073935</v>
      </c>
      <c r="K12" s="1">
        <f t="shared" si="10"/>
        <v>1497.4459824477342</v>
      </c>
      <c r="L12" s="1">
        <f t="shared" si="10"/>
        <v>1439.8612691668902</v>
      </c>
      <c r="M12" s="1">
        <f t="shared" si="10"/>
        <v>1716.5541976008094</v>
      </c>
      <c r="N12" s="1">
        <f t="shared" si="10"/>
        <v>1771.2380710956629</v>
      </c>
      <c r="O12" s="1">
        <f t="shared" si="10"/>
        <v>1862.3308494119256</v>
      </c>
      <c r="P12" s="1">
        <f t="shared" si="10"/>
        <v>2369.2710807698936</v>
      </c>
      <c r="Q12" s="1">
        <f t="shared" si="10"/>
        <v>2438.7582358763657</v>
      </c>
      <c r="R12" s="1">
        <f t="shared" si="10"/>
        <v>2564.2097259079419</v>
      </c>
      <c r="S12" s="1">
        <f t="shared" si="10"/>
        <v>3124.9984727158012</v>
      </c>
      <c r="T12" s="1">
        <f t="shared" si="10"/>
        <v>3280.2006738881742</v>
      </c>
      <c r="U12" s="1">
        <f t="shared" si="10"/>
        <v>3373.1125419910036</v>
      </c>
      <c r="V12" s="1">
        <f t="shared" si="10"/>
        <v>3519.2274650761906</v>
      </c>
      <c r="W12" s="1">
        <f t="shared" si="10"/>
        <v>3579.5493038981549</v>
      </c>
      <c r="X12" s="1">
        <f t="shared" si="10"/>
        <v>3602.4064130293941</v>
      </c>
      <c r="Y12" s="1">
        <f t="shared" si="10"/>
        <v>3754.4596414699731</v>
      </c>
      <c r="Z12" s="1">
        <f t="shared" si="10"/>
        <v>3675.4835281902242</v>
      </c>
      <c r="AA12" s="1">
        <f t="shared" si="10"/>
        <v>3581.476043724193</v>
      </c>
      <c r="AB12" s="1">
        <f t="shared" si="10"/>
        <v>3619.6233789792723</v>
      </c>
    </row>
    <row r="13" spans="1:28" x14ac:dyDescent="0.45">
      <c r="A13" t="s">
        <v>16</v>
      </c>
      <c r="C13" s="6">
        <v>38507</v>
      </c>
      <c r="D13" s="18">
        <f>SUM(D9:D12)</f>
        <v>38390.464345148437</v>
      </c>
      <c r="E13" s="18">
        <f t="shared" ref="E13:AB13" si="11">SUM(E9:E12)</f>
        <v>37534.499097538785</v>
      </c>
      <c r="F13" s="18">
        <f t="shared" si="11"/>
        <v>36784.093188948915</v>
      </c>
      <c r="G13" s="18">
        <f t="shared" si="11"/>
        <v>36020.891814579561</v>
      </c>
      <c r="H13" s="18">
        <f t="shared" si="11"/>
        <v>35304.913543399722</v>
      </c>
      <c r="I13" s="18">
        <f t="shared" si="11"/>
        <v>34476.235709359767</v>
      </c>
      <c r="J13" s="18">
        <f t="shared" si="11"/>
        <v>35412.121321664228</v>
      </c>
      <c r="K13" s="18">
        <f t="shared" si="11"/>
        <v>36264.286223558527</v>
      </c>
      <c r="L13" s="18">
        <f t="shared" si="11"/>
        <v>36856.355130081138</v>
      </c>
      <c r="M13" s="18">
        <f t="shared" si="11"/>
        <v>37933.25095733878</v>
      </c>
      <c r="N13" s="18">
        <f t="shared" si="11"/>
        <v>38771.847228565195</v>
      </c>
      <c r="O13" s="18">
        <f t="shared" si="11"/>
        <v>39284.773086292313</v>
      </c>
      <c r="P13" s="18">
        <f t="shared" si="11"/>
        <v>40518.329457322048</v>
      </c>
      <c r="Q13" s="18">
        <f t="shared" si="11"/>
        <v>41345.475839497412</v>
      </c>
      <c r="R13" s="18">
        <f t="shared" si="11"/>
        <v>41837.634375459456</v>
      </c>
      <c r="S13" s="18">
        <f t="shared" si="11"/>
        <v>42584.203124389787</v>
      </c>
      <c r="T13" s="18">
        <f t="shared" si="11"/>
        <v>42656.418862723229</v>
      </c>
      <c r="U13" s="18">
        <f t="shared" si="11"/>
        <v>42728.370651760866</v>
      </c>
      <c r="V13" s="18">
        <f t="shared" si="11"/>
        <v>42800.215552916241</v>
      </c>
      <c r="W13" s="18">
        <f t="shared" si="11"/>
        <v>42872.252507528217</v>
      </c>
      <c r="X13" s="18">
        <f t="shared" si="11"/>
        <v>42944.548347157761</v>
      </c>
      <c r="Y13" s="18">
        <f t="shared" si="11"/>
        <v>43017.2003090793</v>
      </c>
      <c r="Z13" s="18">
        <f t="shared" si="11"/>
        <v>43090.545805927788</v>
      </c>
      <c r="AA13" s="18">
        <f t="shared" si="11"/>
        <v>43164.289211383337</v>
      </c>
      <c r="AB13" s="18">
        <f t="shared" si="11"/>
        <v>43238.472321529727</v>
      </c>
    </row>
    <row r="15" spans="1:28" x14ac:dyDescent="0.45">
      <c r="A15" t="s">
        <v>10</v>
      </c>
    </row>
    <row r="16" spans="1:28" x14ac:dyDescent="0.45">
      <c r="A16" t="s">
        <v>4</v>
      </c>
      <c r="C16" s="1">
        <f>(0.8*C9)+(0.2*C9*C3)</f>
        <v>18933.599999999999</v>
      </c>
      <c r="D16" s="1">
        <f t="shared" ref="D16:AB16" si="12">(0.8*D9)+(0.2*D9*D3)</f>
        <v>18933.599999999999</v>
      </c>
      <c r="E16" s="1">
        <f t="shared" si="12"/>
        <v>17133.086080000001</v>
      </c>
      <c r="F16" s="1">
        <f t="shared" si="12"/>
        <v>16357.408448333332</v>
      </c>
      <c r="G16" s="1">
        <f t="shared" si="12"/>
        <v>15585.81960036232</v>
      </c>
      <c r="H16" s="1">
        <f t="shared" si="12"/>
        <v>14818.411135461958</v>
      </c>
      <c r="I16" s="1">
        <f t="shared" si="12"/>
        <v>16058.028587461287</v>
      </c>
      <c r="J16" s="1">
        <f t="shared" si="12"/>
        <v>16975.322000456086</v>
      </c>
      <c r="K16" s="1">
        <f t="shared" si="12"/>
        <v>17816.203173026643</v>
      </c>
      <c r="L16" s="1">
        <f t="shared" si="12"/>
        <v>18583.748191321876</v>
      </c>
      <c r="M16" s="1">
        <f t="shared" si="12"/>
        <v>19261.093237172947</v>
      </c>
      <c r="N16" s="1">
        <f t="shared" si="12"/>
        <v>19924.176240705132</v>
      </c>
      <c r="O16" s="1">
        <f t="shared" si="12"/>
        <v>20545.779005062599</v>
      </c>
      <c r="P16" s="1">
        <f t="shared" si="12"/>
        <v>21094.953628689484</v>
      </c>
      <c r="Q16" s="1">
        <f t="shared" si="12"/>
        <v>21674.800298387447</v>
      </c>
      <c r="R16" s="1">
        <f t="shared" si="12"/>
        <v>22228.081751742659</v>
      </c>
      <c r="S16" s="1">
        <f t="shared" si="12"/>
        <v>22719.285212242899</v>
      </c>
      <c r="T16" s="1">
        <f t="shared" si="12"/>
        <v>22463.428405233546</v>
      </c>
      <c r="U16" s="1">
        <f t="shared" si="12"/>
        <v>22268.731443126147</v>
      </c>
      <c r="V16" s="1">
        <f t="shared" si="12"/>
        <v>22123.125270351913</v>
      </c>
      <c r="W16" s="1">
        <f t="shared" si="12"/>
        <v>22026.553068273883</v>
      </c>
      <c r="X16" s="1">
        <f t="shared" si="12"/>
        <v>21967.033015399633</v>
      </c>
      <c r="Y16" s="1">
        <f t="shared" si="12"/>
        <v>21928.466309742049</v>
      </c>
      <c r="Z16" s="1">
        <f t="shared" si="12"/>
        <v>21908.115911772838</v>
      </c>
      <c r="AA16" s="1">
        <f t="shared" si="12"/>
        <v>21902.580464809573</v>
      </c>
      <c r="AB16" s="1">
        <f t="shared" si="12"/>
        <v>21908.28877990627</v>
      </c>
    </row>
    <row r="17" spans="1:28" x14ac:dyDescent="0.45">
      <c r="A17" t="s">
        <v>0</v>
      </c>
      <c r="C17" s="1">
        <f>C10*C3</f>
        <v>7550.1</v>
      </c>
      <c r="D17" s="1">
        <f t="shared" ref="D17:AB17" si="13">D10*D3</f>
        <v>7654.4340000000002</v>
      </c>
      <c r="E17" s="1">
        <f t="shared" si="13"/>
        <v>7604.2742887999984</v>
      </c>
      <c r="F17" s="1">
        <f t="shared" si="13"/>
        <v>7547.3084205018877</v>
      </c>
      <c r="G17" s="1">
        <f t="shared" si="13"/>
        <v>7453.579338559467</v>
      </c>
      <c r="H17" s="1">
        <f t="shared" si="13"/>
        <v>7353.3822417276497</v>
      </c>
      <c r="I17" s="1">
        <f t="shared" si="13"/>
        <v>7246.3068338064541</v>
      </c>
      <c r="J17" s="1">
        <f t="shared" si="13"/>
        <v>7497.634456001023</v>
      </c>
      <c r="K17" s="1">
        <f t="shared" si="13"/>
        <v>7748.4691643362376</v>
      </c>
      <c r="L17" s="1">
        <f t="shared" si="13"/>
        <v>7999.0270540136498</v>
      </c>
      <c r="M17" s="1">
        <f t="shared" si="13"/>
        <v>8249.5010460788089</v>
      </c>
      <c r="N17" s="1">
        <f t="shared" si="13"/>
        <v>8500.0643949334026</v>
      </c>
      <c r="O17" s="1">
        <f t="shared" si="13"/>
        <v>8750.8735528919315</v>
      </c>
      <c r="P17" s="1">
        <f t="shared" si="13"/>
        <v>9016.9357954045827</v>
      </c>
      <c r="Q17" s="1">
        <f t="shared" si="13"/>
        <v>9284.3328618598207</v>
      </c>
      <c r="R17" s="1">
        <f t="shared" si="13"/>
        <v>9517.2064494326205</v>
      </c>
      <c r="S17" s="1">
        <f t="shared" si="13"/>
        <v>9750.1033844017657</v>
      </c>
      <c r="T17" s="1">
        <f t="shared" si="13"/>
        <v>9839.941204294033</v>
      </c>
      <c r="U17" s="1">
        <f t="shared" si="13"/>
        <v>9930.6916131827656</v>
      </c>
      <c r="V17" s="1">
        <f t="shared" si="13"/>
        <v>10022.364081419169</v>
      </c>
      <c r="W17" s="1">
        <f t="shared" si="13"/>
        <v>10114.968178060801</v>
      </c>
      <c r="X17" s="1">
        <f t="shared" si="13"/>
        <v>10208.513571901247</v>
      </c>
      <c r="Y17" s="1">
        <f t="shared" si="13"/>
        <v>10286.334538652931</v>
      </c>
      <c r="Z17" s="1">
        <f t="shared" si="13"/>
        <v>10360.053993141704</v>
      </c>
      <c r="AA17" s="1">
        <f t="shared" si="13"/>
        <v>10434.387776417885</v>
      </c>
      <c r="AB17" s="1">
        <f t="shared" si="13"/>
        <v>10509.341007888033</v>
      </c>
    </row>
    <row r="18" spans="1:28" x14ac:dyDescent="0.45">
      <c r="A18" t="s">
        <v>1</v>
      </c>
      <c r="C18" s="1">
        <f>C11*C5</f>
        <v>6354.5499999999993</v>
      </c>
      <c r="D18" s="1">
        <f t="shared" ref="D18:AB18" si="14">D11*D5</f>
        <v>6363.0999999999995</v>
      </c>
      <c r="E18" s="1">
        <f t="shared" si="14"/>
        <v>6351.7759999999989</v>
      </c>
      <c r="F18" s="1">
        <f t="shared" si="14"/>
        <v>6287.7854042592608</v>
      </c>
      <c r="G18" s="1">
        <f t="shared" si="14"/>
        <v>6354.8565282796226</v>
      </c>
      <c r="H18" s="1">
        <f t="shared" si="14"/>
        <v>6418.7678562413384</v>
      </c>
      <c r="I18" s="1">
        <f t="shared" si="14"/>
        <v>6375.4847799920417</v>
      </c>
      <c r="J18" s="1">
        <f t="shared" si="14"/>
        <v>6535.7005920542761</v>
      </c>
      <c r="K18" s="1">
        <f t="shared" si="14"/>
        <v>6696.1661110928289</v>
      </c>
      <c r="L18" s="1">
        <f t="shared" si="14"/>
        <v>6614.2593234726928</v>
      </c>
      <c r="M18" s="1">
        <f t="shared" si="14"/>
        <v>6760.1401294593297</v>
      </c>
      <c r="N18" s="1">
        <f t="shared" si="14"/>
        <v>6906.346130024267</v>
      </c>
      <c r="O18" s="1">
        <f t="shared" si="14"/>
        <v>6747.5981598474737</v>
      </c>
      <c r="P18" s="1">
        <f t="shared" si="14"/>
        <v>6935.9123737442569</v>
      </c>
      <c r="Q18" s="1">
        <f t="shared" si="14"/>
        <v>7125.8965149786818</v>
      </c>
      <c r="R18" s="1">
        <f t="shared" si="14"/>
        <v>6996.7609040579855</v>
      </c>
      <c r="S18" s="1">
        <f t="shared" si="14"/>
        <v>6747.8739435585185</v>
      </c>
      <c r="T18" s="1">
        <f t="shared" si="14"/>
        <v>6864.7508452795446</v>
      </c>
      <c r="U18" s="1">
        <f t="shared" si="14"/>
        <v>6981.8178558131995</v>
      </c>
      <c r="V18" s="1">
        <f t="shared" si="14"/>
        <v>6996.9363635905238</v>
      </c>
      <c r="W18" s="1">
        <f t="shared" si="14"/>
        <v>7047.9603547589923</v>
      </c>
      <c r="X18" s="1">
        <f t="shared" si="14"/>
        <v>7099.0645269291563</v>
      </c>
      <c r="Y18" s="1">
        <f t="shared" si="14"/>
        <v>6993.9200688740539</v>
      </c>
      <c r="Z18" s="1">
        <f t="shared" si="14"/>
        <v>7098.0242843423366</v>
      </c>
      <c r="AA18" s="1">
        <f t="shared" si="14"/>
        <v>7202.2971499474625</v>
      </c>
      <c r="AB18" s="1">
        <f t="shared" si="14"/>
        <v>7163.904530340591</v>
      </c>
    </row>
    <row r="19" spans="1:28" x14ac:dyDescent="0.45">
      <c r="A19" t="s">
        <v>3</v>
      </c>
      <c r="C19">
        <f>C12</f>
        <v>4109</v>
      </c>
      <c r="D19" s="1">
        <f>D12</f>
        <v>3867.5376784817677</v>
      </c>
      <c r="E19" s="1">
        <f t="shared" ref="E19:AB19" si="15">D19*(1+E66/12)+E49+E55</f>
        <v>4625.6729197610048</v>
      </c>
      <c r="F19" s="1">
        <f t="shared" si="15"/>
        <v>4500.7565197296981</v>
      </c>
      <c r="G19" s="1">
        <f t="shared" si="15"/>
        <v>4254.0106159952065</v>
      </c>
      <c r="H19" s="1">
        <f t="shared" si="15"/>
        <v>4052.7976354536459</v>
      </c>
      <c r="I19" s="1">
        <f t="shared" si="15"/>
        <v>1767.6546210728957</v>
      </c>
      <c r="J19" s="1">
        <f t="shared" si="15"/>
        <v>1632.9781383073935</v>
      </c>
      <c r="K19" s="1">
        <f t="shared" si="15"/>
        <v>1497.4459824477342</v>
      </c>
      <c r="L19" s="1">
        <f t="shared" si="15"/>
        <v>1439.8612691668902</v>
      </c>
      <c r="M19" s="1">
        <f t="shared" si="15"/>
        <v>1716.5541976008094</v>
      </c>
      <c r="N19" s="1">
        <f t="shared" si="15"/>
        <v>1771.2380710956629</v>
      </c>
      <c r="O19" s="1">
        <f t="shared" si="15"/>
        <v>1862.3308494119256</v>
      </c>
      <c r="P19" s="1">
        <f t="shared" si="15"/>
        <v>2369.2710807698936</v>
      </c>
      <c r="Q19" s="1">
        <f t="shared" si="15"/>
        <v>2438.7582358763657</v>
      </c>
      <c r="R19" s="1">
        <f t="shared" si="15"/>
        <v>2564.2097259079419</v>
      </c>
      <c r="S19" s="1">
        <f t="shared" si="15"/>
        <v>3124.9984727158012</v>
      </c>
      <c r="T19" s="1">
        <f t="shared" si="15"/>
        <v>3280.2006738881742</v>
      </c>
      <c r="U19" s="1">
        <f t="shared" si="15"/>
        <v>3373.1125419910036</v>
      </c>
      <c r="V19" s="1">
        <f t="shared" si="15"/>
        <v>3519.2274650761906</v>
      </c>
      <c r="W19" s="1">
        <f t="shared" si="15"/>
        <v>3579.5493038981549</v>
      </c>
      <c r="X19" s="1">
        <f t="shared" si="15"/>
        <v>3602.4064130293941</v>
      </c>
      <c r="Y19" s="1">
        <f t="shared" si="15"/>
        <v>3754.4596414699731</v>
      </c>
      <c r="Z19" s="1">
        <f t="shared" si="15"/>
        <v>3675.4835281902242</v>
      </c>
      <c r="AA19" s="1">
        <f t="shared" si="15"/>
        <v>3581.476043724193</v>
      </c>
      <c r="AB19" s="1">
        <f t="shared" si="15"/>
        <v>3619.6233789792723</v>
      </c>
    </row>
    <row r="20" spans="1:28" x14ac:dyDescent="0.45">
      <c r="A20" t="s">
        <v>16</v>
      </c>
      <c r="C20" s="1">
        <f>SUM(C16:C19)</f>
        <v>36947.25</v>
      </c>
      <c r="D20" s="1">
        <f t="shared" ref="D20:AB20" si="16">SUM(D16:D19)</f>
        <v>36818.671678481769</v>
      </c>
      <c r="E20" s="1">
        <f t="shared" si="16"/>
        <v>35714.809288561002</v>
      </c>
      <c r="F20" s="1">
        <f t="shared" si="16"/>
        <v>34693.258792824177</v>
      </c>
      <c r="G20" s="1">
        <f t="shared" si="16"/>
        <v>33648.266083196613</v>
      </c>
      <c r="H20" s="1">
        <f t="shared" si="16"/>
        <v>32643.358868884592</v>
      </c>
      <c r="I20" s="1">
        <f t="shared" si="16"/>
        <v>31447.474822332679</v>
      </c>
      <c r="J20" s="1">
        <f t="shared" si="16"/>
        <v>32641.635186818778</v>
      </c>
      <c r="K20" s="1">
        <f t="shared" si="16"/>
        <v>33758.284430903441</v>
      </c>
      <c r="L20" s="1">
        <f t="shared" si="16"/>
        <v>34636.895837975113</v>
      </c>
      <c r="M20" s="1">
        <f t="shared" si="16"/>
        <v>35987.288610311894</v>
      </c>
      <c r="N20" s="1">
        <f t="shared" si="16"/>
        <v>37101.82483675846</v>
      </c>
      <c r="O20" s="1">
        <f t="shared" si="16"/>
        <v>37906.581567213929</v>
      </c>
      <c r="P20" s="1">
        <f t="shared" si="16"/>
        <v>39417.072878608218</v>
      </c>
      <c r="Q20" s="1">
        <f t="shared" si="16"/>
        <v>40523.787911102314</v>
      </c>
      <c r="R20" s="1">
        <f t="shared" si="16"/>
        <v>41306.258831141211</v>
      </c>
      <c r="S20" s="1">
        <f t="shared" si="16"/>
        <v>42342.261012918985</v>
      </c>
      <c r="T20" s="1">
        <f t="shared" si="16"/>
        <v>42448.321128695301</v>
      </c>
      <c r="U20" s="1">
        <f t="shared" si="16"/>
        <v>42554.353454113116</v>
      </c>
      <c r="V20" s="1">
        <f t="shared" si="16"/>
        <v>42661.653180437796</v>
      </c>
      <c r="W20" s="1">
        <f t="shared" si="16"/>
        <v>42769.030904991829</v>
      </c>
      <c r="X20" s="1">
        <f t="shared" si="16"/>
        <v>42877.017527259428</v>
      </c>
      <c r="Y20" s="1">
        <f t="shared" si="16"/>
        <v>42963.180558739004</v>
      </c>
      <c r="Z20" s="1">
        <f t="shared" si="16"/>
        <v>43041.677717447106</v>
      </c>
      <c r="AA20" s="1">
        <f t="shared" si="16"/>
        <v>43120.741434899115</v>
      </c>
      <c r="AB20" s="1">
        <f t="shared" si="16"/>
        <v>43201.157697114169</v>
      </c>
    </row>
    <row r="21" spans="1:28" x14ac:dyDescent="0.4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t="s">
        <v>25</v>
      </c>
      <c r="C22" s="1"/>
      <c r="D22" s="8">
        <f>MAX(0,-D19)/D20</f>
        <v>0</v>
      </c>
      <c r="E22" s="8">
        <f t="shared" ref="E22:AB22" si="17">MAX(0,-E19)/E20</f>
        <v>0</v>
      </c>
      <c r="F22" s="8">
        <f t="shared" si="17"/>
        <v>0</v>
      </c>
      <c r="G22" s="8">
        <f t="shared" si="17"/>
        <v>0</v>
      </c>
      <c r="H22" s="8">
        <f t="shared" si="17"/>
        <v>0</v>
      </c>
      <c r="I22" s="8">
        <f t="shared" si="17"/>
        <v>0</v>
      </c>
      <c r="J22" s="8">
        <f t="shared" si="17"/>
        <v>0</v>
      </c>
      <c r="K22" s="8">
        <f t="shared" si="17"/>
        <v>0</v>
      </c>
      <c r="L22" s="8">
        <f t="shared" si="17"/>
        <v>0</v>
      </c>
      <c r="M22" s="8">
        <f t="shared" si="17"/>
        <v>0</v>
      </c>
      <c r="N22" s="8">
        <f t="shared" si="17"/>
        <v>0</v>
      </c>
      <c r="O22" s="8">
        <f t="shared" si="17"/>
        <v>0</v>
      </c>
      <c r="P22" s="8">
        <f t="shared" si="17"/>
        <v>0</v>
      </c>
      <c r="Q22" s="8">
        <f t="shared" si="17"/>
        <v>0</v>
      </c>
      <c r="R22" s="8">
        <f t="shared" si="17"/>
        <v>0</v>
      </c>
      <c r="S22" s="8">
        <f t="shared" si="17"/>
        <v>0</v>
      </c>
      <c r="T22" s="8">
        <f t="shared" si="17"/>
        <v>0</v>
      </c>
      <c r="U22" s="8">
        <f t="shared" si="17"/>
        <v>0</v>
      </c>
      <c r="V22" s="8">
        <f t="shared" si="17"/>
        <v>0</v>
      </c>
      <c r="W22" s="8">
        <f t="shared" si="17"/>
        <v>0</v>
      </c>
      <c r="X22" s="8">
        <f t="shared" si="17"/>
        <v>0</v>
      </c>
      <c r="Y22" s="8">
        <f t="shared" si="17"/>
        <v>0</v>
      </c>
      <c r="Z22" s="8">
        <f t="shared" si="17"/>
        <v>0</v>
      </c>
      <c r="AA22" s="8">
        <f t="shared" si="17"/>
        <v>0</v>
      </c>
      <c r="AB22" s="8">
        <f t="shared" si="17"/>
        <v>0</v>
      </c>
    </row>
    <row r="23" spans="1:28" x14ac:dyDescent="0.45">
      <c r="A23" t="s">
        <v>26</v>
      </c>
      <c r="C23" s="1"/>
      <c r="D23" s="8">
        <f>D20/(C20+D49)-1</f>
        <v>-5.0433519109682745E-4</v>
      </c>
      <c r="E23" s="8">
        <f t="shared" ref="E23:AB23" si="18">E20/(D20+E49)-1</f>
        <v>-2.7074321801280443E-2</v>
      </c>
      <c r="F23" s="8">
        <f t="shared" si="18"/>
        <v>-2.5601892383388947E-2</v>
      </c>
      <c r="G23" s="8">
        <f t="shared" si="18"/>
        <v>-2.7035992045421953E-2</v>
      </c>
      <c r="H23" s="8">
        <f t="shared" si="18"/>
        <v>-2.6683168774798038E-2</v>
      </c>
      <c r="I23" s="8">
        <f t="shared" si="18"/>
        <v>-3.3377557199925967E-2</v>
      </c>
      <c r="J23" s="8">
        <f t="shared" si="18"/>
        <v>4.1616638605376233E-2</v>
      </c>
      <c r="K23" s="8">
        <f t="shared" si="18"/>
        <v>3.7706350665756894E-2</v>
      </c>
      <c r="L23" s="8">
        <f t="shared" si="18"/>
        <v>2.9380737347896035E-2</v>
      </c>
      <c r="M23" s="8">
        <f t="shared" si="18"/>
        <v>4.2297250792251662E-2</v>
      </c>
      <c r="N23" s="8">
        <f t="shared" si="18"/>
        <v>3.413123660896189E-2</v>
      </c>
      <c r="O23" s="8">
        <f t="shared" si="18"/>
        <v>2.4728618674320746E-2</v>
      </c>
      <c r="P23" s="8">
        <f t="shared" si="18"/>
        <v>4.2874017813292475E-2</v>
      </c>
      <c r="Q23" s="8">
        <f t="shared" si="18"/>
        <v>3.0954099183413408E-2</v>
      </c>
      <c r="R23" s="8">
        <f t="shared" si="18"/>
        <v>2.2083327650505247E-2</v>
      </c>
      <c r="S23" s="8">
        <f t="shared" si="18"/>
        <v>2.7818112962031405E-2</v>
      </c>
      <c r="T23" s="8">
        <f t="shared" si="18"/>
        <v>5.1159968847092063E-3</v>
      </c>
      <c r="U23" s="8">
        <f t="shared" si="18"/>
        <v>5.1025246079348108E-3</v>
      </c>
      <c r="V23" s="8">
        <f t="shared" si="18"/>
        <v>5.1196380352360737E-3</v>
      </c>
      <c r="W23" s="8">
        <f t="shared" si="18"/>
        <v>5.1085612028340943E-3</v>
      </c>
      <c r="X23" s="8">
        <f t="shared" si="18"/>
        <v>5.1099759568633552E-3</v>
      </c>
      <c r="Y23" s="8">
        <f t="shared" si="18"/>
        <v>4.5867830590371472E-3</v>
      </c>
      <c r="Z23" s="8">
        <f t="shared" si="18"/>
        <v>4.39867370987157E-3</v>
      </c>
      <c r="AA23" s="8">
        <f t="shared" si="18"/>
        <v>4.4038278377174223E-3</v>
      </c>
      <c r="AB23" s="8">
        <f t="shared" si="18"/>
        <v>4.4271792548209454E-3</v>
      </c>
    </row>
    <row r="25" spans="1:28" x14ac:dyDescent="0.45">
      <c r="A25" t="s">
        <v>15</v>
      </c>
    </row>
    <row r="26" spans="1:28" x14ac:dyDescent="0.45">
      <c r="A26" t="s">
        <v>4</v>
      </c>
      <c r="C26" s="8">
        <f>C16/C$20</f>
        <v>0.51244950571422765</v>
      </c>
      <c r="D26" s="8">
        <f t="shared" ref="D26:AB26" si="19">D16/D$20</f>
        <v>0.51423908405325536</v>
      </c>
      <c r="E26" s="8">
        <f t="shared" si="19"/>
        <v>0.47971937751568816</v>
      </c>
      <c r="F26" s="8">
        <f t="shared" si="19"/>
        <v>0.47148665237860665</v>
      </c>
      <c r="G26" s="8">
        <f t="shared" si="19"/>
        <v>0.4631982985936271</v>
      </c>
      <c r="H26" s="8">
        <f t="shared" si="19"/>
        <v>0.45394872491466426</v>
      </c>
      <c r="I26" s="8">
        <f t="shared" si="19"/>
        <v>0.51063014369781923</v>
      </c>
      <c r="J26" s="8">
        <f t="shared" si="19"/>
        <v>0.52005121383474673</v>
      </c>
      <c r="K26" s="8">
        <f t="shared" si="19"/>
        <v>0.52775795551734572</v>
      </c>
      <c r="L26" s="8">
        <f t="shared" si="19"/>
        <v>0.53653041768676835</v>
      </c>
      <c r="M26" s="8">
        <f t="shared" si="19"/>
        <v>0.53521935052516911</v>
      </c>
      <c r="N26" s="8">
        <f t="shared" si="19"/>
        <v>0.53701337679125005</v>
      </c>
      <c r="O26" s="8">
        <f t="shared" si="19"/>
        <v>0.54201086343362093</v>
      </c>
      <c r="P26" s="8">
        <f t="shared" si="19"/>
        <v>0.53517301230497483</v>
      </c>
      <c r="Q26" s="8">
        <f t="shared" si="19"/>
        <v>0.5348660975606675</v>
      </c>
      <c r="R26" s="8">
        <f t="shared" si="19"/>
        <v>0.53812866090367595</v>
      </c>
      <c r="S26" s="8">
        <f t="shared" si="19"/>
        <v>0.53656287285440551</v>
      </c>
      <c r="T26" s="8">
        <f t="shared" si="19"/>
        <v>0.52919474334753236</v>
      </c>
      <c r="U26" s="8">
        <f t="shared" si="19"/>
        <v>0.52330089956927195</v>
      </c>
      <c r="V26" s="8">
        <f t="shared" si="19"/>
        <v>0.51857168255486918</v>
      </c>
      <c r="W26" s="8">
        <f t="shared" si="19"/>
        <v>0.51501174102364411</v>
      </c>
      <c r="X26" s="8">
        <f t="shared" si="19"/>
        <v>0.51232651621428438</v>
      </c>
      <c r="Y26" s="8">
        <f t="shared" si="19"/>
        <v>0.51040137216474424</v>
      </c>
      <c r="Z26" s="8">
        <f t="shared" si="19"/>
        <v>0.5089977220588755</v>
      </c>
      <c r="AA26" s="8">
        <f t="shared" si="19"/>
        <v>0.50793608217234998</v>
      </c>
      <c r="AB26" s="8">
        <f t="shared" si="19"/>
        <v>0.50712272419888738</v>
      </c>
    </row>
    <row r="27" spans="1:28" x14ac:dyDescent="0.45">
      <c r="A27" t="s">
        <v>0</v>
      </c>
      <c r="C27" s="8">
        <f>C17/C$20</f>
        <v>0.20434809085926559</v>
      </c>
      <c r="D27" s="8">
        <f t="shared" ref="D27:AB27" si="20">D17/D$20</f>
        <v>0.20789544139023197</v>
      </c>
      <c r="E27" s="8">
        <f t="shared" si="20"/>
        <v>0.21291655871267806</v>
      </c>
      <c r="F27" s="8">
        <f t="shared" si="20"/>
        <v>0.21754394608969235</v>
      </c>
      <c r="G27" s="8">
        <f t="shared" si="20"/>
        <v>0.22151451489744553</v>
      </c>
      <c r="H27" s="8">
        <f t="shared" si="20"/>
        <v>0.22526426496927801</v>
      </c>
      <c r="I27" s="8">
        <f t="shared" si="20"/>
        <v>0.23042571382108018</v>
      </c>
      <c r="J27" s="8">
        <f t="shared" si="20"/>
        <v>0.22969543079228733</v>
      </c>
      <c r="K27" s="8">
        <f t="shared" si="20"/>
        <v>0.22952793054978335</v>
      </c>
      <c r="L27" s="8">
        <f t="shared" si="20"/>
        <v>0.23093948982702128</v>
      </c>
      <c r="M27" s="8">
        <f t="shared" si="20"/>
        <v>0.22923374793273463</v>
      </c>
      <c r="N27" s="8">
        <f t="shared" si="20"/>
        <v>0.229100979057828</v>
      </c>
      <c r="O27" s="8">
        <f t="shared" si="20"/>
        <v>0.230853672135414</v>
      </c>
      <c r="P27" s="8">
        <f t="shared" si="20"/>
        <v>0.22875711301987889</v>
      </c>
      <c r="Q27" s="8">
        <f t="shared" si="20"/>
        <v>0.22910821866472628</v>
      </c>
      <c r="R27" s="8">
        <f t="shared" si="20"/>
        <v>0.2304059171356739</v>
      </c>
      <c r="S27" s="8">
        <f t="shared" si="20"/>
        <v>0.23026884136931011</v>
      </c>
      <c r="T27" s="8">
        <f t="shared" si="20"/>
        <v>0.23180990302210511</v>
      </c>
      <c r="U27" s="8">
        <f t="shared" si="20"/>
        <v>0.2333648806083061</v>
      </c>
      <c r="V27" s="8">
        <f t="shared" si="20"/>
        <v>0.23492676289475942</v>
      </c>
      <c r="W27" s="8">
        <f t="shared" si="20"/>
        <v>0.23650215971763397</v>
      </c>
      <c r="X27" s="8">
        <f t="shared" si="20"/>
        <v>0.23808823842309224</v>
      </c>
      <c r="Y27" s="8">
        <f t="shared" si="20"/>
        <v>0.23942209130884795</v>
      </c>
      <c r="Z27" s="8">
        <f t="shared" si="20"/>
        <v>0.24069819167253831</v>
      </c>
      <c r="AA27" s="8">
        <f t="shared" si="20"/>
        <v>0.24198071343859065</v>
      </c>
      <c r="AB27" s="8">
        <f t="shared" si="20"/>
        <v>0.24326526343505966</v>
      </c>
    </row>
    <row r="28" spans="1:28" x14ac:dyDescent="0.45">
      <c r="A28" t="s">
        <v>1</v>
      </c>
      <c r="C28" s="8">
        <f>C18/C$20</f>
        <v>0.17198979626359198</v>
      </c>
      <c r="D28" s="8">
        <f t="shared" ref="D28:AB28" si="21">D18/D$20</f>
        <v>0.17282263889272348</v>
      </c>
      <c r="E28" s="8">
        <f t="shared" si="21"/>
        <v>0.17784712074703396</v>
      </c>
      <c r="F28" s="8">
        <f t="shared" si="21"/>
        <v>0.18123939990208709</v>
      </c>
      <c r="G28" s="8">
        <f t="shared" si="21"/>
        <v>0.18886133723999327</v>
      </c>
      <c r="H28" s="8">
        <f t="shared" si="21"/>
        <v>0.19663319213022715</v>
      </c>
      <c r="I28" s="8">
        <f t="shared" si="21"/>
        <v>0.20273439492395873</v>
      </c>
      <c r="J28" s="8">
        <f t="shared" si="21"/>
        <v>0.20022589415782388</v>
      </c>
      <c r="K28" s="8">
        <f t="shared" si="21"/>
        <v>0.1983562323730805</v>
      </c>
      <c r="L28" s="8">
        <f t="shared" si="21"/>
        <v>0.19095993343089851</v>
      </c>
      <c r="M28" s="8">
        <f t="shared" si="21"/>
        <v>0.18784799829354915</v>
      </c>
      <c r="N28" s="8">
        <f t="shared" si="21"/>
        <v>0.18614572626578293</v>
      </c>
      <c r="O28" s="8">
        <f t="shared" si="21"/>
        <v>0.17800597893225989</v>
      </c>
      <c r="P28" s="8">
        <f t="shared" si="21"/>
        <v>0.1759621368919152</v>
      </c>
      <c r="Q28" s="8">
        <f t="shared" si="21"/>
        <v>0.17584477864238349</v>
      </c>
      <c r="R28" s="8">
        <f t="shared" si="21"/>
        <v>0.16938742704006532</v>
      </c>
      <c r="S28" s="8">
        <f t="shared" si="21"/>
        <v>0.15936498859849937</v>
      </c>
      <c r="T28" s="8">
        <f t="shared" si="21"/>
        <v>0.16172019676507146</v>
      </c>
      <c r="U28" s="8">
        <f t="shared" si="21"/>
        <v>0.16406823953609775</v>
      </c>
      <c r="V28" s="8">
        <f t="shared" si="21"/>
        <v>0.16400996778059507</v>
      </c>
      <c r="W28" s="8">
        <f t="shared" si="21"/>
        <v>0.16479121003268707</v>
      </c>
      <c r="X28" s="8">
        <f t="shared" si="21"/>
        <v>0.1655680580491837</v>
      </c>
      <c r="Y28" s="8">
        <f t="shared" si="21"/>
        <v>0.16278869436381713</v>
      </c>
      <c r="Z28" s="8">
        <f t="shared" si="21"/>
        <v>0.16491049282368297</v>
      </c>
      <c r="AA28" s="8">
        <f t="shared" si="21"/>
        <v>0.16702628271874734</v>
      </c>
      <c r="AB28" s="8">
        <f t="shared" si="21"/>
        <v>0.16582667947389609</v>
      </c>
    </row>
    <row r="29" spans="1:28" x14ac:dyDescent="0.45">
      <c r="A29" t="s">
        <v>3</v>
      </c>
      <c r="C29" s="8">
        <f>C19/C$20</f>
        <v>0.1112126071629147</v>
      </c>
      <c r="D29" s="8">
        <f t="shared" ref="D29:AB29" si="22">D19/D$20</f>
        <v>0.10504283566378914</v>
      </c>
      <c r="E29" s="8">
        <f t="shared" si="22"/>
        <v>0.12951694302459985</v>
      </c>
      <c r="F29" s="8">
        <f t="shared" si="22"/>
        <v>0.12973000162961393</v>
      </c>
      <c r="G29" s="8">
        <f t="shared" si="22"/>
        <v>0.12642584926893422</v>
      </c>
      <c r="H29" s="8">
        <f t="shared" si="22"/>
        <v>0.12415381798583057</v>
      </c>
      <c r="I29" s="8">
        <f t="shared" si="22"/>
        <v>5.6209747557141899E-2</v>
      </c>
      <c r="J29" s="8">
        <f t="shared" si="22"/>
        <v>5.002746121514208E-2</v>
      </c>
      <c r="K29" s="8">
        <f t="shared" si="22"/>
        <v>4.4357881559790494E-2</v>
      </c>
      <c r="L29" s="8">
        <f t="shared" si="22"/>
        <v>4.157015905531173E-2</v>
      </c>
      <c r="M29" s="8">
        <f t="shared" si="22"/>
        <v>4.7698903248547135E-2</v>
      </c>
      <c r="N29" s="8">
        <f t="shared" si="22"/>
        <v>4.7739917885139087E-2</v>
      </c>
      <c r="O29" s="8">
        <f t="shared" si="22"/>
        <v>4.9129485498705279E-2</v>
      </c>
      <c r="P29" s="8">
        <f t="shared" si="22"/>
        <v>6.0107737783231113E-2</v>
      </c>
      <c r="Q29" s="8">
        <f t="shared" si="22"/>
        <v>6.0180905132222802E-2</v>
      </c>
      <c r="R29" s="8">
        <f t="shared" si="22"/>
        <v>6.2077994920584724E-2</v>
      </c>
      <c r="S29" s="8">
        <f t="shared" si="22"/>
        <v>7.3803297177785041E-2</v>
      </c>
      <c r="T29" s="8">
        <f t="shared" si="22"/>
        <v>7.7275156865290962E-2</v>
      </c>
      <c r="U29" s="8">
        <f t="shared" si="22"/>
        <v>7.9265980286324228E-2</v>
      </c>
      <c r="V29" s="8">
        <f t="shared" si="22"/>
        <v>8.2491586769776373E-2</v>
      </c>
      <c r="W29" s="8">
        <f t="shared" si="22"/>
        <v>8.3694889226034921E-2</v>
      </c>
      <c r="X29" s="8">
        <f t="shared" si="22"/>
        <v>8.401718731343974E-2</v>
      </c>
      <c r="Y29" s="8">
        <f t="shared" si="22"/>
        <v>8.7387842162590781E-2</v>
      </c>
      <c r="Z29" s="8">
        <f t="shared" si="22"/>
        <v>8.5393593444903132E-2</v>
      </c>
      <c r="AA29" s="8">
        <f t="shared" si="22"/>
        <v>8.3056921670312006E-2</v>
      </c>
      <c r="AB29" s="8">
        <f t="shared" si="22"/>
        <v>8.3785332892156783E-2</v>
      </c>
    </row>
    <row r="31" spans="1:28" x14ac:dyDescent="0.45">
      <c r="A31" t="s">
        <v>11</v>
      </c>
    </row>
    <row r="32" spans="1:28" x14ac:dyDescent="0.45">
      <c r="A32" t="s">
        <v>4</v>
      </c>
      <c r="C32" s="9">
        <f>D32</f>
        <v>0.52333333333333332</v>
      </c>
      <c r="D32" s="8">
        <f>0.5+(0.2-D34)*5/6</f>
        <v>0.52333333333333332</v>
      </c>
      <c r="E32" s="8">
        <f t="shared" ref="E32:AB32" si="23">0.5+(0.2-E34)*5/6</f>
        <v>0.52194444444444443</v>
      </c>
      <c r="F32" s="8">
        <f t="shared" si="23"/>
        <v>0.52055555555555555</v>
      </c>
      <c r="G32" s="8">
        <f t="shared" si="23"/>
        <v>0.51916666666666667</v>
      </c>
      <c r="H32" s="8">
        <f t="shared" si="23"/>
        <v>0.51777777777777778</v>
      </c>
      <c r="I32" s="8">
        <f t="shared" si="23"/>
        <v>0.5163888888888889</v>
      </c>
      <c r="J32" s="8">
        <f t="shared" si="23"/>
        <v>0.51500000000000001</v>
      </c>
      <c r="K32" s="8">
        <f t="shared" si="23"/>
        <v>0.51361111111111102</v>
      </c>
      <c r="L32" s="8">
        <f t="shared" si="23"/>
        <v>0.51222222222222213</v>
      </c>
      <c r="M32" s="8">
        <f t="shared" si="23"/>
        <v>0.51083333333333325</v>
      </c>
      <c r="N32" s="8">
        <f t="shared" si="23"/>
        <v>0.50944444444444437</v>
      </c>
      <c r="O32" s="8">
        <f t="shared" si="23"/>
        <v>0.50805555555555548</v>
      </c>
      <c r="P32" s="8">
        <f t="shared" si="23"/>
        <v>0.5066666666666666</v>
      </c>
      <c r="Q32" s="8">
        <f t="shared" si="23"/>
        <v>0.50527777777777771</v>
      </c>
      <c r="R32" s="8">
        <f t="shared" si="23"/>
        <v>0.50388888888888883</v>
      </c>
      <c r="S32" s="8">
        <f t="shared" si="23"/>
        <v>0.50249999999999984</v>
      </c>
      <c r="T32" s="8">
        <f t="shared" si="23"/>
        <v>0.50111111111111095</v>
      </c>
      <c r="U32" s="8">
        <f t="shared" si="23"/>
        <v>0.5</v>
      </c>
      <c r="V32" s="8">
        <f t="shared" si="23"/>
        <v>0.5</v>
      </c>
      <c r="W32" s="8">
        <f t="shared" si="23"/>
        <v>0.5</v>
      </c>
      <c r="X32" s="8">
        <f t="shared" si="23"/>
        <v>0.5</v>
      </c>
      <c r="Y32" s="8">
        <f t="shared" si="23"/>
        <v>0.5</v>
      </c>
      <c r="Z32" s="8">
        <f t="shared" si="23"/>
        <v>0.5</v>
      </c>
      <c r="AA32" s="8">
        <f t="shared" si="23"/>
        <v>0.5</v>
      </c>
      <c r="AB32" s="8">
        <f t="shared" si="23"/>
        <v>0.5</v>
      </c>
    </row>
    <row r="33" spans="1:28" x14ac:dyDescent="0.45">
      <c r="A33" t="s">
        <v>0</v>
      </c>
      <c r="C33" s="9">
        <f t="shared" ref="C33:C35" si="24">D33</f>
        <v>0.2</v>
      </c>
      <c r="D33" s="8">
        <v>0.2</v>
      </c>
      <c r="E33" s="8">
        <v>0.2</v>
      </c>
      <c r="F33" s="8">
        <v>0.2</v>
      </c>
      <c r="G33" s="8">
        <v>0.2</v>
      </c>
      <c r="H33" s="8">
        <v>0.2</v>
      </c>
      <c r="I33" s="8">
        <v>0.2</v>
      </c>
      <c r="J33" s="8">
        <v>0.2</v>
      </c>
      <c r="K33" s="8">
        <v>0.2</v>
      </c>
      <c r="L33" s="8">
        <v>0.2</v>
      </c>
      <c r="M33" s="8">
        <v>0.2</v>
      </c>
      <c r="N33" s="8">
        <v>0.2</v>
      </c>
      <c r="O33" s="8">
        <v>0.2</v>
      </c>
      <c r="P33" s="8">
        <v>0.2</v>
      </c>
      <c r="Q33" s="8">
        <v>0.2</v>
      </c>
      <c r="R33" s="8">
        <v>0.2</v>
      </c>
      <c r="S33" s="8">
        <v>0.2</v>
      </c>
      <c r="T33" s="8">
        <v>0.2</v>
      </c>
      <c r="U33" s="8">
        <v>0.2</v>
      </c>
      <c r="V33" s="8">
        <v>0.2</v>
      </c>
      <c r="W33" s="8">
        <v>0.2</v>
      </c>
      <c r="X33" s="8">
        <v>0.2</v>
      </c>
      <c r="Y33" s="8">
        <v>0.2</v>
      </c>
      <c r="Z33" s="8">
        <v>0.2</v>
      </c>
      <c r="AA33" s="8">
        <v>0.2</v>
      </c>
      <c r="AB33" s="8">
        <v>0.2</v>
      </c>
    </row>
    <row r="34" spans="1:28" x14ac:dyDescent="0.45">
      <c r="A34" t="s">
        <v>1</v>
      </c>
      <c r="C34" s="9">
        <f t="shared" si="24"/>
        <v>0.17199999999999999</v>
      </c>
      <c r="D34" s="8">
        <v>0.17199999999999999</v>
      </c>
      <c r="E34" s="8">
        <f>MIN(0.2,D34+0.02/12)</f>
        <v>0.17366666666666666</v>
      </c>
      <c r="F34" s="8">
        <f t="shared" ref="F34:AB34" si="25">MIN(0.2,E34+0.02/12)</f>
        <v>0.17533333333333334</v>
      </c>
      <c r="G34" s="8">
        <f t="shared" si="25"/>
        <v>0.17700000000000002</v>
      </c>
      <c r="H34" s="8">
        <f t="shared" si="25"/>
        <v>0.1786666666666667</v>
      </c>
      <c r="I34" s="8">
        <f t="shared" si="25"/>
        <v>0.18033333333333337</v>
      </c>
      <c r="J34" s="8">
        <f t="shared" si="25"/>
        <v>0.18200000000000005</v>
      </c>
      <c r="K34" s="8">
        <f t="shared" si="25"/>
        <v>0.18366666666666673</v>
      </c>
      <c r="L34" s="8">
        <f t="shared" si="25"/>
        <v>0.18533333333333341</v>
      </c>
      <c r="M34" s="8">
        <f t="shared" si="25"/>
        <v>0.18700000000000008</v>
      </c>
      <c r="N34" s="8">
        <f t="shared" si="25"/>
        <v>0.18866666666666676</v>
      </c>
      <c r="O34" s="8">
        <f t="shared" si="25"/>
        <v>0.19033333333333344</v>
      </c>
      <c r="P34" s="8">
        <f t="shared" si="25"/>
        <v>0.19200000000000012</v>
      </c>
      <c r="Q34" s="8">
        <f t="shared" si="25"/>
        <v>0.19366666666666679</v>
      </c>
      <c r="R34" s="8">
        <f t="shared" si="25"/>
        <v>0.19533333333333347</v>
      </c>
      <c r="S34" s="8">
        <f t="shared" si="25"/>
        <v>0.19700000000000015</v>
      </c>
      <c r="T34" s="8">
        <f t="shared" si="25"/>
        <v>0.19866666666666682</v>
      </c>
      <c r="U34" s="8">
        <f t="shared" si="25"/>
        <v>0.2</v>
      </c>
      <c r="V34" s="8">
        <f t="shared" si="25"/>
        <v>0.2</v>
      </c>
      <c r="W34" s="8">
        <f t="shared" si="25"/>
        <v>0.2</v>
      </c>
      <c r="X34" s="8">
        <f t="shared" si="25"/>
        <v>0.2</v>
      </c>
      <c r="Y34" s="8">
        <f t="shared" si="25"/>
        <v>0.2</v>
      </c>
      <c r="Z34" s="8">
        <f t="shared" si="25"/>
        <v>0.2</v>
      </c>
      <c r="AA34" s="8">
        <f t="shared" si="25"/>
        <v>0.2</v>
      </c>
      <c r="AB34" s="8">
        <f t="shared" si="25"/>
        <v>0.2</v>
      </c>
    </row>
    <row r="35" spans="1:28" x14ac:dyDescent="0.45">
      <c r="A35" t="s">
        <v>3</v>
      </c>
      <c r="C35" s="9">
        <f t="shared" si="24"/>
        <v>0.10466666666666667</v>
      </c>
      <c r="D35" s="8">
        <f>0.1+(0.2-D34)*1/6</f>
        <v>0.10466666666666667</v>
      </c>
      <c r="E35" s="8">
        <f t="shared" ref="E35:AB35" si="26">0.1+(0.2-E34)*1/6</f>
        <v>0.10438888888888889</v>
      </c>
      <c r="F35" s="8">
        <f t="shared" si="26"/>
        <v>0.10411111111111111</v>
      </c>
      <c r="G35" s="8">
        <f t="shared" si="26"/>
        <v>0.10383333333333333</v>
      </c>
      <c r="H35" s="8">
        <f t="shared" si="26"/>
        <v>0.10355555555555555</v>
      </c>
      <c r="I35" s="8">
        <f t="shared" si="26"/>
        <v>0.10327777777777777</v>
      </c>
      <c r="J35" s="8">
        <f t="shared" si="26"/>
        <v>0.10299999999999999</v>
      </c>
      <c r="K35" s="8">
        <f t="shared" si="26"/>
        <v>0.10272222222222221</v>
      </c>
      <c r="L35" s="8">
        <f t="shared" si="26"/>
        <v>0.10244444444444444</v>
      </c>
      <c r="M35" s="8">
        <f t="shared" si="26"/>
        <v>0.10216666666666666</v>
      </c>
      <c r="N35" s="8">
        <f t="shared" si="26"/>
        <v>0.10188888888888888</v>
      </c>
      <c r="O35" s="8">
        <f t="shared" si="26"/>
        <v>0.1016111111111111</v>
      </c>
      <c r="P35" s="8">
        <f t="shared" si="26"/>
        <v>0.10133333333333332</v>
      </c>
      <c r="Q35" s="8">
        <f t="shared" si="26"/>
        <v>0.10105555555555554</v>
      </c>
      <c r="R35" s="8">
        <f t="shared" si="26"/>
        <v>0.10077777777777776</v>
      </c>
      <c r="S35" s="8">
        <f t="shared" si="26"/>
        <v>0.10049999999999998</v>
      </c>
      <c r="T35" s="8">
        <f t="shared" si="26"/>
        <v>0.1002222222222222</v>
      </c>
      <c r="U35" s="8">
        <f t="shared" si="26"/>
        <v>0.1</v>
      </c>
      <c r="V35" s="8">
        <f t="shared" si="26"/>
        <v>0.1</v>
      </c>
      <c r="W35" s="8">
        <f t="shared" si="26"/>
        <v>0.1</v>
      </c>
      <c r="X35" s="8">
        <f t="shared" si="26"/>
        <v>0.1</v>
      </c>
      <c r="Y35" s="8">
        <f t="shared" si="26"/>
        <v>0.1</v>
      </c>
      <c r="Z35" s="8">
        <f t="shared" si="26"/>
        <v>0.1</v>
      </c>
      <c r="AA35" s="8">
        <f t="shared" si="26"/>
        <v>0.1</v>
      </c>
      <c r="AB35" s="8">
        <f t="shared" si="26"/>
        <v>0.1</v>
      </c>
    </row>
    <row r="37" spans="1:28" x14ac:dyDescent="0.45">
      <c r="A37" t="s">
        <v>12</v>
      </c>
    </row>
    <row r="38" spans="1:28" x14ac:dyDescent="0.45">
      <c r="A38" t="s">
        <v>4</v>
      </c>
      <c r="C38" s="9">
        <f>C26-C32</f>
        <v>-1.0883827619105668E-2</v>
      </c>
      <c r="D38" s="9">
        <f t="shared" ref="D38:AB41" si="27">D26-D32</f>
        <v>-9.0942492800779595E-3</v>
      </c>
      <c r="E38" s="9">
        <f t="shared" si="27"/>
        <v>-4.2225066928756272E-2</v>
      </c>
      <c r="F38" s="9">
        <f t="shared" si="27"/>
        <v>-4.9068903176948897E-2</v>
      </c>
      <c r="G38" s="9">
        <f t="shared" si="27"/>
        <v>-5.5968368073039565E-2</v>
      </c>
      <c r="H38" s="9">
        <f t="shared" si="27"/>
        <v>-6.3829052863113522E-2</v>
      </c>
      <c r="I38" s="9">
        <f t="shared" si="27"/>
        <v>-5.7587451910696696E-3</v>
      </c>
      <c r="J38" s="9">
        <f t="shared" si="27"/>
        <v>5.051213834746715E-3</v>
      </c>
      <c r="K38" s="9">
        <f t="shared" si="27"/>
        <v>1.4146844406234704E-2</v>
      </c>
      <c r="L38" s="9">
        <f t="shared" si="27"/>
        <v>2.4308195464546212E-2</v>
      </c>
      <c r="M38" s="9">
        <f t="shared" si="27"/>
        <v>2.4386017191835863E-2</v>
      </c>
      <c r="N38" s="9">
        <f t="shared" si="27"/>
        <v>2.7568932346805686E-2</v>
      </c>
      <c r="O38" s="9">
        <f t="shared" si="27"/>
        <v>3.3955307878065444E-2</v>
      </c>
      <c r="P38" s="9">
        <f t="shared" si="27"/>
        <v>2.8506345638308228E-2</v>
      </c>
      <c r="Q38" s="9">
        <f t="shared" si="27"/>
        <v>2.9588319782889783E-2</v>
      </c>
      <c r="R38" s="9">
        <f t="shared" si="27"/>
        <v>3.4239772014787118E-2</v>
      </c>
      <c r="S38" s="9">
        <f t="shared" si="27"/>
        <v>3.4062872854405679E-2</v>
      </c>
      <c r="T38" s="9">
        <f t="shared" si="27"/>
        <v>2.8083632236421407E-2</v>
      </c>
      <c r="U38" s="9">
        <f t="shared" si="27"/>
        <v>2.3300899569271949E-2</v>
      </c>
      <c r="V38" s="9">
        <f t="shared" si="27"/>
        <v>1.8571682554869184E-2</v>
      </c>
      <c r="W38" s="9">
        <f t="shared" si="27"/>
        <v>1.501174102364411E-2</v>
      </c>
      <c r="X38" s="9">
        <f t="shared" si="27"/>
        <v>1.2326516214284378E-2</v>
      </c>
      <c r="Y38" s="9">
        <f t="shared" si="27"/>
        <v>1.0401372164744238E-2</v>
      </c>
      <c r="Z38" s="9">
        <f t="shared" si="27"/>
        <v>8.9977220588755014E-3</v>
      </c>
      <c r="AA38" s="9">
        <f t="shared" si="27"/>
        <v>7.9360821723499786E-3</v>
      </c>
      <c r="AB38" s="9">
        <f t="shared" si="27"/>
        <v>7.1227241988873757E-3</v>
      </c>
    </row>
    <row r="39" spans="1:28" x14ac:dyDescent="0.45">
      <c r="A39" t="s">
        <v>0</v>
      </c>
      <c r="C39" s="9">
        <f t="shared" ref="C39:R41" si="28">C27-C33</f>
        <v>4.3480908592655743E-3</v>
      </c>
      <c r="D39" s="9">
        <f t="shared" si="28"/>
        <v>7.8954413902319609E-3</v>
      </c>
      <c r="E39" s="9">
        <f t="shared" si="28"/>
        <v>1.291655871267805E-2</v>
      </c>
      <c r="F39" s="9">
        <f t="shared" si="28"/>
        <v>1.7543946089692342E-2</v>
      </c>
      <c r="G39" s="9">
        <f t="shared" si="28"/>
        <v>2.1514514897445519E-2</v>
      </c>
      <c r="H39" s="9">
        <f t="shared" si="28"/>
        <v>2.5264264969278E-2</v>
      </c>
      <c r="I39" s="9">
        <f t="shared" si="28"/>
        <v>3.0425713821080169E-2</v>
      </c>
      <c r="J39" s="9">
        <f t="shared" si="28"/>
        <v>2.9695430792287314E-2</v>
      </c>
      <c r="K39" s="9">
        <f t="shared" si="28"/>
        <v>2.9527930549783338E-2</v>
      </c>
      <c r="L39" s="9">
        <f t="shared" si="28"/>
        <v>3.0939489827021271E-2</v>
      </c>
      <c r="M39" s="9">
        <f t="shared" si="28"/>
        <v>2.9233747932734616E-2</v>
      </c>
      <c r="N39" s="9">
        <f t="shared" si="28"/>
        <v>2.9100979057827991E-2</v>
      </c>
      <c r="O39" s="9">
        <f t="shared" si="28"/>
        <v>3.0853672135413984E-2</v>
      </c>
      <c r="P39" s="9">
        <f t="shared" si="28"/>
        <v>2.8757113019878877E-2</v>
      </c>
      <c r="Q39" s="9">
        <f t="shared" si="28"/>
        <v>2.9108218664726265E-2</v>
      </c>
      <c r="R39" s="9">
        <f t="shared" si="28"/>
        <v>3.0405917135673893E-2</v>
      </c>
      <c r="S39" s="9">
        <f t="shared" si="27"/>
        <v>3.0268841369310101E-2</v>
      </c>
      <c r="T39" s="9">
        <f t="shared" si="27"/>
        <v>3.1809903022105096E-2</v>
      </c>
      <c r="U39" s="9">
        <f t="shared" si="27"/>
        <v>3.3364880608306086E-2</v>
      </c>
      <c r="V39" s="9">
        <f t="shared" si="27"/>
        <v>3.4926762894759406E-2</v>
      </c>
      <c r="W39" s="9">
        <f t="shared" si="27"/>
        <v>3.6502159717633959E-2</v>
      </c>
      <c r="X39" s="9">
        <f t="shared" si="27"/>
        <v>3.8088238423092224E-2</v>
      </c>
      <c r="Y39" s="9">
        <f t="shared" si="27"/>
        <v>3.942209130884794E-2</v>
      </c>
      <c r="Z39" s="9">
        <f t="shared" si="27"/>
        <v>4.0698191672538298E-2</v>
      </c>
      <c r="AA39" s="9">
        <f t="shared" si="27"/>
        <v>4.1980713438590639E-2</v>
      </c>
      <c r="AB39" s="9">
        <f t="shared" si="27"/>
        <v>4.3265263435059653E-2</v>
      </c>
    </row>
    <row r="40" spans="1:28" x14ac:dyDescent="0.45">
      <c r="A40" t="s">
        <v>1</v>
      </c>
      <c r="C40" s="9">
        <f t="shared" si="28"/>
        <v>-1.0203736408004316E-5</v>
      </c>
      <c r="D40" s="9">
        <f t="shared" si="27"/>
        <v>8.2263889272349289E-4</v>
      </c>
      <c r="E40" s="9">
        <f t="shared" si="27"/>
        <v>4.1804540803672963E-3</v>
      </c>
      <c r="F40" s="9">
        <f t="shared" si="27"/>
        <v>5.9060665687537539E-3</v>
      </c>
      <c r="G40" s="9">
        <f t="shared" si="27"/>
        <v>1.1861337239993247E-2</v>
      </c>
      <c r="H40" s="9">
        <f t="shared" si="27"/>
        <v>1.7966525463560451E-2</v>
      </c>
      <c r="I40" s="9">
        <f t="shared" si="27"/>
        <v>2.2401061590625354E-2</v>
      </c>
      <c r="J40" s="9">
        <f t="shared" si="27"/>
        <v>1.822589415782383E-2</v>
      </c>
      <c r="K40" s="9">
        <f t="shared" si="27"/>
        <v>1.4689565706413776E-2</v>
      </c>
      <c r="L40" s="9">
        <f t="shared" si="27"/>
        <v>5.6266000975651043E-3</v>
      </c>
      <c r="M40" s="9">
        <f t="shared" si="27"/>
        <v>8.4799829354906264E-4</v>
      </c>
      <c r="N40" s="9">
        <f t="shared" si="27"/>
        <v>-2.5209404008838254E-3</v>
      </c>
      <c r="O40" s="9">
        <f t="shared" si="27"/>
        <v>-1.2327354401073548E-2</v>
      </c>
      <c r="P40" s="9">
        <f t="shared" si="27"/>
        <v>-1.6037863108084915E-2</v>
      </c>
      <c r="Q40" s="9">
        <f t="shared" si="27"/>
        <v>-1.7821888024283306E-2</v>
      </c>
      <c r="R40" s="9">
        <f t="shared" si="27"/>
        <v>-2.5945906293268151E-2</v>
      </c>
      <c r="S40" s="9">
        <f t="shared" si="27"/>
        <v>-3.7635011401500773E-2</v>
      </c>
      <c r="T40" s="9">
        <f t="shared" si="27"/>
        <v>-3.6946469901595363E-2</v>
      </c>
      <c r="U40" s="9">
        <f t="shared" si="27"/>
        <v>-3.5931760463902257E-2</v>
      </c>
      <c r="V40" s="9">
        <f t="shared" si="27"/>
        <v>-3.5990032219404944E-2</v>
      </c>
      <c r="W40" s="9">
        <f t="shared" si="27"/>
        <v>-3.5208789967312942E-2</v>
      </c>
      <c r="X40" s="9">
        <f t="shared" si="27"/>
        <v>-3.4431941950816308E-2</v>
      </c>
      <c r="Y40" s="9">
        <f t="shared" si="27"/>
        <v>-3.7211305636182884E-2</v>
      </c>
      <c r="Z40" s="9">
        <f t="shared" si="27"/>
        <v>-3.5089507176317036E-2</v>
      </c>
      <c r="AA40" s="9">
        <f t="shared" si="27"/>
        <v>-3.2973717281252674E-2</v>
      </c>
      <c r="AB40" s="9">
        <f t="shared" si="27"/>
        <v>-3.4173320526103917E-2</v>
      </c>
    </row>
    <row r="41" spans="1:28" x14ac:dyDescent="0.45">
      <c r="A41" t="s">
        <v>3</v>
      </c>
      <c r="C41" s="9">
        <f t="shared" si="28"/>
        <v>6.5459404962480289E-3</v>
      </c>
      <c r="D41" s="9">
        <f t="shared" si="27"/>
        <v>3.761689971224641E-4</v>
      </c>
      <c r="E41" s="9">
        <f t="shared" si="27"/>
        <v>2.5128054135710953E-2</v>
      </c>
      <c r="F41" s="9">
        <f t="shared" si="27"/>
        <v>2.5618890518502815E-2</v>
      </c>
      <c r="G41" s="9">
        <f t="shared" si="27"/>
        <v>2.2592515935600882E-2</v>
      </c>
      <c r="H41" s="9">
        <f t="shared" si="27"/>
        <v>2.0598262430275016E-2</v>
      </c>
      <c r="I41" s="9">
        <f t="shared" si="27"/>
        <v>-4.7068030220635874E-2</v>
      </c>
      <c r="J41" s="9">
        <f t="shared" si="27"/>
        <v>-5.2972538784857914E-2</v>
      </c>
      <c r="K41" s="9">
        <f t="shared" si="27"/>
        <v>-5.8364340662431721E-2</v>
      </c>
      <c r="L41" s="9">
        <f t="shared" si="27"/>
        <v>-6.0874285389132705E-2</v>
      </c>
      <c r="M41" s="9">
        <f t="shared" si="27"/>
        <v>-5.4467763418119521E-2</v>
      </c>
      <c r="N41" s="9">
        <f t="shared" si="27"/>
        <v>-5.4148971003749789E-2</v>
      </c>
      <c r="O41" s="9">
        <f t="shared" si="27"/>
        <v>-5.2481625612405818E-2</v>
      </c>
      <c r="P41" s="9">
        <f t="shared" si="27"/>
        <v>-4.1225595550102204E-2</v>
      </c>
      <c r="Q41" s="9">
        <f t="shared" si="27"/>
        <v>-4.0874650423332735E-2</v>
      </c>
      <c r="R41" s="9">
        <f t="shared" si="27"/>
        <v>-3.8699782857193034E-2</v>
      </c>
      <c r="S41" s="9">
        <f t="shared" si="27"/>
        <v>-2.6696702822214938E-2</v>
      </c>
      <c r="T41" s="9">
        <f t="shared" si="27"/>
        <v>-2.2947065356931237E-2</v>
      </c>
      <c r="U41" s="9">
        <f t="shared" si="27"/>
        <v>-2.0734019713675778E-2</v>
      </c>
      <c r="V41" s="9">
        <f t="shared" si="27"/>
        <v>-1.7508413230223632E-2</v>
      </c>
      <c r="W41" s="9">
        <f t="shared" si="27"/>
        <v>-1.6305110773965084E-2</v>
      </c>
      <c r="X41" s="9">
        <f t="shared" si="27"/>
        <v>-1.5982812686560266E-2</v>
      </c>
      <c r="Y41" s="9">
        <f t="shared" si="27"/>
        <v>-1.2612157837409224E-2</v>
      </c>
      <c r="Z41" s="9">
        <f t="shared" si="27"/>
        <v>-1.4606406555096874E-2</v>
      </c>
      <c r="AA41" s="9">
        <f t="shared" si="27"/>
        <v>-1.6943078329687999E-2</v>
      </c>
      <c r="AB41" s="9">
        <f t="shared" si="27"/>
        <v>-1.6214667107843223E-2</v>
      </c>
    </row>
    <row r="43" spans="1:28" x14ac:dyDescent="0.45">
      <c r="A43" t="s">
        <v>27</v>
      </c>
    </row>
    <row r="44" spans="1:28" x14ac:dyDescent="0.45">
      <c r="A44" t="s">
        <v>4</v>
      </c>
      <c r="D44" s="1">
        <f>D38*D$20</f>
        <v>-334.83817840545959</v>
      </c>
      <c r="E44" s="1">
        <f t="shared" ref="E44:AB47" si="29">E38*E$20</f>
        <v>-1508.0602125572545</v>
      </c>
      <c r="F44" s="1">
        <f t="shared" si="29"/>
        <v>-1702.3601565979204</v>
      </c>
      <c r="G44" s="1">
        <f t="shared" si="29"/>
        <v>-1883.2385411639214</v>
      </c>
      <c r="H44" s="1">
        <f t="shared" si="29"/>
        <v>-2083.5946788716201</v>
      </c>
      <c r="I44" s="1">
        <f t="shared" si="29"/>
        <v>-181.09799440439284</v>
      </c>
      <c r="J44" s="1">
        <f t="shared" si="29"/>
        <v>164.87987924441418</v>
      </c>
      <c r="K44" s="1">
        <f t="shared" si="29"/>
        <v>477.57319726540646</v>
      </c>
      <c r="L44" s="1">
        <f t="shared" si="29"/>
        <v>841.96043431462624</v>
      </c>
      <c r="M44" s="1">
        <f t="shared" si="29"/>
        <v>877.58663873862474</v>
      </c>
      <c r="N44" s="1">
        <f t="shared" si="29"/>
        <v>1022.8576988676289</v>
      </c>
      <c r="O44" s="1">
        <f t="shared" si="29"/>
        <v>1287.1296477197495</v>
      </c>
      <c r="P44" s="1">
        <f t="shared" si="29"/>
        <v>1123.6367035279909</v>
      </c>
      <c r="Q44" s="1">
        <f t="shared" si="29"/>
        <v>1199.0307955276985</v>
      </c>
      <c r="R44" s="1">
        <f t="shared" si="29"/>
        <v>1414.3168851620621</v>
      </c>
      <c r="S44" s="1">
        <f t="shared" si="29"/>
        <v>1442.299053251118</v>
      </c>
      <c r="T44" s="1">
        <f t="shared" si="29"/>
        <v>1192.1030396317954</v>
      </c>
      <c r="U44" s="1">
        <f t="shared" si="29"/>
        <v>991.55471606959054</v>
      </c>
      <c r="V44" s="1">
        <f t="shared" si="29"/>
        <v>792.29868013301609</v>
      </c>
      <c r="W44" s="1">
        <f t="shared" si="29"/>
        <v>642.03761577796854</v>
      </c>
      <c r="X44" s="1">
        <f t="shared" si="29"/>
        <v>528.52425176991881</v>
      </c>
      <c r="Y44" s="1">
        <f t="shared" si="29"/>
        <v>446.87603037254871</v>
      </c>
      <c r="Z44" s="1">
        <f t="shared" si="29"/>
        <v>387.27705304928395</v>
      </c>
      <c r="AA44" s="1">
        <f t="shared" si="29"/>
        <v>342.20974736001591</v>
      </c>
      <c r="AB44" s="1">
        <f t="shared" si="29"/>
        <v>307.70993134918473</v>
      </c>
    </row>
    <row r="45" spans="1:28" x14ac:dyDescent="0.45">
      <c r="A45" t="s">
        <v>0</v>
      </c>
      <c r="D45" s="1">
        <f t="shared" ref="D45:S47" si="30">D39*D$20</f>
        <v>290.69966430364622</v>
      </c>
      <c r="E45" s="1">
        <f t="shared" si="30"/>
        <v>461.31243108779756</v>
      </c>
      <c r="F45" s="1">
        <f t="shared" si="30"/>
        <v>608.65666193705215</v>
      </c>
      <c r="G45" s="1">
        <f t="shared" si="30"/>
        <v>723.92612192014428</v>
      </c>
      <c r="H45" s="1">
        <f t="shared" si="30"/>
        <v>824.7104679507313</v>
      </c>
      <c r="I45" s="1">
        <f t="shared" si="30"/>
        <v>956.81186933991808</v>
      </c>
      <c r="J45" s="1">
        <f t="shared" si="30"/>
        <v>969.30741863726735</v>
      </c>
      <c r="K45" s="1">
        <f t="shared" si="30"/>
        <v>996.81227815554894</v>
      </c>
      <c r="L45" s="1">
        <f t="shared" si="30"/>
        <v>1071.6478864186265</v>
      </c>
      <c r="M45" s="1">
        <f t="shared" si="30"/>
        <v>1052.0433240164293</v>
      </c>
      <c r="N45" s="1">
        <f t="shared" si="30"/>
        <v>1079.6994275817103</v>
      </c>
      <c r="O45" s="1">
        <f t="shared" si="30"/>
        <v>1169.5572394491458</v>
      </c>
      <c r="P45" s="1">
        <f t="shared" si="30"/>
        <v>1133.5212196829389</v>
      </c>
      <c r="Q45" s="1">
        <f t="shared" si="30"/>
        <v>1179.5752796393569</v>
      </c>
      <c r="R45" s="1">
        <f t="shared" si="30"/>
        <v>1255.9546832043777</v>
      </c>
      <c r="S45" s="1">
        <f t="shared" si="30"/>
        <v>1281.6511818179683</v>
      </c>
      <c r="T45" s="1">
        <f t="shared" si="29"/>
        <v>1350.2769785549722</v>
      </c>
      <c r="U45" s="1">
        <f t="shared" si="29"/>
        <v>1419.8209223601418</v>
      </c>
      <c r="V45" s="1">
        <f t="shared" si="29"/>
        <v>1490.0334453316093</v>
      </c>
      <c r="W45" s="1">
        <f t="shared" si="29"/>
        <v>1561.1619970624345</v>
      </c>
      <c r="X45" s="1">
        <f t="shared" si="29"/>
        <v>1633.1100664493613</v>
      </c>
      <c r="Y45" s="1">
        <f t="shared" si="29"/>
        <v>1693.6984269051297</v>
      </c>
      <c r="Z45" s="1">
        <f t="shared" si="29"/>
        <v>1751.718449652283</v>
      </c>
      <c r="AA45" s="1">
        <f t="shared" si="29"/>
        <v>1810.2394894380616</v>
      </c>
      <c r="AB45" s="1">
        <f t="shared" si="29"/>
        <v>1869.1094684651996</v>
      </c>
    </row>
    <row r="46" spans="1:28" x14ac:dyDescent="0.45">
      <c r="A46" t="s">
        <v>1</v>
      </c>
      <c r="D46" s="1">
        <f t="shared" si="30"/>
        <v>30.28847130113607</v>
      </c>
      <c r="E46" s="1">
        <f t="shared" si="29"/>
        <v>149.30412021990466</v>
      </c>
      <c r="F46" s="1">
        <f t="shared" si="29"/>
        <v>204.9006959174211</v>
      </c>
      <c r="G46" s="1">
        <f t="shared" si="29"/>
        <v>399.11343155382173</v>
      </c>
      <c r="H46" s="1">
        <f t="shared" si="29"/>
        <v>586.48773833395694</v>
      </c>
      <c r="I46" s="1">
        <f t="shared" si="29"/>
        <v>704.45682036471442</v>
      </c>
      <c r="J46" s="1">
        <f t="shared" si="29"/>
        <v>594.92298805325709</v>
      </c>
      <c r="K46" s="1">
        <f t="shared" si="29"/>
        <v>495.89453728356131</v>
      </c>
      <c r="L46" s="1">
        <f t="shared" si="29"/>
        <v>194.88796150130312</v>
      </c>
      <c r="M46" s="1">
        <f t="shared" si="29"/>
        <v>30.517159331002105</v>
      </c>
      <c r="N46" s="1">
        <f t="shared" si="29"/>
        <v>-93.531489177499338</v>
      </c>
      <c r="O46" s="1">
        <f t="shared" si="29"/>
        <v>-467.28786511224808</v>
      </c>
      <c r="P46" s="1">
        <f t="shared" si="29"/>
        <v>-632.16561894852521</v>
      </c>
      <c r="Q46" s="1">
        <f t="shared" si="29"/>
        <v>-722.21041047147094</v>
      </c>
      <c r="R46" s="1">
        <f t="shared" si="29"/>
        <v>-1071.7283209582699</v>
      </c>
      <c r="S46" s="1">
        <f t="shared" si="29"/>
        <v>-1593.5514759865277</v>
      </c>
      <c r="T46" s="1">
        <f t="shared" si="29"/>
        <v>-1568.3156189545955</v>
      </c>
      <c r="U46" s="1">
        <f t="shared" si="29"/>
        <v>-1529.0528350094241</v>
      </c>
      <c r="V46" s="1">
        <f t="shared" si="29"/>
        <v>-1535.3942724970357</v>
      </c>
      <c r="W46" s="1">
        <f t="shared" si="29"/>
        <v>-1505.8458262393735</v>
      </c>
      <c r="X46" s="1">
        <f t="shared" si="29"/>
        <v>-1476.33897852273</v>
      </c>
      <c r="Y46" s="1">
        <f t="shared" si="29"/>
        <v>-1598.7160428737477</v>
      </c>
      <c r="Z46" s="1">
        <f t="shared" si="29"/>
        <v>-1510.3112591470854</v>
      </c>
      <c r="AA46" s="1">
        <f t="shared" si="29"/>
        <v>-1421.8511370323611</v>
      </c>
      <c r="AB46" s="1">
        <f t="shared" si="29"/>
        <v>-1476.3270090822439</v>
      </c>
    </row>
    <row r="47" spans="1:28" x14ac:dyDescent="0.45">
      <c r="A47" t="s">
        <v>3</v>
      </c>
      <c r="D47" s="1">
        <f t="shared" si="30"/>
        <v>13.850042800675759</v>
      </c>
      <c r="E47" s="1">
        <f t="shared" si="29"/>
        <v>897.44366124955332</v>
      </c>
      <c r="F47" s="1">
        <f t="shared" si="29"/>
        <v>888.80279874344774</v>
      </c>
      <c r="G47" s="1">
        <f t="shared" si="29"/>
        <v>760.19898768995813</v>
      </c>
      <c r="H47" s="1">
        <f t="shared" si="29"/>
        <v>672.39647258693026</v>
      </c>
      <c r="I47" s="1">
        <f t="shared" si="29"/>
        <v>-1480.1706953002404</v>
      </c>
      <c r="J47" s="1">
        <f t="shared" si="29"/>
        <v>-1729.1102859349405</v>
      </c>
      <c r="K47" s="1">
        <f t="shared" si="29"/>
        <v>-1970.2800127045134</v>
      </c>
      <c r="L47" s="1">
        <f t="shared" si="29"/>
        <v>-2108.4962822345597</v>
      </c>
      <c r="M47" s="1">
        <f t="shared" si="29"/>
        <v>-1960.1471220860556</v>
      </c>
      <c r="N47" s="1">
        <f t="shared" si="29"/>
        <v>-2009.0256372718377</v>
      </c>
      <c r="O47" s="1">
        <f t="shared" si="29"/>
        <v>-1989.3990220566448</v>
      </c>
      <c r="P47" s="1">
        <f t="shared" si="29"/>
        <v>-1624.9923042624052</v>
      </c>
      <c r="Q47" s="1">
        <f t="shared" si="29"/>
        <v>-1656.3956646955842</v>
      </c>
      <c r="R47" s="1">
        <f t="shared" si="29"/>
        <v>-1598.543247408177</v>
      </c>
      <c r="S47" s="1">
        <f t="shared" si="29"/>
        <v>-1130.3987590825559</v>
      </c>
      <c r="T47" s="1">
        <f t="shared" si="29"/>
        <v>-974.06439923217624</v>
      </c>
      <c r="U47" s="1">
        <f t="shared" si="29"/>
        <v>-882.32280342030822</v>
      </c>
      <c r="V47" s="1">
        <f t="shared" si="29"/>
        <v>-746.93785296758915</v>
      </c>
      <c r="W47" s="1">
        <f t="shared" si="29"/>
        <v>-697.35378660102788</v>
      </c>
      <c r="X47" s="1">
        <f t="shared" si="29"/>
        <v>-685.29533969654892</v>
      </c>
      <c r="Y47" s="1">
        <f t="shared" si="29"/>
        <v>-541.85841440392778</v>
      </c>
      <c r="Z47" s="1">
        <f t="shared" si="29"/>
        <v>-628.68424355448644</v>
      </c>
      <c r="AA47" s="1">
        <f t="shared" si="29"/>
        <v>-730.59809976571864</v>
      </c>
      <c r="AB47" s="1">
        <f t="shared" si="29"/>
        <v>-700.49239073214517</v>
      </c>
    </row>
    <row r="49" spans="1:28" x14ac:dyDescent="0.45">
      <c r="A49" t="s">
        <v>13</v>
      </c>
      <c r="D49">
        <v>-110</v>
      </c>
      <c r="E49">
        <v>-110</v>
      </c>
      <c r="F49">
        <v>-110</v>
      </c>
      <c r="G49">
        <v>-110</v>
      </c>
      <c r="H49">
        <v>-110</v>
      </c>
      <c r="I49">
        <v>-110</v>
      </c>
      <c r="J49">
        <v>-110</v>
      </c>
      <c r="K49">
        <v>-110</v>
      </c>
      <c r="L49">
        <v>-110</v>
      </c>
      <c r="M49">
        <v>-110</v>
      </c>
      <c r="N49">
        <v>-110</v>
      </c>
      <c r="O49">
        <v>-110</v>
      </c>
      <c r="P49">
        <v>-110</v>
      </c>
      <c r="Q49">
        <v>-110</v>
      </c>
      <c r="R49">
        <v>-110</v>
      </c>
      <c r="S49">
        <v>-110</v>
      </c>
      <c r="T49">
        <v>-110</v>
      </c>
      <c r="U49">
        <v>-110</v>
      </c>
      <c r="V49">
        <v>-110</v>
      </c>
      <c r="W49">
        <v>-110</v>
      </c>
      <c r="X49">
        <v>-110</v>
      </c>
      <c r="Y49">
        <v>-110</v>
      </c>
      <c r="Z49">
        <v>-110</v>
      </c>
      <c r="AA49">
        <v>-110</v>
      </c>
      <c r="AB49">
        <v>-110</v>
      </c>
    </row>
    <row r="51" spans="1:28" x14ac:dyDescent="0.45">
      <c r="A51" t="s">
        <v>14</v>
      </c>
      <c r="C51" t="s">
        <v>18</v>
      </c>
    </row>
    <row r="52" spans="1:28" x14ac:dyDescent="0.45">
      <c r="A52" t="s">
        <v>4</v>
      </c>
      <c r="E52">
        <v>-1000</v>
      </c>
      <c r="I52" s="1">
        <f>-H44</f>
        <v>2083.5946788716201</v>
      </c>
      <c r="J52" s="1">
        <f t="shared" ref="J52:AB52" si="31">-0.25*I44</f>
        <v>45.274498601098209</v>
      </c>
      <c r="K52" s="1">
        <f t="shared" si="31"/>
        <v>-41.219969811103546</v>
      </c>
      <c r="L52" s="1">
        <f t="shared" si="31"/>
        <v>-119.39329931635162</v>
      </c>
      <c r="M52" s="1">
        <f t="shared" si="31"/>
        <v>-210.49010857865656</v>
      </c>
      <c r="N52" s="1">
        <f t="shared" si="31"/>
        <v>-219.39665968465619</v>
      </c>
      <c r="O52" s="1">
        <f t="shared" si="31"/>
        <v>-255.71442471690722</v>
      </c>
      <c r="P52" s="1">
        <f t="shared" si="31"/>
        <v>-321.78241192993738</v>
      </c>
      <c r="Q52" s="1">
        <f t="shared" si="31"/>
        <v>-280.90917588199773</v>
      </c>
      <c r="R52" s="1">
        <f t="shared" si="31"/>
        <v>-299.75769888192463</v>
      </c>
      <c r="S52" s="1">
        <f t="shared" si="31"/>
        <v>-353.57922129051553</v>
      </c>
      <c r="T52" s="1">
        <f t="shared" si="31"/>
        <v>-360.57476331277951</v>
      </c>
      <c r="U52" s="1">
        <f t="shared" si="31"/>
        <v>-298.02575990794884</v>
      </c>
      <c r="V52" s="1">
        <f t="shared" si="31"/>
        <v>-247.88867901739764</v>
      </c>
      <c r="W52" s="1">
        <f t="shared" si="31"/>
        <v>-198.07467003325402</v>
      </c>
      <c r="X52" s="1">
        <f t="shared" si="31"/>
        <v>-160.50940394449213</v>
      </c>
      <c r="Y52" s="1">
        <f t="shared" si="31"/>
        <v>-132.1310629424797</v>
      </c>
      <c r="Z52" s="1">
        <f t="shared" si="31"/>
        <v>-111.71900759313718</v>
      </c>
      <c r="AA52" s="1">
        <f t="shared" si="31"/>
        <v>-96.819263262320987</v>
      </c>
      <c r="AB52" s="1">
        <f t="shared" si="31"/>
        <v>-85.552436840003978</v>
      </c>
    </row>
    <row r="53" spans="1:28" x14ac:dyDescent="0.45">
      <c r="A53" t="s">
        <v>0</v>
      </c>
      <c r="C53">
        <v>1</v>
      </c>
      <c r="D53">
        <f>$C53*D60</f>
        <v>60</v>
      </c>
      <c r="E53">
        <f t="shared" ref="E53:AB53" si="32">$C53*E60</f>
        <v>60</v>
      </c>
      <c r="F53">
        <f t="shared" si="32"/>
        <v>60</v>
      </c>
      <c r="G53">
        <f t="shared" si="32"/>
        <v>25</v>
      </c>
      <c r="H53">
        <f t="shared" si="32"/>
        <v>25</v>
      </c>
      <c r="I53">
        <f t="shared" si="32"/>
        <v>25</v>
      </c>
      <c r="J53">
        <f t="shared" si="32"/>
        <v>25</v>
      </c>
      <c r="K53">
        <f t="shared" si="32"/>
        <v>25</v>
      </c>
      <c r="L53">
        <f t="shared" si="32"/>
        <v>25</v>
      </c>
      <c r="M53">
        <f t="shared" si="32"/>
        <v>25</v>
      </c>
      <c r="N53">
        <f t="shared" si="32"/>
        <v>25</v>
      </c>
      <c r="O53">
        <f t="shared" si="32"/>
        <v>25</v>
      </c>
      <c r="P53">
        <f t="shared" si="32"/>
        <v>25</v>
      </c>
      <c r="Q53">
        <f t="shared" si="32"/>
        <v>25</v>
      </c>
      <c r="R53">
        <f t="shared" si="32"/>
        <v>-12</v>
      </c>
      <c r="S53">
        <f t="shared" si="32"/>
        <v>-12</v>
      </c>
      <c r="T53">
        <f t="shared" si="32"/>
        <v>-12</v>
      </c>
      <c r="U53">
        <f t="shared" si="32"/>
        <v>-12</v>
      </c>
      <c r="V53">
        <f t="shared" si="32"/>
        <v>-12</v>
      </c>
      <c r="W53">
        <f t="shared" si="32"/>
        <v>-12</v>
      </c>
      <c r="X53">
        <f t="shared" si="32"/>
        <v>-12</v>
      </c>
      <c r="Y53">
        <f t="shared" si="32"/>
        <v>-12</v>
      </c>
      <c r="Z53">
        <f t="shared" si="32"/>
        <v>-12</v>
      </c>
      <c r="AA53">
        <f t="shared" si="32"/>
        <v>-12</v>
      </c>
      <c r="AB53">
        <f t="shared" si="32"/>
        <v>-12</v>
      </c>
    </row>
    <row r="54" spans="1:28" x14ac:dyDescent="0.45">
      <c r="A54" t="s">
        <v>1</v>
      </c>
      <c r="C54">
        <v>1</v>
      </c>
      <c r="D54" s="1">
        <f>$C54*D62</f>
        <v>78.310654851565772</v>
      </c>
      <c r="E54" s="1">
        <f t="shared" ref="E54:AB54" si="33">$C54*E62</f>
        <v>78.310654851565772</v>
      </c>
      <c r="F54" s="1">
        <f t="shared" si="33"/>
        <v>-37.374145102423938</v>
      </c>
      <c r="G54" s="1">
        <f t="shared" si="33"/>
        <v>119.24716460070755</v>
      </c>
      <c r="H54" s="1">
        <f t="shared" si="33"/>
        <v>73.302998234886132</v>
      </c>
      <c r="I54" s="1">
        <f t="shared" si="33"/>
        <v>73.302998234886132</v>
      </c>
      <c r="J54" s="1">
        <f t="shared" si="33"/>
        <v>-42.651924800474362</v>
      </c>
      <c r="K54" s="1">
        <f t="shared" si="33"/>
        <v>44.473755901275211</v>
      </c>
      <c r="L54" s="1">
        <f t="shared" si="33"/>
        <v>44.473755901275211</v>
      </c>
      <c r="M54" s="1">
        <f t="shared" si="33"/>
        <v>-198.80305107331785</v>
      </c>
      <c r="N54" s="1">
        <f t="shared" si="33"/>
        <v>32.573709852470756</v>
      </c>
      <c r="O54" s="1">
        <f t="shared" si="33"/>
        <v>32.573709852470756</v>
      </c>
      <c r="P54" s="1">
        <f t="shared" si="33"/>
        <v>-317.05393467901081</v>
      </c>
      <c r="Q54" s="1">
        <f t="shared" si="33"/>
        <v>80.370805910142366</v>
      </c>
      <c r="R54" s="1">
        <f t="shared" si="33"/>
        <v>80.370805910142366</v>
      </c>
      <c r="S54" s="1">
        <f t="shared" si="33"/>
        <v>-300.9358426408304</v>
      </c>
      <c r="T54" s="1">
        <f t="shared" si="33"/>
        <v>112.58089292826639</v>
      </c>
      <c r="U54" s="1">
        <f t="shared" si="33"/>
        <v>112.58089292826639</v>
      </c>
      <c r="V54" s="1">
        <f t="shared" si="33"/>
        <v>9.3956101688627029</v>
      </c>
      <c r="W54" s="1">
        <f t="shared" si="33"/>
        <v>45.618210319749778</v>
      </c>
      <c r="X54" s="1">
        <f t="shared" si="33"/>
        <v>45.618210319749778</v>
      </c>
      <c r="Y54" s="1">
        <f t="shared" si="33"/>
        <v>-111.9181548097169</v>
      </c>
      <c r="Z54" s="1">
        <f t="shared" si="33"/>
        <v>98.952553608669334</v>
      </c>
      <c r="AA54" s="1">
        <f t="shared" si="33"/>
        <v>98.952553608669334</v>
      </c>
      <c r="AB54" s="1">
        <f t="shared" si="33"/>
        <v>-44.625771675534693</v>
      </c>
    </row>
    <row r="55" spans="1:28" x14ac:dyDescent="0.45">
      <c r="A55" t="s">
        <v>3</v>
      </c>
      <c r="D55" s="1">
        <f>-SUM(D52:D54)</f>
        <v>-138.31065485156577</v>
      </c>
      <c r="E55" s="1">
        <f t="shared" ref="E55:AB55" si="34">-SUM(E52:E54)</f>
        <v>861.6893451484342</v>
      </c>
      <c r="F55" s="1">
        <f t="shared" si="34"/>
        <v>-22.625854897576062</v>
      </c>
      <c r="G55" s="1">
        <f t="shared" si="34"/>
        <v>-144.24716460070755</v>
      </c>
      <c r="H55" s="1">
        <f t="shared" si="34"/>
        <v>-98.302998234886132</v>
      </c>
      <c r="I55" s="1">
        <f t="shared" si="34"/>
        <v>-2181.8976771065063</v>
      </c>
      <c r="J55" s="1">
        <f t="shared" si="34"/>
        <v>-27.62257380062384</v>
      </c>
      <c r="K55" s="1">
        <f t="shared" si="34"/>
        <v>-28.253786090171666</v>
      </c>
      <c r="L55" s="1">
        <f t="shared" si="34"/>
        <v>49.919543415076404</v>
      </c>
      <c r="M55" s="1">
        <f t="shared" si="34"/>
        <v>384.29315965197441</v>
      </c>
      <c r="N55" s="1">
        <f t="shared" si="34"/>
        <v>161.82294983218543</v>
      </c>
      <c r="O55" s="1">
        <f t="shared" si="34"/>
        <v>198.14071486443646</v>
      </c>
      <c r="P55" s="1">
        <f t="shared" si="34"/>
        <v>613.83634660894813</v>
      </c>
      <c r="Q55" s="1">
        <f t="shared" si="34"/>
        <v>175.53836997185536</v>
      </c>
      <c r="R55" s="1">
        <f t="shared" si="34"/>
        <v>231.38689297178226</v>
      </c>
      <c r="S55" s="1">
        <f t="shared" si="34"/>
        <v>666.51506393134594</v>
      </c>
      <c r="T55" s="1">
        <f t="shared" si="34"/>
        <v>259.99387038451312</v>
      </c>
      <c r="U55" s="1">
        <f t="shared" si="34"/>
        <v>197.44486697968244</v>
      </c>
      <c r="V55" s="1">
        <f t="shared" si="34"/>
        <v>250.49306884853493</v>
      </c>
      <c r="W55" s="1">
        <f t="shared" si="34"/>
        <v>164.45645971350424</v>
      </c>
      <c r="X55" s="1">
        <f t="shared" si="34"/>
        <v>126.89119362474236</v>
      </c>
      <c r="Y55" s="1">
        <f t="shared" si="34"/>
        <v>256.04921775219657</v>
      </c>
      <c r="Z55" s="1">
        <f t="shared" si="34"/>
        <v>24.766453984467844</v>
      </c>
      <c r="AA55" s="1">
        <f t="shared" si="34"/>
        <v>9.8667096536516539</v>
      </c>
      <c r="AB55" s="1">
        <f t="shared" si="34"/>
        <v>142.17820851553867</v>
      </c>
    </row>
    <row r="59" spans="1:28" x14ac:dyDescent="0.45">
      <c r="A59" t="s">
        <v>17</v>
      </c>
    </row>
    <row r="60" spans="1:28" x14ac:dyDescent="0.45">
      <c r="A60" t="s">
        <v>0</v>
      </c>
      <c r="D60">
        <v>60</v>
      </c>
      <c r="E60">
        <v>60</v>
      </c>
      <c r="F60">
        <v>60</v>
      </c>
      <c r="G60">
        <v>25</v>
      </c>
      <c r="H60">
        <v>25</v>
      </c>
      <c r="I60">
        <v>25</v>
      </c>
      <c r="J60">
        <v>25</v>
      </c>
      <c r="K60">
        <v>25</v>
      </c>
      <c r="L60">
        <v>25</v>
      </c>
      <c r="M60">
        <v>25</v>
      </c>
      <c r="N60">
        <v>25</v>
      </c>
      <c r="O60">
        <v>25</v>
      </c>
      <c r="P60">
        <v>25</v>
      </c>
      <c r="Q60">
        <v>25</v>
      </c>
      <c r="R60">
        <v>-12</v>
      </c>
      <c r="S60">
        <v>-12</v>
      </c>
      <c r="T60">
        <v>-12</v>
      </c>
      <c r="U60">
        <v>-12</v>
      </c>
      <c r="V60">
        <v>-12</v>
      </c>
      <c r="W60">
        <v>-12</v>
      </c>
      <c r="X60">
        <v>-12</v>
      </c>
      <c r="Y60">
        <v>-12</v>
      </c>
      <c r="Z60">
        <v>-12</v>
      </c>
      <c r="AA60">
        <v>-12</v>
      </c>
      <c r="AB60">
        <v>-12</v>
      </c>
    </row>
    <row r="61" spans="1:28" ht="14.65" hidden="1" thickBot="1" x14ac:dyDescent="0.5">
      <c r="A61" t="s">
        <v>20</v>
      </c>
      <c r="D61" s="11">
        <v>-78.310654851565772</v>
      </c>
      <c r="E61" s="11">
        <v>-78.310654851565772</v>
      </c>
      <c r="F61" s="11">
        <v>37.374145102423938</v>
      </c>
      <c r="G61" s="12">
        <v>-119.24716460070755</v>
      </c>
      <c r="H61" s="13">
        <v>-73.302998234886132</v>
      </c>
      <c r="I61" s="13">
        <v>-73.302998234886132</v>
      </c>
      <c r="J61" s="13">
        <v>42.651924800474362</v>
      </c>
      <c r="K61" s="13">
        <v>-44.473755901275211</v>
      </c>
      <c r="L61" s="13">
        <v>-44.473755901275211</v>
      </c>
      <c r="M61" s="13">
        <v>198.80305107331785</v>
      </c>
      <c r="N61" s="13">
        <v>-32.573709852470756</v>
      </c>
      <c r="O61" s="13">
        <v>-32.573709852470756</v>
      </c>
      <c r="P61" s="13">
        <v>317.05393467901081</v>
      </c>
      <c r="Q61" s="13">
        <v>-80.370805910142366</v>
      </c>
      <c r="R61" s="13">
        <v>-80.370805910142366</v>
      </c>
      <c r="S61" s="13">
        <v>300.9358426408304</v>
      </c>
      <c r="T61" s="14">
        <v>-112.58089292826639</v>
      </c>
      <c r="U61" s="14">
        <v>-112.58089292826639</v>
      </c>
      <c r="V61" s="14">
        <v>-9.3956101688627029</v>
      </c>
      <c r="W61" s="14">
        <v>-45.618210319749778</v>
      </c>
      <c r="X61" s="14">
        <v>-45.618210319749778</v>
      </c>
      <c r="Y61" s="14">
        <v>111.9181548097169</v>
      </c>
      <c r="Z61" s="14">
        <v>-98.952553608669334</v>
      </c>
      <c r="AA61" s="14">
        <v>-98.952553608669334</v>
      </c>
      <c r="AB61" s="14">
        <v>44.625771675534693</v>
      </c>
    </row>
    <row r="62" spans="1:28" x14ac:dyDescent="0.45">
      <c r="A62" t="s">
        <v>19</v>
      </c>
      <c r="D62" s="1">
        <f>D61*-1</f>
        <v>78.310654851565772</v>
      </c>
      <c r="E62" s="1">
        <f t="shared" ref="E62:AB62" si="35">E61*-1</f>
        <v>78.310654851565772</v>
      </c>
      <c r="F62" s="1">
        <f t="shared" si="35"/>
        <v>-37.374145102423938</v>
      </c>
      <c r="G62" s="1">
        <f t="shared" si="35"/>
        <v>119.24716460070755</v>
      </c>
      <c r="H62" s="1">
        <f t="shared" si="35"/>
        <v>73.302998234886132</v>
      </c>
      <c r="I62" s="1">
        <f t="shared" si="35"/>
        <v>73.302998234886132</v>
      </c>
      <c r="J62" s="1">
        <f t="shared" si="35"/>
        <v>-42.651924800474362</v>
      </c>
      <c r="K62" s="1">
        <f t="shared" si="35"/>
        <v>44.473755901275211</v>
      </c>
      <c r="L62" s="1">
        <f t="shared" si="35"/>
        <v>44.473755901275211</v>
      </c>
      <c r="M62" s="1">
        <f t="shared" si="35"/>
        <v>-198.80305107331785</v>
      </c>
      <c r="N62" s="1">
        <f t="shared" si="35"/>
        <v>32.573709852470756</v>
      </c>
      <c r="O62" s="1">
        <f t="shared" si="35"/>
        <v>32.573709852470756</v>
      </c>
      <c r="P62" s="1">
        <f t="shared" si="35"/>
        <v>-317.05393467901081</v>
      </c>
      <c r="Q62" s="1">
        <f t="shared" si="35"/>
        <v>80.370805910142366</v>
      </c>
      <c r="R62" s="1">
        <f t="shared" si="35"/>
        <v>80.370805910142366</v>
      </c>
      <c r="S62" s="1">
        <f t="shared" si="35"/>
        <v>-300.9358426408304</v>
      </c>
      <c r="T62" s="1">
        <f t="shared" si="35"/>
        <v>112.58089292826639</v>
      </c>
      <c r="U62" s="1">
        <f t="shared" si="35"/>
        <v>112.58089292826639</v>
      </c>
      <c r="V62" s="1">
        <f t="shared" si="35"/>
        <v>9.3956101688627029</v>
      </c>
      <c r="W62" s="1">
        <f t="shared" si="35"/>
        <v>45.618210319749778</v>
      </c>
      <c r="X62" s="1">
        <f t="shared" si="35"/>
        <v>45.618210319749778</v>
      </c>
      <c r="Y62" s="1">
        <f t="shared" si="35"/>
        <v>-111.9181548097169</v>
      </c>
      <c r="Z62" s="1">
        <f t="shared" si="35"/>
        <v>98.952553608669334</v>
      </c>
      <c r="AA62" s="1">
        <f t="shared" si="35"/>
        <v>98.952553608669334</v>
      </c>
      <c r="AB62" s="1">
        <f t="shared" si="35"/>
        <v>-44.625771675534693</v>
      </c>
    </row>
    <row r="65" spans="1:28" x14ac:dyDescent="0.45">
      <c r="A65" t="s">
        <v>21</v>
      </c>
      <c r="D65">
        <v>0.08</v>
      </c>
      <c r="E65">
        <v>0.08</v>
      </c>
      <c r="F65">
        <v>0.08</v>
      </c>
      <c r="G65">
        <v>0.08</v>
      </c>
      <c r="H65">
        <v>0.08</v>
      </c>
      <c r="I65">
        <v>0.08</v>
      </c>
      <c r="J65">
        <v>0.08</v>
      </c>
      <c r="K65">
        <v>0.08</v>
      </c>
      <c r="L65">
        <v>0.08</v>
      </c>
      <c r="M65">
        <v>0.08</v>
      </c>
      <c r="N65">
        <v>0.08</v>
      </c>
      <c r="O65">
        <v>0.08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</row>
    <row r="66" spans="1:28" x14ac:dyDescent="0.45">
      <c r="A66" t="s">
        <v>22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</row>
    <row r="67" spans="1:28" ht="14.65" thickBot="1" x14ac:dyDescent="0.5"/>
    <row r="68" spans="1:28" ht="14.65" thickBot="1" x14ac:dyDescent="0.5">
      <c r="A68" t="s">
        <v>23</v>
      </c>
      <c r="D68" s="16">
        <v>6698</v>
      </c>
      <c r="E68" s="16">
        <v>6740</v>
      </c>
      <c r="F68" s="16">
        <v>6728.1663169229223</v>
      </c>
      <c r="G68" s="17">
        <v>6859.5834883838652</v>
      </c>
      <c r="H68" s="17">
        <v>6992.1357685664734</v>
      </c>
      <c r="I68" s="17">
        <v>7011.7650691064537</v>
      </c>
      <c r="J68" s="17">
        <v>7116.8025671407895</v>
      </c>
      <c r="K68" s="17">
        <v>7222.7473208921319</v>
      </c>
      <c r="L68" s="17">
        <v>7070.1255793360697</v>
      </c>
      <c r="M68" s="17">
        <v>7163.7671170771082</v>
      </c>
      <c r="N68" s="17">
        <v>7258.2174785435272</v>
      </c>
      <c r="O68" s="17">
        <v>7035.1006546464487</v>
      </c>
      <c r="P68" s="17">
        <v>7176.2367625495781</v>
      </c>
      <c r="Q68" s="17">
        <v>7318.5919259630491</v>
      </c>
      <c r="R68" s="17">
        <v>7135</v>
      </c>
      <c r="S68" s="10">
        <f>R68+S54</f>
        <v>6834.0641573591693</v>
      </c>
      <c r="T68" s="10">
        <f t="shared" ref="T68:AB68" si="36">S68+T54</f>
        <v>6946.6450502874359</v>
      </c>
      <c r="U68" s="10">
        <f t="shared" si="36"/>
        <v>7059.2259432157025</v>
      </c>
      <c r="V68" s="10">
        <f t="shared" si="36"/>
        <v>7068.6215533845652</v>
      </c>
      <c r="W68" s="10">
        <f t="shared" si="36"/>
        <v>7114.239763704315</v>
      </c>
      <c r="X68" s="10">
        <f t="shared" si="36"/>
        <v>7159.8579740240648</v>
      </c>
      <c r="Y68" s="10">
        <f t="shared" si="36"/>
        <v>7047.9398192143481</v>
      </c>
      <c r="Z68" s="10">
        <f t="shared" si="36"/>
        <v>7146.8923728230175</v>
      </c>
      <c r="AA68" s="10">
        <f t="shared" si="36"/>
        <v>7245.8449264316869</v>
      </c>
      <c r="AB68" s="10">
        <f t="shared" si="36"/>
        <v>7201.2191547561524</v>
      </c>
    </row>
    <row r="69" spans="1:28" x14ac:dyDescent="0.45">
      <c r="A69" t="s">
        <v>24</v>
      </c>
      <c r="E69" s="8">
        <f>E68/(E62+D68)-1</f>
        <v>-5.358469630604823E-3</v>
      </c>
      <c r="F69" s="8">
        <f t="shared" ref="F69:AB69" si="37">F68/(F62+E68)-1</f>
        <v>3.8105158453212162E-3</v>
      </c>
      <c r="G69" s="8">
        <f t="shared" si="37"/>
        <v>1.7773144404193975E-3</v>
      </c>
      <c r="H69" s="8">
        <f t="shared" si="37"/>
        <v>8.5461203009857822E-3</v>
      </c>
      <c r="I69" s="8">
        <f t="shared" si="37"/>
        <v>-7.5966545697210286E-3</v>
      </c>
      <c r="J69" s="8">
        <f t="shared" si="37"/>
        <v>2.1191996711300121E-2</v>
      </c>
      <c r="K69" s="8">
        <f t="shared" si="37"/>
        <v>8.5838047684709817E-3</v>
      </c>
      <c r="L69" s="8">
        <f t="shared" si="37"/>
        <v>-2.7121164386580632E-2</v>
      </c>
      <c r="M69" s="8">
        <f t="shared" si="37"/>
        <v>4.2560160378368073E-2</v>
      </c>
      <c r="N69" s="8">
        <f t="shared" si="37"/>
        <v>8.5983492308199239E-3</v>
      </c>
      <c r="O69" s="8">
        <f t="shared" si="37"/>
        <v>-3.5070341084038392E-2</v>
      </c>
      <c r="P69" s="8">
        <f t="shared" si="37"/>
        <v>6.8202866351063651E-2</v>
      </c>
      <c r="Q69" s="8">
        <f t="shared" si="37"/>
        <v>8.541781668439441E-3</v>
      </c>
      <c r="R69" s="8">
        <f t="shared" si="37"/>
        <v>-3.5675640145624077E-2</v>
      </c>
      <c r="S69" s="8">
        <f t="shared" si="37"/>
        <v>0</v>
      </c>
      <c r="T69" s="8">
        <f t="shared" si="37"/>
        <v>0</v>
      </c>
      <c r="U69" s="8">
        <f t="shared" si="37"/>
        <v>0</v>
      </c>
      <c r="V69" s="8">
        <f t="shared" si="37"/>
        <v>0</v>
      </c>
      <c r="W69" s="8">
        <f t="shared" si="37"/>
        <v>0</v>
      </c>
      <c r="X69" s="8">
        <f t="shared" si="37"/>
        <v>0</v>
      </c>
      <c r="Y69" s="8">
        <f t="shared" si="37"/>
        <v>0</v>
      </c>
      <c r="Z69" s="8">
        <f t="shared" si="37"/>
        <v>0</v>
      </c>
      <c r="AA69" s="8">
        <f t="shared" si="37"/>
        <v>0</v>
      </c>
      <c r="AB69" s="8">
        <f t="shared" si="37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D3BD-514B-4EFA-A8DA-C406A6567D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2020-03-29T14:54:32Z</dcterms:created>
  <dcterms:modified xsi:type="dcterms:W3CDTF">2020-03-30T18:52:42Z</dcterms:modified>
</cp:coreProperties>
</file>