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<sst xmlns="http://schemas.openxmlformats.org/spreadsheetml/2006/main" count="31" uniqueCount="22">
  <si>
    <t>ticker</t>
  </si>
  <si>
    <t>entry</t>
  </si>
  <si>
    <t>shares</t>
  </si>
  <si>
    <t>value</t>
  </si>
  <si>
    <t>close</t>
  </si>
  <si>
    <t>country</t>
  </si>
  <si>
    <t>return</t>
  </si>
  <si>
    <t>chg</t>
  </si>
  <si>
    <t>priceChange</t>
  </si>
  <si>
    <t>META</t>
  </si>
  <si>
    <t>USA</t>
  </si>
  <si>
    <t>ADBE</t>
  </si>
  <si>
    <t>RBLX</t>
  </si>
  <si>
    <t>BABA</t>
  </si>
  <si>
    <t>CHINA</t>
  </si>
  <si>
    <t>TCEHY</t>
  </si>
  <si>
    <t>BIDU</t>
  </si>
  <si>
    <t>AMZN</t>
  </si>
  <si>
    <t>DIS</t>
  </si>
  <si>
    <t>RIVN</t>
  </si>
  <si>
    <t>GOOGL</t>
  </si>
  <si>
    <t>MSFT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</si>
</sst>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>
      <c r="A2" s="1" t="s">
        <v>9</v>
      </c>
      <c r="B2" s="1">
        <v>94.38</v>
      </c>
      <c r="C2" s="1">
        <v>15.0</v>
      </c>
      <c r="D2" s="1">
        <f t="shared" ref="D2:D12" si="1">C2*B2</f>
        <v>1415.7</v>
      </c>
      <c r="E2" s="3">
        <f>IFERROR(__xludf.DUMMYFUNCTION("GOOGLEFINANCE(A2)"),529.32)</f>
        <v>529.32</v>
      </c>
      <c r="F2" s="1" t="s">
        <v>10</v>
      </c>
      <c r="G2" s="4">
        <f t="shared" ref="G2:G12" si="2">(E2/B2)-1</f>
        <v>4.608391608</v>
      </c>
      <c r="H2" s="3">
        <f>IFERROR(__xludf.DUMMYFUNCTION("GOOGLEFINANCE(A2,""changepct"")"),-1.96)</f>
        <v>-1.96</v>
      </c>
      <c r="I2" s="3">
        <f>IFERROR(__xludf.DUMMYFUNCTION("GOOGLEFINANCE(A2,""change"")"),-10.59)</f>
        <v>-10.59</v>
      </c>
      <c r="J2" s="4"/>
    </row>
    <row r="3">
      <c r="A3" s="1" t="s">
        <v>11</v>
      </c>
      <c r="B3" s="1">
        <v>348.93</v>
      </c>
      <c r="C3" s="1">
        <v>4.0</v>
      </c>
      <c r="D3" s="1">
        <f t="shared" si="1"/>
        <v>1395.72</v>
      </c>
      <c r="E3" s="3">
        <f>IFERROR(__xludf.DUMMYFUNCTION("GOOGLEFINANCE(A3)"),575.4)</f>
        <v>575.4</v>
      </c>
      <c r="F3" s="1" t="s">
        <v>10</v>
      </c>
      <c r="G3" s="4">
        <f t="shared" si="2"/>
        <v>0.649041355</v>
      </c>
      <c r="H3" s="3">
        <f>IFERROR(__xludf.DUMMYFUNCTION("GOOGLEFINANCE(A3,""changepct"")"),-0.51)</f>
        <v>-0.51</v>
      </c>
      <c r="I3" s="3">
        <f>IFERROR(__xludf.DUMMYFUNCTION("GOOGLEFINANCE(A3,""change"")"),-2.94)</f>
        <v>-2.94</v>
      </c>
      <c r="J3" s="4"/>
    </row>
    <row r="4">
      <c r="A4" s="1" t="s">
        <v>12</v>
      </c>
      <c r="B4" s="1">
        <v>35.68</v>
      </c>
      <c r="C4" s="1">
        <v>35.0</v>
      </c>
      <c r="D4" s="1">
        <f t="shared" si="1"/>
        <v>1248.8</v>
      </c>
      <c r="E4" s="3">
        <f>IFERROR(__xludf.DUMMYFUNCTION("GOOGLEFINANCE(A4)"),39.82)</f>
        <v>39.82</v>
      </c>
      <c r="F4" s="1" t="s">
        <v>10</v>
      </c>
      <c r="G4" s="4">
        <f t="shared" si="2"/>
        <v>0.1160313901</v>
      </c>
      <c r="H4" s="3">
        <f>IFERROR(__xludf.DUMMYFUNCTION("GOOGLEFINANCE(A4,""changepct"")"),2.95)</f>
        <v>2.95</v>
      </c>
      <c r="I4" s="3">
        <f>IFERROR(__xludf.DUMMYFUNCTION("GOOGLEFINANCE(A4,""change"")"),1.14)</f>
        <v>1.14</v>
      </c>
      <c r="J4" s="4"/>
    </row>
    <row r="5">
      <c r="A5" s="1" t="s">
        <v>13</v>
      </c>
      <c r="B5" s="1">
        <v>96.84</v>
      </c>
      <c r="C5" s="1">
        <v>10.0</v>
      </c>
      <c r="D5" s="1">
        <f t="shared" si="1"/>
        <v>968.4</v>
      </c>
      <c r="E5" s="3">
        <f>IFERROR(__xludf.DUMMYFUNCTION("GOOGLEFINANCE(A5)"),73.5)</f>
        <v>73.5</v>
      </c>
      <c r="F5" s="1" t="s">
        <v>14</v>
      </c>
      <c r="G5" s="4">
        <f t="shared" si="2"/>
        <v>-0.241016109</v>
      </c>
      <c r="H5" s="3">
        <f>IFERROR(__xludf.DUMMYFUNCTION("GOOGLEFINANCE(A5,""changepct"")"),-1.37)</f>
        <v>-1.37</v>
      </c>
      <c r="I5" s="3">
        <f>IFERROR(__xludf.DUMMYFUNCTION("GOOGLEFINANCE(A5,""change"")"),-1.02)</f>
        <v>-1.02</v>
      </c>
      <c r="J5" s="4"/>
    </row>
    <row r="6">
      <c r="A6" s="1" t="s">
        <v>15</v>
      </c>
      <c r="B6" s="1">
        <v>47.95</v>
      </c>
      <c r="C6" s="1">
        <v>25.0</v>
      </c>
      <c r="D6" s="1">
        <f t="shared" si="1"/>
        <v>1198.75</v>
      </c>
      <c r="E6" s="3">
        <f>IFERROR(__xludf.DUMMYFUNCTION("GOOGLEFINANCE(A6)"),48.34)</f>
        <v>48.34</v>
      </c>
      <c r="F6" s="1" t="s">
        <v>14</v>
      </c>
      <c r="G6" s="4">
        <f t="shared" si="2"/>
        <v>0.008133472367</v>
      </c>
      <c r="H6" s="3">
        <f>IFERROR(__xludf.DUMMYFUNCTION("GOOGLEFINANCE(A6,""changepct"")"),-0.21)</f>
        <v>-0.21</v>
      </c>
      <c r="I6" s="3">
        <f>IFERROR(__xludf.DUMMYFUNCTION("GOOGLEFINANCE(A6,""change"")"),-0.1)</f>
        <v>-0.1</v>
      </c>
      <c r="J6" s="4"/>
    </row>
    <row r="7">
      <c r="A7" s="1" t="s">
        <v>16</v>
      </c>
      <c r="B7" s="1">
        <v>121.88</v>
      </c>
      <c r="C7" s="1">
        <v>8.0</v>
      </c>
      <c r="D7" s="1">
        <f t="shared" si="1"/>
        <v>975.04</v>
      </c>
      <c r="E7" s="3">
        <f>IFERROR(__xludf.DUMMYFUNCTION("GOOGLEFINANCE(A7)"),87.95)</f>
        <v>87.95</v>
      </c>
      <c r="F7" s="1" t="s">
        <v>14</v>
      </c>
      <c r="G7" s="4">
        <f t="shared" si="2"/>
        <v>-0.2783885789</v>
      </c>
      <c r="H7" s="3">
        <f>IFERROR(__xludf.DUMMYFUNCTION("GOOGLEFINANCE(A7,""changepct"")"),-1.15)</f>
        <v>-1.15</v>
      </c>
      <c r="I7" s="3">
        <f>IFERROR(__xludf.DUMMYFUNCTION("GOOGLEFINANCE(A7,""change"")"),-1.02)</f>
        <v>-1.02</v>
      </c>
      <c r="J7" s="4"/>
    </row>
    <row r="8">
      <c r="A8" s="1" t="s">
        <v>17</v>
      </c>
      <c r="B8" s="1">
        <v>109.82</v>
      </c>
      <c r="C8" s="1">
        <v>10.0</v>
      </c>
      <c r="D8" s="1">
        <f t="shared" si="1"/>
        <v>1098.2</v>
      </c>
      <c r="E8" s="3">
        <f>IFERROR(__xludf.DUMMYFUNCTION("GOOGLEFINANCE(A8)"),199.29)</f>
        <v>199.29</v>
      </c>
      <c r="F8" s="1" t="s">
        <v>10</v>
      </c>
      <c r="G8" s="4">
        <f t="shared" si="2"/>
        <v>0.8146967765</v>
      </c>
      <c r="H8" s="3">
        <f>IFERROR(__xludf.DUMMYFUNCTION("GOOGLEFINANCE(A8,""changepct"")"),-0.36)</f>
        <v>-0.36</v>
      </c>
      <c r="I8" s="3">
        <f>IFERROR(__xludf.DUMMYFUNCTION("GOOGLEFINANCE(A8,""change"")"),-0.71)</f>
        <v>-0.71</v>
      </c>
      <c r="J8" s="4"/>
    </row>
    <row r="9">
      <c r="A9" s="1" t="s">
        <v>18</v>
      </c>
      <c r="B9" s="1">
        <v>89.29</v>
      </c>
      <c r="C9" s="1">
        <v>12.0</v>
      </c>
      <c r="D9" s="1">
        <f t="shared" si="1"/>
        <v>1071.48</v>
      </c>
      <c r="E9" s="3">
        <f>IFERROR(__xludf.DUMMYFUNCTION("GOOGLEFINANCE(A9)"),97.37)</f>
        <v>97.37</v>
      </c>
      <c r="F9" s="1" t="s">
        <v>10</v>
      </c>
      <c r="G9" s="4">
        <f t="shared" si="2"/>
        <v>0.0904916564</v>
      </c>
      <c r="H9" s="3">
        <f>IFERROR(__xludf.DUMMYFUNCTION("GOOGLEFINANCE(A9,""changepct"")"),-0.17)</f>
        <v>-0.17</v>
      </c>
      <c r="I9" s="3">
        <f>IFERROR(__xludf.DUMMYFUNCTION("GOOGLEFINANCE(A9,""change"")"),-0.17)</f>
        <v>-0.17</v>
      </c>
      <c r="J9" s="4"/>
    </row>
    <row r="10">
      <c r="A10" s="1" t="s">
        <v>19</v>
      </c>
      <c r="B10" s="1">
        <v>16.64</v>
      </c>
      <c r="C10" s="1">
        <v>40.0</v>
      </c>
      <c r="D10" s="1">
        <f t="shared" si="1"/>
        <v>665.6</v>
      </c>
      <c r="E10" s="3">
        <f>IFERROR(__xludf.DUMMYFUNCTION("GOOGLEFINANCE(A10)"),15.49)</f>
        <v>15.49</v>
      </c>
      <c r="F10" s="1" t="s">
        <v>10</v>
      </c>
      <c r="G10" s="4">
        <f t="shared" si="2"/>
        <v>-0.06911057692</v>
      </c>
      <c r="H10" s="3">
        <f>IFERROR(__xludf.DUMMYFUNCTION("GOOGLEFINANCE(A10,""changepct"")"),4.73)</f>
        <v>4.73</v>
      </c>
      <c r="I10" s="3">
        <f>IFERROR(__xludf.DUMMYFUNCTION("GOOGLEFINANCE(A10,""change"")"),0.7)</f>
        <v>0.7</v>
      </c>
      <c r="J10" s="4"/>
    </row>
    <row r="11">
      <c r="A11" s="1" t="s">
        <v>20</v>
      </c>
      <c r="B11" s="1">
        <v>102.44</v>
      </c>
      <c r="C11" s="1">
        <v>10.0</v>
      </c>
      <c r="D11" s="1">
        <f t="shared" si="1"/>
        <v>1024.4</v>
      </c>
      <c r="E11" s="3">
        <f>IFERROR(__xludf.DUMMYFUNCTION("GOOGLEFINANCE(A11)"),189.03)</f>
        <v>189.03</v>
      </c>
      <c r="F11" s="1" t="s">
        <v>10</v>
      </c>
      <c r="G11" s="4">
        <f t="shared" si="2"/>
        <v>0.8452752831</v>
      </c>
      <c r="H11" s="3">
        <f>IFERROR(__xludf.DUMMYFUNCTION("GOOGLEFINANCE(A11,""changepct"")"),-0.82)</f>
        <v>-0.82</v>
      </c>
      <c r="I11" s="3">
        <f>IFERROR(__xludf.DUMMYFUNCTION("GOOGLEFINANCE(A11,""change"")"),-1.57)</f>
        <v>-1.57</v>
      </c>
      <c r="J11" s="4"/>
    </row>
    <row r="12">
      <c r="A12" s="1" t="s">
        <v>21</v>
      </c>
      <c r="B12" s="1">
        <v>237.0</v>
      </c>
      <c r="C12" s="1">
        <v>6.0</v>
      </c>
      <c r="D12" s="1">
        <f t="shared" si="1"/>
        <v>1422</v>
      </c>
      <c r="E12" s="3">
        <f>IFERROR(__xludf.DUMMYFUNCTION("GOOGLEFINANCE(A12)"),466.24)</f>
        <v>466.24</v>
      </c>
      <c r="F12" s="1" t="s">
        <v>10</v>
      </c>
      <c r="G12" s="4">
        <f t="shared" si="2"/>
        <v>0.967257384</v>
      </c>
      <c r="H12" s="3">
        <f>IFERROR(__xludf.DUMMYFUNCTION("GOOGLEFINANCE(A12,""changepct"")"),-0.28)</f>
        <v>-0.28</v>
      </c>
      <c r="I12" s="3">
        <f>IFERROR(__xludf.DUMMYFUNCTION("GOOGLEFINANCE(A12,""change"")"),-1.32)</f>
        <v>-1.32</v>
      </c>
      <c r="J12" s="4"/>
    </row>
    <row r="13">
      <c r="G13" s="4"/>
      <c r="I13" s="5"/>
    </row>
    <row r="14">
      <c r="G14" s="4"/>
    </row>
    <row r="15">
      <c r="G15" s="4"/>
    </row>
    <row r="16">
      <c r="G16" s="4"/>
    </row>
    <row r="17">
      <c r="G17" s="4"/>
    </row>
    <row r="18"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G34" s="4"/>
    </row>
    <row r="35">
      <c r="G35" s="4"/>
    </row>
    <row r="36">
      <c r="G36" s="4"/>
    </row>
    <row r="37">
      <c r="G37" s="4"/>
    </row>
    <row r="38">
      <c r="G38" s="4"/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</sheetData>
  <drawing r:id="rId1"/>
</worksheet>
</file>