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2435" windowHeight="73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83" i="1"/>
  <c r="D89"/>
  <c r="D88"/>
  <c r="D87"/>
  <c r="D86"/>
  <c r="D85"/>
  <c r="D84"/>
  <c r="D82"/>
  <c r="D81"/>
  <c r="D80"/>
  <c r="D79"/>
  <c r="D78"/>
  <c r="D77"/>
  <c r="B89"/>
  <c r="B88"/>
  <c r="B87"/>
  <c r="B86"/>
  <c r="B85"/>
  <c r="B84"/>
  <c r="B82"/>
  <c r="B81"/>
  <c r="B80"/>
  <c r="B79"/>
  <c r="B78"/>
  <c r="B77"/>
  <c r="B74"/>
  <c r="B73"/>
  <c r="B72"/>
  <c r="B71"/>
  <c r="B70"/>
  <c r="B69"/>
  <c r="B68"/>
  <c r="B67"/>
  <c r="B66"/>
  <c r="B65"/>
  <c r="B64"/>
  <c r="B63"/>
  <c r="B62"/>
  <c r="G39"/>
  <c r="J39" s="1"/>
  <c r="F39"/>
  <c r="I39" s="1"/>
  <c r="E39"/>
  <c r="H39" s="1"/>
  <c r="G38"/>
  <c r="J38" s="1"/>
  <c r="F38"/>
  <c r="I38" s="1"/>
  <c r="E38"/>
  <c r="H38" s="1"/>
  <c r="G37"/>
  <c r="J37" s="1"/>
  <c r="F37"/>
  <c r="I37" s="1"/>
  <c r="E37"/>
  <c r="H37" s="1"/>
  <c r="G24"/>
  <c r="F24"/>
  <c r="H23"/>
  <c r="G23"/>
  <c r="F23"/>
  <c r="H22"/>
  <c r="G22"/>
  <c r="F22"/>
  <c r="H21"/>
  <c r="G21"/>
  <c r="F21"/>
  <c r="H20"/>
  <c r="G20"/>
  <c r="F20"/>
  <c r="H19"/>
  <c r="G19"/>
  <c r="F19"/>
  <c r="H18"/>
  <c r="G18"/>
  <c r="F18"/>
  <c r="C57"/>
  <c r="C56"/>
  <c r="C55"/>
  <c r="C54"/>
  <c r="C53"/>
  <c r="C52"/>
  <c r="C50"/>
  <c r="C49"/>
  <c r="C48"/>
  <c r="C47"/>
  <c r="C46"/>
  <c r="C45"/>
  <c r="I32"/>
  <c r="H32"/>
  <c r="G32"/>
  <c r="I31"/>
  <c r="H31"/>
  <c r="G31"/>
  <c r="I30"/>
  <c r="H30"/>
  <c r="G30"/>
  <c r="E8"/>
  <c r="E13"/>
  <c r="H13" s="1"/>
  <c r="G12"/>
  <c r="J12" s="1"/>
  <c r="F12"/>
  <c r="I12" s="1"/>
  <c r="E12"/>
  <c r="H12" s="1"/>
  <c r="G11"/>
  <c r="J11" s="1"/>
  <c r="F11"/>
  <c r="I11" s="1"/>
  <c r="E11"/>
  <c r="H11" s="1"/>
  <c r="G10"/>
  <c r="J10" s="1"/>
  <c r="F10"/>
  <c r="I10" s="1"/>
  <c r="E10"/>
  <c r="H10" s="1"/>
  <c r="G9"/>
  <c r="J9" s="1"/>
  <c r="F9"/>
  <c r="I9" s="1"/>
  <c r="E9"/>
  <c r="H9" s="1"/>
  <c r="G8"/>
  <c r="J8" s="1"/>
  <c r="F8"/>
  <c r="I8" s="1"/>
  <c r="H8"/>
  <c r="G7"/>
  <c r="J7" s="1"/>
  <c r="F7"/>
  <c r="I7" s="1"/>
  <c r="E7"/>
  <c r="H7" s="1"/>
  <c r="K7" s="1"/>
  <c r="M7" s="1"/>
  <c r="J30" l="1"/>
  <c r="K30" s="1"/>
  <c r="J31"/>
  <c r="K31" s="1"/>
  <c r="K39"/>
  <c r="M39" s="1"/>
  <c r="K38"/>
  <c r="M38" s="1"/>
  <c r="K37"/>
  <c r="M37" s="1"/>
  <c r="I22"/>
  <c r="J22" s="1"/>
  <c r="I19"/>
  <c r="J19" s="1"/>
  <c r="I23"/>
  <c r="J23" s="1"/>
  <c r="I24"/>
  <c r="J24" s="1"/>
  <c r="I21"/>
  <c r="J21" s="1"/>
  <c r="J32"/>
  <c r="K32" s="1"/>
  <c r="I20"/>
  <c r="J20" s="1"/>
  <c r="I18"/>
  <c r="J18" s="1"/>
  <c r="K13"/>
  <c r="M13" s="1"/>
  <c r="K12"/>
  <c r="M12" s="1"/>
  <c r="K11"/>
  <c r="M11" s="1"/>
  <c r="K10"/>
  <c r="M10" s="1"/>
  <c r="K9"/>
  <c r="M9" s="1"/>
  <c r="K8"/>
  <c r="M8" s="1"/>
</calcChain>
</file>

<file path=xl/sharedStrings.xml><?xml version="1.0" encoding="utf-8"?>
<sst xmlns="http://schemas.openxmlformats.org/spreadsheetml/2006/main" count="94" uniqueCount="50">
  <si>
    <t>File Number</t>
  </si>
  <si>
    <t>Trial 1</t>
  </si>
  <si>
    <t>Trial 2</t>
  </si>
  <si>
    <t>Trial 3</t>
  </si>
  <si>
    <t>Period Length (pixels)</t>
  </si>
  <si>
    <t>Trail 2</t>
  </si>
  <si>
    <t>Trail 3</t>
  </si>
  <si>
    <t>Frequency (Hz)</t>
  </si>
  <si>
    <t>Avg F (Hz)</t>
  </si>
  <si>
    <t>Percent Error (%)</t>
  </si>
  <si>
    <t>n/a</t>
  </si>
  <si>
    <t>8V</t>
  </si>
  <si>
    <t>12.0 V</t>
  </si>
  <si>
    <t>2V</t>
  </si>
  <si>
    <t>Actual Vpp</t>
  </si>
  <si>
    <t>Percent Error</t>
  </si>
  <si>
    <t>1/2Vpp (pixels)</t>
  </si>
  <si>
    <t>Avg 1/2Vpp</t>
  </si>
  <si>
    <t>Actual 1/2 Vpp</t>
  </si>
  <si>
    <t xml:space="preserve">Sine Wave Testing </t>
  </si>
  <si>
    <t xml:space="preserve">DC Testing </t>
  </si>
  <si>
    <t>Input</t>
  </si>
  <si>
    <t>Input (V)</t>
  </si>
  <si>
    <t>Output (V)</t>
  </si>
  <si>
    <t>1/2 Vpp (pixels)</t>
  </si>
  <si>
    <t xml:space="preserve">Period (ms); 200 ms = 45 pixels </t>
  </si>
  <si>
    <t>&lt;5% error</t>
  </si>
  <si>
    <t>&gt;5% error</t>
  </si>
  <si>
    <t>Avg 1/2 Vpp</t>
  </si>
  <si>
    <t>File Num</t>
  </si>
  <si>
    <t>F of input</t>
  </si>
  <si>
    <t>(Hz)</t>
  </si>
  <si>
    <t>1/2 Vpp (V); 2 V= 25 pixels</t>
  </si>
  <si>
    <t>1) Varying Frequency</t>
  </si>
  <si>
    <t>A) Frequency</t>
  </si>
  <si>
    <t>B) Amplitude (1/2 Vpp input=4)</t>
  </si>
  <si>
    <t>2) Varying Amplitude, same Frequency of 5 Hz</t>
  </si>
  <si>
    <t>A) Amplitude</t>
  </si>
  <si>
    <t xml:space="preserve">B) Frequency </t>
  </si>
  <si>
    <t>Cutoff Frequency = 10 Hz</t>
  </si>
  <si>
    <t>1/2Vpp (V); 2V=25 pixels</t>
  </si>
  <si>
    <t xml:space="preserve">Arduino Output Testing </t>
  </si>
  <si>
    <t>Input F (Hz)</t>
  </si>
  <si>
    <t>Shield Dispaly (V)</t>
  </si>
  <si>
    <t>Arduino Binary Output</t>
  </si>
  <si>
    <t>.</t>
  </si>
  <si>
    <t>pos or neg</t>
  </si>
  <si>
    <t xml:space="preserve">DC Output </t>
  </si>
  <si>
    <t>Percent Difference</t>
  </si>
  <si>
    <t>DC output positive, Arduino output is negative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</si>
</sst>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2" borderId="13" xfId="0" applyFill="1" applyBorder="1"/>
    <xf numFmtId="0" fontId="0" fillId="2" borderId="16" xfId="0" applyFill="1" applyBorder="1"/>
    <xf numFmtId="0" fontId="3" fillId="2" borderId="0" xfId="0" applyFont="1" applyFill="1"/>
    <xf numFmtId="0" fontId="5" fillId="3" borderId="0" xfId="0" applyFont="1" applyFill="1"/>
    <xf numFmtId="0" fontId="3" fillId="3" borderId="0" xfId="0" applyFont="1" applyFill="1"/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2" borderId="8" xfId="0" applyFill="1" applyBorder="1"/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3" borderId="13" xfId="0" applyFill="1" applyBorder="1"/>
    <xf numFmtId="0" fontId="6" fillId="0" borderId="0" xfId="0" applyFont="1"/>
    <xf numFmtId="0" fontId="3" fillId="0" borderId="0" xfId="0" applyFont="1" applyFill="1"/>
    <xf numFmtId="0" fontId="5" fillId="0" borderId="0" xfId="0" applyFont="1" applyFill="1"/>
    <xf numFmtId="0" fontId="0" fillId="0" borderId="7" xfId="0" applyBorder="1" applyAlignment="1">
      <alignment horizontal="center"/>
    </xf>
    <xf numFmtId="0" fontId="7" fillId="3" borderId="13" xfId="0" applyFont="1" applyFill="1" applyBorder="1"/>
    <xf numFmtId="0" fontId="7" fillId="3" borderId="16" xfId="0" applyFont="1" applyFill="1" applyBorder="1"/>
    <xf numFmtId="0" fontId="8" fillId="0" borderId="0" xfId="0" applyFont="1"/>
    <xf numFmtId="0" fontId="3" fillId="4" borderId="0" xfId="0" applyFont="1" applyFill="1"/>
    <xf numFmtId="0" fontId="9" fillId="4" borderId="0" xfId="0" applyFont="1" applyFill="1"/>
    <xf numFmtId="0" fontId="2" fillId="4" borderId="0" xfId="0" applyFont="1" applyFill="1"/>
    <xf numFmtId="0" fontId="9" fillId="4" borderId="0" xfId="0" applyFont="1" applyFill="1" applyAlignment="1"/>
    <xf numFmtId="0" fontId="0" fillId="3" borderId="22" xfId="0" applyFill="1" applyBorder="1"/>
    <xf numFmtId="0" fontId="0" fillId="2" borderId="22" xfId="0" applyFill="1" applyBorder="1"/>
    <xf numFmtId="0" fontId="0" fillId="3" borderId="23" xfId="0" applyFill="1" applyBorder="1"/>
    <xf numFmtId="0" fontId="9" fillId="0" borderId="0" xfId="0" applyFont="1" applyFill="1" applyAlignment="1"/>
    <xf numFmtId="0" fontId="9" fillId="0" borderId="0" xfId="0" applyFont="1" applyFill="1"/>
    <xf numFmtId="0" fontId="2" fillId="0" borderId="0" xfId="0" applyFont="1" applyFill="1"/>
    <xf numFmtId="0" fontId="1" fillId="0" borderId="21" xfId="0" applyFont="1" applyBorder="1" applyAlignment="1">
      <alignment horizontal="center"/>
    </xf>
    <xf numFmtId="0" fontId="0" fillId="3" borderId="8" xfId="0" applyFill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9"/>
  <sheetViews>
    <sheetView tabSelected="1" zoomScaleNormal="100" workbookViewId="0">
      <selection activeCell="E90" sqref="E90"/>
    </sheetView>
  </sheetViews>
  <sheetFormatPr defaultRowHeight="15"/>
  <cols>
    <col min="1" max="1" width="11.7109375" customWidth="1"/>
    <col min="2" max="3" width="16" customWidth="1"/>
    <col min="4" max="4" width="18.28515625" customWidth="1"/>
    <col min="5" max="5" width="10.140625" customWidth="1"/>
    <col min="6" max="6" width="10.5703125" customWidth="1"/>
    <col min="7" max="7" width="11.28515625" customWidth="1"/>
    <col min="9" max="9" width="11.85546875" customWidth="1"/>
    <col min="10" max="10" width="15.7109375" customWidth="1"/>
    <col min="11" max="11" width="13.28515625" customWidth="1"/>
    <col min="12" max="12" width="12.28515625" customWidth="1"/>
    <col min="13" max="13" width="20.42578125" customWidth="1"/>
  </cols>
  <sheetData>
    <row r="1" spans="1:13" s="51" customFormat="1" ht="21">
      <c r="A1" s="52" t="s">
        <v>19</v>
      </c>
      <c r="F1" s="32" t="s">
        <v>26</v>
      </c>
      <c r="G1" s="32"/>
    </row>
    <row r="2" spans="1:13" s="2" customFormat="1" ht="21">
      <c r="A2" s="2" t="s">
        <v>33</v>
      </c>
      <c r="F2" s="34" t="s">
        <v>27</v>
      </c>
      <c r="G2" s="33"/>
    </row>
    <row r="3" spans="1:13" s="2" customFormat="1" ht="15" customHeight="1">
      <c r="F3" s="45"/>
      <c r="G3" s="46"/>
    </row>
    <row r="4" spans="1:13" s="1" customFormat="1" ht="15.75" thickBot="1">
      <c r="A4" s="1" t="s">
        <v>34</v>
      </c>
    </row>
    <row r="5" spans="1:13">
      <c r="A5" s="15"/>
      <c r="B5" s="18" t="s">
        <v>4</v>
      </c>
      <c r="C5" s="19"/>
      <c r="D5" s="20"/>
      <c r="E5" s="18" t="s">
        <v>25</v>
      </c>
      <c r="F5" s="19"/>
      <c r="G5" s="20"/>
      <c r="H5" s="18" t="s">
        <v>7</v>
      </c>
      <c r="I5" s="19"/>
      <c r="J5" s="21"/>
      <c r="K5" s="27" t="s">
        <v>8</v>
      </c>
      <c r="L5" s="28" t="s">
        <v>42</v>
      </c>
      <c r="M5" s="29" t="s">
        <v>9</v>
      </c>
    </row>
    <row r="6" spans="1:13">
      <c r="A6" s="25" t="s">
        <v>0</v>
      </c>
      <c r="B6" s="22" t="s">
        <v>1</v>
      </c>
      <c r="C6" s="23" t="s">
        <v>2</v>
      </c>
      <c r="D6" s="24" t="s">
        <v>3</v>
      </c>
      <c r="E6" s="22" t="s">
        <v>1</v>
      </c>
      <c r="F6" s="23" t="s">
        <v>5</v>
      </c>
      <c r="G6" s="24" t="s">
        <v>6</v>
      </c>
      <c r="H6" s="22" t="s">
        <v>1</v>
      </c>
      <c r="I6" s="23" t="s">
        <v>2</v>
      </c>
      <c r="J6" s="23" t="s">
        <v>3</v>
      </c>
      <c r="K6" s="11"/>
      <c r="L6" s="7"/>
      <c r="M6" s="12"/>
    </row>
    <row r="7" spans="1:13">
      <c r="A7" s="25">
        <v>0</v>
      </c>
      <c r="B7" s="6">
        <v>14.67</v>
      </c>
      <c r="C7" s="7">
        <v>15.33</v>
      </c>
      <c r="D7" s="3">
        <v>14.75</v>
      </c>
      <c r="E7" s="6">
        <f>(B7/45)*200</f>
        <v>65.2</v>
      </c>
      <c r="F7" s="7">
        <f>(C7/45)*200</f>
        <v>68.13333333333334</v>
      </c>
      <c r="G7" s="3">
        <f>(D7/45)*200</f>
        <v>65.555555555555557</v>
      </c>
      <c r="H7" s="6">
        <f>1/(E7*0.001)</f>
        <v>15.337423312883434</v>
      </c>
      <c r="I7" s="7">
        <f>1/(F7*0.001)</f>
        <v>14.677103718199607</v>
      </c>
      <c r="J7" s="7">
        <f>1/(G7*0.001)</f>
        <v>15.254237288135592</v>
      </c>
      <c r="K7" s="11">
        <f>AVERAGE(H7:J7)</f>
        <v>15.089588106406211</v>
      </c>
      <c r="L7" s="7">
        <v>15</v>
      </c>
      <c r="M7" s="30">
        <f>ABS((K7-L7)/L7)*100</f>
        <v>0.59725404270807303</v>
      </c>
    </row>
    <row r="8" spans="1:13">
      <c r="A8" s="25">
        <v>1</v>
      </c>
      <c r="B8" s="6">
        <v>23</v>
      </c>
      <c r="C8" s="7">
        <v>21.83</v>
      </c>
      <c r="D8" s="3">
        <v>23.33</v>
      </c>
      <c r="E8" s="6">
        <f>(B8/45)*200</f>
        <v>102.22222222222221</v>
      </c>
      <c r="F8" s="7">
        <f t="shared" ref="F8:F12" si="0">(C8/45)*200</f>
        <v>97.022222222222211</v>
      </c>
      <c r="G8" s="3">
        <f t="shared" ref="G8:G12" si="1">(D8/45)*200</f>
        <v>103.68888888888887</v>
      </c>
      <c r="H8" s="6">
        <f t="shared" ref="H8:H13" si="2">1/(E8*0.001)</f>
        <v>9.7826086956521738</v>
      </c>
      <c r="I8" s="7">
        <f t="shared" ref="I8:I12" si="3">1/(F8*0.001)</f>
        <v>10.306917086578103</v>
      </c>
      <c r="J8" s="7">
        <f t="shared" ref="J8:J12" si="4">1/(G8*0.001)</f>
        <v>9.644234890698673</v>
      </c>
      <c r="K8" s="11">
        <f t="shared" ref="K8:K13" si="5">AVERAGE(H8:J8)</f>
        <v>9.9112535576429828</v>
      </c>
      <c r="L8" s="7">
        <v>10</v>
      </c>
      <c r="M8" s="30">
        <f t="shared" ref="M8:M13" si="6">ABS((K8-L8)/L8)*100</f>
        <v>0.8874644235701723</v>
      </c>
    </row>
    <row r="9" spans="1:13">
      <c r="A9" s="25">
        <v>2</v>
      </c>
      <c r="B9" s="6">
        <v>30</v>
      </c>
      <c r="C9" s="7">
        <v>29.83</v>
      </c>
      <c r="D9" s="3">
        <v>30</v>
      </c>
      <c r="E9" s="6">
        <f t="shared" ref="E9:E13" si="7">(B9/45)*200</f>
        <v>133.33333333333331</v>
      </c>
      <c r="F9" s="7">
        <f t="shared" si="0"/>
        <v>132.57777777777778</v>
      </c>
      <c r="G9" s="3">
        <f t="shared" si="1"/>
        <v>133.33333333333331</v>
      </c>
      <c r="H9" s="6">
        <f t="shared" si="2"/>
        <v>7.5000000000000018</v>
      </c>
      <c r="I9" s="7">
        <f t="shared" si="3"/>
        <v>7.5427422058330533</v>
      </c>
      <c r="J9" s="7">
        <f t="shared" si="4"/>
        <v>7.5000000000000018</v>
      </c>
      <c r="K9" s="11">
        <f t="shared" si="5"/>
        <v>7.5142474019443526</v>
      </c>
      <c r="L9" s="7">
        <v>7.5</v>
      </c>
      <c r="M9" s="30">
        <f t="shared" si="6"/>
        <v>0.18996535925803451</v>
      </c>
    </row>
    <row r="10" spans="1:13">
      <c r="A10" s="25">
        <v>3</v>
      </c>
      <c r="B10" s="6">
        <v>45</v>
      </c>
      <c r="C10" s="7">
        <v>45.5</v>
      </c>
      <c r="D10" s="3">
        <v>45.17</v>
      </c>
      <c r="E10" s="6">
        <f t="shared" si="7"/>
        <v>200</v>
      </c>
      <c r="F10" s="7">
        <f t="shared" si="0"/>
        <v>202.22222222222223</v>
      </c>
      <c r="G10" s="3">
        <f t="shared" si="1"/>
        <v>200.75555555555559</v>
      </c>
      <c r="H10" s="6">
        <f t="shared" si="2"/>
        <v>5</v>
      </c>
      <c r="I10" s="7">
        <f t="shared" si="3"/>
        <v>4.9450549450549453</v>
      </c>
      <c r="J10" s="7">
        <f t="shared" si="4"/>
        <v>4.9811822005756019</v>
      </c>
      <c r="K10" s="11">
        <f t="shared" si="5"/>
        <v>4.9754123818768496</v>
      </c>
      <c r="L10" s="7">
        <v>5</v>
      </c>
      <c r="M10" s="30">
        <f t="shared" si="6"/>
        <v>0.49175236246300719</v>
      </c>
    </row>
    <row r="11" spans="1:13">
      <c r="A11" s="25">
        <v>4</v>
      </c>
      <c r="B11" s="6">
        <v>90.33</v>
      </c>
      <c r="C11" s="7">
        <v>89.75</v>
      </c>
      <c r="D11" s="3">
        <v>90.25</v>
      </c>
      <c r="E11" s="6">
        <f t="shared" si="7"/>
        <v>401.4666666666667</v>
      </c>
      <c r="F11" s="7">
        <f t="shared" si="0"/>
        <v>398.88888888888891</v>
      </c>
      <c r="G11" s="3">
        <f t="shared" si="1"/>
        <v>401.11111111111109</v>
      </c>
      <c r="H11" s="6">
        <f t="shared" si="2"/>
        <v>2.4908668216539356</v>
      </c>
      <c r="I11" s="7">
        <f t="shared" si="3"/>
        <v>2.5069637883008355</v>
      </c>
      <c r="J11" s="7">
        <f t="shared" si="4"/>
        <v>2.4930747922437675</v>
      </c>
      <c r="K11" s="11">
        <f t="shared" si="5"/>
        <v>2.4969684673995132</v>
      </c>
      <c r="L11" s="7">
        <v>2.5</v>
      </c>
      <c r="M11" s="30">
        <f t="shared" si="6"/>
        <v>0.1212613040194732</v>
      </c>
    </row>
    <row r="12" spans="1:13">
      <c r="A12" s="25">
        <v>5</v>
      </c>
      <c r="B12" s="6">
        <v>232</v>
      </c>
      <c r="C12" s="7">
        <v>234</v>
      </c>
      <c r="D12" s="3">
        <v>232</v>
      </c>
      <c r="E12" s="6">
        <f t="shared" si="7"/>
        <v>1031.1111111111111</v>
      </c>
      <c r="F12" s="7">
        <f t="shared" si="0"/>
        <v>1040</v>
      </c>
      <c r="G12" s="3">
        <f t="shared" si="1"/>
        <v>1031.1111111111111</v>
      </c>
      <c r="H12" s="6">
        <f t="shared" si="2"/>
        <v>0.96982758620689657</v>
      </c>
      <c r="I12" s="7">
        <f t="shared" si="3"/>
        <v>0.96153846153846145</v>
      </c>
      <c r="J12" s="7">
        <f t="shared" si="4"/>
        <v>0.96982758620689657</v>
      </c>
      <c r="K12" s="11">
        <f t="shared" si="5"/>
        <v>0.96706454465075142</v>
      </c>
      <c r="L12" s="7">
        <v>1</v>
      </c>
      <c r="M12" s="30">
        <f t="shared" si="6"/>
        <v>3.2935455349248577</v>
      </c>
    </row>
    <row r="13" spans="1:13" ht="15.75" thickBot="1">
      <c r="A13" s="26">
        <v>6</v>
      </c>
      <c r="B13" s="8">
        <v>457</v>
      </c>
      <c r="C13" s="9" t="s">
        <v>10</v>
      </c>
      <c r="D13" s="10" t="s">
        <v>10</v>
      </c>
      <c r="E13" s="8">
        <f t="shared" si="7"/>
        <v>2031.1111111111111</v>
      </c>
      <c r="F13" s="9" t="s">
        <v>10</v>
      </c>
      <c r="G13" s="10" t="s">
        <v>10</v>
      </c>
      <c r="H13" s="8">
        <f t="shared" si="2"/>
        <v>0.49234135667396062</v>
      </c>
      <c r="I13" s="9" t="s">
        <v>10</v>
      </c>
      <c r="J13" s="9" t="s">
        <v>10</v>
      </c>
      <c r="K13" s="13">
        <f t="shared" si="5"/>
        <v>0.49234135667396062</v>
      </c>
      <c r="L13" s="14">
        <v>0.5</v>
      </c>
      <c r="M13" s="31">
        <f t="shared" si="6"/>
        <v>1.5317286652078765</v>
      </c>
    </row>
    <row r="14" spans="1:13" ht="15.75" customHeight="1"/>
    <row r="15" spans="1:13" s="1" customFormat="1" ht="15.75" thickBot="1">
      <c r="A15" s="1" t="s">
        <v>35</v>
      </c>
    </row>
    <row r="16" spans="1:13">
      <c r="A16" s="16" t="s">
        <v>29</v>
      </c>
      <c r="B16" s="40" t="s">
        <v>30</v>
      </c>
      <c r="C16" s="18" t="s">
        <v>24</v>
      </c>
      <c r="D16" s="19"/>
      <c r="E16" s="20"/>
      <c r="F16" s="18" t="s">
        <v>32</v>
      </c>
      <c r="G16" s="19"/>
      <c r="H16" s="19"/>
      <c r="I16" s="27" t="s">
        <v>28</v>
      </c>
      <c r="J16" s="29" t="s">
        <v>9</v>
      </c>
    </row>
    <row r="17" spans="1:11">
      <c r="A17" s="22"/>
      <c r="B17" s="41" t="s">
        <v>31</v>
      </c>
      <c r="C17" s="22" t="s">
        <v>1</v>
      </c>
      <c r="D17" s="23" t="s">
        <v>2</v>
      </c>
      <c r="E17" s="24" t="s">
        <v>3</v>
      </c>
      <c r="F17" s="22" t="s">
        <v>1</v>
      </c>
      <c r="G17" s="23" t="s">
        <v>2</v>
      </c>
      <c r="H17" s="23" t="s">
        <v>3</v>
      </c>
      <c r="I17" s="11"/>
      <c r="J17" s="12"/>
    </row>
    <row r="18" spans="1:11">
      <c r="A18" s="22">
        <v>0</v>
      </c>
      <c r="B18" s="41">
        <v>15</v>
      </c>
      <c r="C18" s="6">
        <v>31.17</v>
      </c>
      <c r="D18" s="7">
        <v>32.67</v>
      </c>
      <c r="E18" s="3">
        <v>30.67</v>
      </c>
      <c r="F18" s="6">
        <f>(C18/25)*2</f>
        <v>2.4936000000000003</v>
      </c>
      <c r="G18" s="7">
        <f>(D18/25)*2</f>
        <v>2.6135999999999999</v>
      </c>
      <c r="H18" s="7">
        <f>(E18/25)*2</f>
        <v>2.4536000000000002</v>
      </c>
      <c r="I18" s="11">
        <f>AVERAGE(F18:H18)</f>
        <v>2.5202666666666667</v>
      </c>
      <c r="J18" s="43">
        <f>ABS((I18-4)/4)*100</f>
        <v>36.993333333333332</v>
      </c>
      <c r="K18" s="44" t="s">
        <v>39</v>
      </c>
    </row>
    <row r="19" spans="1:11">
      <c r="A19" s="22">
        <v>1</v>
      </c>
      <c r="B19" s="41">
        <v>10</v>
      </c>
      <c r="C19" s="6">
        <v>36.67</v>
      </c>
      <c r="D19" s="7">
        <v>37.67</v>
      </c>
      <c r="E19" s="3">
        <v>36.33</v>
      </c>
      <c r="F19" s="6">
        <f>(C19/25)*2</f>
        <v>2.9336000000000002</v>
      </c>
      <c r="G19" s="7">
        <f>(D19/25)*2</f>
        <v>3.0136000000000003</v>
      </c>
      <c r="H19" s="7">
        <f>(E19/25)*2</f>
        <v>2.9063999999999997</v>
      </c>
      <c r="I19" s="11">
        <f>AVERAGE(F19:H19)</f>
        <v>2.9512</v>
      </c>
      <c r="J19" s="43">
        <f>ABS((I19-4)/4)*100</f>
        <v>26.22</v>
      </c>
    </row>
    <row r="20" spans="1:11">
      <c r="A20" s="22">
        <v>2</v>
      </c>
      <c r="B20" s="41">
        <v>7.5</v>
      </c>
      <c r="C20" s="6">
        <v>39.33</v>
      </c>
      <c r="D20" s="7">
        <v>41.75</v>
      </c>
      <c r="E20" s="3">
        <v>42.67</v>
      </c>
      <c r="F20" s="6">
        <f>(C20/25)*2</f>
        <v>3.1463999999999999</v>
      </c>
      <c r="G20" s="7">
        <f>(D20/25)*2</f>
        <v>3.34</v>
      </c>
      <c r="H20" s="7">
        <f>(E20/25)*2</f>
        <v>3.4136000000000002</v>
      </c>
      <c r="I20" s="11">
        <f>AVERAGE(F20:H20)</f>
        <v>3.3000000000000003</v>
      </c>
      <c r="J20" s="43">
        <f>ABS((I20-4)/4)*100</f>
        <v>17.499999999999993</v>
      </c>
    </row>
    <row r="21" spans="1:11">
      <c r="A21" s="22">
        <v>3</v>
      </c>
      <c r="B21" s="41">
        <v>5</v>
      </c>
      <c r="C21" s="6">
        <v>46</v>
      </c>
      <c r="D21" s="7">
        <v>44.33</v>
      </c>
      <c r="E21" s="3">
        <v>46.67</v>
      </c>
      <c r="F21" s="6">
        <f>(C21/25)*2</f>
        <v>3.68</v>
      </c>
      <c r="G21" s="7">
        <f>(D21/25)*2</f>
        <v>3.5463999999999998</v>
      </c>
      <c r="H21" s="7">
        <f>(E21/25)*2</f>
        <v>3.7336</v>
      </c>
      <c r="I21" s="11">
        <f>AVERAGE(F21:H21)</f>
        <v>3.6533333333333338</v>
      </c>
      <c r="J21" s="43">
        <f>ABS((I21-4)/4)*100</f>
        <v>8.6666666666666554</v>
      </c>
    </row>
    <row r="22" spans="1:11">
      <c r="A22" s="22">
        <v>4</v>
      </c>
      <c r="B22" s="41">
        <v>2.5</v>
      </c>
      <c r="C22" s="6">
        <v>47</v>
      </c>
      <c r="D22" s="7">
        <v>49.33</v>
      </c>
      <c r="E22" s="3">
        <v>47.33</v>
      </c>
      <c r="F22" s="6">
        <f>(C22/25)*2</f>
        <v>3.76</v>
      </c>
      <c r="G22" s="7">
        <f>(D22/25)*2</f>
        <v>3.9463999999999997</v>
      </c>
      <c r="H22" s="7">
        <f>(E22/25)*2</f>
        <v>3.7864</v>
      </c>
      <c r="I22" s="11">
        <f>AVERAGE(F22:H22)</f>
        <v>3.8309333333333329</v>
      </c>
      <c r="J22" s="30">
        <f>ABS((I22-4)/4)*100</f>
        <v>4.226666666666679</v>
      </c>
    </row>
    <row r="23" spans="1:11">
      <c r="A23" s="22">
        <v>5</v>
      </c>
      <c r="B23" s="41">
        <v>1</v>
      </c>
      <c r="C23" s="6">
        <v>51.34</v>
      </c>
      <c r="D23" s="7">
        <v>48.67</v>
      </c>
      <c r="E23" s="3">
        <v>51.67</v>
      </c>
      <c r="F23" s="6">
        <f>(C23/25)*2</f>
        <v>4.1072000000000006</v>
      </c>
      <c r="G23" s="7">
        <f>(D23/25)*2</f>
        <v>3.8936000000000002</v>
      </c>
      <c r="H23" s="7">
        <f>(E23/25)*2</f>
        <v>4.1336000000000004</v>
      </c>
      <c r="I23" s="11">
        <f>AVERAGE(F23:H23)</f>
        <v>4.0448000000000013</v>
      </c>
      <c r="J23" s="30">
        <f>ABS((I23-4)/4)*100</f>
        <v>1.1200000000000321</v>
      </c>
    </row>
    <row r="24" spans="1:11" ht="15.75" thickBot="1">
      <c r="A24" s="36">
        <v>6</v>
      </c>
      <c r="B24" s="42">
        <v>0.5</v>
      </c>
      <c r="C24" s="8">
        <v>49</v>
      </c>
      <c r="D24" s="9">
        <v>52.5</v>
      </c>
      <c r="E24" s="10" t="s">
        <v>10</v>
      </c>
      <c r="F24" s="8">
        <f>(C24/25)*2</f>
        <v>3.92</v>
      </c>
      <c r="G24" s="9">
        <f>(D24/25)*2</f>
        <v>4.2</v>
      </c>
      <c r="H24" s="9" t="s">
        <v>10</v>
      </c>
      <c r="I24" s="13">
        <f>AVERAGE(F24:H24)</f>
        <v>4.0600000000000005</v>
      </c>
      <c r="J24" s="31">
        <f>ABS((I24-4)/4)*100</f>
        <v>1.5000000000000124</v>
      </c>
    </row>
    <row r="26" spans="1:11" s="2" customFormat="1" ht="15.75">
      <c r="A26" s="2" t="s">
        <v>36</v>
      </c>
    </row>
    <row r="27" spans="1:11" s="1" customFormat="1" ht="15.75" thickBot="1">
      <c r="A27" s="1" t="s">
        <v>37</v>
      </c>
    </row>
    <row r="28" spans="1:11">
      <c r="D28" s="18" t="s">
        <v>16</v>
      </c>
      <c r="E28" s="19"/>
      <c r="F28" s="20"/>
      <c r="G28" s="18" t="s">
        <v>40</v>
      </c>
      <c r="H28" s="19"/>
      <c r="I28" s="21"/>
      <c r="J28" s="27" t="s">
        <v>17</v>
      </c>
      <c r="K28" s="29" t="s">
        <v>15</v>
      </c>
    </row>
    <row r="29" spans="1:11">
      <c r="A29" s="16" t="s">
        <v>0</v>
      </c>
      <c r="B29" s="17" t="s">
        <v>14</v>
      </c>
      <c r="C29" s="17" t="s">
        <v>18</v>
      </c>
      <c r="D29" s="22" t="s">
        <v>1</v>
      </c>
      <c r="E29" s="23" t="s">
        <v>2</v>
      </c>
      <c r="F29" s="24" t="s">
        <v>3</v>
      </c>
      <c r="G29" s="22" t="s">
        <v>1</v>
      </c>
      <c r="H29" s="23" t="s">
        <v>2</v>
      </c>
      <c r="I29" s="23" t="s">
        <v>3</v>
      </c>
      <c r="J29" s="11"/>
      <c r="K29" s="12"/>
    </row>
    <row r="30" spans="1:11">
      <c r="A30" s="22">
        <v>3</v>
      </c>
      <c r="B30" s="23" t="s">
        <v>11</v>
      </c>
      <c r="C30" s="23">
        <v>4</v>
      </c>
      <c r="D30" s="6">
        <v>45.25</v>
      </c>
      <c r="E30" s="7">
        <v>45.33</v>
      </c>
      <c r="F30" s="3">
        <v>42.67</v>
      </c>
      <c r="G30" s="6">
        <f>(D30/25)*2</f>
        <v>3.62</v>
      </c>
      <c r="H30" s="7">
        <f>(E30/25)*2</f>
        <v>3.6263999999999998</v>
      </c>
      <c r="I30" s="7">
        <f>(F30/25)*2</f>
        <v>3.4136000000000002</v>
      </c>
      <c r="J30" s="11">
        <f>AVERAGE(G30:I30)</f>
        <v>3.5533333333333332</v>
      </c>
      <c r="K30" s="48">
        <f>ABS((C30-J30)/C30)*100</f>
        <v>11.16666666666667</v>
      </c>
    </row>
    <row r="31" spans="1:11">
      <c r="A31" s="22">
        <v>7</v>
      </c>
      <c r="B31" s="23" t="s">
        <v>12</v>
      </c>
      <c r="C31" s="23">
        <v>6</v>
      </c>
      <c r="D31" s="6">
        <v>58</v>
      </c>
      <c r="E31" s="7">
        <v>58</v>
      </c>
      <c r="F31" s="3">
        <v>58.33</v>
      </c>
      <c r="G31" s="6">
        <f>(D31/25)*2</f>
        <v>4.6399999999999997</v>
      </c>
      <c r="H31" s="7">
        <f>(E31/25)*2</f>
        <v>4.6399999999999997</v>
      </c>
      <c r="I31" s="7">
        <f>(F31/25)*2</f>
        <v>4.6663999999999994</v>
      </c>
      <c r="J31" s="11">
        <f>AVERAGE(G31:I31)</f>
        <v>4.6487999999999996</v>
      </c>
      <c r="K31" s="48">
        <f>ABS((C31-J31)/C31)*100</f>
        <v>22.520000000000007</v>
      </c>
    </row>
    <row r="32" spans="1:11" ht="15.75" thickBot="1">
      <c r="A32" s="36">
        <v>8</v>
      </c>
      <c r="B32" s="47" t="s">
        <v>13</v>
      </c>
      <c r="C32" s="47">
        <v>1</v>
      </c>
      <c r="D32" s="8">
        <v>14.35</v>
      </c>
      <c r="E32" s="9">
        <v>12.34</v>
      </c>
      <c r="F32" s="10">
        <v>14</v>
      </c>
      <c r="G32" s="8">
        <f>(D32/25)*2</f>
        <v>1.1479999999999999</v>
      </c>
      <c r="H32" s="9">
        <f>(E32/25)*2</f>
        <v>0.98719999999999997</v>
      </c>
      <c r="I32" s="9">
        <f>(F32/25)*2</f>
        <v>1.1200000000000001</v>
      </c>
      <c r="J32" s="13">
        <f>AVERAGE(G32:I32)</f>
        <v>1.0850666666666666</v>
      </c>
      <c r="K32" s="49">
        <f>ABS((C32-J32)/C32)*100</f>
        <v>8.5066666666666624</v>
      </c>
    </row>
    <row r="34" spans="1:13" s="50" customFormat="1" ht="16.5" customHeight="1" thickBot="1">
      <c r="A34" s="1" t="s">
        <v>38</v>
      </c>
    </row>
    <row r="35" spans="1:13">
      <c r="A35" s="35"/>
      <c r="B35" s="18" t="s">
        <v>4</v>
      </c>
      <c r="C35" s="19"/>
      <c r="D35" s="20"/>
      <c r="E35" s="18" t="s">
        <v>25</v>
      </c>
      <c r="F35" s="19"/>
      <c r="G35" s="20"/>
      <c r="H35" s="18" t="s">
        <v>7</v>
      </c>
      <c r="I35" s="19"/>
      <c r="J35" s="19"/>
      <c r="K35" s="27" t="s">
        <v>8</v>
      </c>
      <c r="L35" s="28" t="s">
        <v>42</v>
      </c>
      <c r="M35" s="29" t="s">
        <v>9</v>
      </c>
    </row>
    <row r="36" spans="1:13">
      <c r="A36" s="25" t="s">
        <v>0</v>
      </c>
      <c r="B36" s="22" t="s">
        <v>1</v>
      </c>
      <c r="C36" s="23" t="s">
        <v>2</v>
      </c>
      <c r="D36" s="24" t="s">
        <v>3</v>
      </c>
      <c r="E36" s="22" t="s">
        <v>1</v>
      </c>
      <c r="F36" s="23" t="s">
        <v>5</v>
      </c>
      <c r="G36" s="24" t="s">
        <v>6</v>
      </c>
      <c r="H36" s="22" t="s">
        <v>1</v>
      </c>
      <c r="I36" s="23" t="s">
        <v>2</v>
      </c>
      <c r="J36" s="23" t="s">
        <v>3</v>
      </c>
      <c r="K36" s="11"/>
      <c r="L36" s="7"/>
      <c r="M36" s="12"/>
    </row>
    <row r="37" spans="1:13">
      <c r="A37" s="25">
        <v>3</v>
      </c>
      <c r="B37" s="6">
        <v>45</v>
      </c>
      <c r="C37" s="7">
        <v>45.5</v>
      </c>
      <c r="D37" s="3">
        <v>45.17</v>
      </c>
      <c r="E37" s="6">
        <f t="shared" ref="E37" si="8">(B37/45)*200</f>
        <v>200</v>
      </c>
      <c r="F37" s="7">
        <f t="shared" ref="F37" si="9">(C37/45)*200</f>
        <v>202.22222222222223</v>
      </c>
      <c r="G37" s="3">
        <f t="shared" ref="G37" si="10">(D37/45)*200</f>
        <v>200.75555555555559</v>
      </c>
      <c r="H37" s="6">
        <f t="shared" ref="H37" si="11">1/(E37*0.001)</f>
        <v>5</v>
      </c>
      <c r="I37" s="7">
        <f t="shared" ref="I37" si="12">1/(F37*0.001)</f>
        <v>4.9450549450549453</v>
      </c>
      <c r="J37" s="7">
        <f t="shared" ref="J37" si="13">1/(G37*0.001)</f>
        <v>4.9811822005756019</v>
      </c>
      <c r="K37" s="11">
        <f t="shared" ref="K37" si="14">AVERAGE(H37:J37)</f>
        <v>4.9754123818768496</v>
      </c>
      <c r="L37" s="7">
        <v>5</v>
      </c>
      <c r="M37" s="30">
        <f t="shared" ref="M37" si="15">ABS((K37-L37)/L37)*100</f>
        <v>0.49175236246300719</v>
      </c>
    </row>
    <row r="38" spans="1:13">
      <c r="A38" s="25">
        <v>7</v>
      </c>
      <c r="B38" s="6">
        <v>45.25</v>
      </c>
      <c r="C38" s="7">
        <v>44.5</v>
      </c>
      <c r="D38" s="3">
        <v>45.25</v>
      </c>
      <c r="E38" s="6">
        <f t="shared" ref="E38:E39" si="16">(B38/45)*200</f>
        <v>201.11111111111111</v>
      </c>
      <c r="F38" s="7">
        <f t="shared" ref="F38:F39" si="17">(C38/45)*200</f>
        <v>197.77777777777777</v>
      </c>
      <c r="G38" s="3">
        <f t="shared" ref="G38:G39" si="18">(D38/45)*200</f>
        <v>201.11111111111111</v>
      </c>
      <c r="H38" s="6">
        <f t="shared" ref="H38:H39" si="19">1/(E38*0.001)</f>
        <v>4.9723756906077341</v>
      </c>
      <c r="I38" s="7">
        <f t="shared" ref="I38:I39" si="20">1/(F38*0.001)</f>
        <v>5.0561797752808992</v>
      </c>
      <c r="J38" s="7">
        <f t="shared" ref="J38:J39" si="21">1/(G38*0.001)</f>
        <v>4.9723756906077341</v>
      </c>
      <c r="K38" s="11">
        <f t="shared" ref="K38:K39" si="22">AVERAGE(H38:J38)</f>
        <v>5.0003103854987891</v>
      </c>
      <c r="L38" s="7">
        <v>5</v>
      </c>
      <c r="M38" s="30">
        <f t="shared" ref="M38:M39" si="23">ABS((K38-L38)/L38)*100</f>
        <v>6.2077099757829038E-3</v>
      </c>
    </row>
    <row r="39" spans="1:13" ht="15.75" thickBot="1">
      <c r="A39" s="26">
        <v>8</v>
      </c>
      <c r="B39" s="8">
        <v>45.88</v>
      </c>
      <c r="C39" s="9">
        <v>45.5</v>
      </c>
      <c r="D39" s="10">
        <v>44.75</v>
      </c>
      <c r="E39" s="8">
        <f t="shared" si="16"/>
        <v>203.9111111111111</v>
      </c>
      <c r="F39" s="9">
        <f t="shared" si="17"/>
        <v>202.22222222222223</v>
      </c>
      <c r="G39" s="10">
        <f t="shared" si="18"/>
        <v>198.88888888888889</v>
      </c>
      <c r="H39" s="8">
        <f t="shared" si="19"/>
        <v>4.9040976460331303</v>
      </c>
      <c r="I39" s="9">
        <f t="shared" si="20"/>
        <v>4.9450549450549453</v>
      </c>
      <c r="J39" s="9">
        <f t="shared" si="21"/>
        <v>5.027932960893855</v>
      </c>
      <c r="K39" s="13">
        <f t="shared" si="22"/>
        <v>4.9590285173273099</v>
      </c>
      <c r="L39" s="14">
        <v>5</v>
      </c>
      <c r="M39" s="31">
        <f t="shared" si="23"/>
        <v>0.81942965345380248</v>
      </c>
    </row>
    <row r="42" spans="1:13" s="53" customFormat="1" ht="21">
      <c r="A42" s="54" t="s">
        <v>20</v>
      </c>
      <c r="B42" s="54"/>
      <c r="C42" s="52"/>
    </row>
    <row r="43" spans="1:13" s="60" customFormat="1" ht="15" customHeight="1" thickBot="1">
      <c r="A43" s="58"/>
      <c r="B43" s="58"/>
      <c r="C43" s="59"/>
    </row>
    <row r="44" spans="1:13">
      <c r="A44" s="16" t="s">
        <v>22</v>
      </c>
      <c r="B44" s="17" t="s">
        <v>23</v>
      </c>
      <c r="C44" s="61" t="s">
        <v>9</v>
      </c>
    </row>
    <row r="45" spans="1:13">
      <c r="A45" s="6">
        <v>7</v>
      </c>
      <c r="B45" s="7">
        <v>4.8620000000000001</v>
      </c>
      <c r="C45" s="55">
        <f>ABS((B45-A45)/A45)*100</f>
        <v>30.542857142857144</v>
      </c>
    </row>
    <row r="46" spans="1:13">
      <c r="A46" s="6">
        <v>5</v>
      </c>
      <c r="B46" s="7">
        <v>4.8380000000000001</v>
      </c>
      <c r="C46" s="56">
        <f t="shared" ref="C46:C57" si="24">ABS((B46-A46)/A46)*100</f>
        <v>3.2399999999999984</v>
      </c>
    </row>
    <row r="47" spans="1:13">
      <c r="A47" s="6">
        <v>4</v>
      </c>
      <c r="B47" s="7">
        <v>3.9009999999999998</v>
      </c>
      <c r="C47" s="56">
        <f t="shared" si="24"/>
        <v>2.475000000000005</v>
      </c>
    </row>
    <row r="48" spans="1:13">
      <c r="A48" s="6">
        <v>3</v>
      </c>
      <c r="B48" s="7">
        <v>2.9264999999999999</v>
      </c>
      <c r="C48" s="56">
        <f t="shared" si="24"/>
        <v>2.4500000000000037</v>
      </c>
    </row>
    <row r="49" spans="1:17">
      <c r="A49" s="6">
        <v>2</v>
      </c>
      <c r="B49" s="7">
        <v>1.9519</v>
      </c>
      <c r="C49" s="56">
        <f t="shared" si="24"/>
        <v>2.4050000000000016</v>
      </c>
    </row>
    <row r="50" spans="1:17">
      <c r="A50" s="6">
        <v>1</v>
      </c>
      <c r="B50" s="7">
        <v>0.99150000000000005</v>
      </c>
      <c r="C50" s="56">
        <f t="shared" si="24"/>
        <v>0.8499999999999952</v>
      </c>
    </row>
    <row r="51" spans="1:17">
      <c r="A51" s="6">
        <v>0</v>
      </c>
      <c r="B51" s="7">
        <v>4.0600000000000002E-3</v>
      </c>
      <c r="C51" s="56"/>
    </row>
    <row r="52" spans="1:17">
      <c r="A52" s="6">
        <v>-1</v>
      </c>
      <c r="B52" s="7">
        <v>-1.0086999999999999</v>
      </c>
      <c r="C52" s="56">
        <f t="shared" si="24"/>
        <v>0.869999999999993</v>
      </c>
    </row>
    <row r="53" spans="1:17">
      <c r="A53" s="6">
        <v>-2</v>
      </c>
      <c r="B53" s="7">
        <v>-1.9441999999999999</v>
      </c>
      <c r="C53" s="56">
        <f t="shared" si="24"/>
        <v>2.7900000000000036</v>
      </c>
    </row>
    <row r="54" spans="1:17">
      <c r="A54" s="6">
        <v>-3</v>
      </c>
      <c r="B54" s="7">
        <v>-2.9967999999999999</v>
      </c>
      <c r="C54" s="56">
        <f t="shared" si="24"/>
        <v>0.10666666666666973</v>
      </c>
    </row>
    <row r="55" spans="1:17">
      <c r="A55" s="6">
        <v>-4</v>
      </c>
      <c r="B55" s="7">
        <v>-3.9710000000000001</v>
      </c>
      <c r="C55" s="56">
        <f t="shared" si="24"/>
        <v>0.72499999999999787</v>
      </c>
    </row>
    <row r="56" spans="1:17">
      <c r="A56" s="6">
        <v>-5</v>
      </c>
      <c r="B56" s="7">
        <v>-4.9429999999999996</v>
      </c>
      <c r="C56" s="56">
        <f t="shared" si="24"/>
        <v>1.1400000000000077</v>
      </c>
    </row>
    <row r="57" spans="1:17" ht="15.75" thickBot="1">
      <c r="A57" s="8">
        <v>-7</v>
      </c>
      <c r="B57" s="9">
        <v>-4.944</v>
      </c>
      <c r="C57" s="57">
        <f t="shared" si="24"/>
        <v>29.37142857142857</v>
      </c>
    </row>
    <row r="59" spans="1:17" s="53" customFormat="1" ht="21">
      <c r="A59" s="54" t="s">
        <v>41</v>
      </c>
      <c r="B59" s="54"/>
      <c r="C59" s="52"/>
    </row>
    <row r="61" spans="1:17">
      <c r="A61" s="4" t="s">
        <v>22</v>
      </c>
      <c r="B61" s="5" t="s">
        <v>43</v>
      </c>
      <c r="C61" t="s">
        <v>44</v>
      </c>
      <c r="F61" t="s">
        <v>45</v>
      </c>
      <c r="Q61" t="s">
        <v>46</v>
      </c>
    </row>
    <row r="62" spans="1:17">
      <c r="A62" s="6">
        <v>7</v>
      </c>
      <c r="B62" s="3">
        <f>Q62*(C62*4+D62*2+E62*1+F62*0.5+G62*0.25+H62*(1/8)+I62*(1/16)+J62*(1/32)+K62*(1/64)+L62*(1/128)+M62*(1/256)+N62*(1/512)+O62*(1/1024)+P62*(1/2048))</f>
        <v>4.8720703125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>
        <v>1</v>
      </c>
      <c r="J62">
        <v>1</v>
      </c>
      <c r="K62">
        <v>1</v>
      </c>
      <c r="L62">
        <v>1</v>
      </c>
      <c r="M62">
        <v>1</v>
      </c>
      <c r="N62">
        <v>0</v>
      </c>
      <c r="O62">
        <v>1</v>
      </c>
      <c r="P62">
        <v>0</v>
      </c>
      <c r="Q62">
        <v>1</v>
      </c>
    </row>
    <row r="63" spans="1:17">
      <c r="A63" s="6">
        <v>5</v>
      </c>
      <c r="B63" s="3">
        <f t="shared" ref="B63:B74" si="25">Q63*(C63*4+D63*2+E63*1+F63*0.5+G63*0.25+H63*(1/8)+I63*(1/16)+J63*(1/32)+K63*(1/64)+L63*(1/128)+M63*(1/256)+N63*(1/512)+O63*(1/1024)+P63*(1/2048))</f>
        <v>4.8720703125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1</v>
      </c>
      <c r="P63">
        <v>0</v>
      </c>
      <c r="Q63">
        <v>1</v>
      </c>
    </row>
    <row r="64" spans="1:17">
      <c r="A64" s="6">
        <v>4</v>
      </c>
      <c r="B64" s="3">
        <f t="shared" si="25"/>
        <v>3.92138671875</v>
      </c>
      <c r="C64"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</row>
    <row r="65" spans="1:17">
      <c r="A65" s="6">
        <v>3</v>
      </c>
      <c r="B65" s="3">
        <f t="shared" si="25"/>
        <v>3.029296875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1</v>
      </c>
      <c r="N65">
        <v>1</v>
      </c>
      <c r="O65">
        <v>0</v>
      </c>
      <c r="P65">
        <v>0</v>
      </c>
      <c r="Q65">
        <v>1</v>
      </c>
    </row>
    <row r="66" spans="1:17">
      <c r="A66" s="6">
        <v>2</v>
      </c>
      <c r="B66" s="3">
        <f t="shared" si="25"/>
        <v>1.94091796875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1</v>
      </c>
    </row>
    <row r="67" spans="1:17">
      <c r="A67" s="6">
        <v>1</v>
      </c>
      <c r="B67" s="3">
        <f t="shared" si="25"/>
        <v>0.97998046875</v>
      </c>
      <c r="C67"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0</v>
      </c>
      <c r="L67">
        <v>1</v>
      </c>
      <c r="M67">
        <v>0</v>
      </c>
      <c r="N67">
        <v>1</v>
      </c>
      <c r="O67">
        <v>1</v>
      </c>
      <c r="P67">
        <v>1</v>
      </c>
      <c r="Q67">
        <v>1</v>
      </c>
    </row>
    <row r="68" spans="1:17">
      <c r="A68" s="6">
        <v>0</v>
      </c>
      <c r="B68" s="3">
        <f t="shared" si="25"/>
        <v>-5.859375E-2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1</v>
      </c>
      <c r="M68">
        <v>1</v>
      </c>
      <c r="N68">
        <v>0</v>
      </c>
      <c r="O68">
        <v>0</v>
      </c>
      <c r="P68">
        <v>0</v>
      </c>
      <c r="Q68">
        <v>-1</v>
      </c>
    </row>
    <row r="69" spans="1:17">
      <c r="A69" s="6">
        <v>-1</v>
      </c>
      <c r="B69" s="3">
        <f t="shared" si="25"/>
        <v>-0.98974609375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1</v>
      </c>
      <c r="N69">
        <v>0</v>
      </c>
      <c r="O69">
        <v>1</v>
      </c>
      <c r="P69">
        <v>1</v>
      </c>
      <c r="Q69">
        <v>-1</v>
      </c>
    </row>
    <row r="70" spans="1:17">
      <c r="A70" s="6">
        <v>-2</v>
      </c>
      <c r="B70" s="3">
        <f t="shared" si="25"/>
        <v>-2.09765625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-1</v>
      </c>
    </row>
    <row r="71" spans="1:17">
      <c r="A71" s="6">
        <v>-3</v>
      </c>
      <c r="B71" s="3">
        <f t="shared" si="25"/>
        <v>-3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-1</v>
      </c>
    </row>
    <row r="72" spans="1:17">
      <c r="A72" s="6">
        <v>-4</v>
      </c>
      <c r="B72" s="3">
        <f t="shared" si="25"/>
        <v>-4.048828125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1</v>
      </c>
      <c r="O72">
        <v>0</v>
      </c>
      <c r="P72">
        <v>0</v>
      </c>
      <c r="Q72">
        <v>-1</v>
      </c>
    </row>
    <row r="73" spans="1:17">
      <c r="A73" s="6">
        <v>-5</v>
      </c>
      <c r="B73" s="3">
        <f t="shared" si="25"/>
        <v>-5.029296875</v>
      </c>
      <c r="C73">
        <v>1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1</v>
      </c>
      <c r="N73">
        <v>1</v>
      </c>
      <c r="O73">
        <v>0</v>
      </c>
      <c r="P73">
        <v>0</v>
      </c>
      <c r="Q73">
        <v>-1</v>
      </c>
    </row>
    <row r="74" spans="1:17">
      <c r="A74" s="8">
        <v>-7</v>
      </c>
      <c r="B74" s="10">
        <f t="shared" si="25"/>
        <v>-5.029296875</v>
      </c>
      <c r="C74">
        <v>1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1</v>
      </c>
      <c r="M74">
        <v>1</v>
      </c>
      <c r="N74">
        <v>1</v>
      </c>
      <c r="O74">
        <v>0</v>
      </c>
      <c r="P74">
        <v>0</v>
      </c>
      <c r="Q74">
        <v>-1</v>
      </c>
    </row>
    <row r="76" spans="1:17">
      <c r="A76" s="4" t="s">
        <v>21</v>
      </c>
      <c r="B76" s="63" t="s">
        <v>15</v>
      </c>
      <c r="C76" s="4" t="s">
        <v>47</v>
      </c>
      <c r="D76" s="63" t="s">
        <v>48</v>
      </c>
    </row>
    <row r="77" spans="1:17">
      <c r="A77" s="6">
        <v>7</v>
      </c>
      <c r="B77" s="37">
        <f>ABS((B62-A62)/A62)*100</f>
        <v>30.398995535714285</v>
      </c>
      <c r="C77" s="6">
        <v>4.8620000000000001</v>
      </c>
      <c r="D77" s="38">
        <f>ABS(B62-C77)/(0.5*(C77+B62))*100</f>
        <v>0.20690856294859747</v>
      </c>
    </row>
    <row r="78" spans="1:17">
      <c r="A78" s="6">
        <v>5</v>
      </c>
      <c r="B78" s="38">
        <f t="shared" ref="B78:B89" si="26">ABS((B63-A63)/A63)*100</f>
        <v>2.55859375</v>
      </c>
      <c r="C78" s="6">
        <v>4.8380000000000001</v>
      </c>
      <c r="D78" s="38">
        <f>ABS(B63-C78)/(0.5*(C78+B63))*100</f>
        <v>0.70175212750293703</v>
      </c>
    </row>
    <row r="79" spans="1:17">
      <c r="A79" s="6">
        <v>4</v>
      </c>
      <c r="B79" s="38">
        <f t="shared" si="26"/>
        <v>1.96533203125</v>
      </c>
      <c r="C79" s="6">
        <v>3.9009999999999998</v>
      </c>
      <c r="D79" s="38">
        <f t="shared" ref="D79:D89" si="27">ABS(B64-C79)/(0.5*(C79+B64))*100</f>
        <v>0.52124037031137604</v>
      </c>
    </row>
    <row r="80" spans="1:17">
      <c r="A80" s="6">
        <v>3</v>
      </c>
      <c r="B80" s="38">
        <f t="shared" si="26"/>
        <v>0.9765625</v>
      </c>
      <c r="C80" s="6">
        <v>2.9264999999999999</v>
      </c>
      <c r="D80" s="38">
        <f t="shared" si="27"/>
        <v>3.4519939869507432</v>
      </c>
    </row>
    <row r="81" spans="1:5">
      <c r="A81" s="6">
        <v>2</v>
      </c>
      <c r="B81" s="38">
        <f t="shared" si="26"/>
        <v>2.9541015625</v>
      </c>
      <c r="C81" s="6">
        <v>1.9519</v>
      </c>
      <c r="D81" s="38">
        <f t="shared" si="27"/>
        <v>0.56422012732983473</v>
      </c>
    </row>
    <row r="82" spans="1:5">
      <c r="A82" s="6">
        <v>1</v>
      </c>
      <c r="B82" s="38">
        <f t="shared" si="26"/>
        <v>2.001953125</v>
      </c>
      <c r="C82" s="6">
        <v>0.99150000000000005</v>
      </c>
      <c r="D82" s="38">
        <f t="shared" si="27"/>
        <v>1.1686173342923256</v>
      </c>
    </row>
    <row r="83" spans="1:5">
      <c r="A83" s="6">
        <v>0</v>
      </c>
      <c r="B83" s="38"/>
      <c r="C83" s="6">
        <v>4.0600000000000002E-3</v>
      </c>
      <c r="D83" s="37">
        <f t="shared" si="27"/>
        <v>-229.77972356568176</v>
      </c>
      <c r="E83" s="44" t="s">
        <v>49</v>
      </c>
    </row>
    <row r="84" spans="1:5">
      <c r="A84" s="6">
        <v>-1</v>
      </c>
      <c r="B84" s="38">
        <f t="shared" si="26"/>
        <v>1.025390625</v>
      </c>
      <c r="C84" s="6">
        <v>-1.0086999999999999</v>
      </c>
      <c r="D84" s="38">
        <f t="shared" si="27"/>
        <v>-1.896864399723059</v>
      </c>
    </row>
    <row r="85" spans="1:5">
      <c r="A85" s="6">
        <v>-2</v>
      </c>
      <c r="B85" s="38">
        <f t="shared" si="26"/>
        <v>4.8828125</v>
      </c>
      <c r="C85" s="6">
        <v>-1.9441999999999999</v>
      </c>
      <c r="D85" s="37">
        <f t="shared" si="27"/>
        <v>-7.5933551570519144</v>
      </c>
    </row>
    <row r="86" spans="1:5">
      <c r="A86" s="6">
        <v>-3</v>
      </c>
      <c r="B86" s="38">
        <f t="shared" si="26"/>
        <v>0</v>
      </c>
      <c r="C86" s="6">
        <v>-2.9967999999999999</v>
      </c>
      <c r="D86" s="38">
        <f t="shared" si="27"/>
        <v>-0.1067235859124897</v>
      </c>
    </row>
    <row r="87" spans="1:5">
      <c r="A87" s="6">
        <v>-4</v>
      </c>
      <c r="B87" s="38">
        <f t="shared" si="26"/>
        <v>1.220703125</v>
      </c>
      <c r="C87" s="6">
        <v>-3.9710000000000001</v>
      </c>
      <c r="D87" s="38">
        <f t="shared" si="27"/>
        <v>-1.9408925923833291</v>
      </c>
    </row>
    <row r="88" spans="1:5">
      <c r="A88" s="6">
        <v>-5</v>
      </c>
      <c r="B88" s="38">
        <f t="shared" si="26"/>
        <v>0.5859375</v>
      </c>
      <c r="C88" s="6">
        <v>-4.9429999999999996</v>
      </c>
      <c r="D88" s="38">
        <f t="shared" si="27"/>
        <v>-1.7307321689618349</v>
      </c>
    </row>
    <row r="89" spans="1:5">
      <c r="A89" s="8">
        <v>-7</v>
      </c>
      <c r="B89" s="62">
        <f t="shared" si="26"/>
        <v>28.152901785714285</v>
      </c>
      <c r="C89" s="8">
        <v>-4.944</v>
      </c>
      <c r="D89" s="39">
        <f t="shared" si="27"/>
        <v>-1.7105050831047293</v>
      </c>
    </row>
  </sheetData>
  <mergeCells count="10">
    <mergeCell ref="B35:D35"/>
    <mergeCell ref="E35:G35"/>
    <mergeCell ref="H35:J35"/>
    <mergeCell ref="B5:D5"/>
    <mergeCell ref="E5:G5"/>
    <mergeCell ref="H5:J5"/>
    <mergeCell ref="C16:E16"/>
    <mergeCell ref="F16:H16"/>
    <mergeCell ref="D28:F28"/>
    <mergeCell ref="G28:I28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Hammett</dc:creator>
  <cp:lastModifiedBy>Ellen Hammett</cp:lastModifiedBy>
  <dcterms:created xsi:type="dcterms:W3CDTF">2014-09-14T16:38:25Z</dcterms:created>
  <dcterms:modified xsi:type="dcterms:W3CDTF">2014-09-14T18:34:27Z</dcterms:modified>
</cp:coreProperties>
</file>