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NitinNath/Documents/Nitin Stuff/Anuj/Results/S5/"/>
    </mc:Choice>
  </mc:AlternateContent>
  <bookViews>
    <workbookView xWindow="0" yWindow="460" windowWidth="32220" windowHeight="17220" firstSheet="1" activeTab="6" xr2:uid="{00000000-000D-0000-FFFF-FFFF00000000}"/>
  </bookViews>
  <sheets>
    <sheet name="results" sheetId="1" r:id="rId1"/>
    <sheet name="algo" sheetId="9" r:id="rId2"/>
    <sheet name="single view" sheetId="8" r:id="rId3"/>
    <sheet name="elimination from top" sheetId="3" r:id="rId4"/>
    <sheet name="elimination from bottom" sheetId="4" r:id="rId5"/>
    <sheet name="averaged" sheetId="5" r:id="rId6"/>
    <sheet name="final summary" sheetId="7" r:id="rId7"/>
  </sheets>
  <calcPr calcId="171027" concurrentCalc="0"/>
  <fileRecoveryPr autoRecover="0"/>
</workbook>
</file>

<file path=xl/calcChain.xml><?xml version="1.0" encoding="utf-8"?>
<calcChain xmlns="http://schemas.openxmlformats.org/spreadsheetml/2006/main">
  <c r="R17" i="7" l="1"/>
  <c r="I17" i="7"/>
  <c r="I9" i="7"/>
  <c r="Q21" i="7"/>
  <c r="R7" i="7"/>
  <c r="R6" i="7"/>
  <c r="Q4" i="7"/>
  <c r="I2" i="7"/>
  <c r="I5" i="7"/>
  <c r="I4" i="7"/>
  <c r="AB4" i="4"/>
  <c r="AB3" i="4"/>
  <c r="AB2" i="4"/>
  <c r="AB1" i="4"/>
  <c r="AB4" i="3"/>
  <c r="AB3" i="3"/>
  <c r="AB2" i="3"/>
  <c r="AB1" i="3"/>
  <c r="M9" i="7"/>
  <c r="L9" i="7"/>
  <c r="K9" i="7"/>
  <c r="J9" i="7"/>
  <c r="N9" i="7"/>
  <c r="D9" i="7"/>
  <c r="C9" i="7"/>
  <c r="A9" i="7"/>
  <c r="M3" i="7"/>
  <c r="L3" i="7"/>
  <c r="K3" i="7"/>
  <c r="J3" i="7"/>
  <c r="N3" i="7"/>
  <c r="E3" i="7"/>
  <c r="O3" i="7"/>
  <c r="D3" i="7"/>
  <c r="C3" i="7"/>
  <c r="M2" i="7"/>
  <c r="L2" i="7"/>
  <c r="K2" i="7"/>
  <c r="J2" i="7"/>
  <c r="D2" i="7"/>
  <c r="E2" i="7"/>
  <c r="O2" i="7"/>
  <c r="C2" i="7"/>
  <c r="A2" i="7"/>
  <c r="M11" i="7"/>
  <c r="L11" i="7"/>
  <c r="K11" i="7"/>
  <c r="J11" i="7"/>
  <c r="D11" i="7"/>
  <c r="C11" i="7"/>
  <c r="E11" i="7"/>
  <c r="O11" i="7"/>
  <c r="M15" i="7"/>
  <c r="L15" i="7"/>
  <c r="K15" i="7"/>
  <c r="J15" i="7"/>
  <c r="N15" i="7"/>
  <c r="D15" i="7"/>
  <c r="C15" i="7"/>
  <c r="A15" i="7"/>
  <c r="M8" i="7"/>
  <c r="L8" i="7"/>
  <c r="K8" i="7"/>
  <c r="J8" i="7"/>
  <c r="N8" i="7"/>
  <c r="E8" i="7"/>
  <c r="O8" i="7"/>
  <c r="D8" i="7"/>
  <c r="C8" i="7"/>
  <c r="M5" i="7"/>
  <c r="L5" i="7"/>
  <c r="K5" i="7"/>
  <c r="J5" i="7"/>
  <c r="D5" i="7"/>
  <c r="C5" i="7"/>
  <c r="E5" i="7"/>
  <c r="O5" i="7"/>
  <c r="M6" i="7"/>
  <c r="L6" i="7"/>
  <c r="K6" i="7"/>
  <c r="J6" i="7"/>
  <c r="N6" i="7"/>
  <c r="D6" i="7"/>
  <c r="C6" i="7"/>
  <c r="A6" i="7"/>
  <c r="M10" i="7"/>
  <c r="L10" i="7"/>
  <c r="K10" i="7"/>
  <c r="J10" i="7"/>
  <c r="N10" i="7"/>
  <c r="E10" i="7"/>
  <c r="O10" i="7"/>
  <c r="D10" i="7"/>
  <c r="C10" i="7"/>
  <c r="A10" i="7"/>
  <c r="M7" i="7"/>
  <c r="L7" i="7"/>
  <c r="K7" i="7"/>
  <c r="J7" i="7"/>
  <c r="D7" i="7"/>
  <c r="C7" i="7"/>
  <c r="E7" i="7"/>
  <c r="M16" i="7"/>
  <c r="L16" i="7"/>
  <c r="K16" i="7"/>
  <c r="J16" i="7"/>
  <c r="D16" i="7"/>
  <c r="C16" i="7"/>
  <c r="A16" i="7"/>
  <c r="M14" i="7"/>
  <c r="L14" i="7"/>
  <c r="K14" i="7"/>
  <c r="J14" i="7"/>
  <c r="N14" i="7"/>
  <c r="E14" i="7"/>
  <c r="O14" i="7"/>
  <c r="D14" i="7"/>
  <c r="C14" i="7"/>
  <c r="A14" i="7"/>
  <c r="M4" i="7"/>
  <c r="L4" i="7"/>
  <c r="K4" i="7"/>
  <c r="J4" i="7"/>
  <c r="D4" i="7"/>
  <c r="C4" i="7"/>
  <c r="E4" i="7"/>
  <c r="M12" i="7"/>
  <c r="L12" i="7"/>
  <c r="K12" i="7"/>
  <c r="J12" i="7"/>
  <c r="D12" i="7"/>
  <c r="C12" i="7"/>
  <c r="A12" i="7"/>
  <c r="M13" i="7"/>
  <c r="L13" i="7"/>
  <c r="K13" i="7"/>
  <c r="J13" i="7"/>
  <c r="N13" i="7"/>
  <c r="E13" i="7"/>
  <c r="O13" i="7"/>
  <c r="D13" i="7"/>
  <c r="C13" i="7"/>
  <c r="A13" i="7"/>
  <c r="D3" i="5"/>
  <c r="D4" i="5"/>
  <c r="D5" i="5"/>
  <c r="D6" i="5"/>
  <c r="D7" i="5"/>
  <c r="D8" i="5"/>
  <c r="D9" i="5"/>
  <c r="D10" i="5"/>
  <c r="D11" i="5"/>
  <c r="D12" i="5"/>
  <c r="D13" i="5"/>
  <c r="D14" i="5"/>
  <c r="D15" i="5"/>
  <c r="D16" i="5"/>
  <c r="D2" i="5"/>
  <c r="C3" i="5"/>
  <c r="C4" i="5"/>
  <c r="C5" i="5"/>
  <c r="C6" i="5"/>
  <c r="C7" i="5"/>
  <c r="C8" i="5"/>
  <c r="C9" i="5"/>
  <c r="C10" i="5"/>
  <c r="C11" i="5"/>
  <c r="C12" i="5"/>
  <c r="C13" i="5"/>
  <c r="C14" i="5"/>
  <c r="C15" i="5"/>
  <c r="C16" i="5"/>
  <c r="C2" i="5"/>
  <c r="J3" i="5"/>
  <c r="K3" i="5"/>
  <c r="L3" i="5"/>
  <c r="M3" i="5"/>
  <c r="J4" i="5"/>
  <c r="K4" i="5"/>
  <c r="L4" i="5"/>
  <c r="M4" i="5"/>
  <c r="J5" i="5"/>
  <c r="K5" i="5"/>
  <c r="L5" i="5"/>
  <c r="M5" i="5"/>
  <c r="J6" i="5"/>
  <c r="K6" i="5"/>
  <c r="L6" i="5"/>
  <c r="M6" i="5"/>
  <c r="J7" i="5"/>
  <c r="K7" i="5"/>
  <c r="L7" i="5"/>
  <c r="M7" i="5"/>
  <c r="J8" i="5"/>
  <c r="K8" i="5"/>
  <c r="L8" i="5"/>
  <c r="M8" i="5"/>
  <c r="J9" i="5"/>
  <c r="K9" i="5"/>
  <c r="L9" i="5"/>
  <c r="M9" i="5"/>
  <c r="J10" i="5"/>
  <c r="K10" i="5"/>
  <c r="L10" i="5"/>
  <c r="M10" i="5"/>
  <c r="J11" i="5"/>
  <c r="K11" i="5"/>
  <c r="L11" i="5"/>
  <c r="M11" i="5"/>
  <c r="J12" i="5"/>
  <c r="K12" i="5"/>
  <c r="L12" i="5"/>
  <c r="M12" i="5"/>
  <c r="J13" i="5"/>
  <c r="K13" i="5"/>
  <c r="L13" i="5"/>
  <c r="M13" i="5"/>
  <c r="J14" i="5"/>
  <c r="K14" i="5"/>
  <c r="L14" i="5"/>
  <c r="M14" i="5"/>
  <c r="J15" i="5"/>
  <c r="K15" i="5"/>
  <c r="L15" i="5"/>
  <c r="M15" i="5"/>
  <c r="J16" i="5"/>
  <c r="K16" i="5"/>
  <c r="L16" i="5"/>
  <c r="M16" i="5"/>
  <c r="M2" i="5"/>
  <c r="L2" i="5"/>
  <c r="K2" i="5"/>
  <c r="J2" i="5"/>
  <c r="AI12" i="4"/>
  <c r="AH12" i="4"/>
  <c r="AG12" i="4"/>
  <c r="X12" i="4"/>
  <c r="W12" i="4"/>
  <c r="V12" i="4"/>
  <c r="U12" i="4"/>
  <c r="T12" i="4"/>
  <c r="S12" i="4"/>
  <c r="R12" i="4"/>
  <c r="Q12" i="4"/>
  <c r="P12" i="4"/>
  <c r="O12" i="4"/>
  <c r="N12" i="4"/>
  <c r="M12" i="4"/>
  <c r="L12" i="4"/>
  <c r="K12" i="4"/>
  <c r="J12" i="4"/>
  <c r="I12" i="4"/>
  <c r="H12" i="4"/>
  <c r="G12" i="4"/>
  <c r="F12" i="4"/>
  <c r="E12" i="4"/>
  <c r="D12" i="4"/>
  <c r="C12" i="4"/>
  <c r="B12" i="4"/>
  <c r="A12" i="4"/>
  <c r="AI7" i="4"/>
  <c r="AH7" i="4"/>
  <c r="AG7" i="4"/>
  <c r="X7" i="4"/>
  <c r="W7" i="4"/>
  <c r="V7" i="4"/>
  <c r="U7" i="4"/>
  <c r="T7" i="4"/>
  <c r="S7" i="4"/>
  <c r="R7" i="4"/>
  <c r="Q7" i="4"/>
  <c r="P7" i="4"/>
  <c r="O7" i="4"/>
  <c r="N7" i="4"/>
  <c r="M7" i="4"/>
  <c r="L7" i="4"/>
  <c r="K7" i="4"/>
  <c r="J7" i="4"/>
  <c r="I7" i="4"/>
  <c r="H7" i="4"/>
  <c r="G7" i="4"/>
  <c r="F7" i="4"/>
  <c r="E7" i="4"/>
  <c r="D7" i="4"/>
  <c r="C7" i="4"/>
  <c r="B7" i="4"/>
  <c r="A7" i="4"/>
  <c r="AI15" i="4"/>
  <c r="AH15" i="4"/>
  <c r="AG15" i="4"/>
  <c r="X15" i="4"/>
  <c r="W15" i="4"/>
  <c r="V15" i="4"/>
  <c r="U15" i="4"/>
  <c r="T15" i="4"/>
  <c r="S15" i="4"/>
  <c r="R15" i="4"/>
  <c r="Q15" i="4"/>
  <c r="P15" i="4"/>
  <c r="O15" i="4"/>
  <c r="N15" i="4"/>
  <c r="M15" i="4"/>
  <c r="L15" i="4"/>
  <c r="K15" i="4"/>
  <c r="J15" i="4"/>
  <c r="I15" i="4"/>
  <c r="H15" i="4"/>
  <c r="G15" i="4"/>
  <c r="F15" i="4"/>
  <c r="E15" i="4"/>
  <c r="D15" i="4"/>
  <c r="C15" i="4"/>
  <c r="B15" i="4"/>
  <c r="A15" i="4"/>
  <c r="AI9" i="4"/>
  <c r="AH9" i="4"/>
  <c r="AG9" i="4"/>
  <c r="X9" i="4"/>
  <c r="W9" i="4"/>
  <c r="V9" i="4"/>
  <c r="U9" i="4"/>
  <c r="T9" i="4"/>
  <c r="S9" i="4"/>
  <c r="R9" i="4"/>
  <c r="Q9" i="4"/>
  <c r="P9" i="4"/>
  <c r="O9" i="4"/>
  <c r="N9" i="4"/>
  <c r="M9" i="4"/>
  <c r="L9" i="4"/>
  <c r="K9" i="4"/>
  <c r="J9" i="4"/>
  <c r="I9" i="4"/>
  <c r="H9" i="4"/>
  <c r="G9" i="4"/>
  <c r="F9" i="4"/>
  <c r="E9" i="4"/>
  <c r="D9" i="4"/>
  <c r="C9" i="4"/>
  <c r="B9" i="4"/>
  <c r="A9" i="4"/>
  <c r="AI11" i="4"/>
  <c r="AH11" i="4"/>
  <c r="AG11" i="4"/>
  <c r="X11" i="4"/>
  <c r="W11" i="4"/>
  <c r="V11" i="4"/>
  <c r="U11" i="4"/>
  <c r="T11" i="4"/>
  <c r="S11" i="4"/>
  <c r="R11" i="4"/>
  <c r="Q11" i="4"/>
  <c r="P11" i="4"/>
  <c r="O11" i="4"/>
  <c r="N11" i="4"/>
  <c r="M11" i="4"/>
  <c r="L11" i="4"/>
  <c r="K11" i="4"/>
  <c r="J11" i="4"/>
  <c r="I11" i="4"/>
  <c r="H11" i="4"/>
  <c r="G11" i="4"/>
  <c r="F11" i="4"/>
  <c r="E11" i="4"/>
  <c r="D11" i="4"/>
  <c r="C11" i="4"/>
  <c r="B11" i="4"/>
  <c r="A11" i="4"/>
  <c r="AI18" i="4"/>
  <c r="AH18" i="4"/>
  <c r="AG18" i="4"/>
  <c r="X18" i="4"/>
  <c r="W18" i="4"/>
  <c r="V18" i="4"/>
  <c r="U18" i="4"/>
  <c r="T18" i="4"/>
  <c r="S18" i="4"/>
  <c r="R18" i="4"/>
  <c r="Q18" i="4"/>
  <c r="P18" i="4"/>
  <c r="O18" i="4"/>
  <c r="N18" i="4"/>
  <c r="M18" i="4"/>
  <c r="L18" i="4"/>
  <c r="K18" i="4"/>
  <c r="J18" i="4"/>
  <c r="I18" i="4"/>
  <c r="H18" i="4"/>
  <c r="G18" i="4"/>
  <c r="F18" i="4"/>
  <c r="E18" i="4"/>
  <c r="D18" i="4"/>
  <c r="C18" i="4"/>
  <c r="B18" i="4"/>
  <c r="A18" i="4"/>
  <c r="AI10" i="4"/>
  <c r="AH10" i="4"/>
  <c r="AG10" i="4"/>
  <c r="X10" i="4"/>
  <c r="W10" i="4"/>
  <c r="V10" i="4"/>
  <c r="U10" i="4"/>
  <c r="T10" i="4"/>
  <c r="S10" i="4"/>
  <c r="R10" i="4"/>
  <c r="Q10" i="4"/>
  <c r="P10" i="4"/>
  <c r="O10" i="4"/>
  <c r="N10" i="4"/>
  <c r="M10" i="4"/>
  <c r="L10" i="4"/>
  <c r="K10" i="4"/>
  <c r="J10" i="4"/>
  <c r="I10" i="4"/>
  <c r="H10" i="4"/>
  <c r="G10" i="4"/>
  <c r="F10" i="4"/>
  <c r="E10" i="4"/>
  <c r="D10" i="4"/>
  <c r="C10" i="4"/>
  <c r="B10" i="4"/>
  <c r="A10" i="4"/>
  <c r="AI17" i="4"/>
  <c r="AH17" i="4"/>
  <c r="AG17" i="4"/>
  <c r="X17" i="4"/>
  <c r="W17" i="4"/>
  <c r="V17" i="4"/>
  <c r="U17" i="4"/>
  <c r="T17" i="4"/>
  <c r="S17" i="4"/>
  <c r="R17" i="4"/>
  <c r="Q17" i="4"/>
  <c r="P17" i="4"/>
  <c r="O17" i="4"/>
  <c r="N17" i="4"/>
  <c r="M17" i="4"/>
  <c r="L17" i="4"/>
  <c r="K17" i="4"/>
  <c r="J17" i="4"/>
  <c r="I17" i="4"/>
  <c r="H17" i="4"/>
  <c r="G17" i="4"/>
  <c r="F17" i="4"/>
  <c r="E17" i="4"/>
  <c r="D17" i="4"/>
  <c r="C17" i="4"/>
  <c r="B17" i="4"/>
  <c r="A17" i="4"/>
  <c r="AI16" i="4"/>
  <c r="AH16" i="4"/>
  <c r="AG16" i="4"/>
  <c r="X16" i="4"/>
  <c r="W16" i="4"/>
  <c r="V16" i="4"/>
  <c r="U16" i="4"/>
  <c r="T16" i="4"/>
  <c r="S16" i="4"/>
  <c r="R16" i="4"/>
  <c r="Q16" i="4"/>
  <c r="P16" i="4"/>
  <c r="O16" i="4"/>
  <c r="N16" i="4"/>
  <c r="M16" i="4"/>
  <c r="L16" i="4"/>
  <c r="K16" i="4"/>
  <c r="J16" i="4"/>
  <c r="I16" i="4"/>
  <c r="H16" i="4"/>
  <c r="G16" i="4"/>
  <c r="F16" i="4"/>
  <c r="E16" i="4"/>
  <c r="D16" i="4"/>
  <c r="C16" i="4"/>
  <c r="B16" i="4"/>
  <c r="A16" i="4"/>
  <c r="AI20" i="4"/>
  <c r="AH20" i="4"/>
  <c r="AG20" i="4"/>
  <c r="X20" i="4"/>
  <c r="W20" i="4"/>
  <c r="V20" i="4"/>
  <c r="U20" i="4"/>
  <c r="T20" i="4"/>
  <c r="S20" i="4"/>
  <c r="R20" i="4"/>
  <c r="Q20" i="4"/>
  <c r="P20" i="4"/>
  <c r="O20" i="4"/>
  <c r="N20" i="4"/>
  <c r="M20" i="4"/>
  <c r="L20" i="4"/>
  <c r="K20" i="4"/>
  <c r="J20" i="4"/>
  <c r="I20" i="4"/>
  <c r="H20" i="4"/>
  <c r="G20" i="4"/>
  <c r="F20" i="4"/>
  <c r="E20" i="4"/>
  <c r="D20" i="4"/>
  <c r="C20" i="4"/>
  <c r="B20" i="4"/>
  <c r="A20" i="4"/>
  <c r="AI13" i="4"/>
  <c r="AH13" i="4"/>
  <c r="AG13" i="4"/>
  <c r="X13" i="4"/>
  <c r="W13" i="4"/>
  <c r="V13" i="4"/>
  <c r="U13" i="4"/>
  <c r="T13" i="4"/>
  <c r="S13" i="4"/>
  <c r="R13" i="4"/>
  <c r="Q13" i="4"/>
  <c r="P13" i="4"/>
  <c r="O13" i="4"/>
  <c r="N13" i="4"/>
  <c r="M13" i="4"/>
  <c r="L13" i="4"/>
  <c r="K13" i="4"/>
  <c r="J13" i="4"/>
  <c r="I13" i="4"/>
  <c r="H13" i="4"/>
  <c r="G13" i="4"/>
  <c r="F13" i="4"/>
  <c r="E13" i="4"/>
  <c r="D13" i="4"/>
  <c r="C13" i="4"/>
  <c r="B13" i="4"/>
  <c r="A13" i="4"/>
  <c r="AI14" i="4"/>
  <c r="AH14" i="4"/>
  <c r="AG14" i="4"/>
  <c r="X14" i="4"/>
  <c r="W14" i="4"/>
  <c r="V14" i="4"/>
  <c r="U14" i="4"/>
  <c r="T14" i="4"/>
  <c r="S14" i="4"/>
  <c r="R14" i="4"/>
  <c r="Q14" i="4"/>
  <c r="P14" i="4"/>
  <c r="O14" i="4"/>
  <c r="N14" i="4"/>
  <c r="M14" i="4"/>
  <c r="L14" i="4"/>
  <c r="K14" i="4"/>
  <c r="J14" i="4"/>
  <c r="I14" i="4"/>
  <c r="H14" i="4"/>
  <c r="G14" i="4"/>
  <c r="F14" i="4"/>
  <c r="E14" i="4"/>
  <c r="D14" i="4"/>
  <c r="C14" i="4"/>
  <c r="B14" i="4"/>
  <c r="A14" i="4"/>
  <c r="AI8" i="4"/>
  <c r="AH8" i="4"/>
  <c r="AG8" i="4"/>
  <c r="X8" i="4"/>
  <c r="W8" i="4"/>
  <c r="V8" i="4"/>
  <c r="U8" i="4"/>
  <c r="T8" i="4"/>
  <c r="S8" i="4"/>
  <c r="R8" i="4"/>
  <c r="Q8" i="4"/>
  <c r="P8" i="4"/>
  <c r="O8" i="4"/>
  <c r="N8" i="4"/>
  <c r="M8" i="4"/>
  <c r="L8" i="4"/>
  <c r="K8" i="4"/>
  <c r="J8" i="4"/>
  <c r="I8" i="4"/>
  <c r="H8" i="4"/>
  <c r="G8" i="4"/>
  <c r="F8" i="4"/>
  <c r="E8" i="4"/>
  <c r="D8" i="4"/>
  <c r="C8" i="4"/>
  <c r="B8" i="4"/>
  <c r="A8" i="4"/>
  <c r="AI19" i="4"/>
  <c r="AH19" i="4"/>
  <c r="AG19" i="4"/>
  <c r="X19" i="4"/>
  <c r="W19" i="4"/>
  <c r="V19" i="4"/>
  <c r="U19" i="4"/>
  <c r="T19" i="4"/>
  <c r="S19" i="4"/>
  <c r="R19" i="4"/>
  <c r="Q19" i="4"/>
  <c r="P19" i="4"/>
  <c r="O19" i="4"/>
  <c r="N19" i="4"/>
  <c r="M19" i="4"/>
  <c r="L19" i="4"/>
  <c r="K19" i="4"/>
  <c r="J19" i="4"/>
  <c r="I19" i="4"/>
  <c r="H19" i="4"/>
  <c r="G19" i="4"/>
  <c r="F19" i="4"/>
  <c r="E19" i="4"/>
  <c r="D19" i="4"/>
  <c r="C19" i="4"/>
  <c r="B19" i="4"/>
  <c r="A19" i="4"/>
  <c r="AI6" i="4"/>
  <c r="AH6" i="4"/>
  <c r="AG6" i="4"/>
  <c r="X6" i="4"/>
  <c r="W6" i="4"/>
  <c r="V6" i="4"/>
  <c r="U6" i="4"/>
  <c r="T6" i="4"/>
  <c r="S6" i="4"/>
  <c r="R6" i="4"/>
  <c r="Q6" i="4"/>
  <c r="P6" i="4"/>
  <c r="O6" i="4"/>
  <c r="N6" i="4"/>
  <c r="M6" i="4"/>
  <c r="L6" i="4"/>
  <c r="K6" i="4"/>
  <c r="J6" i="4"/>
  <c r="I6" i="4"/>
  <c r="H6" i="4"/>
  <c r="G6" i="4"/>
  <c r="F6" i="4"/>
  <c r="E6" i="4"/>
  <c r="D6" i="4"/>
  <c r="C6" i="4"/>
  <c r="B6" i="4"/>
  <c r="A6" i="4"/>
  <c r="AE2" i="4"/>
  <c r="AD2" i="4"/>
  <c r="AE3" i="4"/>
  <c r="AI8" i="3"/>
  <c r="AH8" i="3"/>
  <c r="AG8" i="3"/>
  <c r="X8" i="3"/>
  <c r="W8" i="3"/>
  <c r="V8" i="3"/>
  <c r="U8" i="3"/>
  <c r="T8" i="3"/>
  <c r="S8" i="3"/>
  <c r="R8" i="3"/>
  <c r="Q8" i="3"/>
  <c r="P8" i="3"/>
  <c r="O8" i="3"/>
  <c r="N8" i="3"/>
  <c r="M8" i="3"/>
  <c r="L8" i="3"/>
  <c r="K8" i="3"/>
  <c r="J8" i="3"/>
  <c r="I8" i="3"/>
  <c r="H8" i="3"/>
  <c r="G8" i="3"/>
  <c r="F8" i="3"/>
  <c r="E8" i="3"/>
  <c r="D8" i="3"/>
  <c r="C8" i="3"/>
  <c r="B8" i="3"/>
  <c r="A8" i="3"/>
  <c r="AI6" i="3"/>
  <c r="AH6" i="3"/>
  <c r="AG6" i="3"/>
  <c r="X6" i="3"/>
  <c r="W6" i="3"/>
  <c r="V6" i="3"/>
  <c r="U6" i="3"/>
  <c r="T6" i="3"/>
  <c r="S6" i="3"/>
  <c r="R6" i="3"/>
  <c r="Q6" i="3"/>
  <c r="P6" i="3"/>
  <c r="O6" i="3"/>
  <c r="N6" i="3"/>
  <c r="M6" i="3"/>
  <c r="L6" i="3"/>
  <c r="K6" i="3"/>
  <c r="J6" i="3"/>
  <c r="I6" i="3"/>
  <c r="H6" i="3"/>
  <c r="G6" i="3"/>
  <c r="F6" i="3"/>
  <c r="E6" i="3"/>
  <c r="D6" i="3"/>
  <c r="C6" i="3"/>
  <c r="B6" i="3"/>
  <c r="A6" i="3"/>
  <c r="AI19" i="3"/>
  <c r="AH19" i="3"/>
  <c r="AG19" i="3"/>
  <c r="X19" i="3"/>
  <c r="W19" i="3"/>
  <c r="V19" i="3"/>
  <c r="U19" i="3"/>
  <c r="T19" i="3"/>
  <c r="S19" i="3"/>
  <c r="R19" i="3"/>
  <c r="Q19" i="3"/>
  <c r="P19" i="3"/>
  <c r="O19" i="3"/>
  <c r="N19" i="3"/>
  <c r="M19" i="3"/>
  <c r="L19" i="3"/>
  <c r="K19" i="3"/>
  <c r="J19" i="3"/>
  <c r="I19" i="3"/>
  <c r="H19" i="3"/>
  <c r="G19" i="3"/>
  <c r="F19" i="3"/>
  <c r="E19" i="3"/>
  <c r="D19" i="3"/>
  <c r="C19" i="3"/>
  <c r="B19" i="3"/>
  <c r="A19" i="3"/>
  <c r="AI11" i="3"/>
  <c r="AH11" i="3"/>
  <c r="AG11" i="3"/>
  <c r="X11" i="3"/>
  <c r="W11" i="3"/>
  <c r="V11" i="3"/>
  <c r="U11" i="3"/>
  <c r="T11" i="3"/>
  <c r="S11" i="3"/>
  <c r="R11" i="3"/>
  <c r="Q11" i="3"/>
  <c r="P11" i="3"/>
  <c r="O11" i="3"/>
  <c r="N11" i="3"/>
  <c r="M11" i="3"/>
  <c r="L11" i="3"/>
  <c r="K11" i="3"/>
  <c r="J11" i="3"/>
  <c r="I11" i="3"/>
  <c r="H11" i="3"/>
  <c r="G11" i="3"/>
  <c r="F11" i="3"/>
  <c r="E11" i="3"/>
  <c r="D11" i="3"/>
  <c r="C11" i="3"/>
  <c r="B11" i="3"/>
  <c r="A11" i="3"/>
  <c r="AI18" i="3"/>
  <c r="AH18" i="3"/>
  <c r="AG18" i="3"/>
  <c r="X18" i="3"/>
  <c r="W18" i="3"/>
  <c r="V18" i="3"/>
  <c r="U18" i="3"/>
  <c r="T18" i="3"/>
  <c r="S18" i="3"/>
  <c r="R18" i="3"/>
  <c r="Q18" i="3"/>
  <c r="P18" i="3"/>
  <c r="O18" i="3"/>
  <c r="N18" i="3"/>
  <c r="M18" i="3"/>
  <c r="L18" i="3"/>
  <c r="K18" i="3"/>
  <c r="J18" i="3"/>
  <c r="I18" i="3"/>
  <c r="H18" i="3"/>
  <c r="G18" i="3"/>
  <c r="F18" i="3"/>
  <c r="E18" i="3"/>
  <c r="D18" i="3"/>
  <c r="C18" i="3"/>
  <c r="B18" i="3"/>
  <c r="A18" i="3"/>
  <c r="AI9" i="3"/>
  <c r="AH9" i="3"/>
  <c r="AG9" i="3"/>
  <c r="X9" i="3"/>
  <c r="W9" i="3"/>
  <c r="V9" i="3"/>
  <c r="U9" i="3"/>
  <c r="T9" i="3"/>
  <c r="S9" i="3"/>
  <c r="R9" i="3"/>
  <c r="Q9" i="3"/>
  <c r="P9" i="3"/>
  <c r="O9" i="3"/>
  <c r="N9" i="3"/>
  <c r="M9" i="3"/>
  <c r="L9" i="3"/>
  <c r="K9" i="3"/>
  <c r="J9" i="3"/>
  <c r="I9" i="3"/>
  <c r="H9" i="3"/>
  <c r="G9" i="3"/>
  <c r="F9" i="3"/>
  <c r="E9" i="3"/>
  <c r="D9" i="3"/>
  <c r="C9" i="3"/>
  <c r="B9" i="3"/>
  <c r="A9" i="3"/>
  <c r="AI15" i="3"/>
  <c r="AH15" i="3"/>
  <c r="AG15" i="3"/>
  <c r="X15" i="3"/>
  <c r="W15" i="3"/>
  <c r="V15" i="3"/>
  <c r="U15" i="3"/>
  <c r="T15" i="3"/>
  <c r="S15" i="3"/>
  <c r="R15" i="3"/>
  <c r="Q15" i="3"/>
  <c r="P15" i="3"/>
  <c r="O15" i="3"/>
  <c r="N15" i="3"/>
  <c r="M15" i="3"/>
  <c r="L15" i="3"/>
  <c r="K15" i="3"/>
  <c r="J15" i="3"/>
  <c r="I15" i="3"/>
  <c r="H15" i="3"/>
  <c r="G15" i="3"/>
  <c r="F15" i="3"/>
  <c r="E15" i="3"/>
  <c r="D15" i="3"/>
  <c r="C15" i="3"/>
  <c r="B15" i="3"/>
  <c r="A15" i="3"/>
  <c r="AI7" i="3"/>
  <c r="AH7" i="3"/>
  <c r="AG7" i="3"/>
  <c r="X7" i="3"/>
  <c r="W7" i="3"/>
  <c r="V7" i="3"/>
  <c r="U7" i="3"/>
  <c r="T7" i="3"/>
  <c r="S7" i="3"/>
  <c r="R7" i="3"/>
  <c r="Q7" i="3"/>
  <c r="P7" i="3"/>
  <c r="O7" i="3"/>
  <c r="N7" i="3"/>
  <c r="M7" i="3"/>
  <c r="L7" i="3"/>
  <c r="K7" i="3"/>
  <c r="J7" i="3"/>
  <c r="I7" i="3"/>
  <c r="H7" i="3"/>
  <c r="G7" i="3"/>
  <c r="F7" i="3"/>
  <c r="E7" i="3"/>
  <c r="D7" i="3"/>
  <c r="C7" i="3"/>
  <c r="B7" i="3"/>
  <c r="A7" i="3"/>
  <c r="AI12" i="3"/>
  <c r="AH12" i="3"/>
  <c r="AG12" i="3"/>
  <c r="X12" i="3"/>
  <c r="W12" i="3"/>
  <c r="V12" i="3"/>
  <c r="U12" i="3"/>
  <c r="T12" i="3"/>
  <c r="S12" i="3"/>
  <c r="R12" i="3"/>
  <c r="Q12" i="3"/>
  <c r="P12" i="3"/>
  <c r="O12" i="3"/>
  <c r="N12" i="3"/>
  <c r="M12" i="3"/>
  <c r="L12" i="3"/>
  <c r="K12" i="3"/>
  <c r="J12" i="3"/>
  <c r="I12" i="3"/>
  <c r="H12" i="3"/>
  <c r="G12" i="3"/>
  <c r="F12" i="3"/>
  <c r="E12" i="3"/>
  <c r="D12" i="3"/>
  <c r="C12" i="3"/>
  <c r="B12" i="3"/>
  <c r="A12" i="3"/>
  <c r="AI10" i="3"/>
  <c r="AH10" i="3"/>
  <c r="AG10" i="3"/>
  <c r="X10" i="3"/>
  <c r="W10" i="3"/>
  <c r="V10" i="3"/>
  <c r="U10" i="3"/>
  <c r="T10" i="3"/>
  <c r="S10" i="3"/>
  <c r="R10" i="3"/>
  <c r="Q10" i="3"/>
  <c r="P10" i="3"/>
  <c r="O10" i="3"/>
  <c r="N10" i="3"/>
  <c r="M10" i="3"/>
  <c r="L10" i="3"/>
  <c r="K10" i="3"/>
  <c r="J10" i="3"/>
  <c r="I10" i="3"/>
  <c r="H10" i="3"/>
  <c r="G10" i="3"/>
  <c r="F10" i="3"/>
  <c r="E10" i="3"/>
  <c r="D10" i="3"/>
  <c r="C10" i="3"/>
  <c r="B10" i="3"/>
  <c r="A10" i="3"/>
  <c r="AI13" i="3"/>
  <c r="AH13" i="3"/>
  <c r="AG13" i="3"/>
  <c r="X13" i="3"/>
  <c r="W13" i="3"/>
  <c r="V13" i="3"/>
  <c r="U13" i="3"/>
  <c r="T13" i="3"/>
  <c r="S13" i="3"/>
  <c r="R13" i="3"/>
  <c r="Q13" i="3"/>
  <c r="P13" i="3"/>
  <c r="O13" i="3"/>
  <c r="N13" i="3"/>
  <c r="M13" i="3"/>
  <c r="L13" i="3"/>
  <c r="K13" i="3"/>
  <c r="J13" i="3"/>
  <c r="I13" i="3"/>
  <c r="H13" i="3"/>
  <c r="G13" i="3"/>
  <c r="F13" i="3"/>
  <c r="E13" i="3"/>
  <c r="D13" i="3"/>
  <c r="C13" i="3"/>
  <c r="B13" i="3"/>
  <c r="A13" i="3"/>
  <c r="AI16" i="3"/>
  <c r="AH16" i="3"/>
  <c r="AG16" i="3"/>
  <c r="X16" i="3"/>
  <c r="W16" i="3"/>
  <c r="V16" i="3"/>
  <c r="U16" i="3"/>
  <c r="T16" i="3"/>
  <c r="S16" i="3"/>
  <c r="R16" i="3"/>
  <c r="Q16" i="3"/>
  <c r="P16" i="3"/>
  <c r="O16" i="3"/>
  <c r="N16" i="3"/>
  <c r="M16" i="3"/>
  <c r="L16" i="3"/>
  <c r="K16" i="3"/>
  <c r="J16" i="3"/>
  <c r="I16" i="3"/>
  <c r="H16" i="3"/>
  <c r="G16" i="3"/>
  <c r="F16" i="3"/>
  <c r="E16" i="3"/>
  <c r="D16" i="3"/>
  <c r="C16" i="3"/>
  <c r="B16" i="3"/>
  <c r="A16" i="3"/>
  <c r="AI17" i="3"/>
  <c r="AH17" i="3"/>
  <c r="AG17" i="3"/>
  <c r="X17" i="3"/>
  <c r="W17" i="3"/>
  <c r="V17" i="3"/>
  <c r="U17" i="3"/>
  <c r="T17" i="3"/>
  <c r="S17" i="3"/>
  <c r="R17" i="3"/>
  <c r="Q17" i="3"/>
  <c r="P17" i="3"/>
  <c r="O17" i="3"/>
  <c r="N17" i="3"/>
  <c r="M17" i="3"/>
  <c r="L17" i="3"/>
  <c r="K17" i="3"/>
  <c r="J17" i="3"/>
  <c r="I17" i="3"/>
  <c r="H17" i="3"/>
  <c r="G17" i="3"/>
  <c r="F17" i="3"/>
  <c r="E17" i="3"/>
  <c r="D17" i="3"/>
  <c r="C17" i="3"/>
  <c r="B17" i="3"/>
  <c r="A17" i="3"/>
  <c r="AI20" i="3"/>
  <c r="AH20" i="3"/>
  <c r="AG20" i="3"/>
  <c r="X20" i="3"/>
  <c r="W20" i="3"/>
  <c r="V20" i="3"/>
  <c r="U20" i="3"/>
  <c r="T20" i="3"/>
  <c r="S20" i="3"/>
  <c r="R20" i="3"/>
  <c r="Q20" i="3"/>
  <c r="P20" i="3"/>
  <c r="O20" i="3"/>
  <c r="N20" i="3"/>
  <c r="M20" i="3"/>
  <c r="L20" i="3"/>
  <c r="K20" i="3"/>
  <c r="J20" i="3"/>
  <c r="I20" i="3"/>
  <c r="H20" i="3"/>
  <c r="G20" i="3"/>
  <c r="F20" i="3"/>
  <c r="E20" i="3"/>
  <c r="D20" i="3"/>
  <c r="C20" i="3"/>
  <c r="B20" i="3"/>
  <c r="A20" i="3"/>
  <c r="AI14" i="3"/>
  <c r="AH14" i="3"/>
  <c r="AG14" i="3"/>
  <c r="X14" i="3"/>
  <c r="W14" i="3"/>
  <c r="V14" i="3"/>
  <c r="U14" i="3"/>
  <c r="T14" i="3"/>
  <c r="S14" i="3"/>
  <c r="R14" i="3"/>
  <c r="Q14" i="3"/>
  <c r="P14" i="3"/>
  <c r="O14" i="3"/>
  <c r="N14" i="3"/>
  <c r="M14" i="3"/>
  <c r="L14" i="3"/>
  <c r="K14" i="3"/>
  <c r="J14" i="3"/>
  <c r="I14" i="3"/>
  <c r="H14" i="3"/>
  <c r="G14" i="3"/>
  <c r="F14" i="3"/>
  <c r="E14" i="3"/>
  <c r="D14" i="3"/>
  <c r="C14" i="3"/>
  <c r="B14" i="3"/>
  <c r="A14" i="3"/>
  <c r="AE2" i="3"/>
  <c r="AD2" i="3"/>
  <c r="AE3" i="3"/>
  <c r="AI11" i="8"/>
  <c r="AH11" i="8"/>
  <c r="AG11" i="8"/>
  <c r="X11" i="8"/>
  <c r="W11" i="8"/>
  <c r="V11" i="8"/>
  <c r="U11" i="8"/>
  <c r="T11" i="8"/>
  <c r="AB11" i="8"/>
  <c r="S11" i="8"/>
  <c r="R11" i="8"/>
  <c r="Q11" i="8"/>
  <c r="P11" i="8"/>
  <c r="O11" i="8"/>
  <c r="N11" i="8"/>
  <c r="M11" i="8"/>
  <c r="L11" i="8"/>
  <c r="K11" i="8"/>
  <c r="J11" i="8"/>
  <c r="I11" i="8"/>
  <c r="H11" i="8"/>
  <c r="Z11" i="8"/>
  <c r="G11" i="8"/>
  <c r="F11" i="8"/>
  <c r="E11" i="8"/>
  <c r="D11" i="8"/>
  <c r="C11" i="8"/>
  <c r="B11" i="8"/>
  <c r="A11" i="8"/>
  <c r="AI7" i="8"/>
  <c r="AH7" i="8"/>
  <c r="AG7" i="8"/>
  <c r="X7" i="8"/>
  <c r="W7" i="8"/>
  <c r="V7" i="8"/>
  <c r="U7" i="8"/>
  <c r="T7" i="8"/>
  <c r="S7" i="8"/>
  <c r="R7" i="8"/>
  <c r="Q7" i="8"/>
  <c r="P7" i="8"/>
  <c r="O7" i="8"/>
  <c r="AA7" i="8"/>
  <c r="N7" i="8"/>
  <c r="M7" i="8"/>
  <c r="L7" i="8"/>
  <c r="K7" i="8"/>
  <c r="J7" i="8"/>
  <c r="I7" i="8"/>
  <c r="H7" i="8"/>
  <c r="G7" i="8"/>
  <c r="F7" i="8"/>
  <c r="E7" i="8"/>
  <c r="D7" i="8"/>
  <c r="C7" i="8"/>
  <c r="Y7" i="8"/>
  <c r="B7" i="8"/>
  <c r="A7" i="8"/>
  <c r="AI38" i="8"/>
  <c r="AH38" i="8"/>
  <c r="AG38" i="8"/>
  <c r="X38" i="8"/>
  <c r="W38" i="8"/>
  <c r="V38" i="8"/>
  <c r="U38" i="8"/>
  <c r="T38" i="8"/>
  <c r="S38" i="8"/>
  <c r="R38" i="8"/>
  <c r="Q38" i="8"/>
  <c r="P38" i="8"/>
  <c r="O38" i="8"/>
  <c r="N38" i="8"/>
  <c r="M38" i="8"/>
  <c r="L38" i="8"/>
  <c r="K38" i="8"/>
  <c r="J38" i="8"/>
  <c r="Z38" i="8"/>
  <c r="I38" i="8"/>
  <c r="H38" i="8"/>
  <c r="G38" i="8"/>
  <c r="F38" i="8"/>
  <c r="E38" i="8"/>
  <c r="D38" i="8"/>
  <c r="C38" i="8"/>
  <c r="B38" i="8"/>
  <c r="A38" i="8"/>
  <c r="AI18" i="8"/>
  <c r="AH18" i="8"/>
  <c r="AG18" i="8"/>
  <c r="X18" i="8"/>
  <c r="W18" i="8"/>
  <c r="V18" i="8"/>
  <c r="U18" i="8"/>
  <c r="T18" i="8"/>
  <c r="S18" i="8"/>
  <c r="R18" i="8"/>
  <c r="Q18" i="8"/>
  <c r="P18" i="8"/>
  <c r="O18" i="8"/>
  <c r="N18" i="8"/>
  <c r="M18" i="8"/>
  <c r="L18" i="8"/>
  <c r="K18" i="8"/>
  <c r="J18" i="8"/>
  <c r="I18" i="8"/>
  <c r="H18" i="8"/>
  <c r="G18" i="8"/>
  <c r="F18" i="8"/>
  <c r="E18" i="8"/>
  <c r="Y18" i="8"/>
  <c r="D18" i="8"/>
  <c r="C18" i="8"/>
  <c r="B18" i="8"/>
  <c r="A18" i="8"/>
  <c r="AI12" i="8"/>
  <c r="AH12" i="8"/>
  <c r="AG12" i="8"/>
  <c r="X12" i="8"/>
  <c r="W12" i="8"/>
  <c r="V12" i="8"/>
  <c r="U12" i="8"/>
  <c r="T12" i="8"/>
  <c r="AB12" i="8"/>
  <c r="S12" i="8"/>
  <c r="R12" i="8"/>
  <c r="Q12" i="8"/>
  <c r="P12" i="8"/>
  <c r="O12" i="8"/>
  <c r="N12" i="8"/>
  <c r="M12" i="8"/>
  <c r="L12" i="8"/>
  <c r="K12" i="8"/>
  <c r="J12" i="8"/>
  <c r="I12" i="8"/>
  <c r="H12" i="8"/>
  <c r="Z12" i="8"/>
  <c r="G12" i="8"/>
  <c r="F12" i="8"/>
  <c r="E12" i="8"/>
  <c r="D12" i="8"/>
  <c r="C12" i="8"/>
  <c r="B12" i="8"/>
  <c r="A12" i="8"/>
  <c r="AI36" i="8"/>
  <c r="AH36" i="8"/>
  <c r="AG36" i="8"/>
  <c r="X36" i="8"/>
  <c r="W36" i="8"/>
  <c r="V36" i="8"/>
  <c r="U36" i="8"/>
  <c r="T36" i="8"/>
  <c r="S36" i="8"/>
  <c r="R36" i="8"/>
  <c r="Q36" i="8"/>
  <c r="P36" i="8"/>
  <c r="O36" i="8"/>
  <c r="AA36" i="8"/>
  <c r="N36" i="8"/>
  <c r="M36" i="8"/>
  <c r="L36" i="8"/>
  <c r="K36" i="8"/>
  <c r="J36" i="8"/>
  <c r="I36" i="8"/>
  <c r="H36" i="8"/>
  <c r="G36" i="8"/>
  <c r="F36" i="8"/>
  <c r="E36" i="8"/>
  <c r="D36" i="8"/>
  <c r="C36" i="8"/>
  <c r="Y36" i="8"/>
  <c r="B36" i="8"/>
  <c r="A36" i="8"/>
  <c r="AI41" i="8"/>
  <c r="AH41" i="8"/>
  <c r="AG41" i="8"/>
  <c r="X41" i="8"/>
  <c r="W41" i="8"/>
  <c r="V41" i="8"/>
  <c r="U41" i="8"/>
  <c r="T41" i="8"/>
  <c r="S41" i="8"/>
  <c r="R41" i="8"/>
  <c r="Q41" i="8"/>
  <c r="P41" i="8"/>
  <c r="O41" i="8"/>
  <c r="N41" i="8"/>
  <c r="M41" i="8"/>
  <c r="L41" i="8"/>
  <c r="K41" i="8"/>
  <c r="J41" i="8"/>
  <c r="Z41" i="8"/>
  <c r="I41" i="8"/>
  <c r="H41" i="8"/>
  <c r="G41" i="8"/>
  <c r="F41" i="8"/>
  <c r="E41" i="8"/>
  <c r="D41" i="8"/>
  <c r="C41" i="8"/>
  <c r="B41" i="8"/>
  <c r="A41" i="8"/>
  <c r="AI25" i="8"/>
  <c r="AH25" i="8"/>
  <c r="AG25" i="8"/>
  <c r="X25" i="8"/>
  <c r="W25" i="8"/>
  <c r="V25" i="8"/>
  <c r="U25" i="8"/>
  <c r="T25" i="8"/>
  <c r="S25" i="8"/>
  <c r="R25" i="8"/>
  <c r="Q25" i="8"/>
  <c r="P25" i="8"/>
  <c r="O25" i="8"/>
  <c r="N25" i="8"/>
  <c r="M25" i="8"/>
  <c r="L25" i="8"/>
  <c r="K25" i="8"/>
  <c r="J25" i="8"/>
  <c r="I25" i="8"/>
  <c r="H25" i="8"/>
  <c r="G25" i="8"/>
  <c r="F25" i="8"/>
  <c r="E25" i="8"/>
  <c r="Y25" i="8"/>
  <c r="D25" i="8"/>
  <c r="C25" i="8"/>
  <c r="B25" i="8"/>
  <c r="A25" i="8"/>
  <c r="AI35" i="8"/>
  <c r="AH35" i="8"/>
  <c r="AG35" i="8"/>
  <c r="X35" i="8"/>
  <c r="W35" i="8"/>
  <c r="V35" i="8"/>
  <c r="U35" i="8"/>
  <c r="T35" i="8"/>
  <c r="AB35" i="8"/>
  <c r="S35" i="8"/>
  <c r="R35" i="8"/>
  <c r="Q35" i="8"/>
  <c r="P35" i="8"/>
  <c r="O35" i="8"/>
  <c r="N35" i="8"/>
  <c r="M35" i="8"/>
  <c r="L35" i="8"/>
  <c r="K35" i="8"/>
  <c r="J35" i="8"/>
  <c r="I35" i="8"/>
  <c r="H35" i="8"/>
  <c r="Z35" i="8"/>
  <c r="G35" i="8"/>
  <c r="F35" i="8"/>
  <c r="E35" i="8"/>
  <c r="D35" i="8"/>
  <c r="C35" i="8"/>
  <c r="B35" i="8"/>
  <c r="A35" i="8"/>
  <c r="AI14" i="8"/>
  <c r="AH14" i="8"/>
  <c r="AG14" i="8"/>
  <c r="X14" i="8"/>
  <c r="W14" i="8"/>
  <c r="V14" i="8"/>
  <c r="U14" i="8"/>
  <c r="T14" i="8"/>
  <c r="S14" i="8"/>
  <c r="R14" i="8"/>
  <c r="Q14" i="8"/>
  <c r="P14" i="8"/>
  <c r="O14" i="8"/>
  <c r="AA14" i="8"/>
  <c r="N14" i="8"/>
  <c r="M14" i="8"/>
  <c r="L14" i="8"/>
  <c r="K14" i="8"/>
  <c r="J14" i="8"/>
  <c r="I14" i="8"/>
  <c r="H14" i="8"/>
  <c r="G14" i="8"/>
  <c r="F14" i="8"/>
  <c r="E14" i="8"/>
  <c r="D14" i="8"/>
  <c r="C14" i="8"/>
  <c r="Y14" i="8"/>
  <c r="B14" i="8"/>
  <c r="A14" i="8"/>
  <c r="AI33" i="8"/>
  <c r="AH33" i="8"/>
  <c r="AG33" i="8"/>
  <c r="X33" i="8"/>
  <c r="W33" i="8"/>
  <c r="V33" i="8"/>
  <c r="U33" i="8"/>
  <c r="T33" i="8"/>
  <c r="S33" i="8"/>
  <c r="R33" i="8"/>
  <c r="Q33" i="8"/>
  <c r="P33" i="8"/>
  <c r="O33" i="8"/>
  <c r="N33" i="8"/>
  <c r="M33" i="8"/>
  <c r="L33" i="8"/>
  <c r="K33" i="8"/>
  <c r="J33" i="8"/>
  <c r="Z33" i="8"/>
  <c r="I33" i="8"/>
  <c r="H33" i="8"/>
  <c r="G33" i="8"/>
  <c r="F33" i="8"/>
  <c r="E33" i="8"/>
  <c r="D33" i="8"/>
  <c r="C33" i="8"/>
  <c r="B33" i="8"/>
  <c r="A33" i="8"/>
  <c r="AI30" i="8"/>
  <c r="AH30" i="8"/>
  <c r="AG30" i="8"/>
  <c r="X30" i="8"/>
  <c r="W30" i="8"/>
  <c r="V30" i="8"/>
  <c r="U30" i="8"/>
  <c r="T30" i="8"/>
  <c r="S30" i="8"/>
  <c r="R30" i="8"/>
  <c r="Q30" i="8"/>
  <c r="P30" i="8"/>
  <c r="O30" i="8"/>
  <c r="N30" i="8"/>
  <c r="M30" i="8"/>
  <c r="L30" i="8"/>
  <c r="K30" i="8"/>
  <c r="J30" i="8"/>
  <c r="I30" i="8"/>
  <c r="H30" i="8"/>
  <c r="G30" i="8"/>
  <c r="F30" i="8"/>
  <c r="E30" i="8"/>
  <c r="D30" i="8"/>
  <c r="C30" i="8"/>
  <c r="B30" i="8"/>
  <c r="A30" i="8"/>
  <c r="AI27" i="8"/>
  <c r="AH27" i="8"/>
  <c r="AG27" i="8"/>
  <c r="X27" i="8"/>
  <c r="W27" i="8"/>
  <c r="V27" i="8"/>
  <c r="U27" i="8"/>
  <c r="T27" i="8"/>
  <c r="AB27" i="8"/>
  <c r="S27" i="8"/>
  <c r="R27" i="8"/>
  <c r="Q27" i="8"/>
  <c r="P27" i="8"/>
  <c r="O27" i="8"/>
  <c r="N27" i="8"/>
  <c r="M27" i="8"/>
  <c r="L27" i="8"/>
  <c r="K27" i="8"/>
  <c r="J27" i="8"/>
  <c r="I27" i="8"/>
  <c r="H27" i="8"/>
  <c r="G27" i="8"/>
  <c r="F27" i="8"/>
  <c r="E27" i="8"/>
  <c r="D27" i="8"/>
  <c r="C27" i="8"/>
  <c r="B27" i="8"/>
  <c r="A27" i="8"/>
  <c r="AI9" i="8"/>
  <c r="AH9" i="8"/>
  <c r="AG9" i="8"/>
  <c r="X9" i="8"/>
  <c r="W9" i="8"/>
  <c r="V9" i="8"/>
  <c r="U9" i="8"/>
  <c r="T9" i="8"/>
  <c r="S9" i="8"/>
  <c r="R9" i="8"/>
  <c r="Q9" i="8"/>
  <c r="P9" i="8"/>
  <c r="O9" i="8"/>
  <c r="AA9" i="8"/>
  <c r="N9" i="8"/>
  <c r="M9" i="8"/>
  <c r="L9" i="8"/>
  <c r="K9" i="8"/>
  <c r="J9" i="8"/>
  <c r="I9" i="8"/>
  <c r="H9" i="8"/>
  <c r="G9" i="8"/>
  <c r="F9" i="8"/>
  <c r="E9" i="8"/>
  <c r="D9" i="8"/>
  <c r="C9" i="8"/>
  <c r="B9" i="8"/>
  <c r="A9" i="8"/>
  <c r="AI20" i="8"/>
  <c r="AH20" i="8"/>
  <c r="AG20" i="8"/>
  <c r="X20" i="8"/>
  <c r="W20" i="8"/>
  <c r="V20" i="8"/>
  <c r="U20" i="8"/>
  <c r="T20" i="8"/>
  <c r="S20" i="8"/>
  <c r="R20" i="8"/>
  <c r="Q20" i="8"/>
  <c r="P20" i="8"/>
  <c r="O20" i="8"/>
  <c r="N20" i="8"/>
  <c r="M20" i="8"/>
  <c r="L20" i="8"/>
  <c r="K20" i="8"/>
  <c r="J20" i="8"/>
  <c r="I20" i="8"/>
  <c r="H20" i="8"/>
  <c r="G20" i="8"/>
  <c r="F20" i="8"/>
  <c r="E20" i="8"/>
  <c r="D20" i="8"/>
  <c r="C20" i="8"/>
  <c r="B20" i="8"/>
  <c r="A20" i="8"/>
  <c r="AI16" i="8"/>
  <c r="AH16" i="8"/>
  <c r="AG16" i="8"/>
  <c r="X16" i="8"/>
  <c r="W16" i="8"/>
  <c r="V16" i="8"/>
  <c r="U16" i="8"/>
  <c r="T16" i="8"/>
  <c r="S16" i="8"/>
  <c r="R16" i="8"/>
  <c r="Q16" i="8"/>
  <c r="P16" i="8"/>
  <c r="O16" i="8"/>
  <c r="N16" i="8"/>
  <c r="M16" i="8"/>
  <c r="L16" i="8"/>
  <c r="K16" i="8"/>
  <c r="J16" i="8"/>
  <c r="I16" i="8"/>
  <c r="H16" i="8"/>
  <c r="G16" i="8"/>
  <c r="F16" i="8"/>
  <c r="E16" i="8"/>
  <c r="D16" i="8"/>
  <c r="C16" i="8"/>
  <c r="B16" i="8"/>
  <c r="A16" i="8"/>
  <c r="AI19" i="8"/>
  <c r="AH19" i="8"/>
  <c r="AG19" i="8"/>
  <c r="X19" i="8"/>
  <c r="W19" i="8"/>
  <c r="V19" i="8"/>
  <c r="U19" i="8"/>
  <c r="T19" i="8"/>
  <c r="AB19" i="8"/>
  <c r="S19" i="8"/>
  <c r="R19" i="8"/>
  <c r="Q19" i="8"/>
  <c r="P19" i="8"/>
  <c r="O19" i="8"/>
  <c r="N19" i="8"/>
  <c r="M19" i="8"/>
  <c r="L19" i="8"/>
  <c r="K19" i="8"/>
  <c r="J19" i="8"/>
  <c r="I19" i="8"/>
  <c r="H19" i="8"/>
  <c r="G19" i="8"/>
  <c r="F19" i="8"/>
  <c r="E19" i="8"/>
  <c r="D19" i="8"/>
  <c r="Y19" i="8"/>
  <c r="C19" i="8"/>
  <c r="B19" i="8"/>
  <c r="A19" i="8"/>
  <c r="AI22" i="8"/>
  <c r="AH22" i="8"/>
  <c r="AG22" i="8"/>
  <c r="X22" i="8"/>
  <c r="W22" i="8"/>
  <c r="V22" i="8"/>
  <c r="U22" i="8"/>
  <c r="T22" i="8"/>
  <c r="S22" i="8"/>
  <c r="R22" i="8"/>
  <c r="Q22" i="8"/>
  <c r="P22" i="8"/>
  <c r="O22" i="8"/>
  <c r="AA22" i="8"/>
  <c r="N22" i="8"/>
  <c r="M22" i="8"/>
  <c r="L22" i="8"/>
  <c r="K22" i="8"/>
  <c r="J22" i="8"/>
  <c r="I22" i="8"/>
  <c r="H22" i="8"/>
  <c r="G22" i="8"/>
  <c r="F22" i="8"/>
  <c r="E22" i="8"/>
  <c r="D22" i="8"/>
  <c r="C22" i="8"/>
  <c r="B22" i="8"/>
  <c r="A22" i="8"/>
  <c r="AI8" i="8"/>
  <c r="AH8" i="8"/>
  <c r="AG8" i="8"/>
  <c r="X8" i="8"/>
  <c r="W8" i="8"/>
  <c r="V8" i="8"/>
  <c r="U8" i="8"/>
  <c r="T8" i="8"/>
  <c r="S8" i="8"/>
  <c r="R8" i="8"/>
  <c r="Q8" i="8"/>
  <c r="P8" i="8"/>
  <c r="O8" i="8"/>
  <c r="N8" i="8"/>
  <c r="M8" i="8"/>
  <c r="L8" i="8"/>
  <c r="K8" i="8"/>
  <c r="J8" i="8"/>
  <c r="I8" i="8"/>
  <c r="H8" i="8"/>
  <c r="G8" i="8"/>
  <c r="F8" i="8"/>
  <c r="E8" i="8"/>
  <c r="D8" i="8"/>
  <c r="C8" i="8"/>
  <c r="B8" i="8"/>
  <c r="A8" i="8"/>
  <c r="AI26" i="8"/>
  <c r="AH26" i="8"/>
  <c r="AG26" i="8"/>
  <c r="X26" i="8"/>
  <c r="W26" i="8"/>
  <c r="V26" i="8"/>
  <c r="U26" i="8"/>
  <c r="T26" i="8"/>
  <c r="S26" i="8"/>
  <c r="R26" i="8"/>
  <c r="Q26" i="8"/>
  <c r="P26" i="8"/>
  <c r="O26" i="8"/>
  <c r="N26" i="8"/>
  <c r="M26" i="8"/>
  <c r="L26" i="8"/>
  <c r="K26" i="8"/>
  <c r="J26" i="8"/>
  <c r="I26" i="8"/>
  <c r="H26" i="8"/>
  <c r="G26" i="8"/>
  <c r="F26" i="8"/>
  <c r="E26" i="8"/>
  <c r="D26" i="8"/>
  <c r="C26" i="8"/>
  <c r="B26" i="8"/>
  <c r="A26" i="8"/>
  <c r="AI29" i="8"/>
  <c r="AH29" i="8"/>
  <c r="AG29" i="8"/>
  <c r="X29" i="8"/>
  <c r="W29" i="8"/>
  <c r="V29" i="8"/>
  <c r="U29" i="8"/>
  <c r="T29" i="8"/>
  <c r="AB29" i="8"/>
  <c r="S29" i="8"/>
  <c r="R29" i="8"/>
  <c r="Q29" i="8"/>
  <c r="P29" i="8"/>
  <c r="O29" i="8"/>
  <c r="N29" i="8"/>
  <c r="M29" i="8"/>
  <c r="L29" i="8"/>
  <c r="K29" i="8"/>
  <c r="J29" i="8"/>
  <c r="I29" i="8"/>
  <c r="H29" i="8"/>
  <c r="G29" i="8"/>
  <c r="F29" i="8"/>
  <c r="E29" i="8"/>
  <c r="D29" i="8"/>
  <c r="C29" i="8"/>
  <c r="B29" i="8"/>
  <c r="A29" i="8"/>
  <c r="AI13" i="8"/>
  <c r="AH13" i="8"/>
  <c r="AG13" i="8"/>
  <c r="X13" i="8"/>
  <c r="W13" i="8"/>
  <c r="V13" i="8"/>
  <c r="U13" i="8"/>
  <c r="T13" i="8"/>
  <c r="S13" i="8"/>
  <c r="R13" i="8"/>
  <c r="Q13" i="8"/>
  <c r="P13" i="8"/>
  <c r="O13" i="8"/>
  <c r="AA13" i="8"/>
  <c r="N13" i="8"/>
  <c r="M13" i="8"/>
  <c r="L13" i="8"/>
  <c r="K13" i="8"/>
  <c r="J13" i="8"/>
  <c r="I13" i="8"/>
  <c r="H13" i="8"/>
  <c r="G13" i="8"/>
  <c r="F13" i="8"/>
  <c r="E13" i="8"/>
  <c r="D13" i="8"/>
  <c r="C13" i="8"/>
  <c r="B13" i="8"/>
  <c r="A13" i="8"/>
  <c r="AI17" i="8"/>
  <c r="AH17" i="8"/>
  <c r="AG17" i="8"/>
  <c r="X17" i="8"/>
  <c r="W17" i="8"/>
  <c r="V17" i="8"/>
  <c r="U17" i="8"/>
  <c r="T17" i="8"/>
  <c r="S17" i="8"/>
  <c r="R17" i="8"/>
  <c r="Q17" i="8"/>
  <c r="P17" i="8"/>
  <c r="O17" i="8"/>
  <c r="N17" i="8"/>
  <c r="M17" i="8"/>
  <c r="L17" i="8"/>
  <c r="K17" i="8"/>
  <c r="J17" i="8"/>
  <c r="I17" i="8"/>
  <c r="H17" i="8"/>
  <c r="G17" i="8"/>
  <c r="F17" i="8"/>
  <c r="E17" i="8"/>
  <c r="D17" i="8"/>
  <c r="C17" i="8"/>
  <c r="B17" i="8"/>
  <c r="A17" i="8"/>
  <c r="AI32" i="8"/>
  <c r="AH32" i="8"/>
  <c r="AG32" i="8"/>
  <c r="X32" i="8"/>
  <c r="W32" i="8"/>
  <c r="V32" i="8"/>
  <c r="U32" i="8"/>
  <c r="T32" i="8"/>
  <c r="S32" i="8"/>
  <c r="R32" i="8"/>
  <c r="Q32" i="8"/>
  <c r="P32" i="8"/>
  <c r="O32" i="8"/>
  <c r="N32" i="8"/>
  <c r="M32" i="8"/>
  <c r="L32" i="8"/>
  <c r="K32" i="8"/>
  <c r="J32" i="8"/>
  <c r="I32" i="8"/>
  <c r="H32" i="8"/>
  <c r="G32" i="8"/>
  <c r="F32" i="8"/>
  <c r="E32" i="8"/>
  <c r="D32" i="8"/>
  <c r="C32" i="8"/>
  <c r="B32" i="8"/>
  <c r="A32" i="8"/>
  <c r="AI40" i="8"/>
  <c r="AH40" i="8"/>
  <c r="AG40" i="8"/>
  <c r="X40" i="8"/>
  <c r="W40" i="8"/>
  <c r="V40" i="8"/>
  <c r="U40" i="8"/>
  <c r="T40" i="8"/>
  <c r="AB40" i="8"/>
  <c r="S40" i="8"/>
  <c r="R40" i="8"/>
  <c r="Q40" i="8"/>
  <c r="P40" i="8"/>
  <c r="O40" i="8"/>
  <c r="N40" i="8"/>
  <c r="M40" i="8"/>
  <c r="L40" i="8"/>
  <c r="K40" i="8"/>
  <c r="J40" i="8"/>
  <c r="I40" i="8"/>
  <c r="H40" i="8"/>
  <c r="G40" i="8"/>
  <c r="F40" i="8"/>
  <c r="E40" i="8"/>
  <c r="D40" i="8"/>
  <c r="C40" i="8"/>
  <c r="B40" i="8"/>
  <c r="A40" i="8"/>
  <c r="AI34" i="8"/>
  <c r="AH34" i="8"/>
  <c r="AG34" i="8"/>
  <c r="X34" i="8"/>
  <c r="W34" i="8"/>
  <c r="V34" i="8"/>
  <c r="U34" i="8"/>
  <c r="T34" i="8"/>
  <c r="S34" i="8"/>
  <c r="R34" i="8"/>
  <c r="Q34" i="8"/>
  <c r="P34" i="8"/>
  <c r="O34" i="8"/>
  <c r="AA34" i="8"/>
  <c r="N34" i="8"/>
  <c r="M34" i="8"/>
  <c r="L34" i="8"/>
  <c r="K34" i="8"/>
  <c r="J34" i="8"/>
  <c r="I34" i="8"/>
  <c r="H34" i="8"/>
  <c r="G34" i="8"/>
  <c r="F34" i="8"/>
  <c r="E34" i="8"/>
  <c r="D34" i="8"/>
  <c r="C34" i="8"/>
  <c r="B34" i="8"/>
  <c r="A34" i="8"/>
  <c r="AI15" i="8"/>
  <c r="AH15" i="8"/>
  <c r="AG15" i="8"/>
  <c r="X15" i="8"/>
  <c r="W15" i="8"/>
  <c r="V15" i="8"/>
  <c r="U15" i="8"/>
  <c r="T15" i="8"/>
  <c r="S15" i="8"/>
  <c r="R15" i="8"/>
  <c r="Q15" i="8"/>
  <c r="P15" i="8"/>
  <c r="O15" i="8"/>
  <c r="N15" i="8"/>
  <c r="M15" i="8"/>
  <c r="L15" i="8"/>
  <c r="K15" i="8"/>
  <c r="J15" i="8"/>
  <c r="I15" i="8"/>
  <c r="H15" i="8"/>
  <c r="G15" i="8"/>
  <c r="F15" i="8"/>
  <c r="E15" i="8"/>
  <c r="D15" i="8"/>
  <c r="C15" i="8"/>
  <c r="B15" i="8"/>
  <c r="A15" i="8"/>
  <c r="AI24" i="8"/>
  <c r="AH24" i="8"/>
  <c r="AG24" i="8"/>
  <c r="X24" i="8"/>
  <c r="W24" i="8"/>
  <c r="V24" i="8"/>
  <c r="U24" i="8"/>
  <c r="T24" i="8"/>
  <c r="S24" i="8"/>
  <c r="R24" i="8"/>
  <c r="Q24" i="8"/>
  <c r="P24" i="8"/>
  <c r="O24" i="8"/>
  <c r="N24" i="8"/>
  <c r="M24" i="8"/>
  <c r="L24" i="8"/>
  <c r="K24" i="8"/>
  <c r="J24" i="8"/>
  <c r="I24" i="8"/>
  <c r="H24" i="8"/>
  <c r="G24" i="8"/>
  <c r="F24" i="8"/>
  <c r="E24" i="8"/>
  <c r="D24" i="8"/>
  <c r="C24" i="8"/>
  <c r="B24" i="8"/>
  <c r="A24" i="8"/>
  <c r="AI31" i="8"/>
  <c r="AH31" i="8"/>
  <c r="AG31" i="8"/>
  <c r="X31" i="8"/>
  <c r="W31" i="8"/>
  <c r="V31" i="8"/>
  <c r="U31" i="8"/>
  <c r="T31" i="8"/>
  <c r="AB31" i="8"/>
  <c r="S31" i="8"/>
  <c r="R31" i="8"/>
  <c r="Q31" i="8"/>
  <c r="P31" i="8"/>
  <c r="O31" i="8"/>
  <c r="N31" i="8"/>
  <c r="M31" i="8"/>
  <c r="L31" i="8"/>
  <c r="K31" i="8"/>
  <c r="J31" i="8"/>
  <c r="I31" i="8"/>
  <c r="H31" i="8"/>
  <c r="G31" i="8"/>
  <c r="F31" i="8"/>
  <c r="E31" i="8"/>
  <c r="D31" i="8"/>
  <c r="C31" i="8"/>
  <c r="B31" i="8"/>
  <c r="A31" i="8"/>
  <c r="AI28" i="8"/>
  <c r="AH28" i="8"/>
  <c r="AG28" i="8"/>
  <c r="X28" i="8"/>
  <c r="W28" i="8"/>
  <c r="V28" i="8"/>
  <c r="U28" i="8"/>
  <c r="T28" i="8"/>
  <c r="S28" i="8"/>
  <c r="R28" i="8"/>
  <c r="Q28" i="8"/>
  <c r="P28" i="8"/>
  <c r="O28" i="8"/>
  <c r="AA28" i="8"/>
  <c r="N28" i="8"/>
  <c r="M28" i="8"/>
  <c r="L28" i="8"/>
  <c r="K28" i="8"/>
  <c r="J28" i="8"/>
  <c r="I28" i="8"/>
  <c r="H28" i="8"/>
  <c r="G28" i="8"/>
  <c r="F28" i="8"/>
  <c r="E28" i="8"/>
  <c r="D28" i="8"/>
  <c r="C28" i="8"/>
  <c r="B28" i="8"/>
  <c r="A28" i="8"/>
  <c r="AI39" i="8"/>
  <c r="AH39" i="8"/>
  <c r="AG39" i="8"/>
  <c r="X39" i="8"/>
  <c r="W39" i="8"/>
  <c r="V39" i="8"/>
  <c r="U39" i="8"/>
  <c r="T39" i="8"/>
  <c r="S39" i="8"/>
  <c r="R39" i="8"/>
  <c r="Q39" i="8"/>
  <c r="P39" i="8"/>
  <c r="O39" i="8"/>
  <c r="N39" i="8"/>
  <c r="M39" i="8"/>
  <c r="L39" i="8"/>
  <c r="K39" i="8"/>
  <c r="J39" i="8"/>
  <c r="I39" i="8"/>
  <c r="H39" i="8"/>
  <c r="G39" i="8"/>
  <c r="F39" i="8"/>
  <c r="E39" i="8"/>
  <c r="D39" i="8"/>
  <c r="C39" i="8"/>
  <c r="B39" i="8"/>
  <c r="A39" i="8"/>
  <c r="AI21" i="8"/>
  <c r="AH21" i="8"/>
  <c r="AG21" i="8"/>
  <c r="X21" i="8"/>
  <c r="W21" i="8"/>
  <c r="V21" i="8"/>
  <c r="U21" i="8"/>
  <c r="T21" i="8"/>
  <c r="S21" i="8"/>
  <c r="R21" i="8"/>
  <c r="Q21" i="8"/>
  <c r="P21" i="8"/>
  <c r="O21" i="8"/>
  <c r="N21" i="8"/>
  <c r="M21" i="8"/>
  <c r="L21" i="8"/>
  <c r="K21" i="8"/>
  <c r="J21" i="8"/>
  <c r="I21" i="8"/>
  <c r="H21" i="8"/>
  <c r="G21" i="8"/>
  <c r="F21" i="8"/>
  <c r="E21" i="8"/>
  <c r="D21" i="8"/>
  <c r="C21" i="8"/>
  <c r="B21" i="8"/>
  <c r="A21" i="8"/>
  <c r="AI23" i="8"/>
  <c r="AH23" i="8"/>
  <c r="AG23" i="8"/>
  <c r="X23" i="8"/>
  <c r="W23" i="8"/>
  <c r="V23" i="8"/>
  <c r="U23" i="8"/>
  <c r="T23" i="8"/>
  <c r="S23" i="8"/>
  <c r="R23" i="8"/>
  <c r="Q23" i="8"/>
  <c r="P23" i="8"/>
  <c r="O23" i="8"/>
  <c r="N23" i="8"/>
  <c r="M23" i="8"/>
  <c r="L23" i="8"/>
  <c r="K23" i="8"/>
  <c r="J23" i="8"/>
  <c r="I23" i="8"/>
  <c r="Z23" i="8"/>
  <c r="H23" i="8"/>
  <c r="G23" i="8"/>
  <c r="F23" i="8"/>
  <c r="E23" i="8"/>
  <c r="D23" i="8"/>
  <c r="C23" i="8"/>
  <c r="B23" i="8"/>
  <c r="A23" i="8"/>
  <c r="AI10" i="8"/>
  <c r="AH10" i="8"/>
  <c r="AG10" i="8"/>
  <c r="X10" i="8"/>
  <c r="W10" i="8"/>
  <c r="V10" i="8"/>
  <c r="U10" i="8"/>
  <c r="T10" i="8"/>
  <c r="S10" i="8"/>
  <c r="R10" i="8"/>
  <c r="Q10" i="8"/>
  <c r="P10" i="8"/>
  <c r="O10" i="8"/>
  <c r="N10" i="8"/>
  <c r="M10" i="8"/>
  <c r="L10" i="8"/>
  <c r="K10" i="8"/>
  <c r="J10" i="8"/>
  <c r="I10" i="8"/>
  <c r="H10" i="8"/>
  <c r="G10" i="8"/>
  <c r="F10" i="8"/>
  <c r="E10" i="8"/>
  <c r="D10" i="8"/>
  <c r="C10" i="8"/>
  <c r="B10" i="8"/>
  <c r="A10" i="8"/>
  <c r="AI37" i="8"/>
  <c r="AH37" i="8"/>
  <c r="AG37" i="8"/>
  <c r="X37" i="8"/>
  <c r="W37" i="8"/>
  <c r="V37" i="8"/>
  <c r="U37" i="8"/>
  <c r="T37" i="8"/>
  <c r="AB37" i="8"/>
  <c r="S37" i="8"/>
  <c r="R37" i="8"/>
  <c r="Q37" i="8"/>
  <c r="P37" i="8"/>
  <c r="O37" i="8"/>
  <c r="N37" i="8"/>
  <c r="M37" i="8"/>
  <c r="L37" i="8"/>
  <c r="K37" i="8"/>
  <c r="J37" i="8"/>
  <c r="I37" i="8"/>
  <c r="H37" i="8"/>
  <c r="G37" i="8"/>
  <c r="F37" i="8"/>
  <c r="E37" i="8"/>
  <c r="D37" i="8"/>
  <c r="C37" i="8"/>
  <c r="B37" i="8"/>
  <c r="A37" i="8"/>
  <c r="AI6" i="8"/>
  <c r="AH6" i="8"/>
  <c r="AG6" i="8"/>
  <c r="X6" i="8"/>
  <c r="W6" i="8"/>
  <c r="V6" i="8"/>
  <c r="U6" i="8"/>
  <c r="T6" i="8"/>
  <c r="S6" i="8"/>
  <c r="R6" i="8"/>
  <c r="Q6" i="8"/>
  <c r="P6" i="8"/>
  <c r="O6" i="8"/>
  <c r="N6" i="8"/>
  <c r="M6" i="8"/>
  <c r="L6" i="8"/>
  <c r="K6" i="8"/>
  <c r="J6" i="8"/>
  <c r="I6" i="8"/>
  <c r="H6" i="8"/>
  <c r="G6" i="8"/>
  <c r="F6" i="8"/>
  <c r="E6" i="8"/>
  <c r="D6" i="8"/>
  <c r="C6" i="8"/>
  <c r="B6" i="8"/>
  <c r="A6" i="8"/>
  <c r="AE2" i="8"/>
  <c r="AD2" i="8"/>
  <c r="AE3" i="8"/>
  <c r="AD6" i="9"/>
  <c r="E12" i="7"/>
  <c r="O12" i="7"/>
  <c r="N12" i="7"/>
  <c r="N16" i="7"/>
  <c r="N2" i="7"/>
  <c r="N4" i="7"/>
  <c r="N7" i="7"/>
  <c r="N5" i="7"/>
  <c r="A8" i="7"/>
  <c r="N11" i="7"/>
  <c r="A3" i="7"/>
  <c r="O7" i="7"/>
  <c r="O4" i="7"/>
  <c r="A4" i="7"/>
  <c r="A7" i="7"/>
  <c r="A5" i="7"/>
  <c r="A11" i="7"/>
  <c r="R10" i="7"/>
  <c r="E16" i="7"/>
  <c r="O16" i="7"/>
  <c r="E6" i="7"/>
  <c r="O6" i="7"/>
  <c r="E15" i="7"/>
  <c r="O15" i="7"/>
  <c r="E9" i="7"/>
  <c r="O9" i="7"/>
  <c r="AD3" i="4"/>
  <c r="Z13" i="4"/>
  <c r="AB13" i="4"/>
  <c r="Y6" i="4"/>
  <c r="Z19" i="4"/>
  <c r="Y8" i="4"/>
  <c r="AA8" i="4"/>
  <c r="AA16" i="4"/>
  <c r="Y15" i="4"/>
  <c r="Z7" i="4"/>
  <c r="AA9" i="4"/>
  <c r="AB9" i="4"/>
  <c r="AA18" i="4"/>
  <c r="Z8" i="4"/>
  <c r="AC8" i="4"/>
  <c r="AD8" i="4"/>
  <c r="AB8" i="4"/>
  <c r="Z14" i="4"/>
  <c r="AB14" i="4"/>
  <c r="Y13" i="4"/>
  <c r="Z20" i="4"/>
  <c r="Y16" i="4"/>
  <c r="AC16" i="4"/>
  <c r="AD16" i="4"/>
  <c r="Z18" i="4"/>
  <c r="Z12" i="4"/>
  <c r="AB12" i="4"/>
  <c r="AA6" i="4"/>
  <c r="AB16" i="4"/>
  <c r="Z17" i="4"/>
  <c r="AB17" i="4"/>
  <c r="Z10" i="4"/>
  <c r="Y18" i="4"/>
  <c r="Z9" i="4"/>
  <c r="AA15" i="4"/>
  <c r="Z6" i="4"/>
  <c r="AB6" i="4"/>
  <c r="AA13" i="4"/>
  <c r="Z16" i="4"/>
  <c r="AB18" i="4"/>
  <c r="Z11" i="4"/>
  <c r="Y9" i="4"/>
  <c r="Z15" i="4"/>
  <c r="AB15" i="4"/>
  <c r="AE4" i="4"/>
  <c r="AD4" i="4"/>
  <c r="AA10" i="4"/>
  <c r="AA11" i="4"/>
  <c r="AA7" i="4"/>
  <c r="AA19" i="4"/>
  <c r="AB19" i="4"/>
  <c r="Y20" i="4"/>
  <c r="AB20" i="4"/>
  <c r="AB10" i="4"/>
  <c r="AB11" i="4"/>
  <c r="AB7" i="4"/>
  <c r="Y19" i="4"/>
  <c r="AC19" i="4"/>
  <c r="AD19" i="4"/>
  <c r="AA20" i="4"/>
  <c r="Y14" i="4"/>
  <c r="AA14" i="4"/>
  <c r="Y17" i="4"/>
  <c r="AA17" i="4"/>
  <c r="Y10" i="4"/>
  <c r="Y11" i="4"/>
  <c r="Y7" i="4"/>
  <c r="Y12" i="4"/>
  <c r="AA12" i="4"/>
  <c r="Y16" i="3"/>
  <c r="AA16" i="3"/>
  <c r="Z14" i="3"/>
  <c r="AB14" i="3"/>
  <c r="AB10" i="3"/>
  <c r="Y15" i="3"/>
  <c r="AA15" i="3"/>
  <c r="AA18" i="3"/>
  <c r="Y20" i="3"/>
  <c r="AA20" i="3"/>
  <c r="Z17" i="3"/>
  <c r="AB17" i="3"/>
  <c r="AB11" i="3"/>
  <c r="AA8" i="3"/>
  <c r="Z20" i="3"/>
  <c r="AB20" i="3"/>
  <c r="Z16" i="3"/>
  <c r="AB16" i="3"/>
  <c r="Y13" i="3"/>
  <c r="AA13" i="3"/>
  <c r="Y7" i="3"/>
  <c r="AA7" i="3"/>
  <c r="Z15" i="3"/>
  <c r="AB15" i="3"/>
  <c r="AA9" i="3"/>
  <c r="AB18" i="3"/>
  <c r="AA6" i="3"/>
  <c r="AB8" i="3"/>
  <c r="Z13" i="3"/>
  <c r="AB13" i="3"/>
  <c r="Y12" i="3"/>
  <c r="AA12" i="3"/>
  <c r="Z7" i="3"/>
  <c r="AB7" i="3"/>
  <c r="Y9" i="3"/>
  <c r="Z9" i="3"/>
  <c r="AB9" i="3"/>
  <c r="Y18" i="3"/>
  <c r="Z18" i="3"/>
  <c r="Z11" i="3"/>
  <c r="Y19" i="3"/>
  <c r="AA19" i="3"/>
  <c r="Y6" i="3"/>
  <c r="Z6" i="3"/>
  <c r="AB6" i="3"/>
  <c r="Y8" i="3"/>
  <c r="Z8" i="3"/>
  <c r="Y14" i="3"/>
  <c r="AA14" i="3"/>
  <c r="Y17" i="3"/>
  <c r="AC17" i="3"/>
  <c r="AA17" i="3"/>
  <c r="Y10" i="3"/>
  <c r="AA10" i="3"/>
  <c r="Z12" i="3"/>
  <c r="AB12" i="3"/>
  <c r="Y11" i="3"/>
  <c r="AA11" i="3"/>
  <c r="Z19" i="3"/>
  <c r="AB19" i="3"/>
  <c r="Z10" i="3"/>
  <c r="AC16" i="3"/>
  <c r="AD3" i="3"/>
  <c r="Y10" i="8"/>
  <c r="Y39" i="8"/>
  <c r="AA39" i="8"/>
  <c r="Z28" i="8"/>
  <c r="AB28" i="8"/>
  <c r="Y15" i="8"/>
  <c r="AA15" i="8"/>
  <c r="Z34" i="8"/>
  <c r="AB34" i="8"/>
  <c r="Y17" i="8"/>
  <c r="AA17" i="8"/>
  <c r="Z13" i="8"/>
  <c r="AB13" i="8"/>
  <c r="Y8" i="8"/>
  <c r="AA8" i="8"/>
  <c r="Z22" i="8"/>
  <c r="AB22" i="8"/>
  <c r="Y20" i="8"/>
  <c r="AA20" i="8"/>
  <c r="Z9" i="8"/>
  <c r="AB9" i="8"/>
  <c r="Y33" i="8"/>
  <c r="AA33" i="8"/>
  <c r="Z14" i="8"/>
  <c r="AC14" i="8"/>
  <c r="AD14" i="8"/>
  <c r="AB14" i="8"/>
  <c r="Y41" i="8"/>
  <c r="AA41" i="8"/>
  <c r="Z36" i="8"/>
  <c r="AC36" i="8"/>
  <c r="AD36" i="8"/>
  <c r="AB36" i="8"/>
  <c r="Y38" i="8"/>
  <c r="AA38" i="8"/>
  <c r="Z7" i="8"/>
  <c r="AC7" i="8"/>
  <c r="AD7" i="8"/>
  <c r="AB7" i="8"/>
  <c r="Y6" i="8"/>
  <c r="AA6" i="8"/>
  <c r="AA23" i="8"/>
  <c r="Y21" i="8"/>
  <c r="AA21" i="8"/>
  <c r="Z39" i="8"/>
  <c r="AC39" i="8"/>
  <c r="AD39" i="8"/>
  <c r="AB39" i="8"/>
  <c r="Y28" i="8"/>
  <c r="Z31" i="8"/>
  <c r="Y24" i="8"/>
  <c r="AA24" i="8"/>
  <c r="Z15" i="8"/>
  <c r="AB15" i="8"/>
  <c r="AC15" i="8"/>
  <c r="AD15" i="8"/>
  <c r="Y34" i="8"/>
  <c r="Z40" i="8"/>
  <c r="AC40" i="8"/>
  <c r="AD40" i="8"/>
  <c r="Y32" i="8"/>
  <c r="AA32" i="8"/>
  <c r="Z17" i="8"/>
  <c r="AB17" i="8"/>
  <c r="AC17" i="8"/>
  <c r="Y13" i="8"/>
  <c r="Z29" i="8"/>
  <c r="Y26" i="8"/>
  <c r="AA26" i="8"/>
  <c r="Z8" i="8"/>
  <c r="AB8" i="8"/>
  <c r="Y22" i="8"/>
  <c r="Z19" i="8"/>
  <c r="AC19" i="8"/>
  <c r="AD19" i="8"/>
  <c r="Y16" i="8"/>
  <c r="AA16" i="8"/>
  <c r="Z20" i="8"/>
  <c r="AB20" i="8"/>
  <c r="AC20" i="8"/>
  <c r="AD20" i="8"/>
  <c r="Y9" i="8"/>
  <c r="Z27" i="8"/>
  <c r="Y30" i="8"/>
  <c r="AA30" i="8"/>
  <c r="AB33" i="8"/>
  <c r="AA25" i="8"/>
  <c r="AC25" i="8"/>
  <c r="AD25" i="8"/>
  <c r="AB41" i="8"/>
  <c r="AA18" i="8"/>
  <c r="AC18" i="8"/>
  <c r="AD18" i="8"/>
  <c r="AB38" i="8"/>
  <c r="Z6" i="8"/>
  <c r="AA37" i="8"/>
  <c r="Y23" i="8"/>
  <c r="AB23" i="8"/>
  <c r="Y31" i="8"/>
  <c r="AA31" i="8"/>
  <c r="Z24" i="8"/>
  <c r="AB24" i="8"/>
  <c r="Y40" i="8"/>
  <c r="AA40" i="8"/>
  <c r="Z32" i="8"/>
  <c r="AB32" i="8"/>
  <c r="Y29" i="8"/>
  <c r="AA29" i="8"/>
  <c r="Z26" i="8"/>
  <c r="AB26" i="8"/>
  <c r="AA19" i="8"/>
  <c r="Z16" i="8"/>
  <c r="AB16" i="8"/>
  <c r="Y27" i="8"/>
  <c r="AA27" i="8"/>
  <c r="Z30" i="8"/>
  <c r="AB30" i="8"/>
  <c r="Y35" i="8"/>
  <c r="AC35" i="8"/>
  <c r="AD35" i="8"/>
  <c r="AA35" i="8"/>
  <c r="Z25" i="8"/>
  <c r="AB25" i="8"/>
  <c r="Y12" i="8"/>
  <c r="AA12" i="8"/>
  <c r="Z18" i="8"/>
  <c r="AB18" i="8"/>
  <c r="Y11" i="8"/>
  <c r="AC11" i="8"/>
  <c r="AD11" i="8"/>
  <c r="AA11" i="8"/>
  <c r="Y37" i="8"/>
  <c r="AD3" i="8"/>
  <c r="Z37" i="8"/>
  <c r="AA10" i="8"/>
  <c r="AB6" i="8"/>
  <c r="Z10" i="8"/>
  <c r="AB10" i="8"/>
  <c r="AC8" i="8"/>
  <c r="AD8" i="8"/>
  <c r="AC33" i="8"/>
  <c r="AD33" i="8"/>
  <c r="AC41" i="8"/>
  <c r="AD41" i="8"/>
  <c r="AC38" i="8"/>
  <c r="AD38" i="8"/>
  <c r="Z21" i="8"/>
  <c r="AB21" i="8"/>
  <c r="AC12" i="8"/>
  <c r="AD12" i="8"/>
  <c r="Y40" i="9"/>
  <c r="Z40" i="9"/>
  <c r="AA40" i="9"/>
  <c r="AB40" i="9"/>
  <c r="AC40" i="9"/>
  <c r="AD40" i="9"/>
  <c r="Y41" i="9"/>
  <c r="Z41" i="9"/>
  <c r="AA41" i="9"/>
  <c r="AB41" i="9"/>
  <c r="AC41" i="9"/>
  <c r="AD41" i="9"/>
  <c r="AG7" i="9"/>
  <c r="AH7" i="9"/>
  <c r="AI7" i="9"/>
  <c r="AG8" i="9"/>
  <c r="AH8" i="9"/>
  <c r="AI8" i="9"/>
  <c r="AG9" i="9"/>
  <c r="AH9" i="9"/>
  <c r="AI9" i="9"/>
  <c r="AG10" i="9"/>
  <c r="AH10" i="9"/>
  <c r="AI10" i="9"/>
  <c r="AG11" i="9"/>
  <c r="AH11" i="9"/>
  <c r="AI11" i="9"/>
  <c r="AG12" i="9"/>
  <c r="AH12" i="9"/>
  <c r="AI12" i="9"/>
  <c r="AG13" i="9"/>
  <c r="AH13" i="9"/>
  <c r="AI13" i="9"/>
  <c r="AG14" i="9"/>
  <c r="AH14" i="9"/>
  <c r="AI14" i="9"/>
  <c r="AG15" i="9"/>
  <c r="AH15" i="9"/>
  <c r="AI15" i="9"/>
  <c r="AG16" i="9"/>
  <c r="AH16" i="9"/>
  <c r="AI16" i="9"/>
  <c r="AG17" i="9"/>
  <c r="AH17" i="9"/>
  <c r="AI17" i="9"/>
  <c r="AG18" i="9"/>
  <c r="AH18" i="9"/>
  <c r="AI18" i="9"/>
  <c r="AG19" i="9"/>
  <c r="AH19" i="9"/>
  <c r="AI19" i="9"/>
  <c r="AG20" i="9"/>
  <c r="AH20" i="9"/>
  <c r="AI20" i="9"/>
  <c r="AG21" i="9"/>
  <c r="AH21" i="9"/>
  <c r="AI21" i="9"/>
  <c r="AG22" i="9"/>
  <c r="AH22" i="9"/>
  <c r="AI22" i="9"/>
  <c r="AG23" i="9"/>
  <c r="AH23" i="9"/>
  <c r="AI23" i="9"/>
  <c r="AG24" i="9"/>
  <c r="AH24" i="9"/>
  <c r="AI24" i="9"/>
  <c r="AG25" i="9"/>
  <c r="AH25" i="9"/>
  <c r="AI25" i="9"/>
  <c r="AG26" i="9"/>
  <c r="AH26" i="9"/>
  <c r="AI26" i="9"/>
  <c r="AG27" i="9"/>
  <c r="AH27" i="9"/>
  <c r="AI27" i="9"/>
  <c r="AG28" i="9"/>
  <c r="AH28" i="9"/>
  <c r="AI28" i="9"/>
  <c r="AG29" i="9"/>
  <c r="AH29" i="9"/>
  <c r="AI29" i="9"/>
  <c r="AG30" i="9"/>
  <c r="AH30" i="9"/>
  <c r="AI30" i="9"/>
  <c r="AG31" i="9"/>
  <c r="AH31" i="9"/>
  <c r="AI31" i="9"/>
  <c r="AG32" i="9"/>
  <c r="AH32" i="9"/>
  <c r="AI32" i="9"/>
  <c r="AG33" i="9"/>
  <c r="AH33" i="9"/>
  <c r="AI33" i="9"/>
  <c r="AG34" i="9"/>
  <c r="AH34" i="9"/>
  <c r="AI34" i="9"/>
  <c r="AG35" i="9"/>
  <c r="AH35" i="9"/>
  <c r="AI35" i="9"/>
  <c r="AG36" i="9"/>
  <c r="AH36" i="9"/>
  <c r="AI36" i="9"/>
  <c r="AG37" i="9"/>
  <c r="AH37" i="9"/>
  <c r="AI37" i="9"/>
  <c r="AG38" i="9"/>
  <c r="AH38" i="9"/>
  <c r="AI38" i="9"/>
  <c r="AG39" i="9"/>
  <c r="AH39" i="9"/>
  <c r="AI39" i="9"/>
  <c r="AG40" i="9"/>
  <c r="AH40" i="9"/>
  <c r="AI40" i="9"/>
  <c r="AG41" i="9"/>
  <c r="AH41" i="9"/>
  <c r="AI41" i="9"/>
  <c r="AI6" i="9"/>
  <c r="AH6" i="9"/>
  <c r="AG6" i="9"/>
  <c r="AB39" i="9"/>
  <c r="AA39" i="9"/>
  <c r="Z39" i="9"/>
  <c r="Y39" i="9"/>
  <c r="AC39" i="9"/>
  <c r="AD39" i="9"/>
  <c r="AB38" i="9"/>
  <c r="AA38" i="9"/>
  <c r="Z38" i="9"/>
  <c r="Y38" i="9"/>
  <c r="AC38" i="9"/>
  <c r="AD38" i="9"/>
  <c r="AB37" i="9"/>
  <c r="AA37" i="9"/>
  <c r="Z37" i="9"/>
  <c r="Y37" i="9"/>
  <c r="AC37" i="9"/>
  <c r="AD37" i="9"/>
  <c r="AB36" i="9"/>
  <c r="AA36" i="9"/>
  <c r="Z36" i="9"/>
  <c r="Y36" i="9"/>
  <c r="AC36" i="9"/>
  <c r="AD36" i="9"/>
  <c r="AB35" i="9"/>
  <c r="AA35" i="9"/>
  <c r="Z35" i="9"/>
  <c r="Y35" i="9"/>
  <c r="AC35" i="9"/>
  <c r="AD35" i="9"/>
  <c r="AB34" i="9"/>
  <c r="AA34" i="9"/>
  <c r="Z34" i="9"/>
  <c r="Y34" i="9"/>
  <c r="AC34" i="9"/>
  <c r="AD34" i="9"/>
  <c r="AB33" i="9"/>
  <c r="AA33" i="9"/>
  <c r="Z33" i="9"/>
  <c r="Y33" i="9"/>
  <c r="AC33" i="9"/>
  <c r="AD33" i="9"/>
  <c r="AB32" i="9"/>
  <c r="AA32" i="9"/>
  <c r="Z32" i="9"/>
  <c r="Y32" i="9"/>
  <c r="AC32" i="9"/>
  <c r="AD32" i="9"/>
  <c r="AB31" i="9"/>
  <c r="AA31" i="9"/>
  <c r="Z31" i="9"/>
  <c r="Y31" i="9"/>
  <c r="AC31" i="9"/>
  <c r="AD31" i="9"/>
  <c r="AB30" i="9"/>
  <c r="AA30" i="9"/>
  <c r="Z30" i="9"/>
  <c r="Y30" i="9"/>
  <c r="AC30" i="9"/>
  <c r="AD30" i="9"/>
  <c r="AB29" i="9"/>
  <c r="AA29" i="9"/>
  <c r="Z29" i="9"/>
  <c r="Y29" i="9"/>
  <c r="AC29" i="9"/>
  <c r="AD29" i="9"/>
  <c r="AB28" i="9"/>
  <c r="AA28" i="9"/>
  <c r="Z28" i="9"/>
  <c r="Y28" i="9"/>
  <c r="AC28" i="9"/>
  <c r="AD28" i="9"/>
  <c r="AB27" i="9"/>
  <c r="AA27" i="9"/>
  <c r="Z27" i="9"/>
  <c r="Y27" i="9"/>
  <c r="AC27" i="9"/>
  <c r="AD27" i="9"/>
  <c r="AB26" i="9"/>
  <c r="AA26" i="9"/>
  <c r="Z26" i="9"/>
  <c r="Y26" i="9"/>
  <c r="AC26" i="9"/>
  <c r="AD26" i="9"/>
  <c r="AB25" i="9"/>
  <c r="AA25" i="9"/>
  <c r="Z25" i="9"/>
  <c r="Y25" i="9"/>
  <c r="AC25" i="9"/>
  <c r="AD25" i="9"/>
  <c r="AB24" i="9"/>
  <c r="AA24" i="9"/>
  <c r="Z24" i="9"/>
  <c r="Y24" i="9"/>
  <c r="AC24" i="9"/>
  <c r="AD24" i="9"/>
  <c r="AB23" i="9"/>
  <c r="AA23" i="9"/>
  <c r="Z23" i="9"/>
  <c r="Y23" i="9"/>
  <c r="AC23" i="9"/>
  <c r="AD23" i="9"/>
  <c r="AB22" i="9"/>
  <c r="AA22" i="9"/>
  <c r="Z22" i="9"/>
  <c r="Y22" i="9"/>
  <c r="AC22" i="9"/>
  <c r="AD22" i="9"/>
  <c r="AB21" i="9"/>
  <c r="AA21" i="9"/>
  <c r="Z21" i="9"/>
  <c r="Y21" i="9"/>
  <c r="AC21" i="9"/>
  <c r="AD21" i="9"/>
  <c r="AB20" i="9"/>
  <c r="AA20" i="9"/>
  <c r="Z20" i="9"/>
  <c r="Y20" i="9"/>
  <c r="AC20" i="9"/>
  <c r="AD20" i="9"/>
  <c r="AB19" i="9"/>
  <c r="AA19" i="9"/>
  <c r="Z19" i="9"/>
  <c r="Y19" i="9"/>
  <c r="AC19" i="9"/>
  <c r="AD19" i="9"/>
  <c r="AB18" i="9"/>
  <c r="AA18" i="9"/>
  <c r="Z18" i="9"/>
  <c r="Y18" i="9"/>
  <c r="AC18" i="9"/>
  <c r="AD18" i="9"/>
  <c r="AB17" i="9"/>
  <c r="AA17" i="9"/>
  <c r="Z17" i="9"/>
  <c r="Y17" i="9"/>
  <c r="AC17" i="9"/>
  <c r="AD17" i="9"/>
  <c r="AB16" i="9"/>
  <c r="AA16" i="9"/>
  <c r="Z16" i="9"/>
  <c r="Y16" i="9"/>
  <c r="AC16" i="9"/>
  <c r="AD16" i="9"/>
  <c r="AB15" i="9"/>
  <c r="AA15" i="9"/>
  <c r="Z15" i="9"/>
  <c r="Y15" i="9"/>
  <c r="AC15" i="9"/>
  <c r="AD15" i="9"/>
  <c r="AB14" i="9"/>
  <c r="AA14" i="9"/>
  <c r="Z14" i="9"/>
  <c r="Y14" i="9"/>
  <c r="AC14" i="9"/>
  <c r="AD14" i="9"/>
  <c r="AB13" i="9"/>
  <c r="AA13" i="9"/>
  <c r="Z13" i="9"/>
  <c r="Y13" i="9"/>
  <c r="AC13" i="9"/>
  <c r="AD13" i="9"/>
  <c r="AB12" i="9"/>
  <c r="AA12" i="9"/>
  <c r="Z12" i="9"/>
  <c r="Y12" i="9"/>
  <c r="AC12" i="9"/>
  <c r="AD12" i="9"/>
  <c r="AB11" i="9"/>
  <c r="AA11" i="9"/>
  <c r="Z11" i="9"/>
  <c r="Y11" i="9"/>
  <c r="AC11" i="9"/>
  <c r="AD11" i="9"/>
  <c r="AB10" i="9"/>
  <c r="AA10" i="9"/>
  <c r="Z10" i="9"/>
  <c r="Y10" i="9"/>
  <c r="AC10" i="9"/>
  <c r="AD10" i="9"/>
  <c r="AB9" i="9"/>
  <c r="AA9" i="9"/>
  <c r="Z9" i="9"/>
  <c r="Y9" i="9"/>
  <c r="AC9" i="9"/>
  <c r="AD9" i="9"/>
  <c r="AB8" i="9"/>
  <c r="AA8" i="9"/>
  <c r="Z8" i="9"/>
  <c r="Y8" i="9"/>
  <c r="AC8" i="9"/>
  <c r="AD8" i="9"/>
  <c r="AB7" i="9"/>
  <c r="AA7" i="9"/>
  <c r="Z7" i="9"/>
  <c r="Y7" i="9"/>
  <c r="AC7" i="9"/>
  <c r="AD7" i="9"/>
  <c r="AB6" i="9"/>
  <c r="AA6" i="9"/>
  <c r="Z6" i="9"/>
  <c r="Y6" i="9"/>
  <c r="AC6" i="9"/>
  <c r="C7" i="9"/>
  <c r="D7" i="9"/>
  <c r="E7" i="9"/>
  <c r="F7" i="9"/>
  <c r="G7" i="9"/>
  <c r="H7" i="9"/>
  <c r="I7" i="9"/>
  <c r="J7" i="9"/>
  <c r="K7" i="9"/>
  <c r="L7" i="9"/>
  <c r="M7" i="9"/>
  <c r="N7" i="9"/>
  <c r="O7" i="9"/>
  <c r="P7" i="9"/>
  <c r="Q7" i="9"/>
  <c r="R7" i="9"/>
  <c r="S7" i="9"/>
  <c r="T7" i="9"/>
  <c r="U7" i="9"/>
  <c r="V7" i="9"/>
  <c r="W7" i="9"/>
  <c r="X7" i="9"/>
  <c r="C8" i="9"/>
  <c r="D8" i="9"/>
  <c r="E8" i="9"/>
  <c r="F8" i="9"/>
  <c r="G8" i="9"/>
  <c r="H8" i="9"/>
  <c r="I8" i="9"/>
  <c r="J8" i="9"/>
  <c r="K8" i="9"/>
  <c r="L8" i="9"/>
  <c r="M8" i="9"/>
  <c r="N8" i="9"/>
  <c r="O8" i="9"/>
  <c r="P8" i="9"/>
  <c r="Q8" i="9"/>
  <c r="R8" i="9"/>
  <c r="S8" i="9"/>
  <c r="T8" i="9"/>
  <c r="U8" i="9"/>
  <c r="V8" i="9"/>
  <c r="W8" i="9"/>
  <c r="X8" i="9"/>
  <c r="C9" i="9"/>
  <c r="D9" i="9"/>
  <c r="E9" i="9"/>
  <c r="F9" i="9"/>
  <c r="G9" i="9"/>
  <c r="H9" i="9"/>
  <c r="I9" i="9"/>
  <c r="J9" i="9"/>
  <c r="K9" i="9"/>
  <c r="L9" i="9"/>
  <c r="M9" i="9"/>
  <c r="N9" i="9"/>
  <c r="O9" i="9"/>
  <c r="P9" i="9"/>
  <c r="Q9" i="9"/>
  <c r="R9" i="9"/>
  <c r="S9" i="9"/>
  <c r="T9" i="9"/>
  <c r="U9" i="9"/>
  <c r="V9" i="9"/>
  <c r="W9" i="9"/>
  <c r="X9" i="9"/>
  <c r="C10" i="9"/>
  <c r="D10" i="9"/>
  <c r="E10" i="9"/>
  <c r="F10" i="9"/>
  <c r="G10" i="9"/>
  <c r="H10" i="9"/>
  <c r="I10" i="9"/>
  <c r="J10" i="9"/>
  <c r="K10" i="9"/>
  <c r="L10" i="9"/>
  <c r="M10" i="9"/>
  <c r="N10" i="9"/>
  <c r="O10" i="9"/>
  <c r="P10" i="9"/>
  <c r="Q10" i="9"/>
  <c r="R10" i="9"/>
  <c r="S10" i="9"/>
  <c r="T10" i="9"/>
  <c r="U10" i="9"/>
  <c r="V10" i="9"/>
  <c r="W10" i="9"/>
  <c r="X10" i="9"/>
  <c r="C11" i="9"/>
  <c r="D11" i="9"/>
  <c r="E11" i="9"/>
  <c r="F11" i="9"/>
  <c r="G11" i="9"/>
  <c r="H11" i="9"/>
  <c r="I11" i="9"/>
  <c r="J11" i="9"/>
  <c r="K11" i="9"/>
  <c r="L11" i="9"/>
  <c r="M11" i="9"/>
  <c r="N11" i="9"/>
  <c r="O11" i="9"/>
  <c r="P11" i="9"/>
  <c r="Q11" i="9"/>
  <c r="R11" i="9"/>
  <c r="S11" i="9"/>
  <c r="T11" i="9"/>
  <c r="U11" i="9"/>
  <c r="V11" i="9"/>
  <c r="W11" i="9"/>
  <c r="X11" i="9"/>
  <c r="C12" i="9"/>
  <c r="D12" i="9"/>
  <c r="E12" i="9"/>
  <c r="F12" i="9"/>
  <c r="G12" i="9"/>
  <c r="H12" i="9"/>
  <c r="I12" i="9"/>
  <c r="J12" i="9"/>
  <c r="K12" i="9"/>
  <c r="L12" i="9"/>
  <c r="M12" i="9"/>
  <c r="N12" i="9"/>
  <c r="O12" i="9"/>
  <c r="P12" i="9"/>
  <c r="Q12" i="9"/>
  <c r="R12" i="9"/>
  <c r="S12" i="9"/>
  <c r="T12" i="9"/>
  <c r="U12" i="9"/>
  <c r="V12" i="9"/>
  <c r="W12" i="9"/>
  <c r="X12" i="9"/>
  <c r="C13" i="9"/>
  <c r="D13" i="9"/>
  <c r="E13" i="9"/>
  <c r="F13" i="9"/>
  <c r="G13" i="9"/>
  <c r="H13" i="9"/>
  <c r="I13" i="9"/>
  <c r="J13" i="9"/>
  <c r="K13" i="9"/>
  <c r="L13" i="9"/>
  <c r="M13" i="9"/>
  <c r="N13" i="9"/>
  <c r="O13" i="9"/>
  <c r="P13" i="9"/>
  <c r="Q13" i="9"/>
  <c r="R13" i="9"/>
  <c r="S13" i="9"/>
  <c r="T13" i="9"/>
  <c r="U13" i="9"/>
  <c r="V13" i="9"/>
  <c r="W13" i="9"/>
  <c r="X13" i="9"/>
  <c r="C14" i="9"/>
  <c r="D14" i="9"/>
  <c r="E14" i="9"/>
  <c r="F14" i="9"/>
  <c r="G14" i="9"/>
  <c r="H14" i="9"/>
  <c r="I14" i="9"/>
  <c r="J14" i="9"/>
  <c r="K14" i="9"/>
  <c r="L14" i="9"/>
  <c r="M14" i="9"/>
  <c r="N14" i="9"/>
  <c r="O14" i="9"/>
  <c r="P14" i="9"/>
  <c r="Q14" i="9"/>
  <c r="R14" i="9"/>
  <c r="S14" i="9"/>
  <c r="T14" i="9"/>
  <c r="U14" i="9"/>
  <c r="V14" i="9"/>
  <c r="W14" i="9"/>
  <c r="X14" i="9"/>
  <c r="C15" i="9"/>
  <c r="D15" i="9"/>
  <c r="E15" i="9"/>
  <c r="F15" i="9"/>
  <c r="G15" i="9"/>
  <c r="H15" i="9"/>
  <c r="I15" i="9"/>
  <c r="J15" i="9"/>
  <c r="K15" i="9"/>
  <c r="L15" i="9"/>
  <c r="M15" i="9"/>
  <c r="N15" i="9"/>
  <c r="O15" i="9"/>
  <c r="P15" i="9"/>
  <c r="Q15" i="9"/>
  <c r="R15" i="9"/>
  <c r="S15" i="9"/>
  <c r="T15" i="9"/>
  <c r="U15" i="9"/>
  <c r="V15" i="9"/>
  <c r="W15" i="9"/>
  <c r="X15" i="9"/>
  <c r="C16" i="9"/>
  <c r="D16" i="9"/>
  <c r="E16" i="9"/>
  <c r="F16" i="9"/>
  <c r="G16" i="9"/>
  <c r="H16" i="9"/>
  <c r="I16" i="9"/>
  <c r="J16" i="9"/>
  <c r="K16" i="9"/>
  <c r="L16" i="9"/>
  <c r="M16" i="9"/>
  <c r="N16" i="9"/>
  <c r="O16" i="9"/>
  <c r="P16" i="9"/>
  <c r="Q16" i="9"/>
  <c r="R16" i="9"/>
  <c r="S16" i="9"/>
  <c r="T16" i="9"/>
  <c r="U16" i="9"/>
  <c r="V16" i="9"/>
  <c r="W16" i="9"/>
  <c r="X16" i="9"/>
  <c r="C17" i="9"/>
  <c r="D17" i="9"/>
  <c r="E17" i="9"/>
  <c r="F17" i="9"/>
  <c r="G17" i="9"/>
  <c r="H17" i="9"/>
  <c r="I17" i="9"/>
  <c r="J17" i="9"/>
  <c r="K17" i="9"/>
  <c r="L17" i="9"/>
  <c r="M17" i="9"/>
  <c r="N17" i="9"/>
  <c r="O17" i="9"/>
  <c r="P17" i="9"/>
  <c r="Q17" i="9"/>
  <c r="R17" i="9"/>
  <c r="S17" i="9"/>
  <c r="T17" i="9"/>
  <c r="U17" i="9"/>
  <c r="V17" i="9"/>
  <c r="W17" i="9"/>
  <c r="X17" i="9"/>
  <c r="C18" i="9"/>
  <c r="D18" i="9"/>
  <c r="E18" i="9"/>
  <c r="F18" i="9"/>
  <c r="G18" i="9"/>
  <c r="H18" i="9"/>
  <c r="I18" i="9"/>
  <c r="J18" i="9"/>
  <c r="K18" i="9"/>
  <c r="L18" i="9"/>
  <c r="M18" i="9"/>
  <c r="N18" i="9"/>
  <c r="O18" i="9"/>
  <c r="P18" i="9"/>
  <c r="Q18" i="9"/>
  <c r="R18" i="9"/>
  <c r="S18" i="9"/>
  <c r="T18" i="9"/>
  <c r="U18" i="9"/>
  <c r="V18" i="9"/>
  <c r="W18" i="9"/>
  <c r="X18" i="9"/>
  <c r="C19" i="9"/>
  <c r="D19" i="9"/>
  <c r="E19" i="9"/>
  <c r="F19" i="9"/>
  <c r="G19" i="9"/>
  <c r="H19" i="9"/>
  <c r="I19" i="9"/>
  <c r="J19" i="9"/>
  <c r="K19" i="9"/>
  <c r="L19" i="9"/>
  <c r="M19" i="9"/>
  <c r="N19" i="9"/>
  <c r="O19" i="9"/>
  <c r="P19" i="9"/>
  <c r="Q19" i="9"/>
  <c r="R19" i="9"/>
  <c r="S19" i="9"/>
  <c r="T19" i="9"/>
  <c r="U19" i="9"/>
  <c r="V19" i="9"/>
  <c r="W19" i="9"/>
  <c r="X19" i="9"/>
  <c r="C20" i="9"/>
  <c r="D20" i="9"/>
  <c r="E20" i="9"/>
  <c r="F20" i="9"/>
  <c r="G20" i="9"/>
  <c r="H20" i="9"/>
  <c r="I20" i="9"/>
  <c r="J20" i="9"/>
  <c r="K20" i="9"/>
  <c r="L20" i="9"/>
  <c r="M20" i="9"/>
  <c r="N20" i="9"/>
  <c r="O20" i="9"/>
  <c r="P20" i="9"/>
  <c r="Q20" i="9"/>
  <c r="R20" i="9"/>
  <c r="S20" i="9"/>
  <c r="T20" i="9"/>
  <c r="U20" i="9"/>
  <c r="V20" i="9"/>
  <c r="W20" i="9"/>
  <c r="X20" i="9"/>
  <c r="C21" i="9"/>
  <c r="D21" i="9"/>
  <c r="E21" i="9"/>
  <c r="F21" i="9"/>
  <c r="G21" i="9"/>
  <c r="H21" i="9"/>
  <c r="I21" i="9"/>
  <c r="J21" i="9"/>
  <c r="K21" i="9"/>
  <c r="L21" i="9"/>
  <c r="M21" i="9"/>
  <c r="N21" i="9"/>
  <c r="O21" i="9"/>
  <c r="P21" i="9"/>
  <c r="Q21" i="9"/>
  <c r="R21" i="9"/>
  <c r="S21" i="9"/>
  <c r="T21" i="9"/>
  <c r="U21" i="9"/>
  <c r="V21" i="9"/>
  <c r="W21" i="9"/>
  <c r="X21" i="9"/>
  <c r="C22" i="9"/>
  <c r="D22" i="9"/>
  <c r="E22" i="9"/>
  <c r="F22" i="9"/>
  <c r="G22" i="9"/>
  <c r="H22" i="9"/>
  <c r="I22" i="9"/>
  <c r="J22" i="9"/>
  <c r="K22" i="9"/>
  <c r="L22" i="9"/>
  <c r="M22" i="9"/>
  <c r="N22" i="9"/>
  <c r="O22" i="9"/>
  <c r="P22" i="9"/>
  <c r="Q22" i="9"/>
  <c r="R22" i="9"/>
  <c r="S22" i="9"/>
  <c r="T22" i="9"/>
  <c r="U22" i="9"/>
  <c r="V22" i="9"/>
  <c r="W22" i="9"/>
  <c r="X22" i="9"/>
  <c r="C23" i="9"/>
  <c r="D23" i="9"/>
  <c r="E23" i="9"/>
  <c r="F23" i="9"/>
  <c r="G23" i="9"/>
  <c r="H23" i="9"/>
  <c r="I23" i="9"/>
  <c r="J23" i="9"/>
  <c r="K23" i="9"/>
  <c r="L23" i="9"/>
  <c r="M23" i="9"/>
  <c r="N23" i="9"/>
  <c r="O23" i="9"/>
  <c r="P23" i="9"/>
  <c r="Q23" i="9"/>
  <c r="R23" i="9"/>
  <c r="S23" i="9"/>
  <c r="T23" i="9"/>
  <c r="U23" i="9"/>
  <c r="V23" i="9"/>
  <c r="W23" i="9"/>
  <c r="X23" i="9"/>
  <c r="C24" i="9"/>
  <c r="D24" i="9"/>
  <c r="E24" i="9"/>
  <c r="F24" i="9"/>
  <c r="G24" i="9"/>
  <c r="H24" i="9"/>
  <c r="I24" i="9"/>
  <c r="J24" i="9"/>
  <c r="K24" i="9"/>
  <c r="L24" i="9"/>
  <c r="M24" i="9"/>
  <c r="N24" i="9"/>
  <c r="O24" i="9"/>
  <c r="P24" i="9"/>
  <c r="Q24" i="9"/>
  <c r="R24" i="9"/>
  <c r="S24" i="9"/>
  <c r="T24" i="9"/>
  <c r="U24" i="9"/>
  <c r="V24" i="9"/>
  <c r="W24" i="9"/>
  <c r="X24" i="9"/>
  <c r="C25" i="9"/>
  <c r="D25" i="9"/>
  <c r="E25" i="9"/>
  <c r="F25" i="9"/>
  <c r="G25" i="9"/>
  <c r="H25" i="9"/>
  <c r="I25" i="9"/>
  <c r="J25" i="9"/>
  <c r="K25" i="9"/>
  <c r="L25" i="9"/>
  <c r="M25" i="9"/>
  <c r="N25" i="9"/>
  <c r="O25" i="9"/>
  <c r="P25" i="9"/>
  <c r="Q25" i="9"/>
  <c r="R25" i="9"/>
  <c r="S25" i="9"/>
  <c r="T25" i="9"/>
  <c r="U25" i="9"/>
  <c r="V25" i="9"/>
  <c r="W25" i="9"/>
  <c r="X25" i="9"/>
  <c r="C26" i="9"/>
  <c r="D26" i="9"/>
  <c r="E26" i="9"/>
  <c r="F26" i="9"/>
  <c r="G26" i="9"/>
  <c r="H26" i="9"/>
  <c r="I26" i="9"/>
  <c r="J26" i="9"/>
  <c r="K26" i="9"/>
  <c r="L26" i="9"/>
  <c r="M26" i="9"/>
  <c r="N26" i="9"/>
  <c r="O26" i="9"/>
  <c r="P26" i="9"/>
  <c r="Q26" i="9"/>
  <c r="R26" i="9"/>
  <c r="S26" i="9"/>
  <c r="T26" i="9"/>
  <c r="U26" i="9"/>
  <c r="V26" i="9"/>
  <c r="W26" i="9"/>
  <c r="X26" i="9"/>
  <c r="C27" i="9"/>
  <c r="D27" i="9"/>
  <c r="E27" i="9"/>
  <c r="F27" i="9"/>
  <c r="G27" i="9"/>
  <c r="H27" i="9"/>
  <c r="I27" i="9"/>
  <c r="J27" i="9"/>
  <c r="K27" i="9"/>
  <c r="L27" i="9"/>
  <c r="M27" i="9"/>
  <c r="N27" i="9"/>
  <c r="O27" i="9"/>
  <c r="P27" i="9"/>
  <c r="Q27" i="9"/>
  <c r="R27" i="9"/>
  <c r="S27" i="9"/>
  <c r="T27" i="9"/>
  <c r="U27" i="9"/>
  <c r="V27" i="9"/>
  <c r="W27" i="9"/>
  <c r="X27" i="9"/>
  <c r="C28" i="9"/>
  <c r="D28" i="9"/>
  <c r="E28" i="9"/>
  <c r="F28" i="9"/>
  <c r="G28" i="9"/>
  <c r="H28" i="9"/>
  <c r="I28" i="9"/>
  <c r="J28" i="9"/>
  <c r="K28" i="9"/>
  <c r="L28" i="9"/>
  <c r="M28" i="9"/>
  <c r="N28" i="9"/>
  <c r="O28" i="9"/>
  <c r="P28" i="9"/>
  <c r="Q28" i="9"/>
  <c r="R28" i="9"/>
  <c r="S28" i="9"/>
  <c r="T28" i="9"/>
  <c r="U28" i="9"/>
  <c r="V28" i="9"/>
  <c r="W28" i="9"/>
  <c r="X28" i="9"/>
  <c r="C29" i="9"/>
  <c r="D29" i="9"/>
  <c r="E29" i="9"/>
  <c r="F29" i="9"/>
  <c r="G29" i="9"/>
  <c r="H29" i="9"/>
  <c r="I29" i="9"/>
  <c r="J29" i="9"/>
  <c r="K29" i="9"/>
  <c r="L29" i="9"/>
  <c r="M29" i="9"/>
  <c r="N29" i="9"/>
  <c r="O29" i="9"/>
  <c r="P29" i="9"/>
  <c r="Q29" i="9"/>
  <c r="R29" i="9"/>
  <c r="S29" i="9"/>
  <c r="T29" i="9"/>
  <c r="U29" i="9"/>
  <c r="V29" i="9"/>
  <c r="W29" i="9"/>
  <c r="X29" i="9"/>
  <c r="C30" i="9"/>
  <c r="D30" i="9"/>
  <c r="E30" i="9"/>
  <c r="F30" i="9"/>
  <c r="G30" i="9"/>
  <c r="H30" i="9"/>
  <c r="I30" i="9"/>
  <c r="J30" i="9"/>
  <c r="K30" i="9"/>
  <c r="L30" i="9"/>
  <c r="M30" i="9"/>
  <c r="N30" i="9"/>
  <c r="O30" i="9"/>
  <c r="P30" i="9"/>
  <c r="Q30" i="9"/>
  <c r="R30" i="9"/>
  <c r="S30" i="9"/>
  <c r="T30" i="9"/>
  <c r="U30" i="9"/>
  <c r="V30" i="9"/>
  <c r="W30" i="9"/>
  <c r="X30" i="9"/>
  <c r="C31" i="9"/>
  <c r="D31" i="9"/>
  <c r="E31" i="9"/>
  <c r="F31" i="9"/>
  <c r="G31" i="9"/>
  <c r="H31" i="9"/>
  <c r="I31" i="9"/>
  <c r="J31" i="9"/>
  <c r="K31" i="9"/>
  <c r="L31" i="9"/>
  <c r="M31" i="9"/>
  <c r="N31" i="9"/>
  <c r="O31" i="9"/>
  <c r="P31" i="9"/>
  <c r="Q31" i="9"/>
  <c r="R31" i="9"/>
  <c r="S31" i="9"/>
  <c r="T31" i="9"/>
  <c r="U31" i="9"/>
  <c r="V31" i="9"/>
  <c r="W31" i="9"/>
  <c r="X31" i="9"/>
  <c r="C32" i="9"/>
  <c r="D32" i="9"/>
  <c r="E32" i="9"/>
  <c r="F32" i="9"/>
  <c r="G32" i="9"/>
  <c r="H32" i="9"/>
  <c r="I32" i="9"/>
  <c r="J32" i="9"/>
  <c r="K32" i="9"/>
  <c r="L32" i="9"/>
  <c r="M32" i="9"/>
  <c r="N32" i="9"/>
  <c r="O32" i="9"/>
  <c r="P32" i="9"/>
  <c r="Q32" i="9"/>
  <c r="R32" i="9"/>
  <c r="S32" i="9"/>
  <c r="T32" i="9"/>
  <c r="U32" i="9"/>
  <c r="V32" i="9"/>
  <c r="W32" i="9"/>
  <c r="X32" i="9"/>
  <c r="C33" i="9"/>
  <c r="D33" i="9"/>
  <c r="E33" i="9"/>
  <c r="F33" i="9"/>
  <c r="G33" i="9"/>
  <c r="H33" i="9"/>
  <c r="I33" i="9"/>
  <c r="J33" i="9"/>
  <c r="K33" i="9"/>
  <c r="L33" i="9"/>
  <c r="M33" i="9"/>
  <c r="N33" i="9"/>
  <c r="O33" i="9"/>
  <c r="P33" i="9"/>
  <c r="Q33" i="9"/>
  <c r="R33" i="9"/>
  <c r="S33" i="9"/>
  <c r="T33" i="9"/>
  <c r="U33" i="9"/>
  <c r="V33" i="9"/>
  <c r="W33" i="9"/>
  <c r="X33" i="9"/>
  <c r="C34" i="9"/>
  <c r="D34" i="9"/>
  <c r="E34" i="9"/>
  <c r="F34" i="9"/>
  <c r="G34" i="9"/>
  <c r="H34" i="9"/>
  <c r="I34" i="9"/>
  <c r="J34" i="9"/>
  <c r="K34" i="9"/>
  <c r="L34" i="9"/>
  <c r="M34" i="9"/>
  <c r="N34" i="9"/>
  <c r="O34" i="9"/>
  <c r="P34" i="9"/>
  <c r="Q34" i="9"/>
  <c r="R34" i="9"/>
  <c r="S34" i="9"/>
  <c r="T34" i="9"/>
  <c r="U34" i="9"/>
  <c r="V34" i="9"/>
  <c r="W34" i="9"/>
  <c r="X34" i="9"/>
  <c r="C35" i="9"/>
  <c r="D35" i="9"/>
  <c r="E35" i="9"/>
  <c r="F35" i="9"/>
  <c r="G35" i="9"/>
  <c r="H35" i="9"/>
  <c r="I35" i="9"/>
  <c r="J35" i="9"/>
  <c r="K35" i="9"/>
  <c r="L35" i="9"/>
  <c r="M35" i="9"/>
  <c r="N35" i="9"/>
  <c r="O35" i="9"/>
  <c r="P35" i="9"/>
  <c r="Q35" i="9"/>
  <c r="R35" i="9"/>
  <c r="S35" i="9"/>
  <c r="T35" i="9"/>
  <c r="U35" i="9"/>
  <c r="V35" i="9"/>
  <c r="W35" i="9"/>
  <c r="X35" i="9"/>
  <c r="C36" i="9"/>
  <c r="D36" i="9"/>
  <c r="E36" i="9"/>
  <c r="F36" i="9"/>
  <c r="G36" i="9"/>
  <c r="H36" i="9"/>
  <c r="I36" i="9"/>
  <c r="J36" i="9"/>
  <c r="K36" i="9"/>
  <c r="L36" i="9"/>
  <c r="M36" i="9"/>
  <c r="N36" i="9"/>
  <c r="O36" i="9"/>
  <c r="P36" i="9"/>
  <c r="Q36" i="9"/>
  <c r="R36" i="9"/>
  <c r="S36" i="9"/>
  <c r="T36" i="9"/>
  <c r="U36" i="9"/>
  <c r="V36" i="9"/>
  <c r="W36" i="9"/>
  <c r="X36" i="9"/>
  <c r="C37" i="9"/>
  <c r="D37" i="9"/>
  <c r="E37" i="9"/>
  <c r="F37" i="9"/>
  <c r="G37" i="9"/>
  <c r="H37" i="9"/>
  <c r="I37" i="9"/>
  <c r="J37" i="9"/>
  <c r="K37" i="9"/>
  <c r="L37" i="9"/>
  <c r="M37" i="9"/>
  <c r="N37" i="9"/>
  <c r="O37" i="9"/>
  <c r="P37" i="9"/>
  <c r="Q37" i="9"/>
  <c r="R37" i="9"/>
  <c r="S37" i="9"/>
  <c r="T37" i="9"/>
  <c r="U37" i="9"/>
  <c r="V37" i="9"/>
  <c r="W37" i="9"/>
  <c r="X37" i="9"/>
  <c r="C38" i="9"/>
  <c r="D38" i="9"/>
  <c r="E38" i="9"/>
  <c r="F38" i="9"/>
  <c r="G38" i="9"/>
  <c r="H38" i="9"/>
  <c r="I38" i="9"/>
  <c r="J38" i="9"/>
  <c r="K38" i="9"/>
  <c r="L38" i="9"/>
  <c r="M38" i="9"/>
  <c r="N38" i="9"/>
  <c r="O38" i="9"/>
  <c r="P38" i="9"/>
  <c r="Q38" i="9"/>
  <c r="R38" i="9"/>
  <c r="S38" i="9"/>
  <c r="T38" i="9"/>
  <c r="U38" i="9"/>
  <c r="V38" i="9"/>
  <c r="W38" i="9"/>
  <c r="X38" i="9"/>
  <c r="C39" i="9"/>
  <c r="D39" i="9"/>
  <c r="E39" i="9"/>
  <c r="F39" i="9"/>
  <c r="G39" i="9"/>
  <c r="H39" i="9"/>
  <c r="I39" i="9"/>
  <c r="J39" i="9"/>
  <c r="K39" i="9"/>
  <c r="L39" i="9"/>
  <c r="M39" i="9"/>
  <c r="N39" i="9"/>
  <c r="O39" i="9"/>
  <c r="P39" i="9"/>
  <c r="Q39" i="9"/>
  <c r="R39" i="9"/>
  <c r="S39" i="9"/>
  <c r="T39" i="9"/>
  <c r="U39" i="9"/>
  <c r="V39" i="9"/>
  <c r="W39" i="9"/>
  <c r="X39" i="9"/>
  <c r="C40" i="9"/>
  <c r="D40" i="9"/>
  <c r="E40" i="9"/>
  <c r="F40" i="9"/>
  <c r="G40" i="9"/>
  <c r="H40" i="9"/>
  <c r="I40" i="9"/>
  <c r="J40" i="9"/>
  <c r="K40" i="9"/>
  <c r="L40" i="9"/>
  <c r="M40" i="9"/>
  <c r="N40" i="9"/>
  <c r="O40" i="9"/>
  <c r="P40" i="9"/>
  <c r="Q40" i="9"/>
  <c r="R40" i="9"/>
  <c r="S40" i="9"/>
  <c r="T40" i="9"/>
  <c r="U40" i="9"/>
  <c r="V40" i="9"/>
  <c r="W40" i="9"/>
  <c r="X40" i="9"/>
  <c r="C41" i="9"/>
  <c r="D41" i="9"/>
  <c r="E41" i="9"/>
  <c r="F41" i="9"/>
  <c r="G41" i="9"/>
  <c r="H41" i="9"/>
  <c r="I41" i="9"/>
  <c r="J41" i="9"/>
  <c r="K41" i="9"/>
  <c r="L41" i="9"/>
  <c r="M41" i="9"/>
  <c r="N41" i="9"/>
  <c r="O41" i="9"/>
  <c r="P41" i="9"/>
  <c r="Q41" i="9"/>
  <c r="R41" i="9"/>
  <c r="S41" i="9"/>
  <c r="T41" i="9"/>
  <c r="U41" i="9"/>
  <c r="V41" i="9"/>
  <c r="W41" i="9"/>
  <c r="X41" i="9"/>
  <c r="X6" i="9"/>
  <c r="W6" i="9"/>
  <c r="V6" i="9"/>
  <c r="U6" i="9"/>
  <c r="T6" i="9"/>
  <c r="S6" i="9"/>
  <c r="R6" i="9"/>
  <c r="Q6" i="9"/>
  <c r="P6" i="9"/>
  <c r="O6" i="9"/>
  <c r="N6" i="9"/>
  <c r="M6" i="9"/>
  <c r="L6" i="9"/>
  <c r="K6" i="9"/>
  <c r="J6" i="9"/>
  <c r="I6" i="9"/>
  <c r="H6" i="9"/>
  <c r="G6" i="9"/>
  <c r="F6" i="9"/>
  <c r="E6" i="9"/>
  <c r="D6" i="9"/>
  <c r="C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6" i="9"/>
  <c r="AE2" i="9"/>
  <c r="AD2" i="9"/>
  <c r="AE3" i="9"/>
  <c r="AC11" i="3"/>
  <c r="AD11" i="3"/>
  <c r="AE11" i="3"/>
  <c r="AC9" i="3"/>
  <c r="AC8" i="3"/>
  <c r="AC9" i="4"/>
  <c r="AD9" i="4"/>
  <c r="AF9" i="4"/>
  <c r="AC11" i="4"/>
  <c r="AD11" i="4"/>
  <c r="AF11" i="4"/>
  <c r="AC18" i="4"/>
  <c r="AD18" i="4"/>
  <c r="AF18" i="4"/>
  <c r="AC7" i="4"/>
  <c r="AD7" i="4"/>
  <c r="AF7" i="4"/>
  <c r="AC15" i="4"/>
  <c r="AD15" i="4"/>
  <c r="AF15" i="4"/>
  <c r="AC10" i="4"/>
  <c r="AD10" i="4"/>
  <c r="AF10" i="4"/>
  <c r="AC12" i="4"/>
  <c r="AD12" i="4"/>
  <c r="AE12" i="4"/>
  <c r="AC6" i="4"/>
  <c r="AE15" i="4"/>
  <c r="AC13" i="4"/>
  <c r="AD13" i="4"/>
  <c r="AC14" i="4"/>
  <c r="AD14" i="4"/>
  <c r="AC20" i="4"/>
  <c r="AD20" i="4"/>
  <c r="AF8" i="4"/>
  <c r="AE8" i="4"/>
  <c r="AC17" i="4"/>
  <c r="AD17" i="4"/>
  <c r="AF19" i="4"/>
  <c r="AE19" i="4"/>
  <c r="AF16" i="4"/>
  <c r="AE16" i="4"/>
  <c r="AC20" i="3"/>
  <c r="AC19" i="3"/>
  <c r="AD19" i="3"/>
  <c r="AF19" i="3"/>
  <c r="AC6" i="3"/>
  <c r="AD6" i="3"/>
  <c r="AF6" i="3"/>
  <c r="AC18" i="3"/>
  <c r="AD18" i="3"/>
  <c r="AE18" i="3"/>
  <c r="AC15" i="3"/>
  <c r="AD15" i="3"/>
  <c r="AD8" i="3"/>
  <c r="AE8" i="3"/>
  <c r="AC14" i="3"/>
  <c r="AD14" i="3"/>
  <c r="AF11" i="3"/>
  <c r="AC12" i="3"/>
  <c r="AD12" i="3"/>
  <c r="AC10" i="3"/>
  <c r="AC7" i="3"/>
  <c r="AC13" i="3"/>
  <c r="AD13" i="3"/>
  <c r="AE15" i="3"/>
  <c r="AF15" i="3"/>
  <c r="AE6" i="3"/>
  <c r="AF18" i="3"/>
  <c r="AE4" i="3"/>
  <c r="AD4" i="3"/>
  <c r="AD20" i="3"/>
  <c r="AD9" i="3"/>
  <c r="AC31" i="8"/>
  <c r="AD31" i="8"/>
  <c r="AE31" i="8"/>
  <c r="AC29" i="8"/>
  <c r="AC27" i="8"/>
  <c r="AD27" i="8"/>
  <c r="AE27" i="8"/>
  <c r="AC10" i="8"/>
  <c r="AD10" i="8"/>
  <c r="AE10" i="8"/>
  <c r="AC23" i="8"/>
  <c r="AC9" i="8"/>
  <c r="AC16" i="8"/>
  <c r="AC13" i="8"/>
  <c r="AC32" i="8"/>
  <c r="AC28" i="8"/>
  <c r="AD28" i="8"/>
  <c r="AC6" i="8"/>
  <c r="AC21" i="8"/>
  <c r="AD21" i="8"/>
  <c r="AC30" i="8"/>
  <c r="AD30" i="8"/>
  <c r="AC22" i="8"/>
  <c r="AD22" i="8"/>
  <c r="AF22" i="8"/>
  <c r="AC26" i="8"/>
  <c r="AD26" i="8"/>
  <c r="AE26" i="8"/>
  <c r="AC34" i="8"/>
  <c r="AD34" i="8"/>
  <c r="AF34" i="8"/>
  <c r="AC24" i="8"/>
  <c r="AD24" i="8"/>
  <c r="AF21" i="8"/>
  <c r="AE21" i="8"/>
  <c r="AF10" i="8"/>
  <c r="AE11" i="8"/>
  <c r="AF11" i="8"/>
  <c r="AF38" i="8"/>
  <c r="AE38" i="8"/>
  <c r="AF8" i="8"/>
  <c r="AE8" i="8"/>
  <c r="AF25" i="8"/>
  <c r="AE25" i="8"/>
  <c r="AF28" i="8"/>
  <c r="AE28" i="8"/>
  <c r="AE12" i="8"/>
  <c r="AF12" i="8"/>
  <c r="AE40" i="8"/>
  <c r="AF40" i="8"/>
  <c r="AF30" i="8"/>
  <c r="AE30" i="8"/>
  <c r="AF24" i="8"/>
  <c r="AE24" i="8"/>
  <c r="AF41" i="8"/>
  <c r="AE41" i="8"/>
  <c r="AD17" i="8"/>
  <c r="AF7" i="8"/>
  <c r="AE7" i="8"/>
  <c r="AF14" i="8"/>
  <c r="AE14" i="8"/>
  <c r="AE4" i="8"/>
  <c r="AD4" i="8"/>
  <c r="AD29" i="8"/>
  <c r="AD23" i="8"/>
  <c r="AE35" i="8"/>
  <c r="AF35" i="8"/>
  <c r="AF31" i="8"/>
  <c r="AF33" i="8"/>
  <c r="AE33" i="8"/>
  <c r="AF15" i="8"/>
  <c r="AE15" i="8"/>
  <c r="AF18" i="8"/>
  <c r="AE18" i="8"/>
  <c r="AE19" i="8"/>
  <c r="AF19" i="8"/>
  <c r="AC37" i="8"/>
  <c r="AD37" i="8"/>
  <c r="AF27" i="8"/>
  <c r="AF20" i="8"/>
  <c r="AE20" i="8"/>
  <c r="AF39" i="8"/>
  <c r="AE39" i="8"/>
  <c r="AF36" i="8"/>
  <c r="AE36" i="8"/>
  <c r="AF26" i="8"/>
  <c r="AF41" i="9"/>
  <c r="AE41" i="9"/>
  <c r="AF40" i="9"/>
  <c r="AE40" i="9"/>
  <c r="AF6" i="9"/>
  <c r="AE6" i="9"/>
  <c r="AF10" i="9"/>
  <c r="AE10" i="9"/>
  <c r="AF14" i="9"/>
  <c r="AE14" i="9"/>
  <c r="AF18" i="9"/>
  <c r="AE18" i="9"/>
  <c r="AF22" i="9"/>
  <c r="AE22" i="9"/>
  <c r="AF24" i="9"/>
  <c r="AE24" i="9"/>
  <c r="AF27" i="9"/>
  <c r="AE27" i="9"/>
  <c r="AF29" i="9"/>
  <c r="AE29" i="9"/>
  <c r="AF30" i="9"/>
  <c r="AE30" i="9"/>
  <c r="AF31" i="9"/>
  <c r="AE31" i="9"/>
  <c r="AF34" i="9"/>
  <c r="AE34" i="9"/>
  <c r="AF36" i="9"/>
  <c r="AE36" i="9"/>
  <c r="AF37" i="9"/>
  <c r="AE37" i="9"/>
  <c r="AF38" i="9"/>
  <c r="AE38" i="9"/>
  <c r="AF39" i="9"/>
  <c r="AE39" i="9"/>
  <c r="AF8" i="9"/>
  <c r="AE8" i="9"/>
  <c r="AF12" i="9"/>
  <c r="AE12" i="9"/>
  <c r="AF16" i="9"/>
  <c r="AE16" i="9"/>
  <c r="AF19" i="9"/>
  <c r="AE19" i="9"/>
  <c r="AF25" i="9"/>
  <c r="AE25" i="9"/>
  <c r="AF35" i="9"/>
  <c r="AE35" i="9"/>
  <c r="AF7" i="9"/>
  <c r="AE7" i="9"/>
  <c r="AF11" i="9"/>
  <c r="AE11" i="9"/>
  <c r="AF15" i="9"/>
  <c r="AE15" i="9"/>
  <c r="AF20" i="9"/>
  <c r="AE20" i="9"/>
  <c r="AF26" i="9"/>
  <c r="AE26" i="9"/>
  <c r="AF32" i="9"/>
  <c r="AE32" i="9"/>
  <c r="AF9" i="9"/>
  <c r="AE9" i="9"/>
  <c r="AF13" i="9"/>
  <c r="AE13" i="9"/>
  <c r="AF17" i="9"/>
  <c r="AE17" i="9"/>
  <c r="AF21" i="9"/>
  <c r="AE21" i="9"/>
  <c r="AF23" i="9"/>
  <c r="AE23" i="9"/>
  <c r="AF28" i="9"/>
  <c r="AE28" i="9"/>
  <c r="AF33" i="9"/>
  <c r="AE33" i="9"/>
  <c r="AD3" i="9"/>
  <c r="J23" i="7"/>
  <c r="K23" i="7"/>
  <c r="L22" i="7"/>
  <c r="M24" i="7"/>
  <c r="L23" i="7"/>
  <c r="J24" i="7"/>
  <c r="N15" i="5"/>
  <c r="N13" i="5"/>
  <c r="N11" i="5"/>
  <c r="N9" i="5"/>
  <c r="N8" i="5"/>
  <c r="N6" i="5"/>
  <c r="N4" i="5"/>
  <c r="M22" i="5"/>
  <c r="L22" i="5"/>
  <c r="K24" i="5"/>
  <c r="J24" i="5"/>
  <c r="E11" i="5"/>
  <c r="R10" i="5"/>
  <c r="E8" i="5"/>
  <c r="O8" i="5"/>
  <c r="M24" i="5"/>
  <c r="L23" i="5"/>
  <c r="AE11" i="4"/>
  <c r="AE9" i="4"/>
  <c r="G8" i="7"/>
  <c r="H11" i="5"/>
  <c r="G11" i="5"/>
  <c r="H8" i="7"/>
  <c r="F4" i="7"/>
  <c r="F4" i="5"/>
  <c r="H3" i="7"/>
  <c r="H15" i="5"/>
  <c r="G15" i="5"/>
  <c r="G3" i="7"/>
  <c r="F8" i="7"/>
  <c r="F11" i="5"/>
  <c r="H2" i="7"/>
  <c r="G14" i="5"/>
  <c r="G2" i="7"/>
  <c r="H14" i="5"/>
  <c r="H7" i="7"/>
  <c r="G7" i="7"/>
  <c r="H7" i="5"/>
  <c r="G7" i="5"/>
  <c r="F7" i="5"/>
  <c r="F7" i="7"/>
  <c r="AE19" i="3"/>
  <c r="E12" i="5"/>
  <c r="AE18" i="4"/>
  <c r="F14" i="5"/>
  <c r="AD6" i="4"/>
  <c r="AE6" i="4"/>
  <c r="F13" i="7"/>
  <c r="AE7" i="4"/>
  <c r="AE10" i="4"/>
  <c r="E15" i="5"/>
  <c r="K22" i="5"/>
  <c r="A4" i="5"/>
  <c r="K23" i="5"/>
  <c r="AF12" i="4"/>
  <c r="AF13" i="4"/>
  <c r="AE13" i="4"/>
  <c r="N2" i="5"/>
  <c r="L24" i="5"/>
  <c r="E2" i="5"/>
  <c r="O2" i="5"/>
  <c r="A7" i="5"/>
  <c r="A9" i="5"/>
  <c r="A11" i="5"/>
  <c r="A13" i="5"/>
  <c r="AE14" i="4"/>
  <c r="AF14" i="4"/>
  <c r="AF20" i="4"/>
  <c r="AE20" i="4"/>
  <c r="M22" i="7"/>
  <c r="E10" i="5"/>
  <c r="O10" i="5"/>
  <c r="A6" i="5"/>
  <c r="A8" i="5"/>
  <c r="A10" i="5"/>
  <c r="A14" i="5"/>
  <c r="E16" i="5"/>
  <c r="O16" i="5"/>
  <c r="AE17" i="4"/>
  <c r="AF17" i="4"/>
  <c r="E13" i="5"/>
  <c r="N3" i="5"/>
  <c r="N5" i="5"/>
  <c r="N7" i="5"/>
  <c r="N10" i="5"/>
  <c r="N12" i="5"/>
  <c r="N14" i="5"/>
  <c r="N16" i="5"/>
  <c r="J22" i="7"/>
  <c r="M23" i="5"/>
  <c r="AF8" i="3"/>
  <c r="E9" i="5"/>
  <c r="E14" i="5"/>
  <c r="M23" i="7"/>
  <c r="AD10" i="3"/>
  <c r="AF10" i="3"/>
  <c r="E6" i="5"/>
  <c r="K24" i="7"/>
  <c r="AF14" i="3"/>
  <c r="AE14" i="3"/>
  <c r="O11" i="5"/>
  <c r="J22" i="5"/>
  <c r="J23" i="5"/>
  <c r="E4" i="5"/>
  <c r="K22" i="7"/>
  <c r="O9" i="5"/>
  <c r="O13" i="5"/>
  <c r="E7" i="5"/>
  <c r="A2" i="5"/>
  <c r="L24" i="7"/>
  <c r="N24" i="7"/>
  <c r="O14" i="5"/>
  <c r="AD17" i="3"/>
  <c r="AD16" i="3"/>
  <c r="AD7" i="3"/>
  <c r="A16" i="5"/>
  <c r="AF13" i="3"/>
  <c r="AE13" i="3"/>
  <c r="AF9" i="3"/>
  <c r="AE9" i="3"/>
  <c r="AE20" i="3"/>
  <c r="AF20" i="3"/>
  <c r="AF12" i="3"/>
  <c r="AE12" i="3"/>
  <c r="AE34" i="8"/>
  <c r="AE22" i="8"/>
  <c r="AE29" i="8"/>
  <c r="AF29" i="8"/>
  <c r="AE37" i="8"/>
  <c r="AF37" i="8"/>
  <c r="AF17" i="8"/>
  <c r="AE17" i="8"/>
  <c r="AE23" i="8"/>
  <c r="AF23" i="8"/>
  <c r="AD32" i="8"/>
  <c r="AD16" i="8"/>
  <c r="AD9" i="8"/>
  <c r="AD13" i="8"/>
  <c r="AD6" i="8"/>
  <c r="AE4" i="9"/>
  <c r="AD4" i="9"/>
  <c r="AE10" i="3"/>
  <c r="F6" i="5"/>
  <c r="AF6" i="4"/>
  <c r="F2" i="5"/>
  <c r="F2" i="7"/>
  <c r="F10" i="7"/>
  <c r="F8" i="5"/>
  <c r="F14" i="7"/>
  <c r="F5" i="5"/>
  <c r="F16" i="7"/>
  <c r="G10" i="7"/>
  <c r="G8" i="5"/>
  <c r="H10" i="7"/>
  <c r="H8" i="5"/>
  <c r="G14" i="7"/>
  <c r="H5" i="5"/>
  <c r="G5" i="5"/>
  <c r="H14" i="7"/>
  <c r="F5" i="7"/>
  <c r="F10" i="5"/>
  <c r="G6" i="5"/>
  <c r="H6" i="5"/>
  <c r="H16" i="7"/>
  <c r="G16" i="7"/>
  <c r="G4" i="5"/>
  <c r="H4" i="7"/>
  <c r="G4" i="7"/>
  <c r="H4" i="5"/>
  <c r="F3" i="7"/>
  <c r="F15" i="5"/>
  <c r="G16" i="5"/>
  <c r="H9" i="7"/>
  <c r="G9" i="7"/>
  <c r="H16" i="5"/>
  <c r="F6" i="7"/>
  <c r="F9" i="5"/>
  <c r="G10" i="5"/>
  <c r="H5" i="7"/>
  <c r="H10" i="5"/>
  <c r="G5" i="7"/>
  <c r="F9" i="7"/>
  <c r="F16" i="5"/>
  <c r="H9" i="5"/>
  <c r="H6" i="7"/>
  <c r="G9" i="5"/>
  <c r="G6" i="7"/>
  <c r="N22" i="5"/>
  <c r="N23" i="5"/>
  <c r="N24" i="5"/>
  <c r="A12" i="5"/>
  <c r="A15" i="5"/>
  <c r="A3" i="5"/>
  <c r="E3" i="5"/>
  <c r="O12" i="5"/>
  <c r="O6" i="5"/>
  <c r="A5" i="5"/>
  <c r="E5" i="5"/>
  <c r="R4" i="5"/>
  <c r="O4" i="5"/>
  <c r="N23" i="7"/>
  <c r="N22" i="7"/>
  <c r="R7" i="5"/>
  <c r="O7" i="5"/>
  <c r="AF7" i="3"/>
  <c r="AE7" i="3"/>
  <c r="O15" i="5"/>
  <c r="AE16" i="3"/>
  <c r="AF16" i="3"/>
  <c r="AF17" i="3"/>
  <c r="AE17" i="3"/>
  <c r="AF32" i="8"/>
  <c r="AE32" i="8"/>
  <c r="AF13" i="8"/>
  <c r="AE13" i="8"/>
  <c r="AF16" i="8"/>
  <c r="AE16" i="8"/>
  <c r="AF6" i="8"/>
  <c r="AE6" i="8"/>
  <c r="AF9" i="8"/>
  <c r="AE9" i="8"/>
  <c r="H2" i="5"/>
  <c r="G2" i="5"/>
  <c r="G13" i="7"/>
  <c r="H13" i="7"/>
  <c r="F12" i="7"/>
  <c r="F3" i="5"/>
  <c r="G12" i="5"/>
  <c r="H15" i="7"/>
  <c r="G15" i="7"/>
  <c r="H12" i="5"/>
  <c r="H12" i="7"/>
  <c r="H3" i="5"/>
  <c r="G3" i="5"/>
  <c r="G12" i="7"/>
  <c r="F15" i="7"/>
  <c r="F12" i="5"/>
  <c r="F13" i="5"/>
  <c r="F11" i="7"/>
  <c r="H13" i="5"/>
  <c r="H11" i="7"/>
  <c r="G11" i="7"/>
  <c r="G13" i="5"/>
  <c r="O3" i="5"/>
  <c r="O5" i="5"/>
</calcChain>
</file>

<file path=xl/sharedStrings.xml><?xml version="1.0" encoding="utf-8"?>
<sst xmlns="http://schemas.openxmlformats.org/spreadsheetml/2006/main" count="921" uniqueCount="260">
  <si>
    <t>Please key in your name ?</t>
  </si>
  <si>
    <t>What's the name of the startup you're reviewing?</t>
  </si>
  <si>
    <t>Value Propostion</t>
  </si>
  <si>
    <t>Market Size &amp; Growth rate</t>
  </si>
  <si>
    <t>Operating leverage</t>
  </si>
  <si>
    <t>Margin structure</t>
  </si>
  <si>
    <t>Revenue</t>
  </si>
  <si>
    <t>Clarity of vision</t>
  </si>
  <si>
    <t>Knowledge of customer</t>
  </si>
  <si>
    <t>Team dynamics</t>
  </si>
  <si>
    <t>Key man risk</t>
  </si>
  <si>
    <t>Humility / arrogance of founders</t>
  </si>
  <si>
    <t>Cultural values</t>
  </si>
  <si>
    <t>Learnability of management team</t>
  </si>
  <si>
    <t>Founder Reserve &amp; Life-cycle</t>
  </si>
  <si>
    <t>Funding Pipeline</t>
  </si>
  <si>
    <t>Time Commitment</t>
  </si>
  <si>
    <t>% net worth invested</t>
  </si>
  <si>
    <t>Motivation</t>
  </si>
  <si>
    <t>Potential vendor possibility with Corporates</t>
  </si>
  <si>
    <t>Potential trade/ strategic sales to corporates</t>
  </si>
  <si>
    <t>Attractive valuation for new investors</t>
  </si>
  <si>
    <t>News momentum to catch investor attention</t>
  </si>
  <si>
    <t>Network</t>
  </si>
  <si>
    <t>Founder orientation</t>
  </si>
  <si>
    <t>Cash generating potential</t>
  </si>
  <si>
    <t>Skin in the game</t>
  </si>
  <si>
    <t>Staying power</t>
  </si>
  <si>
    <t>Team longevity and quality</t>
  </si>
  <si>
    <t>Customer understanding</t>
  </si>
  <si>
    <t>Overall Investibility</t>
  </si>
  <si>
    <t>Overall Assessment Comments</t>
  </si>
  <si>
    <t>Start Date (UTC)</t>
  </si>
  <si>
    <t>Submit Date (UTC)</t>
  </si>
  <si>
    <t>Network ID</t>
  </si>
  <si>
    <t>Parimal Merchant</t>
  </si>
  <si>
    <t>Fit for corporate acquirer</t>
  </si>
  <si>
    <t>Investable with potential risk (60 -75)</t>
  </si>
  <si>
    <t>Satoshi Konno</t>
  </si>
  <si>
    <t>Vendor or channel partner to corporates</t>
  </si>
  <si>
    <t>Possibly investable subject to further "expert" diligence (40-60)</t>
  </si>
  <si>
    <t>Business model needs improvement to be investable (25-40)</t>
  </si>
  <si>
    <t>Steve Davies</t>
  </si>
  <si>
    <t>Disruptor to corporates</t>
  </si>
  <si>
    <t>Investable with high confidence (75-95)</t>
  </si>
  <si>
    <t>Exceptional investment - very likely to be successful (top 5 percentile)</t>
  </si>
  <si>
    <t>Jeffrey Nah</t>
  </si>
  <si>
    <t>Weights</t>
  </si>
  <si>
    <t>Business strength</t>
  </si>
  <si>
    <t>Management quality</t>
  </si>
  <si>
    <t>staying power</t>
  </si>
  <si>
    <t>Exit potential</t>
  </si>
  <si>
    <t>30%</t>
  </si>
  <si>
    <t>15%</t>
  </si>
  <si>
    <t>20%</t>
  </si>
  <si>
    <t>25%</t>
  </si>
  <si>
    <t>10%</t>
  </si>
  <si>
    <t>40%</t>
  </si>
  <si>
    <t>Biz</t>
  </si>
  <si>
    <t>Team</t>
  </si>
  <si>
    <t>Exit</t>
  </si>
  <si>
    <t>Runway</t>
  </si>
  <si>
    <t>Score</t>
  </si>
  <si>
    <t>Value</t>
  </si>
  <si>
    <t>Max</t>
  </si>
  <si>
    <t>Min</t>
  </si>
  <si>
    <t>algo 2 score</t>
  </si>
  <si>
    <t>algo 1 score</t>
  </si>
  <si>
    <t>Average</t>
  </si>
  <si>
    <t>Max possible</t>
  </si>
  <si>
    <t>Ask per Whatif</t>
  </si>
  <si>
    <t>max USD on average</t>
  </si>
  <si>
    <t>min USD on average</t>
  </si>
  <si>
    <t>MAX</t>
  </si>
  <si>
    <t>AVG</t>
  </si>
  <si>
    <t>Investability</t>
  </si>
  <si>
    <t>Comments</t>
  </si>
  <si>
    <t>Jojy Azurin</t>
  </si>
  <si>
    <t>68706ec7eb</t>
  </si>
  <si>
    <t>Madhav Kapadia</t>
  </si>
  <si>
    <t>34ada18d4b</t>
  </si>
  <si>
    <t>Tim Kobe</t>
  </si>
  <si>
    <t>LOW</t>
  </si>
  <si>
    <t>variation</t>
  </si>
  <si>
    <t>Percent ask</t>
  </si>
  <si>
    <t>startup_name</t>
  </si>
  <si>
    <t>expert_name</t>
  </si>
  <si>
    <t>Corporate interest</t>
  </si>
  <si>
    <t>VC proposition</t>
  </si>
  <si>
    <t>Capable but strong willed</t>
  </si>
  <si>
    <t>Dependent on operating efficiency</t>
  </si>
  <si>
    <t>Full time focus</t>
  </si>
  <si>
    <t>Low burn rate</t>
  </si>
  <si>
    <t>Aligned interests</t>
  </si>
  <si>
    <t>Solves a clear pain point</t>
  </si>
  <si>
    <t>High deal activity</t>
  </si>
  <si>
    <t>Complementary skills</t>
  </si>
  <si>
    <t>High learnability</t>
  </si>
  <si>
    <t>Dependent on market share</t>
  </si>
  <si>
    <t>Understands the customer persona well</t>
  </si>
  <si>
    <t>Clear leadership</t>
  </si>
  <si>
    <t>High news momentum</t>
  </si>
  <si>
    <t>Adequate cash at bank</t>
  </si>
  <si>
    <t>Yen-Lu Chow</t>
  </si>
  <si>
    <t>Dependent on market size</t>
  </si>
  <si>
    <t>High investor interest</t>
  </si>
  <si>
    <t>f41120e808</t>
  </si>
  <si>
    <t>Significant promoter stake</t>
  </si>
  <si>
    <t>AIRPORTELs</t>
  </si>
  <si>
    <t>Superfan</t>
  </si>
  <si>
    <t>Emotion Reader</t>
  </si>
  <si>
    <t>Limitless</t>
  </si>
  <si>
    <t>Juno Clinic</t>
  </si>
  <si>
    <t>University Living Accommodation Pvt Ltd</t>
  </si>
  <si>
    <t>Popular Chips</t>
  </si>
  <si>
    <t>repup.co</t>
  </si>
  <si>
    <t>Go Plus</t>
  </si>
  <si>
    <t>Singapore E-Business Pte Ltd</t>
  </si>
  <si>
    <t>Got It</t>
  </si>
  <si>
    <t>FitThree</t>
  </si>
  <si>
    <t>PHI</t>
  </si>
  <si>
    <t>Canopy Power Pte. Ltd.</t>
  </si>
  <si>
    <t>gridComm</t>
  </si>
  <si>
    <t>PriceMap</t>
  </si>
  <si>
    <t>Sepio Products</t>
  </si>
  <si>
    <t>Medinfi Healthcare Pvt Ltd</t>
  </si>
  <si>
    <t>Waitrr</t>
  </si>
  <si>
    <t>Stones2Milestones</t>
  </si>
  <si>
    <t>Eunimart Crossborder Pte Ltd</t>
  </si>
  <si>
    <t>SuperFan.Ai</t>
  </si>
  <si>
    <t>EmotionReader</t>
  </si>
  <si>
    <t>Lindsay Cooper</t>
  </si>
  <si>
    <t>- Do not endorse their current business model. Promoter seems to have multiple ambitions without a clear focus (inter-city (luggage), intra-city (luggage), parcel delivery (new venture), international expansion (high risk and competitive)). Seems to be open to exploring all avenues which is concerning. 
- See significant risk with competitors (GRAB, Uber, other incumbents) disrupting the delivery space in Thailand. Barriers to entry are low in this space, especially if backed by capital.  
- Uptake in luggage deliveries based on the current parameters, does not appear to be as attractive or sustainable over the long term in terms of scalability, and revenue potential.  
- A shift towards parcel deliveries has inherent risk and has be well executed and marketed.
- Cash burn is expected to be high for the foreseeable future, including expected future losses (base case).  
- Appears to be purely a valuation play, similar to comparables in the delivery/transport space, which requires significant capital, holding power, mass penetration and strong execution. 
- Would not invest in this venture unless the business model is clearly defined and substantially improved. Needs continuous funding and investor support, as evidenced by others who have succeeded in this space, albeit still not profitable.</t>
  </si>
  <si>
    <t>- Right ingredients in place to succeed, notwithstanding their modest growth in revenues and profitability to date. Technology and model are unique. 
- Ability to scale rapidly and address a major issue with regards to social media engagement and effectiveness in the marketplace. Key issue at present is their marketing strength and resources i.e. difficult to scale one client at a time. Its imperative to tie up with advertising/media agencies to achieve scale rapidly (leveraging their end clients). Potentially white labeling could help accelerate growth.  
- Ability to deploy their technology and platform across multiple industries, channel partners, end clients and geographies, generating high operating leverage and scale for this business. 
- Worked with and generated positive outcomes with reputable brands and partners, demonstrating their ability to engage successfully with Tier 1 clients.
- Decent exit prospects through media agencies or marketing partners.  
- Strong contender for investment, against a favourable backdrop and future in India for digital media and marketing. Highly likely to be successful with investment and expansion.</t>
  </si>
  <si>
    <t>- Truly revolutionary concept and well-thought out technology. Ability to deploy this globally within the advertising space. 
- Ability to use and adapt the technology across myriad of various applications over time.
- Difficult to replicate and perfect their technology given the complexity involved. Regardless, this is a nascent space with ample potential to capture market share. 
- Strong leadership team with solid experience and a clear vision.
- Decent initial breaks and associations (media partners), which could lead to promising prospects
- Intended business model is sound i.e. working with media/ad agencies to access their end clients vs trying to work directly with end clients, allowing for quicker traction and scale. 
- Methodical and sensible approach in terms of product staging and roll-out, to ensure higher degrees of success based on a feedback loop. 
- While the technology still needs early adopters, the potential of this product and USP clearly stand out. 
- Strong contender for investment if commercials work out.</t>
  </si>
  <si>
    <t>- While the concept sounds interesting, it is difficult to assess the USP of their platform/product. They are in competition with numerous fintechs, product offerings, savings plans and incentives, in an already highly crowded space. 
- Onboarding with financial institutions is likely to be a slow and challenging process. IT and business budgets are also tight across the board. 
- Benefits of the platform are not concretely quantifiable - contains an element of softer benefits vs hard tangible value (will require  harder pitching and possibly some convincing before the institution adopts their solution). 
- Price point envisioned is likely to be a bottleneck with both large and small institutions. High price point will be a significant barrier to entry. 
- Run the risk that institutions may suspend the platform over time, if the platform fails to achieve the intended objectives or create stickiness within the institution's customer base. 
- Success is predicated on penetrating FIs and gaining market share quickly, most importantly, the challenge of convincing institutions of tangible benefits of their platform,
- Investable concept, however, requires further validation and market acceptance to determine success. Carries execution risk due to the reasons cited above.</t>
  </si>
  <si>
    <t>Whilst an unusual business, tele-medicine for mental health issues in India could be a very large market given the off-line market is so fragmented and often difficult to access. I could see the opportunity to scale revenues by partnering with insurance companies, healthcare companies and large corporates. Additionally, margins should improve as patients are offered the recently developed customised programs for specific conditions. Difficult to assess the competition as the market is so embryonic. The valuation of $7.5mn pre-money also feels a bit high for a business currently doing around $200k of revenues per annum. At a lower valuation it would be a very interesting investment candidate</t>
  </si>
  <si>
    <t>solves a clear pain point but barriers to entry low and there are competitors in the space (including founder's former partner and cousin who owns Unilodgers, as well as the big Chinese competitor-Student.com). So, it is a land-grab situation with a major focus on the Indian outbound student market. There is still significant runway for growth but it is unclear who the winner will be in the Indian market. Suggest more due diligence on the Indian competitors. Certainly investable, relatively low valuation etc but it will likely be a winner take all situation.</t>
  </si>
  <si>
    <t>another "land grab" of market share type business. Not high barriers to entry but has some early mover advantage. Needs to grow the client list rapidly over the coming 24 months to take advantage of the early mover advantage in Asia Pac. Then sell to larger, western companies looking to penetrate the Asia region. Key risks would be the expansion (including US sales hires), change in data-provider (Instagram etc) rules re disclosure of sponsored content by influencers, and quicker than expected competition. Additionally, the valuation looks high when one considers the low barriers and the short exit window. Growing market, decent product solving a pain point, honest people and early mover advantage. Could be a real success but quite high execution and valuation risks too</t>
  </si>
  <si>
    <t>quite interesting given a large addressable market and clear pain point for small hotels. Operational leverage should be decent. A number of startups seem to now be emerging to provide a similar platform so something of a land grab situation going on. Barriers to entry are modest so first mover advantage is key. Perhaps this is why they are attempting to raise a large amount despite being cashflow positive/neutral. Want to expand rapidly. Valuation may be a bit high relative to annualized sales of $1mn today</t>
  </si>
  <si>
    <t>Addresses a clear pain point for millennials in terms of banking and saving. There could well be issues with data protection in some key markets and accessibility to date depending on who is deemed to "own" it (the consumer or the FI). In Europe, recent regulatory changes have come down in favour of the consumer and that supports the company's value proposition. The key test will be in the launch and success of the planned pilots in 2018. The company acknowledges that the planned 8 "could be a stretch", but the advantage is that the operational leverage seems high and marginal costs low.
The valuation seems reasonable given that and the asked for funding also looks sensible. Would suggest an investment based on roll out of pilot plan milestones etc., if possible.</t>
  </si>
  <si>
    <t>The $15m valuation looks too rich given the fact that they are only just building their first prototype. The major risk is the ability to scale once the technology has been proven: speed of deployment combined with securing the necessary multiparty agreements needed will be a big stretch. This looks to address a clear pain point but I would be concerned that they could be crushed by any number of larger corporates who one the customer and the logistics chain right up to the last mile... Amazon and Alibaba must surely be looking at this issue closely and obviously have the weight and support network to be able launch this on their own. 
The product design looks great - as you would expect from Tim Kobe - but execution is all. The burn rate will be high and the likely execution costs could be more significant than expected to reach profitable scale.</t>
  </si>
  <si>
    <t>A really interesting revenue and profit generating business, which appears to have significant growth potential and an ability to capitalise on that via its close working relationships with partners such as UOB and Mastercard. The valuation of $10m maybe looks a little high, but with what looks to be decent cash flow generation is probably justifiable. A strong candidate for investment.</t>
  </si>
  <si>
    <t>Valuation looks attractive, as is the revenue positive current position. Doesn't seem to need a lot of capital to reach the next level. However, not sure that the barriers to entry are high enough to protect both market share and margin. The Indian student market is obviously quite big, and there is potential for overseas expansion, but this needs more evaluation and testing and more analysis of the competitive landscape.</t>
  </si>
  <si>
    <t>good traction so far with over 1,000 hotels and TripAdvisor as authorized partner.  target are large 5 star hotels for whom customer experience management is critical.  need partners to scale fast and become the defacto standard for CEM for 5 star hotels.</t>
  </si>
  <si>
    <t>Get rich quick mentality</t>
  </si>
  <si>
    <t>good traction in banks and FMCG market in Vietnam.  need to scale fast not only in Vietnam but across SE Asia.  need partnerships on both demand and supply side to scale fast.  its a winner takes all market</t>
  </si>
  <si>
    <t>low barriers to entry. need to stay in-tune with changing consumer preferences.  need more and strong channel partners(gym and international schools good start).  need to partner chef kitchens in different markets to be able to scale.</t>
  </si>
  <si>
    <t>decent traction with 30 clients including L'Oreal.  in this age of fake news, the company has good value proposition to big brands to better manage influencer channels.  But competition is great.  need partners to build demand fast.</t>
  </si>
  <si>
    <t>Good product with strong deal pipeline. Also timing is good.</t>
  </si>
  <si>
    <t>Strong mission and potentially a good impact investment in sustainability.</t>
  </si>
  <si>
    <t>A clear market need - but make take time to manifest adoption due to lack of awareness and also higher first-mover cost.</t>
  </si>
  <si>
    <t>Interesting proposition riding on the "Smart Nation" wave - but long sales cycles and need go-to-market partnerships to be successful.</t>
  </si>
  <si>
    <t>hmm, no financial doc in advance and within 1 hour of catch ball, I could not understand the deal clearly.  With the limited knowledge, I would say medium risk and medium return deal.  Last one mile is the pain point of logistics for sure and there are so many alternative solutions in the market. Definitely, this could be one of all but I could not understand why this could be the one of the best clearly yet.  Marketing oriented team with good method to attract people.  However last mile pain point can not be solved by just marketing talk.  Real solution is required...  hmm... If you like the team and if you can trust them, cross your fingers and go for it. This deal is not about technologies, if you can believe in the team to find the right target customers clearly and provide the right solutions at the right speed back to the customers, you should invest. Better to meet all key persons in advance.</t>
  </si>
  <si>
    <t>Higher risk and higher return deal. Having said so, having the right chip-set on hands is very attractive to differentiate with others.  Usually, these tech startup will be talking about potentially creating its own chip in the future and currently handling with own software.  Since the chip was created for other usage to begin with, eventually, this startup will require to create its own in the future to further differentiate but for now good enough. Deals (need to investigate the reality of those deals) on the table sounded attractive enough for this one hour call.  I would say with this round of $2M ($400K from us?), this company should be able to raise further if those deals are all real and if they are all successful with 40% cost down. Go for it. :)</t>
  </si>
  <si>
    <t>Average deal with low risk low return.  In simple, this is Microgrid System Integrator. Basically, labor intensive business in the early phase.  In order to grow this biz to 10x I would guess at least 8x labor will be required.  Having stated it, the CEO understands the market and I can imagine he will grow this business steadily. If 3x to 5x return is acceptable, one can invest.</t>
  </si>
  <si>
    <t>Lower risk lower return deal.  Understanding the hidden deal, "lucy," I could feel some potential of not just its canopy business.  Talented CEO with space to grow further. Definitely an investable deal.</t>
  </si>
  <si>
    <t>big promise in a huge market.  But we need to see more traction</t>
  </si>
  <si>
    <t>Very unique set of solutions and qualified team.  Should be good for top 5</t>
  </si>
  <si>
    <t>Food business is competitive.  Their margins are good indications they are doing well</t>
  </si>
  <si>
    <t>Highly recommended to be on the top 5</t>
  </si>
  <si>
    <t/>
  </si>
  <si>
    <t>Good model to solve SME pain point.</t>
  </si>
  <si>
    <t>Only possible threat is solutions that aggregate this functionality with a broader solution strategy.</t>
  </si>
  <si>
    <t>Tech dependent.  Assume usability is clear and easy it seems to be a valuable tool for corporates.</t>
  </si>
  <si>
    <t>Good segment.  Tech dependent.  Market access is critical to be successful</t>
  </si>
  <si>
    <t>2018-03-20 01:32:08</t>
  </si>
  <si>
    <t>2018-03-20 02:11:39</t>
  </si>
  <si>
    <t>2018-03-19 09:14:52</t>
  </si>
  <si>
    <t>2018-03-19 09:46:31</t>
  </si>
  <si>
    <t>2018-03-20 08:45:16</t>
  </si>
  <si>
    <t>2018-03-20 08:57:59</t>
  </si>
  <si>
    <t>2018-03-20 04:48:59</t>
  </si>
  <si>
    <t>2018-03-20 08:43:15</t>
  </si>
  <si>
    <t>2018-03-16 09:25:55</t>
  </si>
  <si>
    <t>2018-03-16 09:39:55</t>
  </si>
  <si>
    <t>e5c234667b</t>
  </si>
  <si>
    <t>2018-03-15 08:55:21</t>
  </si>
  <si>
    <t>2018-03-15 09:03:17</t>
  </si>
  <si>
    <t>2018-03-14 08:53:24</t>
  </si>
  <si>
    <t>2018-03-14 09:05:25</t>
  </si>
  <si>
    <t>2018-03-13 08:52:38</t>
  </si>
  <si>
    <t>2018-03-13 09:04:41</t>
  </si>
  <si>
    <t>2018-03-15 00:00:15</t>
  </si>
  <si>
    <t>2018-03-15 01:38:19</t>
  </si>
  <si>
    <t>2018-03-14 08:59:12</t>
  </si>
  <si>
    <t>2018-03-14 09:52:29</t>
  </si>
  <si>
    <t>2018-03-09 07:00:11</t>
  </si>
  <si>
    <t>2018-03-09 07:31:07</t>
  </si>
  <si>
    <t>2018-03-06 06:53:29</t>
  </si>
  <si>
    <t>2018-03-06 07:41:49</t>
  </si>
  <si>
    <t>2018-03-14 04:23:35</t>
  </si>
  <si>
    <t>2018-03-14 04:29:23</t>
  </si>
  <si>
    <t>6f557f331d</t>
  </si>
  <si>
    <t>2018-03-14 04:17:15</t>
  </si>
  <si>
    <t>2018-03-14 04:22:46</t>
  </si>
  <si>
    <t>2018-03-14 04:07:42</t>
  </si>
  <si>
    <t>2018-03-14 04:16:04</t>
  </si>
  <si>
    <t>2018-03-14 04:29:56</t>
  </si>
  <si>
    <t>2018-03-14 04:35:35</t>
  </si>
  <si>
    <t>2018-03-08 09:22:42</t>
  </si>
  <si>
    <t>2018-03-08 09:27:39</t>
  </si>
  <si>
    <t>eb86a3e0fe</t>
  </si>
  <si>
    <t>2018-03-08 07:59:17</t>
  </si>
  <si>
    <t>2018-03-08 09:21:55</t>
  </si>
  <si>
    <t>2018-03-12 11:54:28</t>
  </si>
  <si>
    <t>2018-03-12 11:59:50</t>
  </si>
  <si>
    <t>2018-03-12 11:48:01</t>
  </si>
  <si>
    <t>2018-03-12 11:54:16</t>
  </si>
  <si>
    <t>2018-03-12 11:32:31</t>
  </si>
  <si>
    <t>2018-03-12 11:44:03</t>
  </si>
  <si>
    <t>6c907d4d71</t>
  </si>
  <si>
    <t>2018-03-12 11:18:46</t>
  </si>
  <si>
    <t>2018-03-12 11:30:44</t>
  </si>
  <si>
    <t>2018-03-08 11:59:11</t>
  </si>
  <si>
    <t>2018-03-08 12:08:15</t>
  </si>
  <si>
    <t>2018-03-08 11:44:43</t>
  </si>
  <si>
    <t>2018-03-08 11:58:49</t>
  </si>
  <si>
    <t>2018-03-13 13:12:31</t>
  </si>
  <si>
    <t>2018-03-13 13:39:15</t>
  </si>
  <si>
    <t>2018-03-10 13:01:24</t>
  </si>
  <si>
    <t>2018-03-10 13:28:02</t>
  </si>
  <si>
    <t>2018-03-10 07:57:30</t>
  </si>
  <si>
    <t>2018-03-10 08:31:25</t>
  </si>
  <si>
    <t>2018-03-10 06:58:30</t>
  </si>
  <si>
    <t>2018-03-10 07:32:43</t>
  </si>
  <si>
    <t>2018-03-06 12:36:09</t>
  </si>
  <si>
    <t>2018-03-06 12:38:36</t>
  </si>
  <si>
    <t>2d7da6d290</t>
  </si>
  <si>
    <t>2018-03-06 12:32:37</t>
  </si>
  <si>
    <t>2018-03-06 12:35:43</t>
  </si>
  <si>
    <t>2018-03-04 16:50:54</t>
  </si>
  <si>
    <t>2018-03-04 16:55:58</t>
  </si>
  <si>
    <t>3b31a36a3a</t>
  </si>
  <si>
    <t>2018-03-04 07:31:58</t>
  </si>
  <si>
    <t>2018-03-04 07:40:27</t>
  </si>
  <si>
    <t>16530e356e</t>
  </si>
  <si>
    <t>2018-03-23 06:47:41</t>
  </si>
  <si>
    <t>2018-03-23 06:52:38</t>
  </si>
  <si>
    <t>eec27e9ec3</t>
  </si>
  <si>
    <t>2018-03-23 06:43:23</t>
  </si>
  <si>
    <t>2018-03-23 06:47:17</t>
  </si>
  <si>
    <t>2018-03-23 06:38:43</t>
  </si>
  <si>
    <t>2018-03-23 06:41:24</t>
  </si>
  <si>
    <t>c715528919</t>
  </si>
  <si>
    <t>2018-03-23 06:33:08</t>
  </si>
  <si>
    <t>2018-03-23 06:38:15</t>
  </si>
  <si>
    <t>2e6a52aed5</t>
  </si>
  <si>
    <t>recommended investment</t>
  </si>
  <si>
    <t>Strong team, synergistic to portfolio companies</t>
  </si>
  <si>
    <t>New business, lightly capitalised, low valuation</t>
  </si>
  <si>
    <t>fully funded by IAN and LV, repeat candidate</t>
  </si>
  <si>
    <t>BODHI HEALTH</t>
  </si>
  <si>
    <t>Rank</t>
  </si>
  <si>
    <t>Strong team, large addressable market, good portfolio diversiofier</t>
  </si>
  <si>
    <t>Early acquihire potential, strong team, pre-revenue</t>
  </si>
  <si>
    <t>Scalable model in the region, ability to leverage networks for MNC clientele</t>
  </si>
  <si>
    <t>Strong traction, well funded, attractive valuation, scalable in the region</t>
  </si>
  <si>
    <t>Good user experience, but europe focus and may not be able to act fast enough in asia</t>
  </si>
  <si>
    <t>strong company but may need significant capital and has competing 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</si>
</sst>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indexed="8"/>
      <name val="Calibri"/>
    </font>
    <font>
      <sz val="11"/>
      <color indexed="8"/>
      <name val="Calibri"/>
      <family val="2"/>
    </font>
    <font>
      <sz val="11"/>
      <name val="Calibri"/>
      <family val="2"/>
    </font>
    <font>
      <sz val="11"/>
      <color indexed="8"/>
      <name val="Calibri"/>
      <family val="2"/>
    </font>
    <font>
      <b/>
      <sz val="11"/>
      <color rgb="FF00B0F0"/>
      <name val="Calibri"/>
      <family val="2"/>
    </font>
    <font>
      <b/>
      <sz val="11"/>
      <color rgb="FFFF0000"/>
      <name val="Calibri"/>
      <family val="2"/>
    </font>
    <font>
      <b/>
      <sz val="11"/>
      <color indexed="8"/>
      <name val="Calibri"/>
      <family val="2"/>
    </font>
    <font>
      <b/>
      <sz val="11"/>
      <name val="Arial"/>
      <family val="2"/>
    </font>
    <font>
      <sz val="11"/>
      <color theme="1"/>
      <name val="Calibri"/>
      <family val="2"/>
    </font>
    <font>
      <b/>
      <sz val="11"/>
      <color rgb="FF0070C0"/>
      <name val="Calibri"/>
      <family val="2"/>
    </font>
  </fonts>
  <fills count="7">
    <fill>
      <patternFill patternType="none"/>
    </fill>
    <fill>
      <patternFill patternType="gray125"/>
    </fill>
    <fill>
      <patternFill patternType="solid">
        <fgColor indexed="10"/>
        <bgColor auto="1"/>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s>
  <borders count="2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9"/>
      </left>
      <right style="thin">
        <color indexed="9"/>
      </right>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medium">
        <color indexed="64"/>
      </top>
      <bottom style="medium">
        <color indexed="64"/>
      </bottom>
      <diagonal/>
    </border>
    <border>
      <left style="thin">
        <color indexed="9"/>
      </left>
      <right style="thin">
        <color indexed="9"/>
      </right>
      <top style="medium">
        <color indexed="64"/>
      </top>
      <bottom style="medium">
        <color indexed="64"/>
      </bottom>
      <diagonal/>
    </border>
    <border>
      <left style="thin">
        <color indexed="9"/>
      </left>
      <right style="medium">
        <color indexed="64"/>
      </right>
      <top style="medium">
        <color indexed="64"/>
      </top>
      <bottom style="medium">
        <color indexed="64"/>
      </bottom>
      <diagonal/>
    </border>
    <border>
      <left style="thin">
        <color indexed="9"/>
      </left>
      <right style="thin">
        <color indexed="9"/>
      </right>
      <top/>
      <bottom style="thin">
        <color indexed="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s>
  <cellStyleXfs count="3">
    <xf numFmtId="0" fontId="0" fillId="0" borderId="0" applyNumberFormat="0" applyFill="0" applyBorder="0" applyProtection="0"/>
    <xf numFmtId="43" fontId="1" fillId="0" borderId="0" applyFont="0" applyFill="0" applyBorder="0" applyAlignment="0" applyProtection="0"/>
    <xf numFmtId="9" fontId="1" fillId="0" borderId="0" applyFont="0" applyFill="0" applyBorder="0" applyAlignment="0" applyProtection="0"/>
  </cellStyleXfs>
  <cellXfs count="140">
    <xf numFmtId="0" fontId="0" fillId="0" borderId="0" xfId="0" applyFont="1" applyAlignment="1"/>
    <xf numFmtId="0" fontId="0" fillId="0" borderId="0" xfId="0" applyNumberFormat="1" applyFont="1" applyAlignment="1"/>
    <xf numFmtId="0" fontId="0" fillId="0" borderId="1" xfId="0" applyFont="1" applyBorder="1" applyAlignment="1"/>
    <xf numFmtId="49" fontId="0" fillId="2" borderId="2" xfId="0" applyNumberFormat="1" applyFont="1" applyFill="1" applyBorder="1" applyAlignment="1"/>
    <xf numFmtId="49" fontId="0" fillId="2" borderId="2" xfId="0" applyNumberFormat="1" applyFont="1" applyFill="1" applyBorder="1" applyAlignment="1">
      <alignment horizontal="center" vertical="top" wrapText="1"/>
    </xf>
    <xf numFmtId="49" fontId="0" fillId="2" borderId="3" xfId="0" applyNumberFormat="1" applyFont="1" applyFill="1" applyBorder="1" applyAlignment="1"/>
    <xf numFmtId="49" fontId="0" fillId="2" borderId="3" xfId="0" applyNumberFormat="1" applyFont="1" applyFill="1" applyBorder="1" applyAlignment="1">
      <alignment horizontal="center" vertical="top" wrapText="1"/>
    </xf>
    <xf numFmtId="49" fontId="3" fillId="2" borderId="3" xfId="0" applyNumberFormat="1" applyFont="1" applyFill="1" applyBorder="1" applyAlignment="1"/>
    <xf numFmtId="0" fontId="0" fillId="0" borderId="4" xfId="0" applyFont="1" applyBorder="1" applyAlignment="1"/>
    <xf numFmtId="49" fontId="0" fillId="2" borderId="5" xfId="0" applyNumberFormat="1" applyFont="1" applyFill="1" applyBorder="1" applyAlignment="1">
      <alignment horizontal="center" vertical="top" wrapText="1"/>
    </xf>
    <xf numFmtId="49" fontId="3" fillId="2" borderId="3" xfId="0" applyNumberFormat="1" applyFont="1" applyFill="1" applyBorder="1" applyAlignment="1">
      <alignment horizontal="center" vertical="top" wrapText="1"/>
    </xf>
    <xf numFmtId="49" fontId="4" fillId="2" borderId="3" xfId="0" applyNumberFormat="1" applyFont="1" applyFill="1" applyBorder="1" applyAlignment="1">
      <alignment horizontal="center" vertical="top" wrapText="1"/>
    </xf>
    <xf numFmtId="0" fontId="4" fillId="0" borderId="0" xfId="0" applyNumberFormat="1" applyFont="1" applyBorder="1" applyAlignment="1">
      <alignment horizontal="center"/>
    </xf>
    <xf numFmtId="0" fontId="0" fillId="2" borderId="12" xfId="0" applyNumberFormat="1" applyFont="1" applyFill="1" applyBorder="1" applyAlignment="1">
      <alignment horizontal="center"/>
    </xf>
    <xf numFmtId="49" fontId="3" fillId="2" borderId="9" xfId="0" applyNumberFormat="1" applyFont="1" applyFill="1" applyBorder="1" applyAlignment="1"/>
    <xf numFmtId="49" fontId="0" fillId="2" borderId="10" xfId="0" applyNumberFormat="1" applyFont="1" applyFill="1" applyBorder="1" applyAlignment="1"/>
    <xf numFmtId="49" fontId="4" fillId="2" borderId="10" xfId="0" applyNumberFormat="1" applyFont="1" applyFill="1" applyBorder="1" applyAlignment="1">
      <alignment horizontal="center" vertical="top" wrapText="1"/>
    </xf>
    <xf numFmtId="49" fontId="0" fillId="2" borderId="10" xfId="0" applyNumberFormat="1" applyFont="1" applyFill="1" applyBorder="1" applyAlignment="1">
      <alignment horizontal="center" vertical="top" wrapText="1"/>
    </xf>
    <xf numFmtId="49" fontId="0" fillId="2" borderId="11" xfId="0" applyNumberFormat="1" applyFont="1" applyFill="1" applyBorder="1" applyAlignment="1">
      <alignment horizontal="center" vertical="top" wrapText="1"/>
    </xf>
    <xf numFmtId="49" fontId="3" fillId="2" borderId="10" xfId="0" applyNumberFormat="1" applyFont="1" applyFill="1" applyBorder="1" applyAlignment="1">
      <alignment horizontal="center" vertical="top" wrapText="1"/>
    </xf>
    <xf numFmtId="2" fontId="0" fillId="2" borderId="12" xfId="0" applyNumberFormat="1" applyFont="1" applyFill="1" applyBorder="1" applyAlignment="1">
      <alignment horizontal="center"/>
    </xf>
    <xf numFmtId="49" fontId="0" fillId="2" borderId="12" xfId="0" applyNumberFormat="1" applyFont="1" applyFill="1" applyBorder="1" applyAlignment="1">
      <alignment horizontal="center"/>
    </xf>
    <xf numFmtId="43" fontId="0" fillId="0" borderId="0" xfId="1" applyNumberFormat="1" applyFont="1" applyAlignment="1"/>
    <xf numFmtId="43" fontId="4" fillId="0" borderId="0" xfId="1" applyNumberFormat="1" applyFont="1" applyAlignment="1"/>
    <xf numFmtId="2" fontId="4" fillId="3" borderId="0" xfId="0" applyNumberFormat="1" applyFont="1" applyFill="1" applyBorder="1" applyAlignment="1">
      <alignment horizontal="center"/>
    </xf>
    <xf numFmtId="0" fontId="0" fillId="0" borderId="0" xfId="0" applyNumberFormat="1" applyFont="1" applyBorder="1" applyAlignment="1"/>
    <xf numFmtId="2" fontId="0" fillId="0" borderId="0" xfId="0" applyNumberFormat="1" applyFont="1" applyBorder="1" applyAlignment="1"/>
    <xf numFmtId="0" fontId="6" fillId="0" borderId="0" xfId="0" applyNumberFormat="1" applyFont="1" applyAlignment="1"/>
    <xf numFmtId="43" fontId="0" fillId="0" borderId="0" xfId="0" applyNumberFormat="1" applyFont="1" applyBorder="1" applyAlignment="1"/>
    <xf numFmtId="2" fontId="2" fillId="0" borderId="0" xfId="0" applyNumberFormat="1" applyFont="1" applyBorder="1" applyAlignment="1"/>
    <xf numFmtId="0" fontId="0" fillId="3" borderId="0" xfId="0" applyNumberFormat="1" applyFont="1" applyFill="1" applyBorder="1" applyAlignment="1"/>
    <xf numFmtId="0" fontId="0" fillId="0" borderId="0" xfId="0" applyFont="1" applyBorder="1" applyAlignment="1"/>
    <xf numFmtId="43" fontId="3" fillId="2" borderId="0" xfId="1" applyFont="1" applyFill="1" applyBorder="1" applyAlignment="1">
      <alignment horizontal="center"/>
    </xf>
    <xf numFmtId="2" fontId="0" fillId="2" borderId="0" xfId="0" applyNumberFormat="1" applyFont="1" applyFill="1" applyBorder="1" applyAlignment="1">
      <alignment horizontal="center"/>
    </xf>
    <xf numFmtId="10" fontId="0" fillId="0" borderId="0" xfId="2" applyNumberFormat="1" applyFont="1" applyBorder="1" applyAlignment="1"/>
    <xf numFmtId="0" fontId="3" fillId="0" borderId="0" xfId="0" applyNumberFormat="1" applyFont="1" applyBorder="1" applyAlignment="1">
      <alignment wrapText="1"/>
    </xf>
    <xf numFmtId="0" fontId="0" fillId="0" borderId="0" xfId="0" applyNumberFormat="1" applyFont="1" applyBorder="1" applyAlignment="1">
      <alignment wrapText="1"/>
    </xf>
    <xf numFmtId="0" fontId="3" fillId="0" borderId="0" xfId="0" applyNumberFormat="1" applyFont="1" applyBorder="1" applyAlignment="1"/>
    <xf numFmtId="0" fontId="6" fillId="0" borderId="0" xfId="0" applyNumberFormat="1" applyFont="1" applyBorder="1" applyAlignment="1"/>
    <xf numFmtId="2" fontId="6" fillId="2" borderId="13" xfId="0" applyNumberFormat="1" applyFont="1" applyFill="1" applyBorder="1" applyAlignment="1">
      <alignment horizontal="center"/>
    </xf>
    <xf numFmtId="2" fontId="6" fillId="2" borderId="14" xfId="0" applyNumberFormat="1" applyFont="1" applyFill="1" applyBorder="1" applyAlignment="1">
      <alignment horizontal="center"/>
    </xf>
    <xf numFmtId="0" fontId="5" fillId="0" borderId="0" xfId="0" applyNumberFormat="1" applyFont="1" applyBorder="1" applyAlignment="1"/>
    <xf numFmtId="0" fontId="6" fillId="0" borderId="0" xfId="0" applyFont="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center" vertical="top" wrapText="1"/>
    </xf>
    <xf numFmtId="0" fontId="6" fillId="0" borderId="0" xfId="0" applyFont="1" applyAlignment="1"/>
    <xf numFmtId="43" fontId="0" fillId="0" borderId="0" xfId="0" applyNumberFormat="1" applyFont="1" applyAlignment="1"/>
    <xf numFmtId="10" fontId="0" fillId="0" borderId="0" xfId="2" applyNumberFormat="1" applyFont="1" applyAlignment="1"/>
    <xf numFmtId="0" fontId="0" fillId="0" borderId="15" xfId="0" applyFont="1" applyFill="1" applyBorder="1" applyAlignment="1">
      <alignment wrapText="1"/>
    </xf>
    <xf numFmtId="0" fontId="0" fillId="0" borderId="15" xfId="0" applyFont="1" applyFill="1" applyBorder="1" applyAlignment="1"/>
    <xf numFmtId="0" fontId="0" fillId="0" borderId="0" xfId="0" applyNumberFormat="1" applyFont="1" applyFill="1" applyAlignment="1"/>
    <xf numFmtId="0" fontId="0" fillId="0" borderId="0" xfId="0" applyFont="1" applyFill="1" applyAlignment="1"/>
    <xf numFmtId="49" fontId="0" fillId="0" borderId="16" xfId="0" applyNumberFormat="1" applyFont="1" applyFill="1" applyBorder="1" applyAlignment="1">
      <alignment wrapText="1"/>
    </xf>
    <xf numFmtId="49" fontId="0" fillId="0" borderId="16" xfId="0" applyNumberFormat="1" applyFont="1" applyFill="1" applyBorder="1" applyAlignment="1"/>
    <xf numFmtId="49" fontId="0" fillId="0" borderId="15" xfId="0" applyNumberFormat="1" applyFont="1" applyFill="1" applyBorder="1" applyAlignment="1">
      <alignment wrapText="1"/>
    </xf>
    <xf numFmtId="49" fontId="0" fillId="0" borderId="15" xfId="0" applyNumberFormat="1" applyFont="1" applyFill="1" applyBorder="1" applyAlignment="1"/>
    <xf numFmtId="43" fontId="3" fillId="0" borderId="0" xfId="1" applyFont="1" applyFill="1" applyBorder="1" applyAlignment="1">
      <alignment horizontal="center"/>
    </xf>
    <xf numFmtId="2" fontId="0"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43" fontId="0" fillId="0" borderId="0" xfId="0" applyNumberFormat="1" applyFont="1" applyFill="1" applyBorder="1" applyAlignment="1"/>
    <xf numFmtId="0" fontId="0" fillId="0" borderId="0" xfId="0" applyNumberFormat="1" applyFont="1" applyFill="1" applyBorder="1" applyAlignment="1"/>
    <xf numFmtId="2" fontId="2" fillId="0" borderId="0" xfId="0" applyNumberFormat="1" applyFont="1" applyFill="1" applyBorder="1" applyAlignment="1"/>
    <xf numFmtId="2" fontId="0" fillId="0" borderId="0" xfId="0" applyNumberFormat="1" applyFont="1" applyFill="1" applyBorder="1" applyAlignment="1"/>
    <xf numFmtId="10" fontId="0" fillId="0" borderId="0" xfId="2" applyNumberFormat="1" applyFont="1" applyFill="1" applyBorder="1" applyAlignment="1"/>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43" fontId="0" fillId="2" borderId="0" xfId="1" applyFont="1" applyFill="1" applyBorder="1" applyAlignment="1"/>
    <xf numFmtId="43" fontId="0" fillId="4" borderId="0" xfId="1" applyFont="1" applyFill="1" applyBorder="1" applyAlignment="1"/>
    <xf numFmtId="0" fontId="6" fillId="3" borderId="0" xfId="0" applyNumberFormat="1" applyFont="1" applyFill="1" applyBorder="1" applyAlignment="1"/>
    <xf numFmtId="49" fontId="0" fillId="0" borderId="0" xfId="0" applyNumberFormat="1" applyFont="1" applyFill="1" applyBorder="1" applyAlignment="1">
      <alignment wrapText="1"/>
    </xf>
    <xf numFmtId="49" fontId="0" fillId="4" borderId="0" xfId="0" applyNumberFormat="1" applyFont="1" applyFill="1" applyBorder="1" applyAlignment="1">
      <alignment wrapText="1"/>
    </xf>
    <xf numFmtId="43" fontId="0" fillId="0" borderId="0" xfId="1" applyFont="1" applyBorder="1" applyAlignment="1"/>
    <xf numFmtId="2" fontId="6" fillId="0" borderId="0" xfId="0" applyNumberFormat="1" applyFont="1" applyFill="1" applyBorder="1" applyAlignment="1">
      <alignment horizontal="center"/>
    </xf>
    <xf numFmtId="0" fontId="6" fillId="0" borderId="20" xfId="0" applyNumberFormat="1" applyFont="1" applyBorder="1" applyAlignment="1"/>
    <xf numFmtId="2" fontId="0" fillId="0" borderId="21" xfId="0" applyNumberFormat="1" applyFont="1" applyBorder="1" applyAlignment="1"/>
    <xf numFmtId="0" fontId="3" fillId="0" borderId="17" xfId="0" applyNumberFormat="1" applyFont="1" applyBorder="1" applyAlignment="1"/>
    <xf numFmtId="2" fontId="0" fillId="0" borderId="18" xfId="0" applyNumberFormat="1" applyFont="1" applyBorder="1" applyAlignment="1"/>
    <xf numFmtId="2" fontId="0" fillId="0" borderId="19" xfId="0" applyNumberFormat="1" applyFont="1" applyBorder="1" applyAlignment="1"/>
    <xf numFmtId="0" fontId="0" fillId="0" borderId="22" xfId="0" applyFont="1" applyBorder="1" applyAlignment="1"/>
    <xf numFmtId="0" fontId="6" fillId="0" borderId="22" xfId="0" applyNumberFormat="1" applyFont="1" applyBorder="1" applyAlignment="1"/>
    <xf numFmtId="0" fontId="0" fillId="0" borderId="22" xfId="0" applyNumberFormat="1" applyFont="1" applyBorder="1" applyAlignment="1"/>
    <xf numFmtId="164" fontId="0" fillId="0" borderId="22" xfId="0" applyNumberFormat="1" applyFont="1" applyBorder="1" applyAlignment="1"/>
    <xf numFmtId="49" fontId="0" fillId="0" borderId="0" xfId="0" applyNumberFormat="1"/>
    <xf numFmtId="1" fontId="0" fillId="0" borderId="0" xfId="0" applyNumberFormat="1"/>
    <xf numFmtId="0" fontId="7" fillId="0" borderId="0" xfId="0" applyFont="1"/>
    <xf numFmtId="49" fontId="0" fillId="0" borderId="0" xfId="0" applyNumberFormat="1" applyFont="1" applyAlignment="1"/>
    <xf numFmtId="1" fontId="0" fillId="0" borderId="0" xfId="0" applyNumberFormat="1" applyFont="1" applyAlignment="1"/>
    <xf numFmtId="2" fontId="4" fillId="0" borderId="0" xfId="0" applyNumberFormat="1" applyFont="1" applyFill="1" applyBorder="1" applyAlignment="1">
      <alignment horizontal="center"/>
    </xf>
    <xf numFmtId="0" fontId="4" fillId="0" borderId="6" xfId="0" applyNumberFormat="1" applyFont="1" applyBorder="1" applyAlignment="1">
      <alignment horizontal="center"/>
    </xf>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43" fontId="0" fillId="5" borderId="0" xfId="0" applyNumberFormat="1" applyFont="1" applyFill="1" applyAlignment="1"/>
    <xf numFmtId="49" fontId="0" fillId="5" borderId="0" xfId="0" applyNumberFormat="1" applyFont="1" applyFill="1" applyAlignment="1"/>
    <xf numFmtId="43" fontId="3" fillId="5" borderId="0" xfId="1" applyFont="1" applyFill="1" applyBorder="1" applyAlignment="1">
      <alignment horizontal="center"/>
    </xf>
    <xf numFmtId="2" fontId="0" fillId="5" borderId="0" xfId="0" applyNumberFormat="1" applyFont="1" applyFill="1" applyBorder="1" applyAlignment="1">
      <alignment horizontal="center"/>
    </xf>
    <xf numFmtId="2" fontId="6" fillId="5" borderId="14" xfId="0" applyNumberFormat="1" applyFont="1" applyFill="1" applyBorder="1" applyAlignment="1">
      <alignment horizontal="center"/>
    </xf>
    <xf numFmtId="43" fontId="0" fillId="5" borderId="0" xfId="0" applyNumberFormat="1" applyFont="1" applyFill="1" applyBorder="1" applyAlignment="1"/>
    <xf numFmtId="0" fontId="0" fillId="5" borderId="0" xfId="0" applyNumberFormat="1" applyFont="1" applyFill="1" applyBorder="1" applyAlignment="1"/>
    <xf numFmtId="2" fontId="2" fillId="5" borderId="0" xfId="0" applyNumberFormat="1" applyFont="1" applyFill="1" applyBorder="1" applyAlignment="1"/>
    <xf numFmtId="2" fontId="0" fillId="5" borderId="0" xfId="0" applyNumberFormat="1" applyFont="1" applyFill="1" applyBorder="1" applyAlignment="1"/>
    <xf numFmtId="10" fontId="0" fillId="5" borderId="0" xfId="2" applyNumberFormat="1" applyFont="1" applyFill="1" applyBorder="1" applyAlignment="1"/>
    <xf numFmtId="2" fontId="6" fillId="5" borderId="13" xfId="0" applyNumberFormat="1" applyFont="1" applyFill="1" applyBorder="1" applyAlignment="1">
      <alignment horizontal="center"/>
    </xf>
    <xf numFmtId="0" fontId="5" fillId="5" borderId="0" xfId="0" applyNumberFormat="1" applyFont="1" applyFill="1" applyBorder="1" applyAlignment="1"/>
    <xf numFmtId="10" fontId="0" fillId="5" borderId="0" xfId="0" applyNumberFormat="1" applyFont="1" applyFill="1" applyAlignment="1"/>
    <xf numFmtId="0" fontId="3" fillId="5" borderId="0" xfId="0" applyNumberFormat="1" applyFont="1" applyFill="1" applyBorder="1" applyAlignment="1">
      <alignment wrapText="1"/>
    </xf>
    <xf numFmtId="10" fontId="0" fillId="5" borderId="0" xfId="2" applyNumberFormat="1" applyFont="1" applyFill="1" applyAlignment="1"/>
    <xf numFmtId="43" fontId="0" fillId="6" borderId="0" xfId="0" applyNumberFormat="1" applyFont="1" applyFill="1" applyAlignment="1"/>
    <xf numFmtId="49" fontId="0" fillId="6" borderId="0" xfId="0" applyNumberFormat="1" applyFont="1" applyFill="1" applyAlignment="1"/>
    <xf numFmtId="43" fontId="3" fillId="6" borderId="0" xfId="1" applyFont="1" applyFill="1" applyBorder="1" applyAlignment="1">
      <alignment horizontal="center"/>
    </xf>
    <xf numFmtId="2" fontId="0" fillId="6" borderId="0" xfId="0" applyNumberFormat="1" applyFont="1" applyFill="1" applyBorder="1" applyAlignment="1">
      <alignment horizontal="center"/>
    </xf>
    <xf numFmtId="2" fontId="6" fillId="6" borderId="14" xfId="0" applyNumberFormat="1" applyFont="1" applyFill="1" applyBorder="1" applyAlignment="1">
      <alignment horizontal="center"/>
    </xf>
    <xf numFmtId="43" fontId="0" fillId="6" borderId="0" xfId="0" applyNumberFormat="1" applyFont="1" applyFill="1" applyBorder="1" applyAlignment="1"/>
    <xf numFmtId="0" fontId="0" fillId="6" borderId="0" xfId="0" applyNumberFormat="1" applyFont="1" applyFill="1" applyBorder="1" applyAlignment="1"/>
    <xf numFmtId="2" fontId="2" fillId="6" borderId="0" xfId="0" applyNumberFormat="1" applyFont="1" applyFill="1" applyBorder="1" applyAlignment="1"/>
    <xf numFmtId="2" fontId="0" fillId="6" borderId="0" xfId="0" applyNumberFormat="1" applyFont="1" applyFill="1" applyBorder="1" applyAlignment="1"/>
    <xf numFmtId="10" fontId="0" fillId="6" borderId="0" xfId="2" applyNumberFormat="1" applyFont="1" applyFill="1" applyBorder="1" applyAlignment="1"/>
    <xf numFmtId="0" fontId="3" fillId="6" borderId="0" xfId="0" applyNumberFormat="1" applyFont="1" applyFill="1" applyBorder="1" applyAlignment="1">
      <alignment wrapText="1"/>
    </xf>
    <xf numFmtId="0" fontId="0" fillId="6" borderId="0" xfId="0" applyNumberFormat="1" applyFont="1" applyFill="1" applyAlignment="1"/>
    <xf numFmtId="43" fontId="0" fillId="4" borderId="0" xfId="0" applyNumberFormat="1" applyFont="1" applyFill="1" applyAlignment="1"/>
    <xf numFmtId="49" fontId="0" fillId="4" borderId="0" xfId="0" applyNumberFormat="1" applyFont="1" applyFill="1" applyAlignment="1"/>
    <xf numFmtId="43" fontId="3" fillId="4" borderId="0" xfId="1" applyFont="1" applyFill="1" applyBorder="1" applyAlignment="1">
      <alignment horizontal="center"/>
    </xf>
    <xf numFmtId="2" fontId="0" fillId="4" borderId="0" xfId="0" applyNumberFormat="1" applyFont="1" applyFill="1" applyBorder="1" applyAlignment="1">
      <alignment horizontal="center"/>
    </xf>
    <xf numFmtId="2" fontId="6" fillId="4" borderId="14" xfId="0" applyNumberFormat="1" applyFont="1" applyFill="1" applyBorder="1" applyAlignment="1">
      <alignment horizontal="center"/>
    </xf>
    <xf numFmtId="43" fontId="0" fillId="4" borderId="0" xfId="0" applyNumberFormat="1" applyFont="1" applyFill="1" applyBorder="1" applyAlignment="1"/>
    <xf numFmtId="0" fontId="0" fillId="4" borderId="0" xfId="0" applyNumberFormat="1" applyFont="1" applyFill="1" applyBorder="1" applyAlignment="1"/>
    <xf numFmtId="2" fontId="2" fillId="4" borderId="0" xfId="0" applyNumberFormat="1" applyFont="1" applyFill="1" applyBorder="1" applyAlignment="1"/>
    <xf numFmtId="2" fontId="0" fillId="4" borderId="0" xfId="0" applyNumberFormat="1" applyFont="1" applyFill="1" applyBorder="1" applyAlignment="1"/>
    <xf numFmtId="10" fontId="0" fillId="4" borderId="0" xfId="2" applyNumberFormat="1" applyFont="1" applyFill="1" applyBorder="1" applyAlignment="1"/>
    <xf numFmtId="0" fontId="3" fillId="4" borderId="0" xfId="0" applyNumberFormat="1" applyFont="1" applyFill="1" applyBorder="1" applyAlignment="1">
      <alignment wrapText="1"/>
    </xf>
    <xf numFmtId="0" fontId="0" fillId="4" borderId="0" xfId="0" applyNumberFormat="1" applyFont="1" applyFill="1" applyAlignment="1"/>
    <xf numFmtId="0" fontId="1" fillId="6" borderId="0" xfId="0" applyNumberFormat="1" applyFont="1" applyFill="1" applyBorder="1" applyAlignment="1">
      <alignment wrapText="1"/>
    </xf>
    <xf numFmtId="43" fontId="0" fillId="5" borderId="0" xfId="1" applyFont="1" applyFill="1" applyBorder="1" applyAlignment="1"/>
    <xf numFmtId="49" fontId="1" fillId="5" borderId="0" xfId="0" applyNumberFormat="1" applyFont="1" applyFill="1" applyBorder="1" applyAlignment="1">
      <alignment wrapText="1"/>
    </xf>
    <xf numFmtId="2" fontId="6" fillId="5" borderId="0" xfId="0" applyNumberFormat="1" applyFont="1" applyFill="1" applyBorder="1" applyAlignment="1">
      <alignment horizontal="center"/>
    </xf>
    <xf numFmtId="0" fontId="8" fillId="6" borderId="0" xfId="0" applyNumberFormat="1" applyFont="1" applyFill="1" applyBorder="1" applyAlignment="1"/>
    <xf numFmtId="0" fontId="9" fillId="0" borderId="0" xfId="0" applyNumberFormat="1" applyFont="1" applyAlignment="1"/>
    <xf numFmtId="0" fontId="9" fillId="0" borderId="0" xfId="0" applyNumberFormat="1" applyFont="1" applyFill="1" applyAlignment="1"/>
    <xf numFmtId="0" fontId="9" fillId="0" borderId="22" xfId="0" applyNumberFormat="1" applyFont="1" applyBorder="1" applyAlignment="1"/>
    <xf numFmtId="0" fontId="1" fillId="4" borderId="0" xfId="0" applyNumberFormat="1" applyFont="1" applyFill="1" applyBorder="1" applyAlignment="1"/>
  </cellXfs>
  <cellStyles count="3">
    <cellStyle name="Comma" xfId="1" builtinId="3"/>
    <cellStyle name="Normal" xfId="0" builtinId="0"/>
    <cellStyle name="Percent" xfId="2" builtinId="5"/>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38"/>
  <sheetViews>
    <sheetView showGridLines="0" workbookViewId="0">
      <pane xSplit="2" ySplit="2" topLeftCell="W3" activePane="bottomRight" state="frozen"/>
      <selection pane="topRight" activeCell="C1" sqref="C1"/>
      <selection pane="bottomLeft" activeCell="A3" sqref="A3"/>
      <selection pane="bottomRight" activeCell="Y1" sqref="Y1"/>
    </sheetView>
  </sheetViews>
  <sheetFormatPr baseColWidth="10" defaultColWidth="8.83203125" defaultRowHeight="15" customHeight="1" x14ac:dyDescent="0.2"/>
  <cols>
    <col min="1" max="1" width="18.6640625" style="50" customWidth="1"/>
    <col min="2" max="2" width="14.83203125" style="50" customWidth="1"/>
    <col min="3" max="34" width="8.83203125" style="50" customWidth="1"/>
    <col min="35" max="37" width="10.1640625" style="83"/>
    <col min="38" max="254" width="8.83203125" style="50" customWidth="1"/>
    <col min="255" max="16384" width="8.83203125" style="51"/>
  </cols>
  <sheetData>
    <row r="1" spans="1:37" ht="15" customHeight="1" x14ac:dyDescent="0.2">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row>
    <row r="2" spans="1:37" ht="14.75" customHeight="1" thickBot="1" x14ac:dyDescent="0.25">
      <c r="A2" s="52" t="s">
        <v>85</v>
      </c>
      <c r="B2" s="53" t="s">
        <v>86</v>
      </c>
      <c r="C2" s="53" t="s">
        <v>2</v>
      </c>
      <c r="D2" s="53" t="s">
        <v>3</v>
      </c>
      <c r="E2" s="53" t="s">
        <v>4</v>
      </c>
      <c r="F2" s="53" t="s">
        <v>5</v>
      </c>
      <c r="G2" s="53" t="s">
        <v>6</v>
      </c>
      <c r="H2" s="53" t="s">
        <v>7</v>
      </c>
      <c r="I2" s="53" t="s">
        <v>8</v>
      </c>
      <c r="J2" s="53" t="s">
        <v>9</v>
      </c>
      <c r="K2" s="53" t="s">
        <v>10</v>
      </c>
      <c r="L2" s="53" t="s">
        <v>11</v>
      </c>
      <c r="M2" s="53" t="s">
        <v>12</v>
      </c>
      <c r="N2" s="53" t="s">
        <v>13</v>
      </c>
      <c r="O2" s="53" t="s">
        <v>14</v>
      </c>
      <c r="P2" s="53" t="s">
        <v>15</v>
      </c>
      <c r="Q2" s="53" t="s">
        <v>16</v>
      </c>
      <c r="R2" s="53" t="s">
        <v>17</v>
      </c>
      <c r="S2" s="53" t="s">
        <v>18</v>
      </c>
      <c r="T2" s="53" t="s">
        <v>19</v>
      </c>
      <c r="U2" s="53" t="s">
        <v>20</v>
      </c>
      <c r="V2" s="53" t="s">
        <v>21</v>
      </c>
      <c r="W2" s="53" t="s">
        <v>22</v>
      </c>
      <c r="X2" s="53" t="s">
        <v>23</v>
      </c>
      <c r="Y2" s="53" t="s">
        <v>24</v>
      </c>
      <c r="Z2" s="53" t="s">
        <v>25</v>
      </c>
      <c r="AA2" s="53" t="s">
        <v>26</v>
      </c>
      <c r="AB2" s="53" t="s">
        <v>27</v>
      </c>
      <c r="AC2" s="53" t="s">
        <v>87</v>
      </c>
      <c r="AD2" s="53" t="s">
        <v>28</v>
      </c>
      <c r="AE2" s="53" t="s">
        <v>29</v>
      </c>
      <c r="AF2" s="53" t="s">
        <v>88</v>
      </c>
      <c r="AG2" s="53" t="s">
        <v>30</v>
      </c>
      <c r="AH2" s="53" t="s">
        <v>31</v>
      </c>
      <c r="AI2" s="85" t="s">
        <v>32</v>
      </c>
      <c r="AJ2" s="85" t="s">
        <v>33</v>
      </c>
      <c r="AK2" s="85" t="s">
        <v>34</v>
      </c>
    </row>
    <row r="3" spans="1:37" ht="15.5" customHeight="1" x14ac:dyDescent="0.2">
      <c r="A3" s="83" t="s">
        <v>108</v>
      </c>
      <c r="B3" s="83" t="s">
        <v>79</v>
      </c>
      <c r="C3" s="84">
        <v>2</v>
      </c>
      <c r="D3" s="84">
        <v>2</v>
      </c>
      <c r="E3" s="84">
        <v>1</v>
      </c>
      <c r="F3" s="84">
        <v>2</v>
      </c>
      <c r="G3" s="84">
        <v>2</v>
      </c>
      <c r="H3" s="84">
        <v>2</v>
      </c>
      <c r="I3" s="84">
        <v>3</v>
      </c>
      <c r="J3" s="84">
        <v>3</v>
      </c>
      <c r="K3" s="84">
        <v>2</v>
      </c>
      <c r="L3" s="84">
        <v>3</v>
      </c>
      <c r="M3" s="84">
        <v>3</v>
      </c>
      <c r="N3" s="84">
        <v>2</v>
      </c>
      <c r="O3" s="84">
        <v>2</v>
      </c>
      <c r="P3" s="84">
        <v>2</v>
      </c>
      <c r="Q3" s="84">
        <v>3</v>
      </c>
      <c r="R3" s="84">
        <v>2</v>
      </c>
      <c r="S3" s="84">
        <v>3</v>
      </c>
      <c r="T3" s="84">
        <v>2</v>
      </c>
      <c r="U3" s="84">
        <v>2</v>
      </c>
      <c r="V3" s="84">
        <v>2</v>
      </c>
      <c r="W3" s="84">
        <v>3</v>
      </c>
      <c r="X3" s="84">
        <v>3</v>
      </c>
      <c r="Y3" s="83" t="s">
        <v>97</v>
      </c>
      <c r="Z3" s="83" t="s">
        <v>98</v>
      </c>
      <c r="AA3" s="83" t="s">
        <v>91</v>
      </c>
      <c r="AB3" s="83" t="s">
        <v>105</v>
      </c>
      <c r="AC3" s="83" t="s">
        <v>39</v>
      </c>
      <c r="AD3" s="83" t="s">
        <v>93</v>
      </c>
      <c r="AE3" s="83" t="s">
        <v>94</v>
      </c>
      <c r="AF3" s="83" t="s">
        <v>101</v>
      </c>
      <c r="AG3" s="83" t="s">
        <v>41</v>
      </c>
      <c r="AH3" s="83" t="s">
        <v>132</v>
      </c>
      <c r="AI3" s="83" t="s">
        <v>166</v>
      </c>
      <c r="AJ3" s="83" t="s">
        <v>167</v>
      </c>
      <c r="AK3" s="83" t="s">
        <v>80</v>
      </c>
    </row>
    <row r="4" spans="1:37" ht="15" customHeight="1" x14ac:dyDescent="0.2">
      <c r="A4" s="83" t="s">
        <v>109</v>
      </c>
      <c r="B4" s="83" t="s">
        <v>79</v>
      </c>
      <c r="C4" s="84">
        <v>4</v>
      </c>
      <c r="D4" s="84">
        <v>4</v>
      </c>
      <c r="E4" s="84">
        <v>3</v>
      </c>
      <c r="F4" s="84">
        <v>3</v>
      </c>
      <c r="G4" s="84">
        <v>4</v>
      </c>
      <c r="H4" s="84">
        <v>4</v>
      </c>
      <c r="I4" s="84">
        <v>4</v>
      </c>
      <c r="J4" s="84">
        <v>3</v>
      </c>
      <c r="K4" s="84">
        <v>3</v>
      </c>
      <c r="L4" s="84">
        <v>3</v>
      </c>
      <c r="M4" s="84">
        <v>3</v>
      </c>
      <c r="N4" s="84">
        <v>4</v>
      </c>
      <c r="O4" s="84">
        <v>3</v>
      </c>
      <c r="P4" s="84">
        <v>3</v>
      </c>
      <c r="Q4" s="84">
        <v>3</v>
      </c>
      <c r="R4" s="84">
        <v>3</v>
      </c>
      <c r="S4" s="84">
        <v>4</v>
      </c>
      <c r="T4" s="84">
        <v>4</v>
      </c>
      <c r="U4" s="84">
        <v>4</v>
      </c>
      <c r="V4" s="84">
        <v>3</v>
      </c>
      <c r="W4" s="84">
        <v>4</v>
      </c>
      <c r="X4" s="84">
        <v>4</v>
      </c>
      <c r="Y4" s="83" t="s">
        <v>97</v>
      </c>
      <c r="Z4" s="83" t="s">
        <v>98</v>
      </c>
      <c r="AA4" s="83" t="s">
        <v>91</v>
      </c>
      <c r="AB4" s="83" t="s">
        <v>105</v>
      </c>
      <c r="AC4" s="83" t="s">
        <v>39</v>
      </c>
      <c r="AD4" s="83" t="s">
        <v>100</v>
      </c>
      <c r="AE4" s="83" t="s">
        <v>94</v>
      </c>
      <c r="AF4" s="83" t="s">
        <v>95</v>
      </c>
      <c r="AG4" s="83" t="s">
        <v>44</v>
      </c>
      <c r="AH4" s="83" t="s">
        <v>133</v>
      </c>
      <c r="AI4" s="83" t="s">
        <v>168</v>
      </c>
      <c r="AJ4" s="83" t="s">
        <v>169</v>
      </c>
      <c r="AK4" s="83" t="s">
        <v>80</v>
      </c>
    </row>
    <row r="5" spans="1:37" ht="15" customHeight="1" x14ac:dyDescent="0.2">
      <c r="A5" s="83" t="s">
        <v>110</v>
      </c>
      <c r="B5" s="83" t="s">
        <v>79</v>
      </c>
      <c r="C5" s="84">
        <v>4</v>
      </c>
      <c r="D5" s="84">
        <v>3</v>
      </c>
      <c r="E5" s="84">
        <v>3</v>
      </c>
      <c r="F5" s="84">
        <v>3</v>
      </c>
      <c r="G5" s="84">
        <v>3</v>
      </c>
      <c r="H5" s="84">
        <v>4</v>
      </c>
      <c r="I5" s="84">
        <v>3</v>
      </c>
      <c r="J5" s="84">
        <v>4</v>
      </c>
      <c r="K5" s="84">
        <v>3</v>
      </c>
      <c r="L5" s="84">
        <v>3</v>
      </c>
      <c r="M5" s="84">
        <v>3</v>
      </c>
      <c r="N5" s="84">
        <v>3</v>
      </c>
      <c r="O5" s="84">
        <v>3</v>
      </c>
      <c r="P5" s="84">
        <v>3</v>
      </c>
      <c r="Q5" s="84">
        <v>4</v>
      </c>
      <c r="R5" s="84">
        <v>3</v>
      </c>
      <c r="S5" s="84">
        <v>4</v>
      </c>
      <c r="T5" s="84">
        <v>4</v>
      </c>
      <c r="U5" s="84">
        <v>3</v>
      </c>
      <c r="V5" s="84">
        <v>3</v>
      </c>
      <c r="W5" s="84">
        <v>4</v>
      </c>
      <c r="X5" s="84">
        <v>3</v>
      </c>
      <c r="Y5" s="83" t="s">
        <v>89</v>
      </c>
      <c r="Z5" s="83" t="s">
        <v>98</v>
      </c>
      <c r="AA5" s="83" t="s">
        <v>107</v>
      </c>
      <c r="AB5" s="83" t="s">
        <v>105</v>
      </c>
      <c r="AC5" s="83" t="s">
        <v>39</v>
      </c>
      <c r="AD5" s="83" t="s">
        <v>100</v>
      </c>
      <c r="AE5" s="83" t="s">
        <v>99</v>
      </c>
      <c r="AF5" s="83" t="s">
        <v>101</v>
      </c>
      <c r="AG5" s="83" t="s">
        <v>44</v>
      </c>
      <c r="AH5" s="83" t="s">
        <v>134</v>
      </c>
      <c r="AI5" s="83" t="s">
        <v>170</v>
      </c>
      <c r="AJ5" s="83" t="s">
        <v>171</v>
      </c>
      <c r="AK5" s="83" t="s">
        <v>80</v>
      </c>
    </row>
    <row r="6" spans="1:37" ht="15" customHeight="1" x14ac:dyDescent="0.2">
      <c r="A6" s="83" t="s">
        <v>111</v>
      </c>
      <c r="B6" s="83" t="s">
        <v>79</v>
      </c>
      <c r="C6" s="84">
        <v>2</v>
      </c>
      <c r="D6" s="84">
        <v>2</v>
      </c>
      <c r="E6" s="84">
        <v>3</v>
      </c>
      <c r="F6" s="84">
        <v>3</v>
      </c>
      <c r="G6" s="84">
        <v>2</v>
      </c>
      <c r="H6" s="84">
        <v>3</v>
      </c>
      <c r="I6" s="84">
        <v>3</v>
      </c>
      <c r="J6" s="84">
        <v>4</v>
      </c>
      <c r="K6" s="84">
        <v>3</v>
      </c>
      <c r="L6" s="84">
        <v>3</v>
      </c>
      <c r="M6" s="84">
        <v>3</v>
      </c>
      <c r="N6" s="84">
        <v>3</v>
      </c>
      <c r="O6" s="84">
        <v>3</v>
      </c>
      <c r="P6" s="84">
        <v>3</v>
      </c>
      <c r="Q6" s="84">
        <v>3</v>
      </c>
      <c r="R6" s="84">
        <v>3</v>
      </c>
      <c r="S6" s="84">
        <v>3</v>
      </c>
      <c r="T6" s="84">
        <v>3</v>
      </c>
      <c r="U6" s="84">
        <v>3</v>
      </c>
      <c r="V6" s="84">
        <v>2</v>
      </c>
      <c r="W6" s="84">
        <v>2</v>
      </c>
      <c r="X6" s="84">
        <v>2</v>
      </c>
      <c r="Y6" s="83" t="s">
        <v>97</v>
      </c>
      <c r="Z6" s="83" t="s">
        <v>98</v>
      </c>
      <c r="AA6" s="83" t="s">
        <v>107</v>
      </c>
      <c r="AB6" s="83" t="s">
        <v>92</v>
      </c>
      <c r="AC6" s="83" t="s">
        <v>39</v>
      </c>
      <c r="AD6" s="83" t="s">
        <v>96</v>
      </c>
      <c r="AE6" s="83" t="s">
        <v>99</v>
      </c>
      <c r="AF6" s="83" t="s">
        <v>101</v>
      </c>
      <c r="AG6" s="83" t="s">
        <v>37</v>
      </c>
      <c r="AH6" s="83" t="s">
        <v>135</v>
      </c>
      <c r="AI6" s="83" t="s">
        <v>172</v>
      </c>
      <c r="AJ6" s="83" t="s">
        <v>173</v>
      </c>
      <c r="AK6" s="83" t="s">
        <v>80</v>
      </c>
    </row>
    <row r="7" spans="1:37" ht="28.5" customHeight="1" x14ac:dyDescent="0.2">
      <c r="A7" s="83" t="s">
        <v>112</v>
      </c>
      <c r="B7" s="83" t="s">
        <v>131</v>
      </c>
      <c r="C7" s="84">
        <v>3</v>
      </c>
      <c r="D7" s="84">
        <v>3</v>
      </c>
      <c r="E7" s="84">
        <v>3</v>
      </c>
      <c r="F7" s="84">
        <v>3</v>
      </c>
      <c r="G7" s="84">
        <v>3</v>
      </c>
      <c r="H7" s="84">
        <v>3</v>
      </c>
      <c r="I7" s="84">
        <v>3</v>
      </c>
      <c r="J7" s="84">
        <v>3</v>
      </c>
      <c r="K7" s="84">
        <v>3</v>
      </c>
      <c r="L7" s="84">
        <v>3</v>
      </c>
      <c r="M7" s="84">
        <v>3</v>
      </c>
      <c r="N7" s="84">
        <v>3</v>
      </c>
      <c r="O7" s="84">
        <v>3</v>
      </c>
      <c r="P7" s="84">
        <v>3</v>
      </c>
      <c r="Q7" s="84">
        <v>3</v>
      </c>
      <c r="R7" s="84">
        <v>3</v>
      </c>
      <c r="S7" s="84">
        <v>3</v>
      </c>
      <c r="T7" s="84">
        <v>4</v>
      </c>
      <c r="U7" s="84">
        <v>4</v>
      </c>
      <c r="V7" s="84">
        <v>2</v>
      </c>
      <c r="W7" s="84">
        <v>3</v>
      </c>
      <c r="X7" s="84">
        <v>2</v>
      </c>
      <c r="Y7" s="83" t="s">
        <v>97</v>
      </c>
      <c r="Z7" s="83" t="s">
        <v>98</v>
      </c>
      <c r="AA7" s="83" t="s">
        <v>91</v>
      </c>
      <c r="AB7" s="83" t="s">
        <v>105</v>
      </c>
      <c r="AC7" s="83" t="s">
        <v>39</v>
      </c>
      <c r="AD7" s="83" t="s">
        <v>100</v>
      </c>
      <c r="AE7" s="83" t="s">
        <v>94</v>
      </c>
      <c r="AF7" s="83" t="s">
        <v>101</v>
      </c>
      <c r="AG7" s="83" t="s">
        <v>44</v>
      </c>
      <c r="AH7" s="83" t="s">
        <v>136</v>
      </c>
      <c r="AI7" s="83" t="s">
        <v>174</v>
      </c>
      <c r="AJ7" s="83" t="s">
        <v>175</v>
      </c>
      <c r="AK7" s="83" t="s">
        <v>176</v>
      </c>
    </row>
    <row r="8" spans="1:37" ht="15" customHeight="1" x14ac:dyDescent="0.2">
      <c r="A8" s="83" t="s">
        <v>113</v>
      </c>
      <c r="B8" s="83" t="s">
        <v>131</v>
      </c>
      <c r="C8" s="84">
        <v>3</v>
      </c>
      <c r="D8" s="84">
        <v>3</v>
      </c>
      <c r="E8" s="84">
        <v>3</v>
      </c>
      <c r="F8" s="84">
        <v>3</v>
      </c>
      <c r="G8" s="84">
        <v>3</v>
      </c>
      <c r="H8" s="84">
        <v>3</v>
      </c>
      <c r="I8" s="84">
        <v>3</v>
      </c>
      <c r="J8" s="84">
        <v>2</v>
      </c>
      <c r="K8" s="84">
        <v>2</v>
      </c>
      <c r="L8" s="84">
        <v>3</v>
      </c>
      <c r="M8" s="84">
        <v>3</v>
      </c>
      <c r="N8" s="84">
        <v>3</v>
      </c>
      <c r="O8" s="84">
        <v>3</v>
      </c>
      <c r="P8" s="84">
        <v>3</v>
      </c>
      <c r="Q8" s="84">
        <v>3</v>
      </c>
      <c r="R8" s="84">
        <v>2</v>
      </c>
      <c r="S8" s="84">
        <v>3</v>
      </c>
      <c r="T8" s="84">
        <v>2</v>
      </c>
      <c r="U8" s="84">
        <v>3</v>
      </c>
      <c r="V8" s="84">
        <v>3</v>
      </c>
      <c r="W8" s="84">
        <v>2</v>
      </c>
      <c r="X8" s="84">
        <v>3</v>
      </c>
      <c r="Y8" s="83" t="s">
        <v>89</v>
      </c>
      <c r="Z8" s="83" t="s">
        <v>98</v>
      </c>
      <c r="AA8" s="83" t="s">
        <v>107</v>
      </c>
      <c r="AB8" s="83" t="s">
        <v>92</v>
      </c>
      <c r="AC8" s="83" t="s">
        <v>36</v>
      </c>
      <c r="AD8" s="83" t="s">
        <v>100</v>
      </c>
      <c r="AE8" s="83" t="s">
        <v>94</v>
      </c>
      <c r="AF8" s="83" t="s">
        <v>101</v>
      </c>
      <c r="AG8" s="83" t="s">
        <v>37</v>
      </c>
      <c r="AH8" s="83" t="s">
        <v>137</v>
      </c>
      <c r="AI8" s="83" t="s">
        <v>177</v>
      </c>
      <c r="AJ8" s="83" t="s">
        <v>178</v>
      </c>
      <c r="AK8" s="83" t="s">
        <v>176</v>
      </c>
    </row>
    <row r="9" spans="1:37" ht="15" customHeight="1" x14ac:dyDescent="0.2">
      <c r="A9" s="83" t="s">
        <v>114</v>
      </c>
      <c r="B9" s="83" t="s">
        <v>131</v>
      </c>
      <c r="C9" s="84">
        <v>2</v>
      </c>
      <c r="D9" s="84">
        <v>3</v>
      </c>
      <c r="E9" s="84">
        <v>3</v>
      </c>
      <c r="F9" s="84">
        <v>3</v>
      </c>
      <c r="G9" s="84">
        <v>3</v>
      </c>
      <c r="H9" s="84">
        <v>3</v>
      </c>
      <c r="I9" s="84">
        <v>3</v>
      </c>
      <c r="J9" s="84">
        <v>3</v>
      </c>
      <c r="K9" s="84">
        <v>2</v>
      </c>
      <c r="L9" s="84">
        <v>3</v>
      </c>
      <c r="M9" s="84">
        <v>3</v>
      </c>
      <c r="N9" s="84">
        <v>3</v>
      </c>
      <c r="O9" s="84">
        <v>3</v>
      </c>
      <c r="P9" s="84">
        <v>3</v>
      </c>
      <c r="Q9" s="84">
        <v>3</v>
      </c>
      <c r="R9" s="84">
        <v>3</v>
      </c>
      <c r="S9" s="84">
        <v>3</v>
      </c>
      <c r="T9" s="84">
        <v>3</v>
      </c>
      <c r="U9" s="84">
        <v>4</v>
      </c>
      <c r="V9" s="84">
        <v>2</v>
      </c>
      <c r="W9" s="84">
        <v>3</v>
      </c>
      <c r="X9" s="84">
        <v>2</v>
      </c>
      <c r="Y9" s="83" t="s">
        <v>97</v>
      </c>
      <c r="Z9" s="83" t="s">
        <v>98</v>
      </c>
      <c r="AA9" s="83" t="s">
        <v>107</v>
      </c>
      <c r="AB9" s="83" t="s">
        <v>92</v>
      </c>
      <c r="AC9" s="83" t="s">
        <v>36</v>
      </c>
      <c r="AD9" s="83" t="s">
        <v>93</v>
      </c>
      <c r="AE9" s="83" t="s">
        <v>94</v>
      </c>
      <c r="AF9" s="83" t="s">
        <v>101</v>
      </c>
      <c r="AG9" s="83" t="s">
        <v>37</v>
      </c>
      <c r="AH9" s="83" t="s">
        <v>138</v>
      </c>
      <c r="AI9" s="83" t="s">
        <v>179</v>
      </c>
      <c r="AJ9" s="83" t="s">
        <v>180</v>
      </c>
      <c r="AK9" s="83" t="s">
        <v>176</v>
      </c>
    </row>
    <row r="10" spans="1:37" ht="15" customHeight="1" x14ac:dyDescent="0.2">
      <c r="A10" s="83" t="s">
        <v>115</v>
      </c>
      <c r="B10" s="83" t="s">
        <v>131</v>
      </c>
      <c r="C10" s="84">
        <v>3</v>
      </c>
      <c r="D10" s="84">
        <v>3</v>
      </c>
      <c r="E10" s="84">
        <v>3</v>
      </c>
      <c r="F10" s="84">
        <v>3</v>
      </c>
      <c r="G10" s="84">
        <v>3</v>
      </c>
      <c r="H10" s="84">
        <v>3</v>
      </c>
      <c r="I10" s="84">
        <v>3</v>
      </c>
      <c r="J10" s="84">
        <v>3</v>
      </c>
      <c r="K10" s="84">
        <v>2</v>
      </c>
      <c r="L10" s="84">
        <v>2</v>
      </c>
      <c r="M10" s="84">
        <v>2</v>
      </c>
      <c r="N10" s="84">
        <v>3</v>
      </c>
      <c r="O10" s="84">
        <v>4</v>
      </c>
      <c r="P10" s="84">
        <v>4</v>
      </c>
      <c r="Q10" s="84">
        <v>4</v>
      </c>
      <c r="R10" s="84">
        <v>3</v>
      </c>
      <c r="S10" s="84">
        <v>3</v>
      </c>
      <c r="T10" s="84">
        <v>4</v>
      </c>
      <c r="U10" s="84">
        <v>4</v>
      </c>
      <c r="V10" s="84">
        <v>2</v>
      </c>
      <c r="W10" s="84">
        <v>3</v>
      </c>
      <c r="X10" s="84">
        <v>2</v>
      </c>
      <c r="Y10" s="83" t="s">
        <v>97</v>
      </c>
      <c r="Z10" s="83" t="s">
        <v>104</v>
      </c>
      <c r="AA10" s="83" t="s">
        <v>107</v>
      </c>
      <c r="AB10" s="83" t="s">
        <v>92</v>
      </c>
      <c r="AC10" s="83" t="s">
        <v>39</v>
      </c>
      <c r="AD10" s="83" t="s">
        <v>100</v>
      </c>
      <c r="AE10" s="83" t="s">
        <v>94</v>
      </c>
      <c r="AF10" s="83" t="s">
        <v>101</v>
      </c>
      <c r="AG10" s="83" t="s">
        <v>37</v>
      </c>
      <c r="AH10" s="83" t="s">
        <v>139</v>
      </c>
      <c r="AI10" s="83" t="s">
        <v>181</v>
      </c>
      <c r="AJ10" s="83" t="s">
        <v>182</v>
      </c>
      <c r="AK10" s="83" t="s">
        <v>176</v>
      </c>
    </row>
    <row r="11" spans="1:37" ht="15" customHeight="1" x14ac:dyDescent="0.2">
      <c r="A11" s="83" t="s">
        <v>111</v>
      </c>
      <c r="B11" s="83" t="s">
        <v>42</v>
      </c>
      <c r="C11" s="84">
        <v>3</v>
      </c>
      <c r="D11" s="84">
        <v>4</v>
      </c>
      <c r="E11" s="84">
        <v>4</v>
      </c>
      <c r="F11" s="84">
        <v>3</v>
      </c>
      <c r="G11" s="84">
        <v>3</v>
      </c>
      <c r="H11" s="84">
        <v>3</v>
      </c>
      <c r="I11" s="84">
        <v>4</v>
      </c>
      <c r="J11" s="84">
        <v>3</v>
      </c>
      <c r="K11" s="84">
        <v>4</v>
      </c>
      <c r="L11" s="84">
        <v>4</v>
      </c>
      <c r="M11" s="84">
        <v>4</v>
      </c>
      <c r="N11" s="84">
        <v>4</v>
      </c>
      <c r="O11" s="84">
        <v>2</v>
      </c>
      <c r="P11" s="84">
        <v>4</v>
      </c>
      <c r="Q11" s="84">
        <v>4</v>
      </c>
      <c r="R11" s="84">
        <v>2</v>
      </c>
      <c r="S11" s="84">
        <v>3</v>
      </c>
      <c r="T11" s="84">
        <v>2</v>
      </c>
      <c r="U11" s="84">
        <v>2</v>
      </c>
      <c r="V11" s="84">
        <v>3</v>
      </c>
      <c r="W11" s="84">
        <v>3</v>
      </c>
      <c r="X11" s="84">
        <v>3</v>
      </c>
      <c r="Y11" s="83" t="s">
        <v>97</v>
      </c>
      <c r="Z11" s="83" t="s">
        <v>104</v>
      </c>
      <c r="AA11" s="83" t="s">
        <v>91</v>
      </c>
      <c r="AB11" s="83" t="s">
        <v>92</v>
      </c>
      <c r="AC11" s="83" t="s">
        <v>39</v>
      </c>
      <c r="AD11" s="83" t="s">
        <v>96</v>
      </c>
      <c r="AE11" s="83" t="s">
        <v>94</v>
      </c>
      <c r="AF11" s="83" t="s">
        <v>101</v>
      </c>
      <c r="AG11" s="83" t="s">
        <v>37</v>
      </c>
      <c r="AH11" s="83" t="s">
        <v>140</v>
      </c>
      <c r="AI11" s="83" t="s">
        <v>183</v>
      </c>
      <c r="AJ11" s="83" t="s">
        <v>184</v>
      </c>
      <c r="AK11" s="83" t="s">
        <v>78</v>
      </c>
    </row>
    <row r="12" spans="1:37" ht="15" customHeight="1" x14ac:dyDescent="0.2">
      <c r="A12" s="83" t="s">
        <v>116</v>
      </c>
      <c r="B12" s="83" t="s">
        <v>42</v>
      </c>
      <c r="C12" s="84">
        <v>2</v>
      </c>
      <c r="D12" s="84">
        <v>3</v>
      </c>
      <c r="E12" s="84">
        <v>2</v>
      </c>
      <c r="F12" s="84">
        <v>2</v>
      </c>
      <c r="G12" s="84">
        <v>2</v>
      </c>
      <c r="H12" s="84">
        <v>3</v>
      </c>
      <c r="I12" s="84">
        <v>3</v>
      </c>
      <c r="J12" s="84">
        <v>4</v>
      </c>
      <c r="K12" s="84">
        <v>3</v>
      </c>
      <c r="L12" s="84">
        <v>3</v>
      </c>
      <c r="M12" s="84">
        <v>3</v>
      </c>
      <c r="N12" s="84">
        <v>2</v>
      </c>
      <c r="O12" s="84">
        <v>2</v>
      </c>
      <c r="P12" s="84">
        <v>2</v>
      </c>
      <c r="Q12" s="84">
        <v>3</v>
      </c>
      <c r="R12" s="84">
        <v>3</v>
      </c>
      <c r="S12" s="84">
        <v>3</v>
      </c>
      <c r="T12" s="84">
        <v>3</v>
      </c>
      <c r="U12" s="84">
        <v>3</v>
      </c>
      <c r="V12" s="84">
        <v>1</v>
      </c>
      <c r="W12" s="84">
        <v>4</v>
      </c>
      <c r="X12" s="84">
        <v>3</v>
      </c>
      <c r="Y12" s="83" t="s">
        <v>89</v>
      </c>
      <c r="Z12" s="83" t="s">
        <v>90</v>
      </c>
      <c r="AA12" s="83" t="s">
        <v>107</v>
      </c>
      <c r="AB12" s="83" t="s">
        <v>102</v>
      </c>
      <c r="AC12" s="83" t="s">
        <v>39</v>
      </c>
      <c r="AD12" s="83" t="s">
        <v>96</v>
      </c>
      <c r="AE12" s="83" t="s">
        <v>94</v>
      </c>
      <c r="AF12" s="83" t="s">
        <v>101</v>
      </c>
      <c r="AG12" s="83" t="s">
        <v>40</v>
      </c>
      <c r="AH12" s="83" t="s">
        <v>141</v>
      </c>
      <c r="AI12" s="83" t="s">
        <v>185</v>
      </c>
      <c r="AJ12" s="83" t="s">
        <v>186</v>
      </c>
      <c r="AK12" s="83" t="s">
        <v>78</v>
      </c>
    </row>
    <row r="13" spans="1:37" ht="15" customHeight="1" x14ac:dyDescent="0.2">
      <c r="A13" s="83" t="s">
        <v>117</v>
      </c>
      <c r="B13" s="83" t="s">
        <v>42</v>
      </c>
      <c r="C13" s="84">
        <v>4</v>
      </c>
      <c r="D13" s="84">
        <v>4</v>
      </c>
      <c r="E13" s="84">
        <v>4</v>
      </c>
      <c r="F13" s="84">
        <v>4</v>
      </c>
      <c r="G13" s="84">
        <v>4</v>
      </c>
      <c r="H13" s="84">
        <v>4</v>
      </c>
      <c r="I13" s="84">
        <v>4</v>
      </c>
      <c r="J13" s="84">
        <v>4</v>
      </c>
      <c r="K13" s="84">
        <v>2</v>
      </c>
      <c r="L13" s="84">
        <v>4</v>
      </c>
      <c r="M13" s="84">
        <v>4</v>
      </c>
      <c r="N13" s="84">
        <v>4</v>
      </c>
      <c r="O13" s="84">
        <v>4</v>
      </c>
      <c r="P13" s="84">
        <v>3</v>
      </c>
      <c r="Q13" s="84">
        <v>4</v>
      </c>
      <c r="R13" s="84">
        <v>2</v>
      </c>
      <c r="S13" s="84">
        <v>4</v>
      </c>
      <c r="T13" s="84">
        <v>4</v>
      </c>
      <c r="U13" s="84">
        <v>4</v>
      </c>
      <c r="V13" s="84">
        <v>3</v>
      </c>
      <c r="W13" s="84">
        <v>4</v>
      </c>
      <c r="X13" s="84">
        <v>3</v>
      </c>
      <c r="Y13" s="83" t="s">
        <v>89</v>
      </c>
      <c r="Z13" s="83" t="s">
        <v>104</v>
      </c>
      <c r="AA13" s="83" t="s">
        <v>91</v>
      </c>
      <c r="AB13" s="83" t="s">
        <v>105</v>
      </c>
      <c r="AC13" s="83" t="s">
        <v>36</v>
      </c>
      <c r="AD13" s="83" t="s">
        <v>100</v>
      </c>
      <c r="AE13" s="83" t="s">
        <v>94</v>
      </c>
      <c r="AF13" s="83" t="s">
        <v>101</v>
      </c>
      <c r="AG13" s="83" t="s">
        <v>44</v>
      </c>
      <c r="AH13" s="83" t="s">
        <v>142</v>
      </c>
      <c r="AI13" s="83" t="s">
        <v>187</v>
      </c>
      <c r="AJ13" s="83" t="s">
        <v>188</v>
      </c>
      <c r="AK13" s="83" t="s">
        <v>78</v>
      </c>
    </row>
    <row r="14" spans="1:37" ht="28.5" customHeight="1" x14ac:dyDescent="0.2">
      <c r="A14" s="83" t="s">
        <v>113</v>
      </c>
      <c r="B14" s="83" t="s">
        <v>42</v>
      </c>
      <c r="C14" s="84">
        <v>2</v>
      </c>
      <c r="D14" s="84">
        <v>3</v>
      </c>
      <c r="E14" s="84">
        <v>3</v>
      </c>
      <c r="F14" s="84">
        <v>3</v>
      </c>
      <c r="G14" s="84">
        <v>3</v>
      </c>
      <c r="H14" s="84">
        <v>2</v>
      </c>
      <c r="I14" s="84">
        <v>4</v>
      </c>
      <c r="J14" s="84">
        <v>3</v>
      </c>
      <c r="K14" s="84">
        <v>3</v>
      </c>
      <c r="L14" s="84">
        <v>2</v>
      </c>
      <c r="M14" s="84">
        <v>3</v>
      </c>
      <c r="N14" s="84">
        <v>3</v>
      </c>
      <c r="O14" s="84">
        <v>4</v>
      </c>
      <c r="P14" s="84">
        <v>4</v>
      </c>
      <c r="Q14" s="84">
        <v>4</v>
      </c>
      <c r="R14" s="84">
        <v>2</v>
      </c>
      <c r="S14" s="84">
        <v>4</v>
      </c>
      <c r="T14" s="84">
        <v>2</v>
      </c>
      <c r="U14" s="84">
        <v>2</v>
      </c>
      <c r="V14" s="84">
        <v>4</v>
      </c>
      <c r="W14" s="84">
        <v>4</v>
      </c>
      <c r="X14" s="84">
        <v>2</v>
      </c>
      <c r="Y14" s="83" t="s">
        <v>89</v>
      </c>
      <c r="Z14" s="83" t="s">
        <v>98</v>
      </c>
      <c r="AA14" s="83" t="s">
        <v>91</v>
      </c>
      <c r="AB14" s="83" t="s">
        <v>92</v>
      </c>
      <c r="AC14" s="83" t="s">
        <v>39</v>
      </c>
      <c r="AD14" s="83" t="s">
        <v>96</v>
      </c>
      <c r="AE14" s="83" t="s">
        <v>94</v>
      </c>
      <c r="AF14" s="83" t="s">
        <v>101</v>
      </c>
      <c r="AG14" s="83" t="s">
        <v>37</v>
      </c>
      <c r="AH14" s="83" t="s">
        <v>143</v>
      </c>
      <c r="AI14" s="83" t="s">
        <v>189</v>
      </c>
      <c r="AJ14" s="83" t="s">
        <v>190</v>
      </c>
      <c r="AK14" s="83" t="s">
        <v>78</v>
      </c>
    </row>
    <row r="15" spans="1:37" ht="15" customHeight="1" x14ac:dyDescent="0.2">
      <c r="A15" s="83" t="s">
        <v>115</v>
      </c>
      <c r="B15" s="83" t="s">
        <v>46</v>
      </c>
      <c r="C15" s="84">
        <v>3</v>
      </c>
      <c r="D15" s="84">
        <v>3</v>
      </c>
      <c r="E15" s="84">
        <v>3</v>
      </c>
      <c r="F15" s="84">
        <v>2</v>
      </c>
      <c r="G15" s="84">
        <v>2</v>
      </c>
      <c r="H15" s="84">
        <v>3</v>
      </c>
      <c r="I15" s="84">
        <v>3</v>
      </c>
      <c r="J15" s="84">
        <v>2</v>
      </c>
      <c r="K15" s="84">
        <v>2</v>
      </c>
      <c r="L15" s="84">
        <v>2</v>
      </c>
      <c r="M15" s="84">
        <v>2</v>
      </c>
      <c r="N15" s="84">
        <v>3</v>
      </c>
      <c r="O15" s="84">
        <v>3</v>
      </c>
      <c r="P15" s="84">
        <v>2</v>
      </c>
      <c r="Q15" s="84">
        <v>2</v>
      </c>
      <c r="R15" s="84">
        <v>1</v>
      </c>
      <c r="S15" s="84">
        <v>2</v>
      </c>
      <c r="T15" s="84">
        <v>4</v>
      </c>
      <c r="U15" s="84">
        <v>3</v>
      </c>
      <c r="V15" s="84">
        <v>2</v>
      </c>
      <c r="W15" s="84">
        <v>2</v>
      </c>
      <c r="X15" s="84">
        <v>2</v>
      </c>
      <c r="Y15" s="83" t="s">
        <v>89</v>
      </c>
      <c r="Z15" s="83" t="s">
        <v>98</v>
      </c>
      <c r="AA15" s="83" t="s">
        <v>91</v>
      </c>
      <c r="AB15" s="83" t="s">
        <v>105</v>
      </c>
      <c r="AC15" s="83" t="s">
        <v>39</v>
      </c>
      <c r="AD15" s="83" t="s">
        <v>93</v>
      </c>
      <c r="AE15" s="83" t="s">
        <v>94</v>
      </c>
      <c r="AF15" s="83" t="s">
        <v>101</v>
      </c>
      <c r="AG15" s="83" t="s">
        <v>37</v>
      </c>
      <c r="AH15" s="83" t="s">
        <v>144</v>
      </c>
      <c r="AI15" s="83" t="s">
        <v>191</v>
      </c>
      <c r="AJ15" s="83" t="s">
        <v>192</v>
      </c>
      <c r="AK15" s="83" t="s">
        <v>193</v>
      </c>
    </row>
    <row r="16" spans="1:37" ht="15" customHeight="1" x14ac:dyDescent="0.2">
      <c r="A16" s="83" t="s">
        <v>118</v>
      </c>
      <c r="B16" s="83" t="s">
        <v>46</v>
      </c>
      <c r="C16" s="84">
        <v>2</v>
      </c>
      <c r="D16" s="84">
        <v>2</v>
      </c>
      <c r="E16" s="84">
        <v>2</v>
      </c>
      <c r="F16" s="84">
        <v>2</v>
      </c>
      <c r="G16" s="84">
        <v>3</v>
      </c>
      <c r="H16" s="84">
        <v>3</v>
      </c>
      <c r="I16" s="84">
        <v>3</v>
      </c>
      <c r="J16" s="84">
        <v>3</v>
      </c>
      <c r="K16" s="84">
        <v>2</v>
      </c>
      <c r="L16" s="84">
        <v>3</v>
      </c>
      <c r="M16" s="84">
        <v>2</v>
      </c>
      <c r="N16" s="84">
        <v>2</v>
      </c>
      <c r="O16" s="84">
        <v>3</v>
      </c>
      <c r="P16" s="84">
        <v>2</v>
      </c>
      <c r="Q16" s="84">
        <v>3</v>
      </c>
      <c r="R16" s="84">
        <v>2</v>
      </c>
      <c r="S16" s="84">
        <v>2</v>
      </c>
      <c r="T16" s="84">
        <v>3</v>
      </c>
      <c r="U16" s="84">
        <v>3</v>
      </c>
      <c r="V16" s="84">
        <v>1</v>
      </c>
      <c r="W16" s="84">
        <v>2</v>
      </c>
      <c r="X16" s="84">
        <v>4</v>
      </c>
      <c r="Y16" s="83" t="s">
        <v>145</v>
      </c>
      <c r="Z16" s="83" t="s">
        <v>104</v>
      </c>
      <c r="AA16" s="83" t="s">
        <v>107</v>
      </c>
      <c r="AB16" s="83" t="s">
        <v>92</v>
      </c>
      <c r="AC16" s="83" t="s">
        <v>39</v>
      </c>
      <c r="AD16" s="83" t="s">
        <v>93</v>
      </c>
      <c r="AE16" s="83" t="s">
        <v>94</v>
      </c>
      <c r="AF16" s="83" t="s">
        <v>95</v>
      </c>
      <c r="AG16" s="83" t="s">
        <v>40</v>
      </c>
      <c r="AH16" s="83" t="s">
        <v>146</v>
      </c>
      <c r="AI16" s="83" t="s">
        <v>194</v>
      </c>
      <c r="AJ16" s="83" t="s">
        <v>195</v>
      </c>
      <c r="AK16" s="83" t="s">
        <v>193</v>
      </c>
    </row>
    <row r="17" spans="1:37" ht="15" customHeight="1" x14ac:dyDescent="0.2">
      <c r="A17" s="83" t="s">
        <v>119</v>
      </c>
      <c r="B17" s="83" t="s">
        <v>46</v>
      </c>
      <c r="C17" s="84">
        <v>2</v>
      </c>
      <c r="D17" s="84">
        <v>2</v>
      </c>
      <c r="E17" s="84">
        <v>2</v>
      </c>
      <c r="F17" s="84">
        <v>2</v>
      </c>
      <c r="G17" s="84">
        <v>3</v>
      </c>
      <c r="H17" s="84">
        <v>2</v>
      </c>
      <c r="I17" s="84">
        <v>2</v>
      </c>
      <c r="J17" s="84">
        <v>2</v>
      </c>
      <c r="K17" s="84">
        <v>2</v>
      </c>
      <c r="L17" s="84">
        <v>2</v>
      </c>
      <c r="M17" s="84">
        <v>2</v>
      </c>
      <c r="N17" s="84">
        <v>2</v>
      </c>
      <c r="O17" s="84">
        <v>2</v>
      </c>
      <c r="P17" s="84">
        <v>2</v>
      </c>
      <c r="Q17" s="84">
        <v>2</v>
      </c>
      <c r="R17" s="84">
        <v>1</v>
      </c>
      <c r="S17" s="84">
        <v>3</v>
      </c>
      <c r="T17" s="84">
        <v>2</v>
      </c>
      <c r="U17" s="84">
        <v>2</v>
      </c>
      <c r="V17" s="84">
        <v>2</v>
      </c>
      <c r="W17" s="84">
        <v>2</v>
      </c>
      <c r="X17" s="84">
        <v>1</v>
      </c>
      <c r="Y17" s="83" t="s">
        <v>145</v>
      </c>
      <c r="Z17" s="83" t="s">
        <v>104</v>
      </c>
      <c r="AA17" s="83" t="s">
        <v>91</v>
      </c>
      <c r="AB17" s="83" t="s">
        <v>92</v>
      </c>
      <c r="AC17" s="83" t="s">
        <v>39</v>
      </c>
      <c r="AD17" s="83" t="s">
        <v>93</v>
      </c>
      <c r="AE17" s="83" t="s">
        <v>94</v>
      </c>
      <c r="AF17" s="83" t="s">
        <v>95</v>
      </c>
      <c r="AG17" s="83" t="s">
        <v>41</v>
      </c>
      <c r="AH17" s="83" t="s">
        <v>147</v>
      </c>
      <c r="AI17" s="83" t="s">
        <v>196</v>
      </c>
      <c r="AJ17" s="83" t="s">
        <v>197</v>
      </c>
      <c r="AK17" s="83" t="s">
        <v>193</v>
      </c>
    </row>
    <row r="18" spans="1:37" ht="15" customHeight="1" x14ac:dyDescent="0.2">
      <c r="A18" s="83" t="s">
        <v>114</v>
      </c>
      <c r="B18" s="83" t="s">
        <v>46</v>
      </c>
      <c r="C18" s="84">
        <v>3</v>
      </c>
      <c r="D18" s="84">
        <v>3</v>
      </c>
      <c r="E18" s="84">
        <v>2</v>
      </c>
      <c r="F18" s="84">
        <v>2</v>
      </c>
      <c r="G18" s="84">
        <v>2</v>
      </c>
      <c r="H18" s="84">
        <v>2</v>
      </c>
      <c r="I18" s="84">
        <v>3</v>
      </c>
      <c r="J18" s="84">
        <v>2</v>
      </c>
      <c r="K18" s="84">
        <v>3</v>
      </c>
      <c r="L18" s="84">
        <v>1</v>
      </c>
      <c r="M18" s="84">
        <v>1</v>
      </c>
      <c r="N18" s="84">
        <v>2</v>
      </c>
      <c r="O18" s="84">
        <v>2</v>
      </c>
      <c r="P18" s="84">
        <v>2</v>
      </c>
      <c r="Q18" s="84">
        <v>2</v>
      </c>
      <c r="R18" s="84">
        <v>1</v>
      </c>
      <c r="S18" s="84">
        <v>3</v>
      </c>
      <c r="T18" s="84">
        <v>4</v>
      </c>
      <c r="U18" s="84">
        <v>4</v>
      </c>
      <c r="V18" s="84">
        <v>1</v>
      </c>
      <c r="W18" s="84">
        <v>4</v>
      </c>
      <c r="X18" s="84">
        <v>2</v>
      </c>
      <c r="Y18" s="83" t="s">
        <v>89</v>
      </c>
      <c r="Z18" s="83" t="s">
        <v>98</v>
      </c>
      <c r="AA18" s="83" t="s">
        <v>91</v>
      </c>
      <c r="AB18" s="83" t="s">
        <v>105</v>
      </c>
      <c r="AC18" s="83" t="s">
        <v>39</v>
      </c>
      <c r="AD18" s="83" t="s">
        <v>93</v>
      </c>
      <c r="AE18" s="83" t="s">
        <v>94</v>
      </c>
      <c r="AF18" s="83" t="s">
        <v>101</v>
      </c>
      <c r="AG18" s="83" t="s">
        <v>37</v>
      </c>
      <c r="AH18" s="83" t="s">
        <v>148</v>
      </c>
      <c r="AI18" s="83" t="s">
        <v>198</v>
      </c>
      <c r="AJ18" s="83" t="s">
        <v>199</v>
      </c>
      <c r="AK18" s="83" t="s">
        <v>193</v>
      </c>
    </row>
    <row r="19" spans="1:37" ht="28.5" customHeight="1" x14ac:dyDescent="0.2">
      <c r="A19" s="83" t="s">
        <v>120</v>
      </c>
      <c r="B19" s="83" t="s">
        <v>103</v>
      </c>
      <c r="C19" s="84">
        <v>4</v>
      </c>
      <c r="D19" s="84">
        <v>3</v>
      </c>
      <c r="E19" s="84">
        <v>4</v>
      </c>
      <c r="F19" s="84">
        <v>4</v>
      </c>
      <c r="G19" s="84">
        <v>3</v>
      </c>
      <c r="H19" s="84">
        <v>4</v>
      </c>
      <c r="I19" s="84">
        <v>3</v>
      </c>
      <c r="J19" s="84">
        <v>3</v>
      </c>
      <c r="K19" s="84">
        <v>3</v>
      </c>
      <c r="L19" s="84">
        <v>4</v>
      </c>
      <c r="M19" s="84">
        <v>3</v>
      </c>
      <c r="N19" s="84">
        <v>3</v>
      </c>
      <c r="O19" s="84">
        <v>4</v>
      </c>
      <c r="P19" s="84">
        <v>4</v>
      </c>
      <c r="Q19" s="84">
        <v>4</v>
      </c>
      <c r="R19" s="84">
        <v>3</v>
      </c>
      <c r="S19" s="84">
        <v>3</v>
      </c>
      <c r="T19" s="84">
        <v>4</v>
      </c>
      <c r="U19" s="84">
        <v>3</v>
      </c>
      <c r="V19" s="84">
        <v>3</v>
      </c>
      <c r="W19" s="84">
        <v>3</v>
      </c>
      <c r="X19" s="84">
        <v>3</v>
      </c>
      <c r="Y19" s="83" t="s">
        <v>97</v>
      </c>
      <c r="Z19" s="83" t="s">
        <v>104</v>
      </c>
      <c r="AA19" s="83" t="s">
        <v>91</v>
      </c>
      <c r="AB19" s="83" t="s">
        <v>105</v>
      </c>
      <c r="AC19" s="83" t="s">
        <v>36</v>
      </c>
      <c r="AD19" s="83" t="s">
        <v>96</v>
      </c>
      <c r="AE19" s="83" t="s">
        <v>99</v>
      </c>
      <c r="AF19" s="83" t="s">
        <v>95</v>
      </c>
      <c r="AG19" s="83" t="s">
        <v>44</v>
      </c>
      <c r="AH19" s="83" t="s">
        <v>149</v>
      </c>
      <c r="AI19" s="83" t="s">
        <v>200</v>
      </c>
      <c r="AJ19" s="83" t="s">
        <v>201</v>
      </c>
      <c r="AK19" s="83" t="s">
        <v>202</v>
      </c>
    </row>
    <row r="20" spans="1:37" ht="28.5" customHeight="1" x14ac:dyDescent="0.2">
      <c r="A20" s="83" t="s">
        <v>121</v>
      </c>
      <c r="B20" s="83" t="s">
        <v>103</v>
      </c>
      <c r="C20" s="84">
        <v>3</v>
      </c>
      <c r="D20" s="84">
        <v>4</v>
      </c>
      <c r="E20" s="84">
        <v>3</v>
      </c>
      <c r="F20" s="84">
        <v>3</v>
      </c>
      <c r="G20" s="84">
        <v>2</v>
      </c>
      <c r="H20" s="84">
        <v>4</v>
      </c>
      <c r="I20" s="84">
        <v>3</v>
      </c>
      <c r="J20" s="84">
        <v>3</v>
      </c>
      <c r="K20" s="84">
        <v>2</v>
      </c>
      <c r="L20" s="84">
        <v>4</v>
      </c>
      <c r="M20" s="84">
        <v>3</v>
      </c>
      <c r="N20" s="84">
        <v>3</v>
      </c>
      <c r="O20" s="84">
        <v>3</v>
      </c>
      <c r="P20" s="84">
        <v>3</v>
      </c>
      <c r="Q20" s="84">
        <v>3</v>
      </c>
      <c r="R20" s="84">
        <v>3</v>
      </c>
      <c r="S20" s="84">
        <v>3</v>
      </c>
      <c r="T20" s="84">
        <v>2</v>
      </c>
      <c r="U20" s="84">
        <v>3</v>
      </c>
      <c r="V20" s="84">
        <v>3</v>
      </c>
      <c r="W20" s="84">
        <v>2</v>
      </c>
      <c r="X20" s="84">
        <v>3</v>
      </c>
      <c r="Y20" s="83" t="s">
        <v>97</v>
      </c>
      <c r="Z20" s="83" t="s">
        <v>104</v>
      </c>
      <c r="AA20" s="83" t="s">
        <v>91</v>
      </c>
      <c r="AB20" s="83" t="s">
        <v>92</v>
      </c>
      <c r="AC20" s="83" t="s">
        <v>36</v>
      </c>
      <c r="AD20" s="83" t="s">
        <v>100</v>
      </c>
      <c r="AE20" s="83" t="s">
        <v>94</v>
      </c>
      <c r="AF20" s="83" t="s">
        <v>95</v>
      </c>
      <c r="AG20" s="83" t="s">
        <v>37</v>
      </c>
      <c r="AH20" s="83" t="s">
        <v>150</v>
      </c>
      <c r="AI20" s="83" t="s">
        <v>203</v>
      </c>
      <c r="AJ20" s="83" t="s">
        <v>204</v>
      </c>
      <c r="AK20" s="83" t="s">
        <v>202</v>
      </c>
    </row>
    <row r="21" spans="1:37" ht="28.5" customHeight="1" x14ac:dyDescent="0.2">
      <c r="A21" s="83" t="s">
        <v>112</v>
      </c>
      <c r="B21" s="83" t="s">
        <v>103</v>
      </c>
      <c r="C21" s="84">
        <v>3</v>
      </c>
      <c r="D21" s="84">
        <v>4</v>
      </c>
      <c r="E21" s="84">
        <v>4</v>
      </c>
      <c r="F21" s="84">
        <v>3</v>
      </c>
      <c r="G21" s="84">
        <v>4</v>
      </c>
      <c r="H21" s="84">
        <v>4</v>
      </c>
      <c r="I21" s="84">
        <v>3</v>
      </c>
      <c r="J21" s="84">
        <v>3</v>
      </c>
      <c r="K21" s="84">
        <v>3</v>
      </c>
      <c r="L21" s="84">
        <v>4</v>
      </c>
      <c r="M21" s="84">
        <v>2</v>
      </c>
      <c r="N21" s="84">
        <v>3</v>
      </c>
      <c r="O21" s="84">
        <v>3</v>
      </c>
      <c r="P21" s="84">
        <v>3</v>
      </c>
      <c r="Q21" s="84">
        <v>3</v>
      </c>
      <c r="R21" s="84">
        <v>3</v>
      </c>
      <c r="S21" s="84">
        <v>3</v>
      </c>
      <c r="T21" s="84">
        <v>2</v>
      </c>
      <c r="U21" s="84">
        <v>2</v>
      </c>
      <c r="V21" s="84">
        <v>3</v>
      </c>
      <c r="W21" s="84">
        <v>2</v>
      </c>
      <c r="X21" s="84">
        <v>2</v>
      </c>
      <c r="Y21" s="83" t="s">
        <v>97</v>
      </c>
      <c r="Z21" s="83" t="s">
        <v>98</v>
      </c>
      <c r="AA21" s="83" t="s">
        <v>91</v>
      </c>
      <c r="AB21" s="83" t="s">
        <v>92</v>
      </c>
      <c r="AC21" s="83" t="s">
        <v>39</v>
      </c>
      <c r="AD21" s="83" t="s">
        <v>96</v>
      </c>
      <c r="AE21" s="83" t="s">
        <v>94</v>
      </c>
      <c r="AF21" s="83" t="s">
        <v>95</v>
      </c>
      <c r="AG21" s="83" t="s">
        <v>37</v>
      </c>
      <c r="AH21" s="83" t="s">
        <v>151</v>
      </c>
      <c r="AI21" s="83" t="s">
        <v>205</v>
      </c>
      <c r="AJ21" s="83" t="s">
        <v>206</v>
      </c>
      <c r="AK21" s="83" t="s">
        <v>202</v>
      </c>
    </row>
    <row r="22" spans="1:37" ht="15" customHeight="1" x14ac:dyDescent="0.2">
      <c r="A22" s="83" t="s">
        <v>122</v>
      </c>
      <c r="B22" s="83" t="s">
        <v>103</v>
      </c>
      <c r="C22" s="84">
        <v>4</v>
      </c>
      <c r="D22" s="84">
        <v>3</v>
      </c>
      <c r="E22" s="84">
        <v>3</v>
      </c>
      <c r="F22" s="84">
        <v>2</v>
      </c>
      <c r="G22" s="84">
        <v>3</v>
      </c>
      <c r="H22" s="84">
        <v>3</v>
      </c>
      <c r="I22" s="84">
        <v>3</v>
      </c>
      <c r="J22" s="84">
        <v>3</v>
      </c>
      <c r="K22" s="84">
        <v>2</v>
      </c>
      <c r="L22" s="84">
        <v>3</v>
      </c>
      <c r="M22" s="84">
        <v>2</v>
      </c>
      <c r="N22" s="84">
        <v>3</v>
      </c>
      <c r="O22" s="84">
        <v>2</v>
      </c>
      <c r="P22" s="84">
        <v>2</v>
      </c>
      <c r="Q22" s="84">
        <v>3</v>
      </c>
      <c r="R22" s="84">
        <v>3</v>
      </c>
      <c r="S22" s="84">
        <v>2</v>
      </c>
      <c r="T22" s="84">
        <v>4</v>
      </c>
      <c r="U22" s="84">
        <v>3</v>
      </c>
      <c r="V22" s="84">
        <v>3</v>
      </c>
      <c r="W22" s="84">
        <v>2</v>
      </c>
      <c r="X22" s="84">
        <v>2</v>
      </c>
      <c r="Y22" s="83" t="s">
        <v>89</v>
      </c>
      <c r="Z22" s="83" t="s">
        <v>104</v>
      </c>
      <c r="AA22" s="83" t="s">
        <v>107</v>
      </c>
      <c r="AB22" s="83" t="s">
        <v>102</v>
      </c>
      <c r="AC22" s="83" t="s">
        <v>39</v>
      </c>
      <c r="AD22" s="83" t="s">
        <v>96</v>
      </c>
      <c r="AE22" s="83" t="s">
        <v>99</v>
      </c>
      <c r="AF22" s="83" t="s">
        <v>95</v>
      </c>
      <c r="AG22" s="83" t="s">
        <v>37</v>
      </c>
      <c r="AH22" s="83" t="s">
        <v>152</v>
      </c>
      <c r="AI22" s="83" t="s">
        <v>207</v>
      </c>
      <c r="AJ22" s="83" t="s">
        <v>208</v>
      </c>
      <c r="AK22" s="83" t="s">
        <v>202</v>
      </c>
    </row>
    <row r="23" spans="1:37" ht="15" customHeight="1" x14ac:dyDescent="0.2">
      <c r="A23" s="83" t="s">
        <v>116</v>
      </c>
      <c r="B23" s="83" t="s">
        <v>38</v>
      </c>
      <c r="C23" s="84">
        <v>2</v>
      </c>
      <c r="D23" s="84">
        <v>2</v>
      </c>
      <c r="E23" s="84">
        <v>2</v>
      </c>
      <c r="F23" s="84">
        <v>2</v>
      </c>
      <c r="G23" s="84">
        <v>2</v>
      </c>
      <c r="H23" s="84">
        <v>2</v>
      </c>
      <c r="I23" s="84">
        <v>2</v>
      </c>
      <c r="J23" s="84">
        <v>3</v>
      </c>
      <c r="K23" s="84">
        <v>3</v>
      </c>
      <c r="L23" s="84">
        <v>3</v>
      </c>
      <c r="M23" s="84">
        <v>2</v>
      </c>
      <c r="N23" s="84">
        <v>3</v>
      </c>
      <c r="O23" s="84">
        <v>2</v>
      </c>
      <c r="P23" s="84">
        <v>2</v>
      </c>
      <c r="Q23" s="84">
        <v>3</v>
      </c>
      <c r="R23" s="84">
        <v>2</v>
      </c>
      <c r="S23" s="84">
        <v>2</v>
      </c>
      <c r="T23" s="84">
        <v>3</v>
      </c>
      <c r="U23" s="84">
        <v>3</v>
      </c>
      <c r="V23" s="84">
        <v>2</v>
      </c>
      <c r="W23" s="84">
        <v>2</v>
      </c>
      <c r="X23" s="84">
        <v>3</v>
      </c>
      <c r="Y23" s="83" t="s">
        <v>145</v>
      </c>
      <c r="Z23" s="83" t="s">
        <v>98</v>
      </c>
      <c r="AA23" s="83" t="s">
        <v>91</v>
      </c>
      <c r="AB23" s="83" t="s">
        <v>92</v>
      </c>
      <c r="AC23" s="83" t="s">
        <v>36</v>
      </c>
      <c r="AD23" s="83" t="s">
        <v>93</v>
      </c>
      <c r="AE23" s="83" t="s">
        <v>99</v>
      </c>
      <c r="AF23" s="83" t="s">
        <v>95</v>
      </c>
      <c r="AG23" s="83" t="s">
        <v>37</v>
      </c>
      <c r="AH23" s="83" t="s">
        <v>153</v>
      </c>
      <c r="AI23" s="83" t="s">
        <v>209</v>
      </c>
      <c r="AJ23" s="83" t="s">
        <v>210</v>
      </c>
      <c r="AK23" s="83" t="s">
        <v>211</v>
      </c>
    </row>
    <row r="24" spans="1:37" ht="15" customHeight="1" x14ac:dyDescent="0.2">
      <c r="A24" s="83" t="s">
        <v>122</v>
      </c>
      <c r="B24" s="83" t="s">
        <v>38</v>
      </c>
      <c r="C24" s="84">
        <v>3</v>
      </c>
      <c r="D24" s="84">
        <v>3</v>
      </c>
      <c r="E24" s="84">
        <v>2</v>
      </c>
      <c r="F24" s="84">
        <v>2</v>
      </c>
      <c r="G24" s="84">
        <v>2</v>
      </c>
      <c r="H24" s="84">
        <v>3</v>
      </c>
      <c r="I24" s="84">
        <v>3</v>
      </c>
      <c r="J24" s="84">
        <v>3</v>
      </c>
      <c r="K24" s="84">
        <v>3</v>
      </c>
      <c r="L24" s="84">
        <v>3</v>
      </c>
      <c r="M24" s="84">
        <v>2</v>
      </c>
      <c r="N24" s="84">
        <v>3</v>
      </c>
      <c r="O24" s="84">
        <v>3</v>
      </c>
      <c r="P24" s="84">
        <v>3</v>
      </c>
      <c r="Q24" s="84">
        <v>4</v>
      </c>
      <c r="R24" s="84">
        <v>3</v>
      </c>
      <c r="S24" s="84">
        <v>3</v>
      </c>
      <c r="T24" s="84">
        <v>2</v>
      </c>
      <c r="U24" s="84">
        <v>2</v>
      </c>
      <c r="V24" s="84">
        <v>2</v>
      </c>
      <c r="W24" s="84">
        <v>3</v>
      </c>
      <c r="X24" s="84">
        <v>2</v>
      </c>
      <c r="Y24" s="83" t="s">
        <v>145</v>
      </c>
      <c r="Z24" s="83" t="s">
        <v>98</v>
      </c>
      <c r="AA24" s="83" t="s">
        <v>91</v>
      </c>
      <c r="AB24" s="83" t="s">
        <v>92</v>
      </c>
      <c r="AC24" s="83" t="s">
        <v>43</v>
      </c>
      <c r="AD24" s="83" t="s">
        <v>93</v>
      </c>
      <c r="AE24" s="83" t="s">
        <v>94</v>
      </c>
      <c r="AF24" s="83" t="s">
        <v>95</v>
      </c>
      <c r="AG24" s="83" t="s">
        <v>44</v>
      </c>
      <c r="AH24" s="83" t="s">
        <v>154</v>
      </c>
      <c r="AI24" s="83" t="s">
        <v>212</v>
      </c>
      <c r="AJ24" s="83" t="s">
        <v>213</v>
      </c>
      <c r="AK24" s="83" t="s">
        <v>211</v>
      </c>
    </row>
    <row r="25" spans="1:37" ht="15" customHeight="1" x14ac:dyDescent="0.2">
      <c r="A25" s="83" t="s">
        <v>121</v>
      </c>
      <c r="B25" s="83" t="s">
        <v>38</v>
      </c>
      <c r="C25" s="84">
        <v>2</v>
      </c>
      <c r="D25" s="84">
        <v>2</v>
      </c>
      <c r="E25" s="84">
        <v>2</v>
      </c>
      <c r="F25" s="84">
        <v>2</v>
      </c>
      <c r="G25" s="84">
        <v>2</v>
      </c>
      <c r="H25" s="84">
        <v>2</v>
      </c>
      <c r="I25" s="84">
        <v>2</v>
      </c>
      <c r="J25" s="84">
        <v>2</v>
      </c>
      <c r="K25" s="84">
        <v>2</v>
      </c>
      <c r="L25" s="84">
        <v>3</v>
      </c>
      <c r="M25" s="84">
        <v>2</v>
      </c>
      <c r="N25" s="84">
        <v>3</v>
      </c>
      <c r="O25" s="84">
        <v>3</v>
      </c>
      <c r="P25" s="84">
        <v>3</v>
      </c>
      <c r="Q25" s="84">
        <v>4</v>
      </c>
      <c r="R25" s="84">
        <v>2</v>
      </c>
      <c r="S25" s="84">
        <v>2</v>
      </c>
      <c r="T25" s="84">
        <v>3</v>
      </c>
      <c r="U25" s="84">
        <v>4</v>
      </c>
      <c r="V25" s="84">
        <v>2</v>
      </c>
      <c r="W25" s="84">
        <v>2</v>
      </c>
      <c r="X25" s="84">
        <v>2</v>
      </c>
      <c r="Y25" s="83" t="s">
        <v>97</v>
      </c>
      <c r="Z25" s="83" t="s">
        <v>104</v>
      </c>
      <c r="AA25" s="83" t="s">
        <v>91</v>
      </c>
      <c r="AB25" s="83" t="s">
        <v>92</v>
      </c>
      <c r="AC25" s="83" t="s">
        <v>39</v>
      </c>
      <c r="AD25" s="83" t="s">
        <v>93</v>
      </c>
      <c r="AE25" s="83" t="s">
        <v>94</v>
      </c>
      <c r="AF25" s="83" t="s">
        <v>95</v>
      </c>
      <c r="AG25" s="83" t="s">
        <v>40</v>
      </c>
      <c r="AH25" s="83" t="s">
        <v>155</v>
      </c>
      <c r="AI25" s="83" t="s">
        <v>214</v>
      </c>
      <c r="AJ25" s="83" t="s">
        <v>215</v>
      </c>
      <c r="AK25" s="83" t="s">
        <v>211</v>
      </c>
    </row>
    <row r="26" spans="1:37" ht="28.5" customHeight="1" x14ac:dyDescent="0.2">
      <c r="A26" s="83" t="s">
        <v>120</v>
      </c>
      <c r="B26" s="83" t="s">
        <v>38</v>
      </c>
      <c r="C26" s="84">
        <v>3</v>
      </c>
      <c r="D26" s="84">
        <v>2</v>
      </c>
      <c r="E26" s="84">
        <v>3</v>
      </c>
      <c r="F26" s="84">
        <v>3</v>
      </c>
      <c r="G26" s="84">
        <v>2</v>
      </c>
      <c r="H26" s="84">
        <v>3</v>
      </c>
      <c r="I26" s="84">
        <v>3</v>
      </c>
      <c r="J26" s="84">
        <v>2</v>
      </c>
      <c r="K26" s="84">
        <v>2</v>
      </c>
      <c r="L26" s="84">
        <v>4</v>
      </c>
      <c r="M26" s="84">
        <v>2</v>
      </c>
      <c r="N26" s="84">
        <v>3</v>
      </c>
      <c r="O26" s="84">
        <v>3</v>
      </c>
      <c r="P26" s="84">
        <v>3</v>
      </c>
      <c r="Q26" s="84">
        <v>4</v>
      </c>
      <c r="R26" s="84">
        <v>3</v>
      </c>
      <c r="S26" s="84">
        <v>3</v>
      </c>
      <c r="T26" s="84">
        <v>4</v>
      </c>
      <c r="U26" s="84">
        <v>4</v>
      </c>
      <c r="V26" s="84">
        <v>2</v>
      </c>
      <c r="W26" s="84">
        <v>3</v>
      </c>
      <c r="X26" s="84">
        <v>2</v>
      </c>
      <c r="Y26" s="83" t="s">
        <v>97</v>
      </c>
      <c r="Z26" s="83" t="s">
        <v>104</v>
      </c>
      <c r="AA26" s="83" t="s">
        <v>91</v>
      </c>
      <c r="AB26" s="83" t="s">
        <v>92</v>
      </c>
      <c r="AC26" s="83" t="s">
        <v>39</v>
      </c>
      <c r="AD26" s="83" t="s">
        <v>93</v>
      </c>
      <c r="AE26" s="83" t="s">
        <v>94</v>
      </c>
      <c r="AF26" s="83" t="s">
        <v>95</v>
      </c>
      <c r="AG26" s="83" t="s">
        <v>37</v>
      </c>
      <c r="AH26" s="83" t="s">
        <v>156</v>
      </c>
      <c r="AI26" s="83" t="s">
        <v>216</v>
      </c>
      <c r="AJ26" s="83" t="s">
        <v>217</v>
      </c>
      <c r="AK26" s="83" t="s">
        <v>211</v>
      </c>
    </row>
    <row r="27" spans="1:37" ht="28.5" customHeight="1" x14ac:dyDescent="0.2">
      <c r="A27" s="83" t="s">
        <v>123</v>
      </c>
      <c r="B27" s="83" t="s">
        <v>77</v>
      </c>
      <c r="C27" s="84">
        <v>4</v>
      </c>
      <c r="D27" s="84">
        <v>4</v>
      </c>
      <c r="E27" s="84">
        <v>4</v>
      </c>
      <c r="F27" s="84">
        <v>2</v>
      </c>
      <c r="G27" s="84">
        <v>3</v>
      </c>
      <c r="H27" s="84">
        <v>4</v>
      </c>
      <c r="I27" s="84">
        <v>4</v>
      </c>
      <c r="J27" s="84">
        <v>3</v>
      </c>
      <c r="K27" s="84">
        <v>3</v>
      </c>
      <c r="L27" s="84">
        <v>3</v>
      </c>
      <c r="M27" s="84">
        <v>3</v>
      </c>
      <c r="N27" s="84">
        <v>3</v>
      </c>
      <c r="O27" s="84">
        <v>4</v>
      </c>
      <c r="P27" s="84">
        <v>3</v>
      </c>
      <c r="Q27" s="84">
        <v>3</v>
      </c>
      <c r="R27" s="84">
        <v>3</v>
      </c>
      <c r="S27" s="84">
        <v>3</v>
      </c>
      <c r="T27" s="84">
        <v>3</v>
      </c>
      <c r="U27" s="84">
        <v>4</v>
      </c>
      <c r="V27" s="84">
        <v>3</v>
      </c>
      <c r="W27" s="84">
        <v>3</v>
      </c>
      <c r="X27" s="84">
        <v>4</v>
      </c>
      <c r="Y27" s="83" t="s">
        <v>89</v>
      </c>
      <c r="Z27" s="83" t="s">
        <v>90</v>
      </c>
      <c r="AA27" s="83" t="s">
        <v>107</v>
      </c>
      <c r="AB27" s="83" t="s">
        <v>105</v>
      </c>
      <c r="AC27" s="83" t="s">
        <v>43</v>
      </c>
      <c r="AD27" s="83" t="s">
        <v>93</v>
      </c>
      <c r="AE27" s="83" t="s">
        <v>94</v>
      </c>
      <c r="AF27" s="83" t="s">
        <v>95</v>
      </c>
      <c r="AG27" s="83" t="s">
        <v>37</v>
      </c>
      <c r="AH27" s="83" t="s">
        <v>157</v>
      </c>
      <c r="AI27" s="83" t="s">
        <v>218</v>
      </c>
      <c r="AJ27" s="83" t="s">
        <v>219</v>
      </c>
      <c r="AK27" s="83" t="s">
        <v>106</v>
      </c>
    </row>
    <row r="28" spans="1:37" ht="15" customHeight="1" x14ac:dyDescent="0.2">
      <c r="A28" s="83" t="s">
        <v>124</v>
      </c>
      <c r="B28" s="83" t="s">
        <v>77</v>
      </c>
      <c r="C28" s="84">
        <v>4</v>
      </c>
      <c r="D28" s="84">
        <v>3</v>
      </c>
      <c r="E28" s="84">
        <v>4</v>
      </c>
      <c r="F28" s="84">
        <v>4</v>
      </c>
      <c r="G28" s="84">
        <v>4</v>
      </c>
      <c r="H28" s="84">
        <v>4</v>
      </c>
      <c r="I28" s="84">
        <v>4</v>
      </c>
      <c r="J28" s="84">
        <v>4</v>
      </c>
      <c r="K28" s="84">
        <v>3</v>
      </c>
      <c r="L28" s="84">
        <v>4</v>
      </c>
      <c r="M28" s="84">
        <v>4</v>
      </c>
      <c r="N28" s="84">
        <v>4</v>
      </c>
      <c r="O28" s="84">
        <v>4</v>
      </c>
      <c r="P28" s="84">
        <v>3</v>
      </c>
      <c r="Q28" s="84">
        <v>4</v>
      </c>
      <c r="R28" s="84">
        <v>4</v>
      </c>
      <c r="S28" s="84">
        <v>4</v>
      </c>
      <c r="T28" s="84">
        <v>4</v>
      </c>
      <c r="U28" s="84">
        <v>4</v>
      </c>
      <c r="V28" s="84">
        <v>3</v>
      </c>
      <c r="W28" s="84">
        <v>2</v>
      </c>
      <c r="X28" s="84">
        <v>4</v>
      </c>
      <c r="Y28" s="83" t="s">
        <v>89</v>
      </c>
      <c r="Z28" s="83" t="s">
        <v>90</v>
      </c>
      <c r="AA28" s="83" t="s">
        <v>91</v>
      </c>
      <c r="AB28" s="83" t="s">
        <v>92</v>
      </c>
      <c r="AC28" s="83" t="s">
        <v>36</v>
      </c>
      <c r="AD28" s="83" t="s">
        <v>96</v>
      </c>
      <c r="AE28" s="83" t="s">
        <v>99</v>
      </c>
      <c r="AF28" s="83" t="s">
        <v>95</v>
      </c>
      <c r="AG28" s="83" t="s">
        <v>45</v>
      </c>
      <c r="AH28" s="83" t="s">
        <v>158</v>
      </c>
      <c r="AI28" s="83" t="s">
        <v>220</v>
      </c>
      <c r="AJ28" s="83" t="s">
        <v>221</v>
      </c>
      <c r="AK28" s="83" t="s">
        <v>106</v>
      </c>
    </row>
    <row r="29" spans="1:37" ht="28.5" customHeight="1" x14ac:dyDescent="0.2">
      <c r="A29" s="83" t="s">
        <v>119</v>
      </c>
      <c r="B29" s="83" t="s">
        <v>77</v>
      </c>
      <c r="C29" s="84">
        <v>3</v>
      </c>
      <c r="D29" s="84">
        <v>3</v>
      </c>
      <c r="E29" s="84">
        <v>3</v>
      </c>
      <c r="F29" s="84">
        <v>3</v>
      </c>
      <c r="G29" s="84">
        <v>3</v>
      </c>
      <c r="H29" s="84">
        <v>4</v>
      </c>
      <c r="I29" s="84">
        <v>4</v>
      </c>
      <c r="J29" s="84">
        <v>3</v>
      </c>
      <c r="K29" s="84">
        <v>3</v>
      </c>
      <c r="L29" s="84">
        <v>3</v>
      </c>
      <c r="M29" s="84">
        <v>3</v>
      </c>
      <c r="N29" s="84">
        <v>3</v>
      </c>
      <c r="O29" s="84">
        <v>3</v>
      </c>
      <c r="P29" s="84">
        <v>4</v>
      </c>
      <c r="Q29" s="84">
        <v>3</v>
      </c>
      <c r="R29" s="84">
        <v>3</v>
      </c>
      <c r="S29" s="84">
        <v>4</v>
      </c>
      <c r="T29" s="84">
        <v>3</v>
      </c>
      <c r="U29" s="84">
        <v>3</v>
      </c>
      <c r="V29" s="84">
        <v>3</v>
      </c>
      <c r="W29" s="84">
        <v>2</v>
      </c>
      <c r="X29" s="84">
        <v>2</v>
      </c>
      <c r="Y29" s="83" t="s">
        <v>97</v>
      </c>
      <c r="Z29" s="83" t="s">
        <v>104</v>
      </c>
      <c r="AA29" s="83" t="s">
        <v>107</v>
      </c>
      <c r="AB29" s="83" t="s">
        <v>102</v>
      </c>
      <c r="AC29" s="83" t="s">
        <v>36</v>
      </c>
      <c r="AD29" s="83" t="s">
        <v>93</v>
      </c>
      <c r="AE29" s="83" t="s">
        <v>94</v>
      </c>
      <c r="AF29" s="83" t="s">
        <v>95</v>
      </c>
      <c r="AG29" s="83" t="s">
        <v>37</v>
      </c>
      <c r="AH29" s="83" t="s">
        <v>159</v>
      </c>
      <c r="AI29" s="83" t="s">
        <v>222</v>
      </c>
      <c r="AJ29" s="83" t="s">
        <v>223</v>
      </c>
      <c r="AK29" s="83" t="s">
        <v>106</v>
      </c>
    </row>
    <row r="30" spans="1:37" ht="15" customHeight="1" x14ac:dyDescent="0.2">
      <c r="A30" s="83" t="s">
        <v>117</v>
      </c>
      <c r="B30" s="83" t="s">
        <v>77</v>
      </c>
      <c r="C30" s="84">
        <v>4</v>
      </c>
      <c r="D30" s="84">
        <v>4</v>
      </c>
      <c r="E30" s="84">
        <v>3</v>
      </c>
      <c r="F30" s="84">
        <v>3</v>
      </c>
      <c r="G30" s="84">
        <v>3</v>
      </c>
      <c r="H30" s="84">
        <v>4</v>
      </c>
      <c r="I30" s="84">
        <v>4</v>
      </c>
      <c r="J30" s="84">
        <v>4</v>
      </c>
      <c r="K30" s="84">
        <v>4</v>
      </c>
      <c r="L30" s="84">
        <v>3</v>
      </c>
      <c r="M30" s="84">
        <v>4</v>
      </c>
      <c r="N30" s="84">
        <v>4</v>
      </c>
      <c r="O30" s="84">
        <v>4</v>
      </c>
      <c r="P30" s="84">
        <v>4</v>
      </c>
      <c r="Q30" s="84">
        <v>4</v>
      </c>
      <c r="R30" s="84">
        <v>4</v>
      </c>
      <c r="S30" s="84">
        <v>4</v>
      </c>
      <c r="T30" s="84">
        <v>3</v>
      </c>
      <c r="U30" s="84">
        <v>4</v>
      </c>
      <c r="V30" s="84">
        <v>4</v>
      </c>
      <c r="W30" s="84">
        <v>4</v>
      </c>
      <c r="X30" s="84">
        <v>2</v>
      </c>
      <c r="Y30" s="83" t="s">
        <v>89</v>
      </c>
      <c r="Z30" s="83" t="s">
        <v>104</v>
      </c>
      <c r="AA30" s="83" t="s">
        <v>91</v>
      </c>
      <c r="AB30" s="83" t="s">
        <v>102</v>
      </c>
      <c r="AC30" s="83" t="s">
        <v>36</v>
      </c>
      <c r="AD30" s="83" t="s">
        <v>100</v>
      </c>
      <c r="AE30" s="83" t="s">
        <v>94</v>
      </c>
      <c r="AF30" s="83" t="s">
        <v>101</v>
      </c>
      <c r="AG30" s="83" t="s">
        <v>45</v>
      </c>
      <c r="AH30" s="83" t="s">
        <v>160</v>
      </c>
      <c r="AI30" s="83" t="s">
        <v>224</v>
      </c>
      <c r="AJ30" s="83" t="s">
        <v>225</v>
      </c>
      <c r="AK30" s="83" t="s">
        <v>106</v>
      </c>
    </row>
    <row r="31" spans="1:37" ht="75" customHeight="1" x14ac:dyDescent="0.2">
      <c r="A31" s="83" t="s">
        <v>125</v>
      </c>
      <c r="B31" s="83" t="s">
        <v>35</v>
      </c>
      <c r="C31" s="84">
        <v>3</v>
      </c>
      <c r="D31" s="84">
        <v>3</v>
      </c>
      <c r="E31" s="84">
        <v>3</v>
      </c>
      <c r="F31" s="84">
        <v>1</v>
      </c>
      <c r="G31" s="84">
        <v>2</v>
      </c>
      <c r="H31" s="84">
        <v>2</v>
      </c>
      <c r="I31" s="84">
        <v>3</v>
      </c>
      <c r="J31" s="84">
        <v>3</v>
      </c>
      <c r="K31" s="84">
        <v>3</v>
      </c>
      <c r="L31" s="84">
        <v>3</v>
      </c>
      <c r="M31" s="84">
        <v>3</v>
      </c>
      <c r="N31" s="84">
        <v>3</v>
      </c>
      <c r="O31" s="84">
        <v>2</v>
      </c>
      <c r="P31" s="84">
        <v>3</v>
      </c>
      <c r="Q31" s="84">
        <v>3</v>
      </c>
      <c r="R31" s="84">
        <v>3</v>
      </c>
      <c r="S31" s="84">
        <v>3</v>
      </c>
      <c r="T31" s="84">
        <v>2</v>
      </c>
      <c r="U31" s="84">
        <v>2</v>
      </c>
      <c r="V31" s="84">
        <v>2</v>
      </c>
      <c r="W31" s="84">
        <v>2</v>
      </c>
      <c r="X31" s="84">
        <v>2</v>
      </c>
      <c r="Y31" s="83" t="s">
        <v>89</v>
      </c>
      <c r="Z31" s="83" t="s">
        <v>98</v>
      </c>
      <c r="AA31" s="83" t="s">
        <v>107</v>
      </c>
      <c r="AB31" s="83" t="s">
        <v>105</v>
      </c>
      <c r="AC31" s="83" t="s">
        <v>36</v>
      </c>
      <c r="AD31" s="83" t="s">
        <v>100</v>
      </c>
      <c r="AE31" s="83" t="s">
        <v>99</v>
      </c>
      <c r="AF31" s="83" t="s">
        <v>101</v>
      </c>
      <c r="AG31" s="83" t="s">
        <v>40</v>
      </c>
      <c r="AH31" s="83" t="s">
        <v>161</v>
      </c>
      <c r="AI31" s="83" t="s">
        <v>226</v>
      </c>
      <c r="AJ31" s="83" t="s">
        <v>227</v>
      </c>
      <c r="AK31" s="83" t="s">
        <v>228</v>
      </c>
    </row>
    <row r="32" spans="1:37" ht="28.5" customHeight="1" x14ac:dyDescent="0.2">
      <c r="A32" s="83" t="s">
        <v>126</v>
      </c>
      <c r="B32" s="83" t="s">
        <v>35</v>
      </c>
      <c r="C32" s="84">
        <v>3</v>
      </c>
      <c r="D32" s="84">
        <v>3</v>
      </c>
      <c r="E32" s="84">
        <v>3</v>
      </c>
      <c r="F32" s="84">
        <v>1</v>
      </c>
      <c r="G32" s="84">
        <v>2</v>
      </c>
      <c r="H32" s="84">
        <v>3</v>
      </c>
      <c r="I32" s="84">
        <v>3</v>
      </c>
      <c r="J32" s="84">
        <v>3</v>
      </c>
      <c r="K32" s="84">
        <v>3</v>
      </c>
      <c r="L32" s="84">
        <v>3</v>
      </c>
      <c r="M32" s="84">
        <v>3</v>
      </c>
      <c r="N32" s="84">
        <v>3</v>
      </c>
      <c r="O32" s="84">
        <v>3</v>
      </c>
      <c r="P32" s="84">
        <v>3</v>
      </c>
      <c r="Q32" s="84">
        <v>3</v>
      </c>
      <c r="R32" s="84">
        <v>3</v>
      </c>
      <c r="S32" s="84">
        <v>3</v>
      </c>
      <c r="T32" s="84">
        <v>2</v>
      </c>
      <c r="U32" s="84">
        <v>2</v>
      </c>
      <c r="V32" s="84">
        <v>2</v>
      </c>
      <c r="W32" s="84">
        <v>2</v>
      </c>
      <c r="X32" s="84">
        <v>2</v>
      </c>
      <c r="Y32" s="83" t="s">
        <v>89</v>
      </c>
      <c r="Z32" s="83" t="s">
        <v>98</v>
      </c>
      <c r="AA32" s="83" t="s">
        <v>107</v>
      </c>
      <c r="AB32" s="83" t="s">
        <v>92</v>
      </c>
      <c r="AC32" s="83" t="s">
        <v>36</v>
      </c>
      <c r="AD32" s="83" t="s">
        <v>100</v>
      </c>
      <c r="AE32" s="83" t="s">
        <v>94</v>
      </c>
      <c r="AF32" s="83" t="s">
        <v>95</v>
      </c>
      <c r="AG32" s="83" t="s">
        <v>37</v>
      </c>
      <c r="AH32" s="83" t="s">
        <v>161</v>
      </c>
      <c r="AI32" s="83" t="s">
        <v>229</v>
      </c>
      <c r="AJ32" s="83" t="s">
        <v>230</v>
      </c>
      <c r="AK32" s="83" t="s">
        <v>228</v>
      </c>
    </row>
    <row r="33" spans="1:37" ht="15" customHeight="1" x14ac:dyDescent="0.2">
      <c r="A33" s="83" t="s">
        <v>127</v>
      </c>
      <c r="B33" s="83" t="s">
        <v>35</v>
      </c>
      <c r="C33" s="84">
        <v>2</v>
      </c>
      <c r="D33" s="84">
        <v>3</v>
      </c>
      <c r="E33" s="84">
        <v>3</v>
      </c>
      <c r="F33" s="84">
        <v>3</v>
      </c>
      <c r="G33" s="84">
        <v>2</v>
      </c>
      <c r="H33" s="84">
        <v>3</v>
      </c>
      <c r="I33" s="84">
        <v>2</v>
      </c>
      <c r="J33" s="84">
        <v>3</v>
      </c>
      <c r="K33" s="84">
        <v>3</v>
      </c>
      <c r="L33" s="84">
        <v>3</v>
      </c>
      <c r="M33" s="84">
        <v>3</v>
      </c>
      <c r="N33" s="84">
        <v>3</v>
      </c>
      <c r="O33" s="84">
        <v>3</v>
      </c>
      <c r="P33" s="84">
        <v>3</v>
      </c>
      <c r="Q33" s="84">
        <v>3</v>
      </c>
      <c r="R33" s="84">
        <v>3</v>
      </c>
      <c r="S33" s="84">
        <v>3</v>
      </c>
      <c r="T33" s="84">
        <v>3</v>
      </c>
      <c r="U33" s="84">
        <v>2</v>
      </c>
      <c r="V33" s="84">
        <v>2</v>
      </c>
      <c r="W33" s="84">
        <v>2</v>
      </c>
      <c r="X33" s="84">
        <v>3</v>
      </c>
      <c r="Y33" s="83" t="s">
        <v>89</v>
      </c>
      <c r="Z33" s="83" t="s">
        <v>98</v>
      </c>
      <c r="AA33" s="83" t="s">
        <v>107</v>
      </c>
      <c r="AB33" s="83" t="s">
        <v>105</v>
      </c>
      <c r="AC33" s="83" t="s">
        <v>36</v>
      </c>
      <c r="AD33" s="83" t="s">
        <v>100</v>
      </c>
      <c r="AE33" s="83" t="s">
        <v>94</v>
      </c>
      <c r="AF33" s="83" t="s">
        <v>101</v>
      </c>
      <c r="AG33" s="83" t="s">
        <v>37</v>
      </c>
      <c r="AH33" s="83" t="s">
        <v>161</v>
      </c>
      <c r="AI33" s="83" t="s">
        <v>231</v>
      </c>
      <c r="AJ33" s="83" t="s">
        <v>232</v>
      </c>
      <c r="AK33" s="83" t="s">
        <v>233</v>
      </c>
    </row>
    <row r="34" spans="1:37" ht="15" customHeight="1" x14ac:dyDescent="0.2">
      <c r="A34" s="83" t="s">
        <v>128</v>
      </c>
      <c r="B34" s="83" t="s">
        <v>35</v>
      </c>
      <c r="C34" s="84">
        <v>3</v>
      </c>
      <c r="D34" s="84">
        <v>3</v>
      </c>
      <c r="E34" s="84">
        <v>2</v>
      </c>
      <c r="F34" s="84">
        <v>1</v>
      </c>
      <c r="G34" s="84">
        <v>2</v>
      </c>
      <c r="H34" s="84">
        <v>3</v>
      </c>
      <c r="I34" s="84">
        <v>3</v>
      </c>
      <c r="J34" s="84">
        <v>3</v>
      </c>
      <c r="K34" s="84">
        <v>3</v>
      </c>
      <c r="L34" s="84">
        <v>3</v>
      </c>
      <c r="M34" s="84">
        <v>3</v>
      </c>
      <c r="N34" s="84">
        <v>3</v>
      </c>
      <c r="O34" s="84">
        <v>1</v>
      </c>
      <c r="P34" s="84">
        <v>1</v>
      </c>
      <c r="Q34" s="84">
        <v>3</v>
      </c>
      <c r="R34" s="84">
        <v>3</v>
      </c>
      <c r="S34" s="84">
        <v>3</v>
      </c>
      <c r="T34" s="84">
        <v>2</v>
      </c>
      <c r="U34" s="84">
        <v>2</v>
      </c>
      <c r="V34" s="84">
        <v>3</v>
      </c>
      <c r="W34" s="84">
        <v>2</v>
      </c>
      <c r="X34" s="84">
        <v>2</v>
      </c>
      <c r="Y34" s="83" t="s">
        <v>97</v>
      </c>
      <c r="Z34" s="83" t="s">
        <v>98</v>
      </c>
      <c r="AA34" s="83" t="s">
        <v>107</v>
      </c>
      <c r="AB34" s="83" t="s">
        <v>105</v>
      </c>
      <c r="AC34" s="83" t="s">
        <v>36</v>
      </c>
      <c r="AD34" s="83" t="s">
        <v>100</v>
      </c>
      <c r="AE34" s="83" t="s">
        <v>99</v>
      </c>
      <c r="AF34" s="83" t="s">
        <v>101</v>
      </c>
      <c r="AG34" s="83" t="s">
        <v>44</v>
      </c>
      <c r="AH34" s="83" t="s">
        <v>162</v>
      </c>
      <c r="AI34" s="83" t="s">
        <v>234</v>
      </c>
      <c r="AJ34" s="83" t="s">
        <v>235</v>
      </c>
      <c r="AK34" s="83" t="s">
        <v>236</v>
      </c>
    </row>
    <row r="35" spans="1:37" ht="15" customHeight="1" x14ac:dyDescent="0.2">
      <c r="A35" s="83" t="s">
        <v>118</v>
      </c>
      <c r="B35" s="83" t="s">
        <v>81</v>
      </c>
      <c r="C35" s="84">
        <v>4</v>
      </c>
      <c r="D35" s="84">
        <v>3</v>
      </c>
      <c r="E35" s="84">
        <v>4</v>
      </c>
      <c r="F35" s="84">
        <v>3</v>
      </c>
      <c r="G35" s="84">
        <v>3</v>
      </c>
      <c r="H35" s="84">
        <v>4</v>
      </c>
      <c r="I35" s="84">
        <v>3</v>
      </c>
      <c r="J35" s="84">
        <v>4</v>
      </c>
      <c r="K35" s="84">
        <v>4</v>
      </c>
      <c r="L35" s="84">
        <v>4</v>
      </c>
      <c r="M35" s="84">
        <v>4</v>
      </c>
      <c r="N35" s="84">
        <v>4</v>
      </c>
      <c r="O35" s="84">
        <v>4</v>
      </c>
      <c r="P35" s="84">
        <v>4</v>
      </c>
      <c r="Q35" s="84">
        <v>4</v>
      </c>
      <c r="R35" s="84">
        <v>3</v>
      </c>
      <c r="S35" s="84">
        <v>3</v>
      </c>
      <c r="T35" s="84">
        <v>4</v>
      </c>
      <c r="U35" s="84">
        <v>3</v>
      </c>
      <c r="V35" s="84">
        <v>4</v>
      </c>
      <c r="W35" s="84">
        <v>4</v>
      </c>
      <c r="X35" s="84">
        <v>3</v>
      </c>
      <c r="Y35" s="83" t="s">
        <v>97</v>
      </c>
      <c r="Z35" s="83" t="s">
        <v>98</v>
      </c>
      <c r="AA35" s="83" t="s">
        <v>91</v>
      </c>
      <c r="AB35" s="83" t="s">
        <v>105</v>
      </c>
      <c r="AC35" s="83" t="s">
        <v>36</v>
      </c>
      <c r="AD35" s="83" t="s">
        <v>93</v>
      </c>
      <c r="AE35" s="83" t="s">
        <v>94</v>
      </c>
      <c r="AF35" s="83" t="s">
        <v>95</v>
      </c>
      <c r="AG35" s="83" t="s">
        <v>44</v>
      </c>
      <c r="AH35" s="83" t="s">
        <v>163</v>
      </c>
      <c r="AI35" s="83" t="s">
        <v>237</v>
      </c>
      <c r="AJ35" s="83" t="s">
        <v>238</v>
      </c>
      <c r="AK35" s="83" t="s">
        <v>239</v>
      </c>
    </row>
    <row r="36" spans="1:37" ht="15" customHeight="1" x14ac:dyDescent="0.2">
      <c r="A36" s="83" t="s">
        <v>129</v>
      </c>
      <c r="B36" s="83" t="s">
        <v>81</v>
      </c>
      <c r="C36" s="84">
        <v>3</v>
      </c>
      <c r="D36" s="84">
        <v>4</v>
      </c>
      <c r="E36" s="84">
        <v>4</v>
      </c>
      <c r="F36" s="84">
        <v>3</v>
      </c>
      <c r="G36" s="84">
        <v>3</v>
      </c>
      <c r="H36" s="84">
        <v>4</v>
      </c>
      <c r="I36" s="84">
        <v>4</v>
      </c>
      <c r="J36" s="84">
        <v>3</v>
      </c>
      <c r="K36" s="84">
        <v>3</v>
      </c>
      <c r="L36" s="84">
        <v>3</v>
      </c>
      <c r="M36" s="84">
        <v>3</v>
      </c>
      <c r="N36" s="84">
        <v>3</v>
      </c>
      <c r="O36" s="84">
        <v>3</v>
      </c>
      <c r="P36" s="84">
        <v>3</v>
      </c>
      <c r="Q36" s="84">
        <v>4</v>
      </c>
      <c r="R36" s="84">
        <v>3</v>
      </c>
      <c r="S36" s="84">
        <v>3</v>
      </c>
      <c r="T36" s="84">
        <v>4</v>
      </c>
      <c r="U36" s="84">
        <v>4</v>
      </c>
      <c r="V36" s="84">
        <v>4</v>
      </c>
      <c r="W36" s="84">
        <v>3</v>
      </c>
      <c r="X36" s="84">
        <v>3</v>
      </c>
      <c r="Y36" s="83" t="s">
        <v>89</v>
      </c>
      <c r="Z36" s="83" t="s">
        <v>98</v>
      </c>
      <c r="AA36" s="83" t="s">
        <v>91</v>
      </c>
      <c r="AB36" s="83" t="s">
        <v>102</v>
      </c>
      <c r="AC36" s="83" t="s">
        <v>39</v>
      </c>
      <c r="AD36" s="83" t="s">
        <v>100</v>
      </c>
      <c r="AE36" s="83" t="s">
        <v>94</v>
      </c>
      <c r="AF36" s="83" t="s">
        <v>101</v>
      </c>
      <c r="AG36" s="83" t="s">
        <v>44</v>
      </c>
      <c r="AH36" s="83" t="s">
        <v>164</v>
      </c>
      <c r="AI36" s="83" t="s">
        <v>240</v>
      </c>
      <c r="AJ36" s="83" t="s">
        <v>241</v>
      </c>
      <c r="AK36" s="83" t="s">
        <v>239</v>
      </c>
    </row>
    <row r="37" spans="1:37" ht="15" customHeight="1" x14ac:dyDescent="0.2">
      <c r="A37" s="83" t="s">
        <v>108</v>
      </c>
      <c r="B37" s="83" t="s">
        <v>81</v>
      </c>
      <c r="C37" s="84">
        <v>3</v>
      </c>
      <c r="D37" s="84">
        <v>3</v>
      </c>
      <c r="E37" s="84">
        <v>3</v>
      </c>
      <c r="F37" s="84">
        <v>2</v>
      </c>
      <c r="G37" s="84">
        <v>3</v>
      </c>
      <c r="H37" s="84">
        <v>3</v>
      </c>
      <c r="I37" s="84">
        <v>3</v>
      </c>
      <c r="J37" s="84">
        <v>3</v>
      </c>
      <c r="K37" s="84">
        <v>2</v>
      </c>
      <c r="L37" s="84">
        <v>3</v>
      </c>
      <c r="M37" s="84">
        <v>4</v>
      </c>
      <c r="N37" s="84">
        <v>4</v>
      </c>
      <c r="O37" s="84">
        <v>3</v>
      </c>
      <c r="P37" s="84">
        <v>3</v>
      </c>
      <c r="Q37" s="84">
        <v>4</v>
      </c>
      <c r="R37" s="84">
        <v>3</v>
      </c>
      <c r="S37" s="84">
        <v>3</v>
      </c>
      <c r="T37" s="84">
        <v>2</v>
      </c>
      <c r="U37" s="84">
        <v>2</v>
      </c>
      <c r="V37" s="84">
        <v>2</v>
      </c>
      <c r="W37" s="84">
        <v>2</v>
      </c>
      <c r="X37" s="84">
        <v>3</v>
      </c>
      <c r="Y37" s="83" t="s">
        <v>97</v>
      </c>
      <c r="Z37" s="83" t="s">
        <v>98</v>
      </c>
      <c r="AA37" s="83" t="s">
        <v>91</v>
      </c>
      <c r="AB37" s="83" t="s">
        <v>102</v>
      </c>
      <c r="AC37" s="83" t="s">
        <v>39</v>
      </c>
      <c r="AD37" s="83" t="s">
        <v>93</v>
      </c>
      <c r="AE37" s="83" t="s">
        <v>99</v>
      </c>
      <c r="AF37" s="83" t="s">
        <v>101</v>
      </c>
      <c r="AG37" s="83" t="s">
        <v>37</v>
      </c>
      <c r="AH37" s="83" t="s">
        <v>161</v>
      </c>
      <c r="AI37" s="83" t="s">
        <v>242</v>
      </c>
      <c r="AJ37" s="83" t="s">
        <v>243</v>
      </c>
      <c r="AK37" s="83" t="s">
        <v>244</v>
      </c>
    </row>
    <row r="38" spans="1:37" ht="15" customHeight="1" x14ac:dyDescent="0.2">
      <c r="A38" s="83" t="s">
        <v>130</v>
      </c>
      <c r="B38" s="83" t="s">
        <v>81</v>
      </c>
      <c r="C38" s="84">
        <v>3</v>
      </c>
      <c r="D38" s="84">
        <v>4</v>
      </c>
      <c r="E38" s="84">
        <v>3</v>
      </c>
      <c r="F38" s="84">
        <v>3</v>
      </c>
      <c r="G38" s="84">
        <v>2</v>
      </c>
      <c r="H38" s="84">
        <v>3</v>
      </c>
      <c r="I38" s="84">
        <v>2</v>
      </c>
      <c r="J38" s="84">
        <v>2</v>
      </c>
      <c r="K38" s="84">
        <v>3</v>
      </c>
      <c r="L38" s="84">
        <v>3</v>
      </c>
      <c r="M38" s="84">
        <v>3</v>
      </c>
      <c r="N38" s="84">
        <v>3</v>
      </c>
      <c r="O38" s="84">
        <v>2</v>
      </c>
      <c r="P38" s="84">
        <v>2</v>
      </c>
      <c r="Q38" s="84">
        <v>3</v>
      </c>
      <c r="R38" s="84">
        <v>2</v>
      </c>
      <c r="S38" s="84">
        <v>4</v>
      </c>
      <c r="T38" s="84">
        <v>4</v>
      </c>
      <c r="U38" s="84">
        <v>4</v>
      </c>
      <c r="V38" s="84">
        <v>3</v>
      </c>
      <c r="W38" s="84">
        <v>3</v>
      </c>
      <c r="X38" s="84">
        <v>3</v>
      </c>
      <c r="Y38" s="83" t="s">
        <v>89</v>
      </c>
      <c r="Z38" s="83" t="s">
        <v>98</v>
      </c>
      <c r="AA38" s="83" t="s">
        <v>91</v>
      </c>
      <c r="AB38" s="83" t="s">
        <v>92</v>
      </c>
      <c r="AC38" s="83" t="s">
        <v>39</v>
      </c>
      <c r="AD38" s="83" t="s">
        <v>96</v>
      </c>
      <c r="AE38" s="83" t="s">
        <v>99</v>
      </c>
      <c r="AF38" s="83" t="s">
        <v>101</v>
      </c>
      <c r="AG38" s="83" t="s">
        <v>37</v>
      </c>
      <c r="AH38" s="83" t="s">
        <v>165</v>
      </c>
      <c r="AI38" s="83" t="s">
        <v>245</v>
      </c>
      <c r="AJ38" s="83" t="s">
        <v>246</v>
      </c>
      <c r="AK38" s="83" t="s">
        <v>247</v>
      </c>
    </row>
  </sheetData>
  <pageMargins left="1" right="1" top="1" bottom="1" header="0.25" footer="0.25"/>
  <pageSetup orientation="portrait" r:id="rId1"/>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3B3E-16A6-4FE4-BC1C-2FB63E49902E}">
  <dimension ref="A1:IT98"/>
  <sheetViews>
    <sheetView zoomScale="80" zoomScaleNormal="80" workbookViewId="0">
      <selection activeCell="AF7" sqref="AF7"/>
    </sheetView>
  </sheetViews>
  <sheetFormatPr baseColWidth="10" defaultColWidth="8.83203125" defaultRowHeight="15" x14ac:dyDescent="0.2"/>
  <sheetData>
    <row r="1" spans="1:254" ht="15" customHeight="1" thickBot="1" x14ac:dyDescent="0.25">
      <c r="A1" s="2"/>
      <c r="B1" s="8"/>
      <c r="C1" s="89" t="s">
        <v>48</v>
      </c>
      <c r="D1" s="90"/>
      <c r="E1" s="90"/>
      <c r="F1" s="90"/>
      <c r="G1" s="91"/>
      <c r="H1" s="89" t="s">
        <v>49</v>
      </c>
      <c r="I1" s="90"/>
      <c r="J1" s="90"/>
      <c r="K1" s="90"/>
      <c r="L1" s="90"/>
      <c r="M1" s="90"/>
      <c r="N1" s="91"/>
      <c r="O1" s="89" t="s">
        <v>50</v>
      </c>
      <c r="P1" s="90"/>
      <c r="Q1" s="90"/>
      <c r="R1" s="90"/>
      <c r="S1" s="91"/>
      <c r="T1" s="89" t="s">
        <v>51</v>
      </c>
      <c r="U1" s="90"/>
      <c r="V1" s="90"/>
      <c r="W1" s="90"/>
      <c r="X1" s="91"/>
      <c r="Y1" s="12"/>
      <c r="Z1" s="12"/>
      <c r="AA1" s="12"/>
      <c r="AB1" s="24">
        <v>7.5</v>
      </c>
      <c r="AC1" s="22"/>
      <c r="AD1" s="22">
        <v>3.75</v>
      </c>
      <c r="AE1" s="22">
        <v>4</v>
      </c>
      <c r="AF1" s="22"/>
      <c r="AG1" s="2"/>
      <c r="AH1" s="2"/>
      <c r="AI1" s="2"/>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row>
    <row r="2" spans="1:254" ht="63" customHeight="1" thickBot="1" x14ac:dyDescent="0.25">
      <c r="A2" s="3" t="s">
        <v>0</v>
      </c>
      <c r="B2" s="3" t="s">
        <v>1</v>
      </c>
      <c r="C2" s="9" t="s">
        <v>2</v>
      </c>
      <c r="D2" s="9" t="s">
        <v>3</v>
      </c>
      <c r="E2" s="9" t="s">
        <v>4</v>
      </c>
      <c r="F2" s="9" t="s">
        <v>5</v>
      </c>
      <c r="G2" s="9" t="s">
        <v>6</v>
      </c>
      <c r="H2" s="9" t="s">
        <v>7</v>
      </c>
      <c r="I2" s="9" t="s">
        <v>8</v>
      </c>
      <c r="J2" s="9" t="s">
        <v>9</v>
      </c>
      <c r="K2" s="9" t="s">
        <v>10</v>
      </c>
      <c r="L2" s="9" t="s">
        <v>11</v>
      </c>
      <c r="M2" s="9" t="s">
        <v>12</v>
      </c>
      <c r="N2" s="9" t="s">
        <v>13</v>
      </c>
      <c r="O2" s="9" t="s">
        <v>14</v>
      </c>
      <c r="P2" s="9" t="s">
        <v>15</v>
      </c>
      <c r="Q2" s="9" t="s">
        <v>16</v>
      </c>
      <c r="R2" s="9" t="s">
        <v>17</v>
      </c>
      <c r="S2" s="9" t="s">
        <v>18</v>
      </c>
      <c r="T2" s="9" t="s">
        <v>19</v>
      </c>
      <c r="U2" s="9" t="s">
        <v>20</v>
      </c>
      <c r="V2" s="9" t="s">
        <v>21</v>
      </c>
      <c r="W2" s="9" t="s">
        <v>22</v>
      </c>
      <c r="X2" s="9" t="s">
        <v>23</v>
      </c>
      <c r="Y2" s="9"/>
      <c r="Z2" s="9"/>
      <c r="AA2" s="9"/>
      <c r="AB2" s="24">
        <v>5.5</v>
      </c>
      <c r="AC2" s="23">
        <v>0.6</v>
      </c>
      <c r="AD2" s="22">
        <f>AD1-AC2</f>
        <v>3.15</v>
      </c>
      <c r="AE2" s="22">
        <f>AD1</f>
        <v>3.75</v>
      </c>
      <c r="AF2" s="22"/>
      <c r="AG2" s="4" t="s">
        <v>32</v>
      </c>
      <c r="AH2" s="4" t="s">
        <v>33</v>
      </c>
      <c r="AI2" s="4" t="s">
        <v>34</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27" customHeight="1" x14ac:dyDescent="0.2">
      <c r="A3" s="7" t="s">
        <v>47</v>
      </c>
      <c r="B3" s="5"/>
      <c r="C3" s="10" t="s">
        <v>53</v>
      </c>
      <c r="D3" s="10" t="s">
        <v>52</v>
      </c>
      <c r="E3" s="10" t="s">
        <v>53</v>
      </c>
      <c r="F3" s="10" t="s">
        <v>53</v>
      </c>
      <c r="G3" s="10" t="s">
        <v>55</v>
      </c>
      <c r="H3" s="10" t="s">
        <v>56</v>
      </c>
      <c r="I3" s="10" t="s">
        <v>54</v>
      </c>
      <c r="J3" s="10" t="s">
        <v>56</v>
      </c>
      <c r="K3" s="10" t="s">
        <v>53</v>
      </c>
      <c r="L3" s="10" t="s">
        <v>56</v>
      </c>
      <c r="M3" s="10" t="s">
        <v>56</v>
      </c>
      <c r="N3" s="10" t="s">
        <v>55</v>
      </c>
      <c r="O3" s="10" t="s">
        <v>53</v>
      </c>
      <c r="P3" s="10" t="s">
        <v>52</v>
      </c>
      <c r="Q3" s="10" t="s">
        <v>53</v>
      </c>
      <c r="R3" s="10" t="s">
        <v>54</v>
      </c>
      <c r="S3" s="10" t="s">
        <v>54</v>
      </c>
      <c r="T3" s="10" t="s">
        <v>54</v>
      </c>
      <c r="U3" s="10" t="s">
        <v>56</v>
      </c>
      <c r="V3" s="10" t="s">
        <v>52</v>
      </c>
      <c r="W3" s="10" t="s">
        <v>56</v>
      </c>
      <c r="X3" s="10" t="s">
        <v>52</v>
      </c>
      <c r="Y3" s="10"/>
      <c r="Z3" s="10"/>
      <c r="AA3" s="10"/>
      <c r="AB3" s="24">
        <v>4</v>
      </c>
      <c r="AC3" s="23">
        <v>0.6</v>
      </c>
      <c r="AD3" s="22">
        <f>AD2-AC3</f>
        <v>2.5499999999999998</v>
      </c>
      <c r="AE3" s="22">
        <f>AD2</f>
        <v>3.15</v>
      </c>
      <c r="AF3" s="22"/>
      <c r="AG3" s="6"/>
      <c r="AH3" s="6"/>
      <c r="AI3" s="6"/>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ht="20.25" customHeight="1" thickBot="1" x14ac:dyDescent="0.25">
      <c r="A4" s="7"/>
      <c r="B4" s="5"/>
      <c r="C4" s="11" t="s">
        <v>52</v>
      </c>
      <c r="D4" s="6"/>
      <c r="E4" s="6"/>
      <c r="F4" s="6"/>
      <c r="G4" s="6"/>
      <c r="H4" s="11" t="s">
        <v>57</v>
      </c>
      <c r="I4" s="6"/>
      <c r="J4" s="6"/>
      <c r="K4" s="6"/>
      <c r="L4" s="6"/>
      <c r="M4" s="6"/>
      <c r="N4" s="6"/>
      <c r="O4" s="11" t="s">
        <v>56</v>
      </c>
      <c r="P4" s="6"/>
      <c r="Q4" s="6"/>
      <c r="R4" s="6"/>
      <c r="S4" s="6"/>
      <c r="T4" s="11" t="s">
        <v>54</v>
      </c>
      <c r="U4" s="6"/>
      <c r="V4" s="6"/>
      <c r="W4" s="6"/>
      <c r="X4" s="6"/>
      <c r="Y4" s="6"/>
      <c r="Z4" s="6"/>
      <c r="AA4" s="6"/>
      <c r="AB4" s="24">
        <v>2</v>
      </c>
      <c r="AC4" s="23">
        <v>0.6</v>
      </c>
      <c r="AD4" s="22">
        <f>AD3-AC4</f>
        <v>1.9499999999999997</v>
      </c>
      <c r="AE4" s="22">
        <f>AD3</f>
        <v>2.5499999999999998</v>
      </c>
      <c r="AF4" s="22"/>
      <c r="AG4" s="6"/>
      <c r="AH4" s="6"/>
      <c r="AI4" s="6"/>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ht="20.25" customHeight="1" thickBot="1" x14ac:dyDescent="0.25">
      <c r="A5" s="14"/>
      <c r="B5" s="15"/>
      <c r="C5" s="16"/>
      <c r="D5" s="17"/>
      <c r="E5" s="17"/>
      <c r="F5" s="17"/>
      <c r="G5" s="17"/>
      <c r="H5" s="16"/>
      <c r="I5" s="17"/>
      <c r="J5" s="17"/>
      <c r="K5" s="17"/>
      <c r="L5" s="17"/>
      <c r="M5" s="17"/>
      <c r="N5" s="17"/>
      <c r="O5" s="16"/>
      <c r="P5" s="17"/>
      <c r="Q5" s="17"/>
      <c r="R5" s="17"/>
      <c r="S5" s="17"/>
      <c r="T5" s="16"/>
      <c r="U5" s="17"/>
      <c r="V5" s="17"/>
      <c r="W5" s="17"/>
      <c r="X5" s="17"/>
      <c r="Y5" s="19" t="s">
        <v>58</v>
      </c>
      <c r="Z5" s="19" t="s">
        <v>59</v>
      </c>
      <c r="AA5" s="19" t="s">
        <v>61</v>
      </c>
      <c r="AB5" s="19" t="s">
        <v>60</v>
      </c>
      <c r="AC5" s="19" t="s">
        <v>62</v>
      </c>
      <c r="AD5" s="19" t="s">
        <v>63</v>
      </c>
      <c r="AE5" s="19" t="s">
        <v>65</v>
      </c>
      <c r="AF5" s="19" t="s">
        <v>64</v>
      </c>
      <c r="AG5" s="17"/>
      <c r="AH5" s="17"/>
      <c r="AI5" s="1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x14ac:dyDescent="0.2">
      <c r="A6" s="86" t="str">
        <f>results!B3</f>
        <v>Madhav Kapadia</v>
      </c>
      <c r="B6" s="86" t="str">
        <f>results!A3</f>
        <v>AIRPORTELs</v>
      </c>
      <c r="C6" s="87">
        <f>results!C3</f>
        <v>2</v>
      </c>
      <c r="D6" s="87">
        <f>results!D3</f>
        <v>2</v>
      </c>
      <c r="E6" s="87">
        <f>results!E3</f>
        <v>1</v>
      </c>
      <c r="F6" s="87">
        <f>results!F3</f>
        <v>2</v>
      </c>
      <c r="G6" s="87">
        <f>results!G3</f>
        <v>2</v>
      </c>
      <c r="H6" s="87">
        <f>results!H3</f>
        <v>2</v>
      </c>
      <c r="I6" s="87">
        <f>results!I3</f>
        <v>3</v>
      </c>
      <c r="J6" s="87">
        <f>results!J3</f>
        <v>3</v>
      </c>
      <c r="K6" s="87">
        <f>results!K3</f>
        <v>2</v>
      </c>
      <c r="L6" s="87">
        <f>results!L3</f>
        <v>3</v>
      </c>
      <c r="M6" s="87">
        <f>results!M3</f>
        <v>3</v>
      </c>
      <c r="N6" s="87">
        <f>results!N3</f>
        <v>2</v>
      </c>
      <c r="O6" s="87">
        <f>results!O3</f>
        <v>2</v>
      </c>
      <c r="P6" s="87">
        <f>results!P3</f>
        <v>2</v>
      </c>
      <c r="Q6" s="87">
        <f>results!Q3</f>
        <v>3</v>
      </c>
      <c r="R6" s="87">
        <f>results!R3</f>
        <v>2</v>
      </c>
      <c r="S6" s="87">
        <f>results!S3</f>
        <v>3</v>
      </c>
      <c r="T6" s="87">
        <f>results!T3</f>
        <v>2</v>
      </c>
      <c r="U6" s="87">
        <f>results!U3</f>
        <v>2</v>
      </c>
      <c r="V6" s="87">
        <f>results!V3</f>
        <v>2</v>
      </c>
      <c r="W6" s="87">
        <f>results!W3</f>
        <v>3</v>
      </c>
      <c r="X6" s="87">
        <f>results!X3</f>
        <v>3</v>
      </c>
      <c r="Y6" s="20">
        <f>(C6*C$3+D6*D$3+E6*E$3+F6*F$3+G6*G$3)*$C$4</f>
        <v>0.55499999999999994</v>
      </c>
      <c r="Z6" s="20">
        <f>(H6*$H$3+I6*$I$3+J6*$J$3+K6*$K$3+L6*$L$3+M6*$M$3+N6*$N$3)*$H$4</f>
        <v>1</v>
      </c>
      <c r="AA6" s="21">
        <f>(O6*$O$3+P6*$P$3+Q6*$Q$3+R6*$R$3+S6*$S$3)*$O$4</f>
        <v>0.23500000000000001</v>
      </c>
      <c r="AB6" s="21">
        <f>(T6*$T$3+U6*$U$3+V6*$V$3+W6*$W$3+X6*$X$3)*$T$4</f>
        <v>0.48000000000000009</v>
      </c>
      <c r="AC6" s="20">
        <f>SUM(Y6:AB6)</f>
        <v>2.27</v>
      </c>
      <c r="AD6" s="20">
        <f>IF(AC6&gt;$AD$1,$AB$1,IF(AC6&gt;$AD$2,$AB$2,IF(AC6&gt;$AD$3,$AB$3,IF(AC6&gt;$AD$4,$AB$4,IF($AD$4&gt;AC6,1)))))</f>
        <v>2</v>
      </c>
      <c r="AE6" s="13">
        <f>0.7*AD6</f>
        <v>1.4</v>
      </c>
      <c r="AF6" s="13">
        <f>1.3*AD6</f>
        <v>2.6</v>
      </c>
      <c r="AG6" s="86" t="str">
        <f>results!AI3</f>
        <v>2018-03-20 01:32:08</v>
      </c>
      <c r="AH6" s="86" t="str">
        <f>results!AJ3</f>
        <v>2018-03-20 02:11:39</v>
      </c>
      <c r="AI6" s="86" t="str">
        <f>results!AK3</f>
        <v>34ada18d4b</v>
      </c>
    </row>
    <row r="7" spans="1:254" x14ac:dyDescent="0.2">
      <c r="A7" s="86" t="str">
        <f>results!B4</f>
        <v>Madhav Kapadia</v>
      </c>
      <c r="B7" s="86" t="str">
        <f>results!A4</f>
        <v>Superfan</v>
      </c>
      <c r="C7" s="87">
        <f>results!C4</f>
        <v>4</v>
      </c>
      <c r="D7" s="87">
        <f>results!D4</f>
        <v>4</v>
      </c>
      <c r="E7" s="87">
        <f>results!E4</f>
        <v>3</v>
      </c>
      <c r="F7" s="87">
        <f>results!F4</f>
        <v>3</v>
      </c>
      <c r="G7" s="87">
        <f>results!G4</f>
        <v>4</v>
      </c>
      <c r="H7" s="87">
        <f>results!H4</f>
        <v>4</v>
      </c>
      <c r="I7" s="87">
        <f>results!I4</f>
        <v>4</v>
      </c>
      <c r="J7" s="87">
        <f>results!J4</f>
        <v>3</v>
      </c>
      <c r="K7" s="87">
        <f>results!K4</f>
        <v>3</v>
      </c>
      <c r="L7" s="87">
        <f>results!L4</f>
        <v>3</v>
      </c>
      <c r="M7" s="87">
        <f>results!M4</f>
        <v>3</v>
      </c>
      <c r="N7" s="87">
        <f>results!N4</f>
        <v>4</v>
      </c>
      <c r="O7" s="87">
        <f>results!O4</f>
        <v>3</v>
      </c>
      <c r="P7" s="87">
        <f>results!P4</f>
        <v>3</v>
      </c>
      <c r="Q7" s="87">
        <f>results!Q4</f>
        <v>3</v>
      </c>
      <c r="R7" s="87">
        <f>results!R4</f>
        <v>3</v>
      </c>
      <c r="S7" s="87">
        <f>results!S4</f>
        <v>4</v>
      </c>
      <c r="T7" s="87">
        <f>results!T4</f>
        <v>4</v>
      </c>
      <c r="U7" s="87">
        <f>results!U4</f>
        <v>4</v>
      </c>
      <c r="V7" s="87">
        <f>results!V4</f>
        <v>3</v>
      </c>
      <c r="W7" s="87">
        <f>results!W4</f>
        <v>4</v>
      </c>
      <c r="X7" s="87">
        <f>results!X4</f>
        <v>4</v>
      </c>
      <c r="Y7" s="20">
        <f t="shared" ref="Y7:Y39" si="0">(C7*C$3+D7*D$3+E7*E$3+F7*F$3+G7*G$3)*$C$4</f>
        <v>1.1100000000000001</v>
      </c>
      <c r="Z7" s="20">
        <f t="shared" ref="Z7:Z39" si="1">(H7*$H$3+I7*$I$3+J7*$J$3+K7*$K$3+L7*$L$3+M7*$M$3+N7*$N$3)*$H$4</f>
        <v>1.42</v>
      </c>
      <c r="AA7" s="21">
        <f t="shared" ref="AA7:AA39" si="2">(O7*$O$3+P7*$P$3+Q7*$Q$3+R7*$R$3+S7*$S$3)*$O$4</f>
        <v>0.32000000000000006</v>
      </c>
      <c r="AB7" s="21">
        <f t="shared" ref="AB7:AB39" si="3">(T7*$T$3+U7*$U$3+V7*$V$3+W7*$W$3+X7*$X$3)*$T$4</f>
        <v>0.7400000000000001</v>
      </c>
      <c r="AC7" s="20">
        <f t="shared" ref="AC7:AC39" si="4">SUM(Y7:AB7)</f>
        <v>3.5900000000000007</v>
      </c>
      <c r="AD7" s="20">
        <f t="shared" ref="AD7:AD39" si="5">IF(AC7&gt;$AD$1,$AB$1,IF(AC7&gt;$AD$2,$AB$2,IF(AC7&gt;$AD$3,$AB$3,IF(AC7&gt;$AD$4,$AB$4,IF($AD$4&gt;AC7,1)))))</f>
        <v>5.5</v>
      </c>
      <c r="AE7" s="13">
        <f t="shared" ref="AE7:AE39" si="6">0.7*AD7</f>
        <v>3.8499999999999996</v>
      </c>
      <c r="AF7" s="13">
        <f t="shared" ref="AF7:AF39" si="7">1.3*AD7</f>
        <v>7.15</v>
      </c>
      <c r="AG7" s="86" t="str">
        <f>results!AI4</f>
        <v>2018-03-19 09:14:52</v>
      </c>
      <c r="AH7" s="86" t="str">
        <f>results!AJ4</f>
        <v>2018-03-19 09:46:31</v>
      </c>
      <c r="AI7" s="86" t="str">
        <f>results!AK4</f>
        <v>34ada18d4b</v>
      </c>
    </row>
    <row r="8" spans="1:254" x14ac:dyDescent="0.2">
      <c r="A8" s="86" t="str">
        <f>results!B5</f>
        <v>Madhav Kapadia</v>
      </c>
      <c r="B8" s="86" t="str">
        <f>results!A5</f>
        <v>Emotion Reader</v>
      </c>
      <c r="C8" s="87">
        <f>results!C5</f>
        <v>4</v>
      </c>
      <c r="D8" s="87">
        <f>results!D5</f>
        <v>3</v>
      </c>
      <c r="E8" s="87">
        <f>results!E5</f>
        <v>3</v>
      </c>
      <c r="F8" s="87">
        <f>results!F5</f>
        <v>3</v>
      </c>
      <c r="G8" s="87">
        <f>results!G5</f>
        <v>3</v>
      </c>
      <c r="H8" s="87">
        <f>results!H5</f>
        <v>4</v>
      </c>
      <c r="I8" s="87">
        <f>results!I5</f>
        <v>3</v>
      </c>
      <c r="J8" s="87">
        <f>results!J5</f>
        <v>4</v>
      </c>
      <c r="K8" s="87">
        <f>results!K5</f>
        <v>3</v>
      </c>
      <c r="L8" s="87">
        <f>results!L5</f>
        <v>3</v>
      </c>
      <c r="M8" s="87">
        <f>results!M5</f>
        <v>3</v>
      </c>
      <c r="N8" s="87">
        <f>results!N5</f>
        <v>3</v>
      </c>
      <c r="O8" s="87">
        <f>results!O5</f>
        <v>3</v>
      </c>
      <c r="P8" s="87">
        <f>results!P5</f>
        <v>3</v>
      </c>
      <c r="Q8" s="87">
        <f>results!Q5</f>
        <v>4</v>
      </c>
      <c r="R8" s="87">
        <f>results!R5</f>
        <v>3</v>
      </c>
      <c r="S8" s="87">
        <f>results!S5</f>
        <v>4</v>
      </c>
      <c r="T8" s="87">
        <f>results!T5</f>
        <v>4</v>
      </c>
      <c r="U8" s="87">
        <f>results!U5</f>
        <v>3</v>
      </c>
      <c r="V8" s="87">
        <f>results!V5</f>
        <v>3</v>
      </c>
      <c r="W8" s="87">
        <f>results!W5</f>
        <v>4</v>
      </c>
      <c r="X8" s="87">
        <f>results!X5</f>
        <v>3</v>
      </c>
      <c r="Y8" s="20">
        <f t="shared" si="0"/>
        <v>0.94499999999999995</v>
      </c>
      <c r="Z8" s="20">
        <f t="shared" si="1"/>
        <v>1.2800000000000002</v>
      </c>
      <c r="AA8" s="21">
        <f t="shared" si="2"/>
        <v>0.33499999999999996</v>
      </c>
      <c r="AB8" s="21">
        <f t="shared" si="3"/>
        <v>0.66</v>
      </c>
      <c r="AC8" s="20">
        <f t="shared" si="4"/>
        <v>3.22</v>
      </c>
      <c r="AD8" s="20">
        <f t="shared" si="5"/>
        <v>5.5</v>
      </c>
      <c r="AE8" s="13">
        <f t="shared" si="6"/>
        <v>3.8499999999999996</v>
      </c>
      <c r="AF8" s="13">
        <f t="shared" si="7"/>
        <v>7.15</v>
      </c>
      <c r="AG8" s="86" t="str">
        <f>results!AI5</f>
        <v>2018-03-20 08:45:16</v>
      </c>
      <c r="AH8" s="86" t="str">
        <f>results!AJ5</f>
        <v>2018-03-20 08:57:59</v>
      </c>
      <c r="AI8" s="86" t="str">
        <f>results!AK5</f>
        <v>34ada18d4b</v>
      </c>
    </row>
    <row r="9" spans="1:254" x14ac:dyDescent="0.2">
      <c r="A9" s="86" t="str">
        <f>results!B6</f>
        <v>Madhav Kapadia</v>
      </c>
      <c r="B9" s="86" t="str">
        <f>results!A6</f>
        <v>Limitless</v>
      </c>
      <c r="C9" s="87">
        <f>results!C6</f>
        <v>2</v>
      </c>
      <c r="D9" s="87">
        <f>results!D6</f>
        <v>2</v>
      </c>
      <c r="E9" s="87">
        <f>results!E6</f>
        <v>3</v>
      </c>
      <c r="F9" s="87">
        <f>results!F6</f>
        <v>3</v>
      </c>
      <c r="G9" s="87">
        <f>results!G6</f>
        <v>2</v>
      </c>
      <c r="H9" s="87">
        <f>results!H6</f>
        <v>3</v>
      </c>
      <c r="I9" s="87">
        <f>results!I6</f>
        <v>3</v>
      </c>
      <c r="J9" s="87">
        <f>results!J6</f>
        <v>4</v>
      </c>
      <c r="K9" s="87">
        <f>results!K6</f>
        <v>3</v>
      </c>
      <c r="L9" s="87">
        <f>results!L6</f>
        <v>3</v>
      </c>
      <c r="M9" s="87">
        <f>results!M6</f>
        <v>3</v>
      </c>
      <c r="N9" s="87">
        <f>results!N6</f>
        <v>3</v>
      </c>
      <c r="O9" s="87">
        <f>results!O6</f>
        <v>3</v>
      </c>
      <c r="P9" s="87">
        <f>results!P6</f>
        <v>3</v>
      </c>
      <c r="Q9" s="87">
        <f>results!Q6</f>
        <v>3</v>
      </c>
      <c r="R9" s="87">
        <f>results!R6</f>
        <v>3</v>
      </c>
      <c r="S9" s="87">
        <f>results!S6</f>
        <v>3</v>
      </c>
      <c r="T9" s="87">
        <f>results!T6</f>
        <v>3</v>
      </c>
      <c r="U9" s="87">
        <f>results!U6</f>
        <v>3</v>
      </c>
      <c r="V9" s="87">
        <f>results!V6</f>
        <v>2</v>
      </c>
      <c r="W9" s="87">
        <f>results!W6</f>
        <v>2</v>
      </c>
      <c r="X9" s="87">
        <f>results!X6</f>
        <v>2</v>
      </c>
      <c r="Y9" s="20">
        <f t="shared" si="0"/>
        <v>0.69</v>
      </c>
      <c r="Z9" s="20">
        <f t="shared" si="1"/>
        <v>1.2400000000000002</v>
      </c>
      <c r="AA9" s="21">
        <f t="shared" si="2"/>
        <v>0.30000000000000004</v>
      </c>
      <c r="AB9" s="21">
        <f t="shared" si="3"/>
        <v>0.45999999999999996</v>
      </c>
      <c r="AC9" s="20">
        <f t="shared" si="4"/>
        <v>2.6900000000000004</v>
      </c>
      <c r="AD9" s="20">
        <f t="shared" si="5"/>
        <v>4</v>
      </c>
      <c r="AE9" s="13">
        <f t="shared" si="6"/>
        <v>2.8</v>
      </c>
      <c r="AF9" s="13">
        <f t="shared" si="7"/>
        <v>5.2</v>
      </c>
      <c r="AG9" s="86" t="str">
        <f>results!AI6</f>
        <v>2018-03-20 04:48:59</v>
      </c>
      <c r="AH9" s="86" t="str">
        <f>results!AJ6</f>
        <v>2018-03-20 08:43:15</v>
      </c>
      <c r="AI9" s="86" t="str">
        <f>results!AK6</f>
        <v>34ada18d4b</v>
      </c>
    </row>
    <row r="10" spans="1:254" x14ac:dyDescent="0.2">
      <c r="A10" s="86" t="str">
        <f>results!B7</f>
        <v>Lindsay Cooper</v>
      </c>
      <c r="B10" s="86" t="str">
        <f>results!A7</f>
        <v>Juno Clinic</v>
      </c>
      <c r="C10" s="87">
        <f>results!C7</f>
        <v>3</v>
      </c>
      <c r="D10" s="87">
        <f>results!D7</f>
        <v>3</v>
      </c>
      <c r="E10" s="87">
        <f>results!E7</f>
        <v>3</v>
      </c>
      <c r="F10" s="87">
        <f>results!F7</f>
        <v>3</v>
      </c>
      <c r="G10" s="87">
        <f>results!G7</f>
        <v>3</v>
      </c>
      <c r="H10" s="87">
        <f>results!H7</f>
        <v>3</v>
      </c>
      <c r="I10" s="87">
        <f>results!I7</f>
        <v>3</v>
      </c>
      <c r="J10" s="87">
        <f>results!J7</f>
        <v>3</v>
      </c>
      <c r="K10" s="87">
        <f>results!K7</f>
        <v>3</v>
      </c>
      <c r="L10" s="87">
        <f>results!L7</f>
        <v>3</v>
      </c>
      <c r="M10" s="87">
        <f>results!M7</f>
        <v>3</v>
      </c>
      <c r="N10" s="87">
        <f>results!N7</f>
        <v>3</v>
      </c>
      <c r="O10" s="87">
        <f>results!O7</f>
        <v>3</v>
      </c>
      <c r="P10" s="87">
        <f>results!P7</f>
        <v>3</v>
      </c>
      <c r="Q10" s="87">
        <f>results!Q7</f>
        <v>3</v>
      </c>
      <c r="R10" s="87">
        <f>results!R7</f>
        <v>3</v>
      </c>
      <c r="S10" s="87">
        <f>results!S7</f>
        <v>3</v>
      </c>
      <c r="T10" s="87">
        <f>results!T7</f>
        <v>4</v>
      </c>
      <c r="U10" s="87">
        <f>results!U7</f>
        <v>4</v>
      </c>
      <c r="V10" s="87">
        <f>results!V7</f>
        <v>2</v>
      </c>
      <c r="W10" s="87">
        <f>results!W7</f>
        <v>3</v>
      </c>
      <c r="X10" s="87">
        <f>results!X7</f>
        <v>2</v>
      </c>
      <c r="Y10" s="20">
        <f t="shared" si="0"/>
        <v>0.89999999999999991</v>
      </c>
      <c r="Z10" s="20">
        <f t="shared" si="1"/>
        <v>1.2000000000000002</v>
      </c>
      <c r="AA10" s="21">
        <f t="shared" si="2"/>
        <v>0.30000000000000004</v>
      </c>
      <c r="AB10" s="21">
        <f t="shared" si="3"/>
        <v>0.54000000000000015</v>
      </c>
      <c r="AC10" s="20">
        <f t="shared" si="4"/>
        <v>2.9400000000000004</v>
      </c>
      <c r="AD10" s="20">
        <f t="shared" si="5"/>
        <v>4</v>
      </c>
      <c r="AE10" s="13">
        <f t="shared" si="6"/>
        <v>2.8</v>
      </c>
      <c r="AF10" s="13">
        <f t="shared" si="7"/>
        <v>5.2</v>
      </c>
      <c r="AG10" s="86" t="str">
        <f>results!AI7</f>
        <v>2018-03-16 09:25:55</v>
      </c>
      <c r="AH10" s="86" t="str">
        <f>results!AJ7</f>
        <v>2018-03-16 09:39:55</v>
      </c>
      <c r="AI10" s="86" t="str">
        <f>results!AK7</f>
        <v>e5c234667b</v>
      </c>
    </row>
    <row r="11" spans="1:254" x14ac:dyDescent="0.2">
      <c r="A11" s="86" t="str">
        <f>results!B8</f>
        <v>Lindsay Cooper</v>
      </c>
      <c r="B11" s="86" t="str">
        <f>results!A8</f>
        <v>University Living Accommodation Pvt Ltd</v>
      </c>
      <c r="C11" s="87">
        <f>results!C8</f>
        <v>3</v>
      </c>
      <c r="D11" s="87">
        <f>results!D8</f>
        <v>3</v>
      </c>
      <c r="E11" s="87">
        <f>results!E8</f>
        <v>3</v>
      </c>
      <c r="F11" s="87">
        <f>results!F8</f>
        <v>3</v>
      </c>
      <c r="G11" s="87">
        <f>results!G8</f>
        <v>3</v>
      </c>
      <c r="H11" s="87">
        <f>results!H8</f>
        <v>3</v>
      </c>
      <c r="I11" s="87">
        <f>results!I8</f>
        <v>3</v>
      </c>
      <c r="J11" s="87">
        <f>results!J8</f>
        <v>2</v>
      </c>
      <c r="K11" s="87">
        <f>results!K8</f>
        <v>2</v>
      </c>
      <c r="L11" s="87">
        <f>results!L8</f>
        <v>3</v>
      </c>
      <c r="M11" s="87">
        <f>results!M8</f>
        <v>3</v>
      </c>
      <c r="N11" s="87">
        <f>results!N8</f>
        <v>3</v>
      </c>
      <c r="O11" s="87">
        <f>results!O8</f>
        <v>3</v>
      </c>
      <c r="P11" s="87">
        <f>results!P8</f>
        <v>3</v>
      </c>
      <c r="Q11" s="87">
        <f>results!Q8</f>
        <v>3</v>
      </c>
      <c r="R11" s="87">
        <f>results!R8</f>
        <v>2</v>
      </c>
      <c r="S11" s="87">
        <f>results!S8</f>
        <v>3</v>
      </c>
      <c r="T11" s="87">
        <f>results!T8</f>
        <v>2</v>
      </c>
      <c r="U11" s="87">
        <f>results!U8</f>
        <v>3</v>
      </c>
      <c r="V11" s="87">
        <f>results!V8</f>
        <v>3</v>
      </c>
      <c r="W11" s="87">
        <f>results!W8</f>
        <v>2</v>
      </c>
      <c r="X11" s="87">
        <f>results!X8</f>
        <v>3</v>
      </c>
      <c r="Y11" s="20">
        <f t="shared" si="0"/>
        <v>0.89999999999999991</v>
      </c>
      <c r="Z11" s="20">
        <f t="shared" si="1"/>
        <v>1.1000000000000001</v>
      </c>
      <c r="AA11" s="21">
        <f t="shared" si="2"/>
        <v>0.27999999999999997</v>
      </c>
      <c r="AB11" s="21">
        <f t="shared" si="3"/>
        <v>0.54</v>
      </c>
      <c r="AC11" s="20">
        <f t="shared" si="4"/>
        <v>2.82</v>
      </c>
      <c r="AD11" s="20">
        <f t="shared" si="5"/>
        <v>4</v>
      </c>
      <c r="AE11" s="13">
        <f t="shared" si="6"/>
        <v>2.8</v>
      </c>
      <c r="AF11" s="13">
        <f t="shared" si="7"/>
        <v>5.2</v>
      </c>
      <c r="AG11" s="86" t="str">
        <f>results!AI8</f>
        <v>2018-03-15 08:55:21</v>
      </c>
      <c r="AH11" s="86" t="str">
        <f>results!AJ8</f>
        <v>2018-03-15 09:03:17</v>
      </c>
      <c r="AI11" s="86" t="str">
        <f>results!AK8</f>
        <v>e5c234667b</v>
      </c>
    </row>
    <row r="12" spans="1:254" x14ac:dyDescent="0.2">
      <c r="A12" s="86" t="str">
        <f>results!B9</f>
        <v>Lindsay Cooper</v>
      </c>
      <c r="B12" s="86" t="str">
        <f>results!A9</f>
        <v>Popular Chips</v>
      </c>
      <c r="C12" s="87">
        <f>results!C9</f>
        <v>2</v>
      </c>
      <c r="D12" s="87">
        <f>results!D9</f>
        <v>3</v>
      </c>
      <c r="E12" s="87">
        <f>results!E9</f>
        <v>3</v>
      </c>
      <c r="F12" s="87">
        <f>results!F9</f>
        <v>3</v>
      </c>
      <c r="G12" s="87">
        <f>results!G9</f>
        <v>3</v>
      </c>
      <c r="H12" s="87">
        <f>results!H9</f>
        <v>3</v>
      </c>
      <c r="I12" s="87">
        <f>results!I9</f>
        <v>3</v>
      </c>
      <c r="J12" s="87">
        <f>results!J9</f>
        <v>3</v>
      </c>
      <c r="K12" s="87">
        <f>results!K9</f>
        <v>2</v>
      </c>
      <c r="L12" s="87">
        <f>results!L9</f>
        <v>3</v>
      </c>
      <c r="M12" s="87">
        <f>results!M9</f>
        <v>3</v>
      </c>
      <c r="N12" s="87">
        <f>results!N9</f>
        <v>3</v>
      </c>
      <c r="O12" s="87">
        <f>results!O9</f>
        <v>3</v>
      </c>
      <c r="P12" s="87">
        <f>results!P9</f>
        <v>3</v>
      </c>
      <c r="Q12" s="87">
        <f>results!Q9</f>
        <v>3</v>
      </c>
      <c r="R12" s="87">
        <f>results!R9</f>
        <v>3</v>
      </c>
      <c r="S12" s="87">
        <f>results!S9</f>
        <v>3</v>
      </c>
      <c r="T12" s="87">
        <f>results!T9</f>
        <v>3</v>
      </c>
      <c r="U12" s="87">
        <f>results!U9</f>
        <v>4</v>
      </c>
      <c r="V12" s="87">
        <f>results!V9</f>
        <v>2</v>
      </c>
      <c r="W12" s="87">
        <f>results!W9</f>
        <v>3</v>
      </c>
      <c r="X12" s="87">
        <f>results!X9</f>
        <v>2</v>
      </c>
      <c r="Y12" s="20">
        <f t="shared" si="0"/>
        <v>0.85499999999999987</v>
      </c>
      <c r="Z12" s="20">
        <f t="shared" si="1"/>
        <v>1.1400000000000003</v>
      </c>
      <c r="AA12" s="21">
        <f t="shared" si="2"/>
        <v>0.30000000000000004</v>
      </c>
      <c r="AB12" s="21">
        <f t="shared" si="3"/>
        <v>0.5</v>
      </c>
      <c r="AC12" s="20">
        <f t="shared" si="4"/>
        <v>2.7949999999999999</v>
      </c>
      <c r="AD12" s="20">
        <f t="shared" si="5"/>
        <v>4</v>
      </c>
      <c r="AE12" s="13">
        <f t="shared" si="6"/>
        <v>2.8</v>
      </c>
      <c r="AF12" s="13">
        <f t="shared" si="7"/>
        <v>5.2</v>
      </c>
      <c r="AG12" s="86" t="str">
        <f>results!AI9</f>
        <v>2018-03-14 08:53:24</v>
      </c>
      <c r="AH12" s="86" t="str">
        <f>results!AJ9</f>
        <v>2018-03-14 09:05:25</v>
      </c>
      <c r="AI12" s="86" t="str">
        <f>results!AK9</f>
        <v>e5c234667b</v>
      </c>
    </row>
    <row r="13" spans="1:254" x14ac:dyDescent="0.2">
      <c r="A13" s="86" t="str">
        <f>results!B10</f>
        <v>Lindsay Cooper</v>
      </c>
      <c r="B13" s="86" t="str">
        <f>results!A10</f>
        <v>repup.co</v>
      </c>
      <c r="C13" s="87">
        <f>results!C10</f>
        <v>3</v>
      </c>
      <c r="D13" s="87">
        <f>results!D10</f>
        <v>3</v>
      </c>
      <c r="E13" s="87">
        <f>results!E10</f>
        <v>3</v>
      </c>
      <c r="F13" s="87">
        <f>results!F10</f>
        <v>3</v>
      </c>
      <c r="G13" s="87">
        <f>results!G10</f>
        <v>3</v>
      </c>
      <c r="H13" s="87">
        <f>results!H10</f>
        <v>3</v>
      </c>
      <c r="I13" s="87">
        <f>results!I10</f>
        <v>3</v>
      </c>
      <c r="J13" s="87">
        <f>results!J10</f>
        <v>3</v>
      </c>
      <c r="K13" s="87">
        <f>results!K10</f>
        <v>2</v>
      </c>
      <c r="L13" s="87">
        <f>results!L10</f>
        <v>2</v>
      </c>
      <c r="M13" s="87">
        <f>results!M10</f>
        <v>2</v>
      </c>
      <c r="N13" s="87">
        <f>results!N10</f>
        <v>3</v>
      </c>
      <c r="O13" s="87">
        <f>results!O10</f>
        <v>4</v>
      </c>
      <c r="P13" s="87">
        <f>results!P10</f>
        <v>4</v>
      </c>
      <c r="Q13" s="87">
        <f>results!Q10</f>
        <v>4</v>
      </c>
      <c r="R13" s="87">
        <f>results!R10</f>
        <v>3</v>
      </c>
      <c r="S13" s="87">
        <f>results!S10</f>
        <v>3</v>
      </c>
      <c r="T13" s="87">
        <f>results!T10</f>
        <v>4</v>
      </c>
      <c r="U13" s="87">
        <f>results!U10</f>
        <v>4</v>
      </c>
      <c r="V13" s="87">
        <f>results!V10</f>
        <v>2</v>
      </c>
      <c r="W13" s="87">
        <f>results!W10</f>
        <v>3</v>
      </c>
      <c r="X13" s="87">
        <f>results!X10</f>
        <v>2</v>
      </c>
      <c r="Y13" s="20">
        <f t="shared" si="0"/>
        <v>0.89999999999999991</v>
      </c>
      <c r="Z13" s="20">
        <f t="shared" si="1"/>
        <v>1.0600000000000003</v>
      </c>
      <c r="AA13" s="21">
        <f t="shared" si="2"/>
        <v>0.36000000000000004</v>
      </c>
      <c r="AB13" s="21">
        <f t="shared" si="3"/>
        <v>0.54000000000000015</v>
      </c>
      <c r="AC13" s="20">
        <f t="shared" si="4"/>
        <v>2.8600000000000003</v>
      </c>
      <c r="AD13" s="20">
        <f t="shared" si="5"/>
        <v>4</v>
      </c>
      <c r="AE13" s="13">
        <f t="shared" si="6"/>
        <v>2.8</v>
      </c>
      <c r="AF13" s="13">
        <f t="shared" si="7"/>
        <v>5.2</v>
      </c>
      <c r="AG13" s="86" t="str">
        <f>results!AI10</f>
        <v>2018-03-13 08:52:38</v>
      </c>
      <c r="AH13" s="86" t="str">
        <f>results!AJ10</f>
        <v>2018-03-13 09:04:41</v>
      </c>
      <c r="AI13" s="86" t="str">
        <f>results!AK10</f>
        <v>e5c234667b</v>
      </c>
    </row>
    <row r="14" spans="1:254" x14ac:dyDescent="0.2">
      <c r="A14" s="86" t="str">
        <f>results!B11</f>
        <v>Steve Davies</v>
      </c>
      <c r="B14" s="86" t="str">
        <f>results!A11</f>
        <v>Limitless</v>
      </c>
      <c r="C14" s="87">
        <f>results!C11</f>
        <v>3</v>
      </c>
      <c r="D14" s="87">
        <f>results!D11</f>
        <v>4</v>
      </c>
      <c r="E14" s="87">
        <f>results!E11</f>
        <v>4</v>
      </c>
      <c r="F14" s="87">
        <f>results!F11</f>
        <v>3</v>
      </c>
      <c r="G14" s="87">
        <f>results!G11</f>
        <v>3</v>
      </c>
      <c r="H14" s="87">
        <f>results!H11</f>
        <v>3</v>
      </c>
      <c r="I14" s="87">
        <f>results!I11</f>
        <v>4</v>
      </c>
      <c r="J14" s="87">
        <f>results!J11</f>
        <v>3</v>
      </c>
      <c r="K14" s="87">
        <f>results!K11</f>
        <v>4</v>
      </c>
      <c r="L14" s="87">
        <f>results!L11</f>
        <v>4</v>
      </c>
      <c r="M14" s="87">
        <f>results!M11</f>
        <v>4</v>
      </c>
      <c r="N14" s="87">
        <f>results!N11</f>
        <v>4</v>
      </c>
      <c r="O14" s="87">
        <f>results!O11</f>
        <v>2</v>
      </c>
      <c r="P14" s="87">
        <f>results!P11</f>
        <v>4</v>
      </c>
      <c r="Q14" s="87">
        <f>results!Q11</f>
        <v>4</v>
      </c>
      <c r="R14" s="87">
        <f>results!R11</f>
        <v>2</v>
      </c>
      <c r="S14" s="87">
        <f>results!S11</f>
        <v>3</v>
      </c>
      <c r="T14" s="87">
        <f>results!T11</f>
        <v>2</v>
      </c>
      <c r="U14" s="87">
        <f>results!U11</f>
        <v>2</v>
      </c>
      <c r="V14" s="87">
        <f>results!V11</f>
        <v>3</v>
      </c>
      <c r="W14" s="87">
        <f>results!W11</f>
        <v>3</v>
      </c>
      <c r="X14" s="87">
        <f>results!X11</f>
        <v>3</v>
      </c>
      <c r="Y14" s="20">
        <f t="shared" si="0"/>
        <v>1.0349999999999999</v>
      </c>
      <c r="Z14" s="20">
        <f t="shared" si="1"/>
        <v>1.52</v>
      </c>
      <c r="AA14" s="21">
        <f t="shared" si="2"/>
        <v>0.31000000000000005</v>
      </c>
      <c r="AB14" s="21">
        <f t="shared" si="3"/>
        <v>0.54</v>
      </c>
      <c r="AC14" s="20">
        <f t="shared" si="4"/>
        <v>3.4049999999999998</v>
      </c>
      <c r="AD14" s="20">
        <f t="shared" si="5"/>
        <v>5.5</v>
      </c>
      <c r="AE14" s="13">
        <f t="shared" si="6"/>
        <v>3.8499999999999996</v>
      </c>
      <c r="AF14" s="13">
        <f t="shared" si="7"/>
        <v>7.15</v>
      </c>
      <c r="AG14" s="86" t="str">
        <f>results!AI11</f>
        <v>2018-03-15 00:00:15</v>
      </c>
      <c r="AH14" s="86" t="str">
        <f>results!AJ11</f>
        <v>2018-03-15 01:38:19</v>
      </c>
      <c r="AI14" s="86" t="str">
        <f>results!AK11</f>
        <v>68706ec7eb</v>
      </c>
    </row>
    <row r="15" spans="1:254" x14ac:dyDescent="0.2">
      <c r="A15" s="86" t="str">
        <f>results!B12</f>
        <v>Steve Davies</v>
      </c>
      <c r="B15" s="86" t="str">
        <f>results!A12</f>
        <v>Go Plus</v>
      </c>
      <c r="C15" s="87">
        <f>results!C12</f>
        <v>2</v>
      </c>
      <c r="D15" s="87">
        <f>results!D12</f>
        <v>3</v>
      </c>
      <c r="E15" s="87">
        <f>results!E12</f>
        <v>2</v>
      </c>
      <c r="F15" s="87">
        <f>results!F12</f>
        <v>2</v>
      </c>
      <c r="G15" s="87">
        <f>results!G12</f>
        <v>2</v>
      </c>
      <c r="H15" s="87">
        <f>results!H12</f>
        <v>3</v>
      </c>
      <c r="I15" s="87">
        <f>results!I12</f>
        <v>3</v>
      </c>
      <c r="J15" s="87">
        <f>results!J12</f>
        <v>4</v>
      </c>
      <c r="K15" s="87">
        <f>results!K12</f>
        <v>3</v>
      </c>
      <c r="L15" s="87">
        <f>results!L12</f>
        <v>3</v>
      </c>
      <c r="M15" s="87">
        <f>results!M12</f>
        <v>3</v>
      </c>
      <c r="N15" s="87">
        <f>results!N12</f>
        <v>2</v>
      </c>
      <c r="O15" s="87">
        <f>results!O12</f>
        <v>2</v>
      </c>
      <c r="P15" s="87">
        <f>results!P12</f>
        <v>2</v>
      </c>
      <c r="Q15" s="87">
        <f>results!Q12</f>
        <v>3</v>
      </c>
      <c r="R15" s="87">
        <f>results!R12</f>
        <v>3</v>
      </c>
      <c r="S15" s="87">
        <f>results!S12</f>
        <v>3</v>
      </c>
      <c r="T15" s="87">
        <f>results!T12</f>
        <v>3</v>
      </c>
      <c r="U15" s="87">
        <f>results!U12</f>
        <v>3</v>
      </c>
      <c r="V15" s="87">
        <f>results!V12</f>
        <v>1</v>
      </c>
      <c r="W15" s="87">
        <f>results!W12</f>
        <v>4</v>
      </c>
      <c r="X15" s="87">
        <f>results!X12</f>
        <v>3</v>
      </c>
      <c r="Y15" s="20">
        <f t="shared" si="0"/>
        <v>0.69</v>
      </c>
      <c r="Z15" s="20">
        <f t="shared" si="1"/>
        <v>1.1400000000000003</v>
      </c>
      <c r="AA15" s="21">
        <f t="shared" si="2"/>
        <v>0.255</v>
      </c>
      <c r="AB15" s="21">
        <f t="shared" si="3"/>
        <v>0.5</v>
      </c>
      <c r="AC15" s="20">
        <f t="shared" si="4"/>
        <v>2.5850000000000004</v>
      </c>
      <c r="AD15" s="20">
        <f t="shared" si="5"/>
        <v>4</v>
      </c>
      <c r="AE15" s="13">
        <f t="shared" si="6"/>
        <v>2.8</v>
      </c>
      <c r="AF15" s="13">
        <f t="shared" si="7"/>
        <v>5.2</v>
      </c>
      <c r="AG15" s="86" t="str">
        <f>results!AI12</f>
        <v>2018-03-14 08:59:12</v>
      </c>
      <c r="AH15" s="86" t="str">
        <f>results!AJ12</f>
        <v>2018-03-14 09:52:29</v>
      </c>
      <c r="AI15" s="86" t="str">
        <f>results!AK12</f>
        <v>68706ec7eb</v>
      </c>
    </row>
    <row r="16" spans="1:254" x14ac:dyDescent="0.2">
      <c r="A16" s="86" t="str">
        <f>results!B13</f>
        <v>Steve Davies</v>
      </c>
      <c r="B16" s="86" t="str">
        <f>results!A13</f>
        <v>Singapore E-Business Pte Ltd</v>
      </c>
      <c r="C16" s="87">
        <f>results!C13</f>
        <v>4</v>
      </c>
      <c r="D16" s="87">
        <f>results!D13</f>
        <v>4</v>
      </c>
      <c r="E16" s="87">
        <f>results!E13</f>
        <v>4</v>
      </c>
      <c r="F16" s="87">
        <f>results!F13</f>
        <v>4</v>
      </c>
      <c r="G16" s="87">
        <f>results!G13</f>
        <v>4</v>
      </c>
      <c r="H16" s="87">
        <f>results!H13</f>
        <v>4</v>
      </c>
      <c r="I16" s="87">
        <f>results!I13</f>
        <v>4</v>
      </c>
      <c r="J16" s="87">
        <f>results!J13</f>
        <v>4</v>
      </c>
      <c r="K16" s="87">
        <f>results!K13</f>
        <v>2</v>
      </c>
      <c r="L16" s="87">
        <f>results!L13</f>
        <v>4</v>
      </c>
      <c r="M16" s="87">
        <f>results!M13</f>
        <v>4</v>
      </c>
      <c r="N16" s="87">
        <f>results!N13</f>
        <v>4</v>
      </c>
      <c r="O16" s="87">
        <f>results!O13</f>
        <v>4</v>
      </c>
      <c r="P16" s="87">
        <f>results!P13</f>
        <v>3</v>
      </c>
      <c r="Q16" s="87">
        <f>results!Q13</f>
        <v>4</v>
      </c>
      <c r="R16" s="87">
        <f>results!R13</f>
        <v>2</v>
      </c>
      <c r="S16" s="87">
        <f>results!S13</f>
        <v>4</v>
      </c>
      <c r="T16" s="87">
        <f>results!T13</f>
        <v>4</v>
      </c>
      <c r="U16" s="87">
        <f>results!U13</f>
        <v>4</v>
      </c>
      <c r="V16" s="87">
        <f>results!V13</f>
        <v>3</v>
      </c>
      <c r="W16" s="87">
        <f>results!W13</f>
        <v>4</v>
      </c>
      <c r="X16" s="87">
        <f>results!X13</f>
        <v>3</v>
      </c>
      <c r="Y16" s="20">
        <f t="shared" si="0"/>
        <v>1.2</v>
      </c>
      <c r="Z16" s="20">
        <f t="shared" si="1"/>
        <v>1.4800000000000002</v>
      </c>
      <c r="AA16" s="21">
        <f t="shared" si="2"/>
        <v>0.33</v>
      </c>
      <c r="AB16" s="21">
        <f t="shared" si="3"/>
        <v>0.68</v>
      </c>
      <c r="AC16" s="20">
        <f t="shared" si="4"/>
        <v>3.6900000000000004</v>
      </c>
      <c r="AD16" s="20">
        <f t="shared" si="5"/>
        <v>5.5</v>
      </c>
      <c r="AE16" s="13">
        <f t="shared" si="6"/>
        <v>3.8499999999999996</v>
      </c>
      <c r="AF16" s="13">
        <f t="shared" si="7"/>
        <v>7.15</v>
      </c>
      <c r="AG16" s="86" t="str">
        <f>results!AI13</f>
        <v>2018-03-09 07:00:11</v>
      </c>
      <c r="AH16" s="86" t="str">
        <f>results!AJ13</f>
        <v>2018-03-09 07:31:07</v>
      </c>
      <c r="AI16" s="86" t="str">
        <f>results!AK13</f>
        <v>68706ec7eb</v>
      </c>
    </row>
    <row r="17" spans="1:35" x14ac:dyDescent="0.2">
      <c r="A17" s="86" t="str">
        <f>results!B14</f>
        <v>Steve Davies</v>
      </c>
      <c r="B17" s="86" t="str">
        <f>results!A14</f>
        <v>University Living Accommodation Pvt Ltd</v>
      </c>
      <c r="C17" s="87">
        <f>results!C14</f>
        <v>2</v>
      </c>
      <c r="D17" s="87">
        <f>results!D14</f>
        <v>3</v>
      </c>
      <c r="E17" s="87">
        <f>results!E14</f>
        <v>3</v>
      </c>
      <c r="F17" s="87">
        <f>results!F14</f>
        <v>3</v>
      </c>
      <c r="G17" s="87">
        <f>results!G14</f>
        <v>3</v>
      </c>
      <c r="H17" s="87">
        <f>results!H14</f>
        <v>2</v>
      </c>
      <c r="I17" s="87">
        <f>results!I14</f>
        <v>4</v>
      </c>
      <c r="J17" s="87">
        <f>results!J14</f>
        <v>3</v>
      </c>
      <c r="K17" s="87">
        <f>results!K14</f>
        <v>3</v>
      </c>
      <c r="L17" s="87">
        <f>results!L14</f>
        <v>2</v>
      </c>
      <c r="M17" s="87">
        <f>results!M14</f>
        <v>3</v>
      </c>
      <c r="N17" s="87">
        <f>results!N14</f>
        <v>3</v>
      </c>
      <c r="O17" s="87">
        <f>results!O14</f>
        <v>4</v>
      </c>
      <c r="P17" s="87">
        <f>results!P14</f>
        <v>4</v>
      </c>
      <c r="Q17" s="87">
        <f>results!Q14</f>
        <v>4</v>
      </c>
      <c r="R17" s="87">
        <f>results!R14</f>
        <v>2</v>
      </c>
      <c r="S17" s="87">
        <f>results!S14</f>
        <v>4</v>
      </c>
      <c r="T17" s="87">
        <f>results!T14</f>
        <v>2</v>
      </c>
      <c r="U17" s="87">
        <f>results!U14</f>
        <v>2</v>
      </c>
      <c r="V17" s="87">
        <f>results!V14</f>
        <v>4</v>
      </c>
      <c r="W17" s="87">
        <f>results!W14</f>
        <v>4</v>
      </c>
      <c r="X17" s="87">
        <f>results!X14</f>
        <v>2</v>
      </c>
      <c r="Y17" s="20">
        <f t="shared" si="0"/>
        <v>0.85499999999999987</v>
      </c>
      <c r="Z17" s="20">
        <f t="shared" si="1"/>
        <v>1.2000000000000002</v>
      </c>
      <c r="AA17" s="21">
        <f t="shared" si="2"/>
        <v>0.36</v>
      </c>
      <c r="AB17" s="21">
        <f t="shared" si="3"/>
        <v>0.56000000000000005</v>
      </c>
      <c r="AC17" s="20">
        <f t="shared" si="4"/>
        <v>2.9750000000000001</v>
      </c>
      <c r="AD17" s="20">
        <f t="shared" si="5"/>
        <v>4</v>
      </c>
      <c r="AE17" s="13">
        <f t="shared" si="6"/>
        <v>2.8</v>
      </c>
      <c r="AF17" s="13">
        <f t="shared" si="7"/>
        <v>5.2</v>
      </c>
      <c r="AG17" s="86" t="str">
        <f>results!AI14</f>
        <v>2018-03-06 06:53:29</v>
      </c>
      <c r="AH17" s="86" t="str">
        <f>results!AJ14</f>
        <v>2018-03-06 07:41:49</v>
      </c>
      <c r="AI17" s="86" t="str">
        <f>results!AK14</f>
        <v>68706ec7eb</v>
      </c>
    </row>
    <row r="18" spans="1:35" x14ac:dyDescent="0.2">
      <c r="A18" s="86" t="str">
        <f>results!B15</f>
        <v>Jeffrey Nah</v>
      </c>
      <c r="B18" s="86" t="str">
        <f>results!A15</f>
        <v>repup.co</v>
      </c>
      <c r="C18" s="87">
        <f>results!C15</f>
        <v>3</v>
      </c>
      <c r="D18" s="87">
        <f>results!D15</f>
        <v>3</v>
      </c>
      <c r="E18" s="87">
        <f>results!E15</f>
        <v>3</v>
      </c>
      <c r="F18" s="87">
        <f>results!F15</f>
        <v>2</v>
      </c>
      <c r="G18" s="87">
        <f>results!G15</f>
        <v>2</v>
      </c>
      <c r="H18" s="87">
        <f>results!H15</f>
        <v>3</v>
      </c>
      <c r="I18" s="87">
        <f>results!I15</f>
        <v>3</v>
      </c>
      <c r="J18" s="87">
        <f>results!J15</f>
        <v>2</v>
      </c>
      <c r="K18" s="87">
        <f>results!K15</f>
        <v>2</v>
      </c>
      <c r="L18" s="87">
        <f>results!L15</f>
        <v>2</v>
      </c>
      <c r="M18" s="87">
        <f>results!M15</f>
        <v>2</v>
      </c>
      <c r="N18" s="87">
        <f>results!N15</f>
        <v>3</v>
      </c>
      <c r="O18" s="87">
        <f>results!O15</f>
        <v>3</v>
      </c>
      <c r="P18" s="87">
        <f>results!P15</f>
        <v>2</v>
      </c>
      <c r="Q18" s="87">
        <f>results!Q15</f>
        <v>2</v>
      </c>
      <c r="R18" s="87">
        <f>results!R15</f>
        <v>1</v>
      </c>
      <c r="S18" s="87">
        <f>results!S15</f>
        <v>2</v>
      </c>
      <c r="T18" s="87">
        <f>results!T15</f>
        <v>4</v>
      </c>
      <c r="U18" s="87">
        <f>results!U15</f>
        <v>3</v>
      </c>
      <c r="V18" s="87">
        <f>results!V15</f>
        <v>2</v>
      </c>
      <c r="W18" s="87">
        <f>results!W15</f>
        <v>2</v>
      </c>
      <c r="X18" s="87">
        <f>results!X15</f>
        <v>2</v>
      </c>
      <c r="Y18" s="20">
        <f t="shared" si="0"/>
        <v>0.77999999999999992</v>
      </c>
      <c r="Z18" s="20">
        <f t="shared" si="1"/>
        <v>1.02</v>
      </c>
      <c r="AA18" s="21">
        <f t="shared" si="2"/>
        <v>0.19499999999999998</v>
      </c>
      <c r="AB18" s="21">
        <f t="shared" si="3"/>
        <v>0.5</v>
      </c>
      <c r="AC18" s="20">
        <f t="shared" si="4"/>
        <v>2.4950000000000001</v>
      </c>
      <c r="AD18" s="20">
        <f t="shared" si="5"/>
        <v>2</v>
      </c>
      <c r="AE18" s="13">
        <f t="shared" si="6"/>
        <v>1.4</v>
      </c>
      <c r="AF18" s="13">
        <f t="shared" si="7"/>
        <v>2.6</v>
      </c>
      <c r="AG18" s="86" t="str">
        <f>results!AI15</f>
        <v>2018-03-14 04:23:35</v>
      </c>
      <c r="AH18" s="86" t="str">
        <f>results!AJ15</f>
        <v>2018-03-14 04:29:23</v>
      </c>
      <c r="AI18" s="86" t="str">
        <f>results!AK15</f>
        <v>6f557f331d</v>
      </c>
    </row>
    <row r="19" spans="1:35" x14ac:dyDescent="0.2">
      <c r="A19" s="86" t="str">
        <f>results!B16</f>
        <v>Jeffrey Nah</v>
      </c>
      <c r="B19" s="86" t="str">
        <f>results!A16</f>
        <v>Got It</v>
      </c>
      <c r="C19" s="87">
        <f>results!C16</f>
        <v>2</v>
      </c>
      <c r="D19" s="87">
        <f>results!D16</f>
        <v>2</v>
      </c>
      <c r="E19" s="87">
        <f>results!E16</f>
        <v>2</v>
      </c>
      <c r="F19" s="87">
        <f>results!F16</f>
        <v>2</v>
      </c>
      <c r="G19" s="87">
        <f>results!G16</f>
        <v>3</v>
      </c>
      <c r="H19" s="87">
        <f>results!H16</f>
        <v>3</v>
      </c>
      <c r="I19" s="87">
        <f>results!I16</f>
        <v>3</v>
      </c>
      <c r="J19" s="87">
        <f>results!J16</f>
        <v>3</v>
      </c>
      <c r="K19" s="87">
        <f>results!K16</f>
        <v>2</v>
      </c>
      <c r="L19" s="87">
        <f>results!L16</f>
        <v>3</v>
      </c>
      <c r="M19" s="87">
        <f>results!M16</f>
        <v>2</v>
      </c>
      <c r="N19" s="87">
        <f>results!N16</f>
        <v>2</v>
      </c>
      <c r="O19" s="87">
        <f>results!O16</f>
        <v>3</v>
      </c>
      <c r="P19" s="87">
        <f>results!P16</f>
        <v>2</v>
      </c>
      <c r="Q19" s="87">
        <f>results!Q16</f>
        <v>3</v>
      </c>
      <c r="R19" s="87">
        <f>results!R16</f>
        <v>2</v>
      </c>
      <c r="S19" s="87">
        <f>results!S16</f>
        <v>2</v>
      </c>
      <c r="T19" s="87">
        <f>results!T16</f>
        <v>3</v>
      </c>
      <c r="U19" s="87">
        <f>results!U16</f>
        <v>3</v>
      </c>
      <c r="V19" s="87">
        <f>results!V16</f>
        <v>1</v>
      </c>
      <c r="W19" s="87">
        <f>results!W16</f>
        <v>2</v>
      </c>
      <c r="X19" s="87">
        <f>results!X16</f>
        <v>4</v>
      </c>
      <c r="Y19" s="20">
        <f t="shared" si="0"/>
        <v>0.67499999999999993</v>
      </c>
      <c r="Z19" s="20">
        <f t="shared" si="1"/>
        <v>1.0000000000000002</v>
      </c>
      <c r="AA19" s="21">
        <f t="shared" si="2"/>
        <v>0.22999999999999998</v>
      </c>
      <c r="AB19" s="21">
        <f t="shared" si="3"/>
        <v>0.52</v>
      </c>
      <c r="AC19" s="20">
        <f t="shared" si="4"/>
        <v>2.4250000000000003</v>
      </c>
      <c r="AD19" s="20">
        <f t="shared" si="5"/>
        <v>2</v>
      </c>
      <c r="AE19" s="13">
        <f t="shared" si="6"/>
        <v>1.4</v>
      </c>
      <c r="AF19" s="13">
        <f t="shared" si="7"/>
        <v>2.6</v>
      </c>
      <c r="AG19" s="86" t="str">
        <f>results!AI16</f>
        <v>2018-03-14 04:17:15</v>
      </c>
      <c r="AH19" s="86" t="str">
        <f>results!AJ16</f>
        <v>2018-03-14 04:22:46</v>
      </c>
      <c r="AI19" s="86" t="str">
        <f>results!AK16</f>
        <v>6f557f331d</v>
      </c>
    </row>
    <row r="20" spans="1:35" x14ac:dyDescent="0.2">
      <c r="A20" s="86" t="str">
        <f>results!B17</f>
        <v>Jeffrey Nah</v>
      </c>
      <c r="B20" s="86" t="str">
        <f>results!A17</f>
        <v>FitThree</v>
      </c>
      <c r="C20" s="87">
        <f>results!C17</f>
        <v>2</v>
      </c>
      <c r="D20" s="87">
        <f>results!D17</f>
        <v>2</v>
      </c>
      <c r="E20" s="87">
        <f>results!E17</f>
        <v>2</v>
      </c>
      <c r="F20" s="87">
        <f>results!F17</f>
        <v>2</v>
      </c>
      <c r="G20" s="87">
        <f>results!G17</f>
        <v>3</v>
      </c>
      <c r="H20" s="87">
        <f>results!H17</f>
        <v>2</v>
      </c>
      <c r="I20" s="87">
        <f>results!I17</f>
        <v>2</v>
      </c>
      <c r="J20" s="87">
        <f>results!J17</f>
        <v>2</v>
      </c>
      <c r="K20" s="87">
        <f>results!K17</f>
        <v>2</v>
      </c>
      <c r="L20" s="87">
        <f>results!L17</f>
        <v>2</v>
      </c>
      <c r="M20" s="87">
        <f>results!M17</f>
        <v>2</v>
      </c>
      <c r="N20" s="87">
        <f>results!N17</f>
        <v>2</v>
      </c>
      <c r="O20" s="87">
        <f>results!O17</f>
        <v>2</v>
      </c>
      <c r="P20" s="87">
        <f>results!P17</f>
        <v>2</v>
      </c>
      <c r="Q20" s="87">
        <f>results!Q17</f>
        <v>2</v>
      </c>
      <c r="R20" s="87">
        <f>results!R17</f>
        <v>1</v>
      </c>
      <c r="S20" s="87">
        <f>results!S17</f>
        <v>3</v>
      </c>
      <c r="T20" s="87">
        <f>results!T17</f>
        <v>2</v>
      </c>
      <c r="U20" s="87">
        <f>results!U17</f>
        <v>2</v>
      </c>
      <c r="V20" s="87">
        <f>results!V17</f>
        <v>2</v>
      </c>
      <c r="W20" s="87">
        <f>results!W17</f>
        <v>2</v>
      </c>
      <c r="X20" s="87">
        <f>results!X17</f>
        <v>1</v>
      </c>
      <c r="Y20" s="20">
        <f t="shared" si="0"/>
        <v>0.67499999999999993</v>
      </c>
      <c r="Z20" s="20">
        <f t="shared" si="1"/>
        <v>0.8</v>
      </c>
      <c r="AA20" s="21">
        <f t="shared" si="2"/>
        <v>0.2</v>
      </c>
      <c r="AB20" s="21">
        <f t="shared" si="3"/>
        <v>0.34000000000000008</v>
      </c>
      <c r="AC20" s="20">
        <f t="shared" si="4"/>
        <v>2.0150000000000001</v>
      </c>
      <c r="AD20" s="20">
        <f t="shared" si="5"/>
        <v>2</v>
      </c>
      <c r="AE20" s="13">
        <f t="shared" si="6"/>
        <v>1.4</v>
      </c>
      <c r="AF20" s="13">
        <f t="shared" si="7"/>
        <v>2.6</v>
      </c>
      <c r="AG20" s="86" t="str">
        <f>results!AI17</f>
        <v>2018-03-14 04:07:42</v>
      </c>
      <c r="AH20" s="86" t="str">
        <f>results!AJ17</f>
        <v>2018-03-14 04:16:04</v>
      </c>
      <c r="AI20" s="86" t="str">
        <f>results!AK17</f>
        <v>6f557f331d</v>
      </c>
    </row>
    <row r="21" spans="1:35" x14ac:dyDescent="0.2">
      <c r="A21" s="86" t="str">
        <f>results!B18</f>
        <v>Jeffrey Nah</v>
      </c>
      <c r="B21" s="86" t="str">
        <f>results!A18</f>
        <v>Popular Chips</v>
      </c>
      <c r="C21" s="87">
        <f>results!C18</f>
        <v>3</v>
      </c>
      <c r="D21" s="87">
        <f>results!D18</f>
        <v>3</v>
      </c>
      <c r="E21" s="87">
        <f>results!E18</f>
        <v>2</v>
      </c>
      <c r="F21" s="87">
        <f>results!F18</f>
        <v>2</v>
      </c>
      <c r="G21" s="87">
        <f>results!G18</f>
        <v>2</v>
      </c>
      <c r="H21" s="87">
        <f>results!H18</f>
        <v>2</v>
      </c>
      <c r="I21" s="87">
        <f>results!I18</f>
        <v>3</v>
      </c>
      <c r="J21" s="87">
        <f>results!J18</f>
        <v>2</v>
      </c>
      <c r="K21" s="87">
        <f>results!K18</f>
        <v>3</v>
      </c>
      <c r="L21" s="87">
        <f>results!L18</f>
        <v>1</v>
      </c>
      <c r="M21" s="87">
        <f>results!M18</f>
        <v>1</v>
      </c>
      <c r="N21" s="87">
        <f>results!N18</f>
        <v>2</v>
      </c>
      <c r="O21" s="87">
        <f>results!O18</f>
        <v>2</v>
      </c>
      <c r="P21" s="87">
        <f>results!P18</f>
        <v>2</v>
      </c>
      <c r="Q21" s="87">
        <f>results!Q18</f>
        <v>2</v>
      </c>
      <c r="R21" s="87">
        <f>results!R18</f>
        <v>1</v>
      </c>
      <c r="S21" s="87">
        <f>results!S18</f>
        <v>3</v>
      </c>
      <c r="T21" s="87">
        <f>results!T18</f>
        <v>4</v>
      </c>
      <c r="U21" s="87">
        <f>results!U18</f>
        <v>4</v>
      </c>
      <c r="V21" s="87">
        <f>results!V18</f>
        <v>1</v>
      </c>
      <c r="W21" s="87">
        <f>results!W18</f>
        <v>4</v>
      </c>
      <c r="X21" s="87">
        <f>results!X18</f>
        <v>2</v>
      </c>
      <c r="Y21" s="20">
        <f t="shared" si="0"/>
        <v>0.73499999999999999</v>
      </c>
      <c r="Z21" s="20">
        <f t="shared" si="1"/>
        <v>0.86000000000000021</v>
      </c>
      <c r="AA21" s="21">
        <f t="shared" si="2"/>
        <v>0.2</v>
      </c>
      <c r="AB21" s="21">
        <f t="shared" si="3"/>
        <v>0.50000000000000011</v>
      </c>
      <c r="AC21" s="20">
        <f t="shared" si="4"/>
        <v>2.2950000000000004</v>
      </c>
      <c r="AD21" s="20">
        <f t="shared" si="5"/>
        <v>2</v>
      </c>
      <c r="AE21" s="13">
        <f t="shared" si="6"/>
        <v>1.4</v>
      </c>
      <c r="AF21" s="13">
        <f t="shared" si="7"/>
        <v>2.6</v>
      </c>
      <c r="AG21" s="86" t="str">
        <f>results!AI18</f>
        <v>2018-03-14 04:29:56</v>
      </c>
      <c r="AH21" s="86" t="str">
        <f>results!AJ18</f>
        <v>2018-03-14 04:35:35</v>
      </c>
      <c r="AI21" s="86" t="str">
        <f>results!AK18</f>
        <v>6f557f331d</v>
      </c>
    </row>
    <row r="22" spans="1:35" x14ac:dyDescent="0.2">
      <c r="A22" s="86" t="str">
        <f>results!B19</f>
        <v>Yen-Lu Chow</v>
      </c>
      <c r="B22" s="86" t="str">
        <f>results!A19</f>
        <v>PHI</v>
      </c>
      <c r="C22" s="87">
        <f>results!C19</f>
        <v>4</v>
      </c>
      <c r="D22" s="87">
        <f>results!D19</f>
        <v>3</v>
      </c>
      <c r="E22" s="87">
        <f>results!E19</f>
        <v>4</v>
      </c>
      <c r="F22" s="87">
        <f>results!F19</f>
        <v>4</v>
      </c>
      <c r="G22" s="87">
        <f>results!G19</f>
        <v>3</v>
      </c>
      <c r="H22" s="87">
        <f>results!H19</f>
        <v>4</v>
      </c>
      <c r="I22" s="87">
        <f>results!I19</f>
        <v>3</v>
      </c>
      <c r="J22" s="87">
        <f>results!J19</f>
        <v>3</v>
      </c>
      <c r="K22" s="87">
        <f>results!K19</f>
        <v>3</v>
      </c>
      <c r="L22" s="87">
        <f>results!L19</f>
        <v>4</v>
      </c>
      <c r="M22" s="87">
        <f>results!M19</f>
        <v>3</v>
      </c>
      <c r="N22" s="87">
        <f>results!N19</f>
        <v>3</v>
      </c>
      <c r="O22" s="87">
        <f>results!O19</f>
        <v>4</v>
      </c>
      <c r="P22" s="87">
        <f>results!P19</f>
        <v>4</v>
      </c>
      <c r="Q22" s="87">
        <f>results!Q19</f>
        <v>4</v>
      </c>
      <c r="R22" s="87">
        <f>results!R19</f>
        <v>3</v>
      </c>
      <c r="S22" s="87">
        <f>results!S19</f>
        <v>3</v>
      </c>
      <c r="T22" s="87">
        <f>results!T19</f>
        <v>4</v>
      </c>
      <c r="U22" s="87">
        <f>results!U19</f>
        <v>3</v>
      </c>
      <c r="V22" s="87">
        <f>results!V19</f>
        <v>3</v>
      </c>
      <c r="W22" s="87">
        <f>results!W19</f>
        <v>3</v>
      </c>
      <c r="X22" s="87">
        <f>results!X19</f>
        <v>3</v>
      </c>
      <c r="Y22" s="20">
        <f t="shared" si="0"/>
        <v>1.0349999999999999</v>
      </c>
      <c r="Z22" s="20">
        <f t="shared" si="1"/>
        <v>1.2800000000000002</v>
      </c>
      <c r="AA22" s="21">
        <f t="shared" si="2"/>
        <v>0.36000000000000004</v>
      </c>
      <c r="AB22" s="21">
        <f t="shared" si="3"/>
        <v>0.64</v>
      </c>
      <c r="AC22" s="20">
        <f t="shared" si="4"/>
        <v>3.3150000000000004</v>
      </c>
      <c r="AD22" s="20">
        <f t="shared" si="5"/>
        <v>5.5</v>
      </c>
      <c r="AE22" s="13">
        <f t="shared" si="6"/>
        <v>3.8499999999999996</v>
      </c>
      <c r="AF22" s="13">
        <f t="shared" si="7"/>
        <v>7.15</v>
      </c>
      <c r="AG22" s="86" t="str">
        <f>results!AI19</f>
        <v>2018-03-08 09:22:42</v>
      </c>
      <c r="AH22" s="86" t="str">
        <f>results!AJ19</f>
        <v>2018-03-08 09:27:39</v>
      </c>
      <c r="AI22" s="86" t="str">
        <f>results!AK19</f>
        <v>eb86a3e0fe</v>
      </c>
    </row>
    <row r="23" spans="1:35" x14ac:dyDescent="0.2">
      <c r="A23" s="86" t="str">
        <f>results!B20</f>
        <v>Yen-Lu Chow</v>
      </c>
      <c r="B23" s="86" t="str">
        <f>results!A20</f>
        <v>Canopy Power Pte. Ltd.</v>
      </c>
      <c r="C23" s="87">
        <f>results!C20</f>
        <v>3</v>
      </c>
      <c r="D23" s="87">
        <f>results!D20</f>
        <v>4</v>
      </c>
      <c r="E23" s="87">
        <f>results!E20</f>
        <v>3</v>
      </c>
      <c r="F23" s="87">
        <f>results!F20</f>
        <v>3</v>
      </c>
      <c r="G23" s="87">
        <f>results!G20</f>
        <v>2</v>
      </c>
      <c r="H23" s="87">
        <f>results!H20</f>
        <v>4</v>
      </c>
      <c r="I23" s="87">
        <f>results!I20</f>
        <v>3</v>
      </c>
      <c r="J23" s="87">
        <f>results!J20</f>
        <v>3</v>
      </c>
      <c r="K23" s="87">
        <f>results!K20</f>
        <v>2</v>
      </c>
      <c r="L23" s="87">
        <f>results!L20</f>
        <v>4</v>
      </c>
      <c r="M23" s="87">
        <f>results!M20</f>
        <v>3</v>
      </c>
      <c r="N23" s="87">
        <f>results!N20</f>
        <v>3</v>
      </c>
      <c r="O23" s="87">
        <f>results!O20</f>
        <v>3</v>
      </c>
      <c r="P23" s="87">
        <f>results!P20</f>
        <v>3</v>
      </c>
      <c r="Q23" s="87">
        <f>results!Q20</f>
        <v>3</v>
      </c>
      <c r="R23" s="87">
        <f>results!R20</f>
        <v>3</v>
      </c>
      <c r="S23" s="87">
        <f>results!S20</f>
        <v>3</v>
      </c>
      <c r="T23" s="87">
        <f>results!T20</f>
        <v>2</v>
      </c>
      <c r="U23" s="87">
        <f>results!U20</f>
        <v>3</v>
      </c>
      <c r="V23" s="87">
        <f>results!V20</f>
        <v>3</v>
      </c>
      <c r="W23" s="87">
        <f>results!W20</f>
        <v>2</v>
      </c>
      <c r="X23" s="87">
        <f>results!X20</f>
        <v>3</v>
      </c>
      <c r="Y23" s="20">
        <f t="shared" si="0"/>
        <v>0.91499999999999992</v>
      </c>
      <c r="Z23" s="20">
        <f t="shared" si="1"/>
        <v>1.22</v>
      </c>
      <c r="AA23" s="21">
        <f t="shared" si="2"/>
        <v>0.30000000000000004</v>
      </c>
      <c r="AB23" s="21">
        <f t="shared" si="3"/>
        <v>0.54</v>
      </c>
      <c r="AC23" s="20">
        <f t="shared" si="4"/>
        <v>2.9749999999999996</v>
      </c>
      <c r="AD23" s="20">
        <f t="shared" si="5"/>
        <v>4</v>
      </c>
      <c r="AE23" s="13">
        <f t="shared" si="6"/>
        <v>2.8</v>
      </c>
      <c r="AF23" s="13">
        <f t="shared" si="7"/>
        <v>5.2</v>
      </c>
      <c r="AG23" s="86" t="str">
        <f>results!AI20</f>
        <v>2018-03-08 07:59:17</v>
      </c>
      <c r="AH23" s="86" t="str">
        <f>results!AJ20</f>
        <v>2018-03-08 09:21:55</v>
      </c>
      <c r="AI23" s="86" t="str">
        <f>results!AK20</f>
        <v>eb86a3e0fe</v>
      </c>
    </row>
    <row r="24" spans="1:35" x14ac:dyDescent="0.2">
      <c r="A24" s="86" t="str">
        <f>results!B21</f>
        <v>Yen-Lu Chow</v>
      </c>
      <c r="B24" s="86" t="str">
        <f>results!A21</f>
        <v>Juno Clinic</v>
      </c>
      <c r="C24" s="87">
        <f>results!C21</f>
        <v>3</v>
      </c>
      <c r="D24" s="87">
        <f>results!D21</f>
        <v>4</v>
      </c>
      <c r="E24" s="87">
        <f>results!E21</f>
        <v>4</v>
      </c>
      <c r="F24" s="87">
        <f>results!F21</f>
        <v>3</v>
      </c>
      <c r="G24" s="87">
        <f>results!G21</f>
        <v>4</v>
      </c>
      <c r="H24" s="87">
        <f>results!H21</f>
        <v>4</v>
      </c>
      <c r="I24" s="87">
        <f>results!I21</f>
        <v>3</v>
      </c>
      <c r="J24" s="87">
        <f>results!J21</f>
        <v>3</v>
      </c>
      <c r="K24" s="87">
        <f>results!K21</f>
        <v>3</v>
      </c>
      <c r="L24" s="87">
        <f>results!L21</f>
        <v>4</v>
      </c>
      <c r="M24" s="87">
        <f>results!M21</f>
        <v>2</v>
      </c>
      <c r="N24" s="87">
        <f>results!N21</f>
        <v>3</v>
      </c>
      <c r="O24" s="87">
        <f>results!O21</f>
        <v>3</v>
      </c>
      <c r="P24" s="87">
        <f>results!P21</f>
        <v>3</v>
      </c>
      <c r="Q24" s="87">
        <f>results!Q21</f>
        <v>3</v>
      </c>
      <c r="R24" s="87">
        <f>results!R21</f>
        <v>3</v>
      </c>
      <c r="S24" s="87">
        <f>results!S21</f>
        <v>3</v>
      </c>
      <c r="T24" s="87">
        <f>results!T21</f>
        <v>2</v>
      </c>
      <c r="U24" s="87">
        <f>results!U21</f>
        <v>2</v>
      </c>
      <c r="V24" s="87">
        <f>results!V21</f>
        <v>3</v>
      </c>
      <c r="W24" s="87">
        <f>results!W21</f>
        <v>2</v>
      </c>
      <c r="X24" s="87">
        <f>results!X21</f>
        <v>2</v>
      </c>
      <c r="Y24" s="20">
        <f t="shared" si="0"/>
        <v>1.1100000000000001</v>
      </c>
      <c r="Z24" s="20">
        <f t="shared" si="1"/>
        <v>1.2400000000000002</v>
      </c>
      <c r="AA24" s="21">
        <f t="shared" si="2"/>
        <v>0.30000000000000004</v>
      </c>
      <c r="AB24" s="21">
        <f t="shared" si="3"/>
        <v>0.45999999999999996</v>
      </c>
      <c r="AC24" s="20">
        <f t="shared" si="4"/>
        <v>3.1100000000000003</v>
      </c>
      <c r="AD24" s="20">
        <f t="shared" si="5"/>
        <v>4</v>
      </c>
      <c r="AE24" s="13">
        <f t="shared" si="6"/>
        <v>2.8</v>
      </c>
      <c r="AF24" s="13">
        <f t="shared" si="7"/>
        <v>5.2</v>
      </c>
      <c r="AG24" s="86" t="str">
        <f>results!AI21</f>
        <v>2018-03-12 11:54:28</v>
      </c>
      <c r="AH24" s="86" t="str">
        <f>results!AJ21</f>
        <v>2018-03-12 11:59:50</v>
      </c>
      <c r="AI24" s="86" t="str">
        <f>results!AK21</f>
        <v>eb86a3e0fe</v>
      </c>
    </row>
    <row r="25" spans="1:35" x14ac:dyDescent="0.2">
      <c r="A25" s="86" t="str">
        <f>results!B22</f>
        <v>Yen-Lu Chow</v>
      </c>
      <c r="B25" s="86" t="str">
        <f>results!A22</f>
        <v>gridComm</v>
      </c>
      <c r="C25" s="87">
        <f>results!C22</f>
        <v>4</v>
      </c>
      <c r="D25" s="87">
        <f>results!D22</f>
        <v>3</v>
      </c>
      <c r="E25" s="87">
        <f>results!E22</f>
        <v>3</v>
      </c>
      <c r="F25" s="87">
        <f>results!F22</f>
        <v>2</v>
      </c>
      <c r="G25" s="87">
        <f>results!G22</f>
        <v>3</v>
      </c>
      <c r="H25" s="87">
        <f>results!H22</f>
        <v>3</v>
      </c>
      <c r="I25" s="87">
        <f>results!I22</f>
        <v>3</v>
      </c>
      <c r="J25" s="87">
        <f>results!J22</f>
        <v>3</v>
      </c>
      <c r="K25" s="87">
        <f>results!K22</f>
        <v>2</v>
      </c>
      <c r="L25" s="87">
        <f>results!L22</f>
        <v>3</v>
      </c>
      <c r="M25" s="87">
        <f>results!M22</f>
        <v>2</v>
      </c>
      <c r="N25" s="87">
        <f>results!N22</f>
        <v>3</v>
      </c>
      <c r="O25" s="87">
        <f>results!O22</f>
        <v>2</v>
      </c>
      <c r="P25" s="87">
        <f>results!P22</f>
        <v>2</v>
      </c>
      <c r="Q25" s="87">
        <f>results!Q22</f>
        <v>3</v>
      </c>
      <c r="R25" s="87">
        <f>results!R22</f>
        <v>3</v>
      </c>
      <c r="S25" s="87">
        <f>results!S22</f>
        <v>2</v>
      </c>
      <c r="T25" s="87">
        <f>results!T22</f>
        <v>4</v>
      </c>
      <c r="U25" s="87">
        <f>results!U22</f>
        <v>3</v>
      </c>
      <c r="V25" s="87">
        <f>results!V22</f>
        <v>3</v>
      </c>
      <c r="W25" s="87">
        <f>results!W22</f>
        <v>2</v>
      </c>
      <c r="X25" s="87">
        <f>results!X22</f>
        <v>2</v>
      </c>
      <c r="Y25" s="20">
        <f t="shared" si="0"/>
        <v>0.89999999999999991</v>
      </c>
      <c r="Z25" s="20">
        <f t="shared" si="1"/>
        <v>1.1000000000000003</v>
      </c>
      <c r="AA25" s="21">
        <f t="shared" si="2"/>
        <v>0.23500000000000001</v>
      </c>
      <c r="AB25" s="21">
        <f t="shared" si="3"/>
        <v>0.56000000000000005</v>
      </c>
      <c r="AC25" s="20">
        <f t="shared" si="4"/>
        <v>2.7949999999999999</v>
      </c>
      <c r="AD25" s="20">
        <f t="shared" si="5"/>
        <v>4</v>
      </c>
      <c r="AE25" s="13">
        <f t="shared" si="6"/>
        <v>2.8</v>
      </c>
      <c r="AF25" s="13">
        <f t="shared" si="7"/>
        <v>5.2</v>
      </c>
      <c r="AG25" s="86" t="str">
        <f>results!AI22</f>
        <v>2018-03-12 11:48:01</v>
      </c>
      <c r="AH25" s="86" t="str">
        <f>results!AJ22</f>
        <v>2018-03-12 11:54:16</v>
      </c>
      <c r="AI25" s="86" t="str">
        <f>results!AK22</f>
        <v>eb86a3e0fe</v>
      </c>
    </row>
    <row r="26" spans="1:35" x14ac:dyDescent="0.2">
      <c r="A26" s="86" t="str">
        <f>results!B23</f>
        <v>Satoshi Konno</v>
      </c>
      <c r="B26" s="86" t="str">
        <f>results!A23</f>
        <v>Go Plus</v>
      </c>
      <c r="C26" s="87">
        <f>results!C23</f>
        <v>2</v>
      </c>
      <c r="D26" s="87">
        <f>results!D23</f>
        <v>2</v>
      </c>
      <c r="E26" s="87">
        <f>results!E23</f>
        <v>2</v>
      </c>
      <c r="F26" s="87">
        <f>results!F23</f>
        <v>2</v>
      </c>
      <c r="G26" s="87">
        <f>results!G23</f>
        <v>2</v>
      </c>
      <c r="H26" s="87">
        <f>results!H23</f>
        <v>2</v>
      </c>
      <c r="I26" s="87">
        <f>results!I23</f>
        <v>2</v>
      </c>
      <c r="J26" s="87">
        <f>results!J23</f>
        <v>3</v>
      </c>
      <c r="K26" s="87">
        <f>results!K23</f>
        <v>3</v>
      </c>
      <c r="L26" s="87">
        <f>results!L23</f>
        <v>3</v>
      </c>
      <c r="M26" s="87">
        <f>results!M23</f>
        <v>2</v>
      </c>
      <c r="N26" s="87">
        <f>results!N23</f>
        <v>3</v>
      </c>
      <c r="O26" s="87">
        <f>results!O23</f>
        <v>2</v>
      </c>
      <c r="P26" s="87">
        <f>results!P23</f>
        <v>2</v>
      </c>
      <c r="Q26" s="87">
        <f>results!Q23</f>
        <v>3</v>
      </c>
      <c r="R26" s="87">
        <f>results!R23</f>
        <v>2</v>
      </c>
      <c r="S26" s="87">
        <f>results!S23</f>
        <v>2</v>
      </c>
      <c r="T26" s="87">
        <f>results!T23</f>
        <v>3</v>
      </c>
      <c r="U26" s="87">
        <f>results!U23</f>
        <v>3</v>
      </c>
      <c r="V26" s="87">
        <f>results!V23</f>
        <v>2</v>
      </c>
      <c r="W26" s="87">
        <f>results!W23</f>
        <v>2</v>
      </c>
      <c r="X26" s="87">
        <f>results!X23</f>
        <v>3</v>
      </c>
      <c r="Y26" s="20">
        <f t="shared" si="0"/>
        <v>0.6</v>
      </c>
      <c r="Z26" s="20">
        <f t="shared" si="1"/>
        <v>1.04</v>
      </c>
      <c r="AA26" s="21">
        <f t="shared" si="2"/>
        <v>0.215</v>
      </c>
      <c r="AB26" s="21">
        <f t="shared" si="3"/>
        <v>0.51999999999999991</v>
      </c>
      <c r="AC26" s="20">
        <f t="shared" si="4"/>
        <v>2.375</v>
      </c>
      <c r="AD26" s="20">
        <f t="shared" si="5"/>
        <v>2</v>
      </c>
      <c r="AE26" s="13">
        <f t="shared" si="6"/>
        <v>1.4</v>
      </c>
      <c r="AF26" s="13">
        <f t="shared" si="7"/>
        <v>2.6</v>
      </c>
      <c r="AG26" s="86" t="str">
        <f>results!AI23</f>
        <v>2018-03-12 11:32:31</v>
      </c>
      <c r="AH26" s="86" t="str">
        <f>results!AJ23</f>
        <v>2018-03-12 11:44:03</v>
      </c>
      <c r="AI26" s="86" t="str">
        <f>results!AK23</f>
        <v>6c907d4d71</v>
      </c>
    </row>
    <row r="27" spans="1:35" x14ac:dyDescent="0.2">
      <c r="A27" s="86" t="str">
        <f>results!B24</f>
        <v>Satoshi Konno</v>
      </c>
      <c r="B27" s="86" t="str">
        <f>results!A24</f>
        <v>gridComm</v>
      </c>
      <c r="C27" s="87">
        <f>results!C24</f>
        <v>3</v>
      </c>
      <c r="D27" s="87">
        <f>results!D24</f>
        <v>3</v>
      </c>
      <c r="E27" s="87">
        <f>results!E24</f>
        <v>2</v>
      </c>
      <c r="F27" s="87">
        <f>results!F24</f>
        <v>2</v>
      </c>
      <c r="G27" s="87">
        <f>results!G24</f>
        <v>2</v>
      </c>
      <c r="H27" s="87">
        <f>results!H24</f>
        <v>3</v>
      </c>
      <c r="I27" s="87">
        <f>results!I24</f>
        <v>3</v>
      </c>
      <c r="J27" s="87">
        <f>results!J24</f>
        <v>3</v>
      </c>
      <c r="K27" s="87">
        <f>results!K24</f>
        <v>3</v>
      </c>
      <c r="L27" s="87">
        <f>results!L24</f>
        <v>3</v>
      </c>
      <c r="M27" s="87">
        <f>results!M24</f>
        <v>2</v>
      </c>
      <c r="N27" s="87">
        <f>results!N24</f>
        <v>3</v>
      </c>
      <c r="O27" s="87">
        <f>results!O24</f>
        <v>3</v>
      </c>
      <c r="P27" s="87">
        <f>results!P24</f>
        <v>3</v>
      </c>
      <c r="Q27" s="87">
        <f>results!Q24</f>
        <v>4</v>
      </c>
      <c r="R27" s="87">
        <f>results!R24</f>
        <v>3</v>
      </c>
      <c r="S27" s="87">
        <f>results!S24</f>
        <v>3</v>
      </c>
      <c r="T27" s="87">
        <f>results!T24</f>
        <v>2</v>
      </c>
      <c r="U27" s="87">
        <f>results!U24</f>
        <v>2</v>
      </c>
      <c r="V27" s="87">
        <f>results!V24</f>
        <v>2</v>
      </c>
      <c r="W27" s="87">
        <f>results!W24</f>
        <v>3</v>
      </c>
      <c r="X27" s="87">
        <f>results!X24</f>
        <v>2</v>
      </c>
      <c r="Y27" s="20">
        <f t="shared" si="0"/>
        <v>0.73499999999999999</v>
      </c>
      <c r="Z27" s="20">
        <f t="shared" si="1"/>
        <v>1.1600000000000001</v>
      </c>
      <c r="AA27" s="21">
        <f t="shared" si="2"/>
        <v>0.315</v>
      </c>
      <c r="AB27" s="21">
        <f t="shared" si="3"/>
        <v>0.42000000000000004</v>
      </c>
      <c r="AC27" s="20">
        <f t="shared" si="4"/>
        <v>2.63</v>
      </c>
      <c r="AD27" s="20">
        <f t="shared" si="5"/>
        <v>4</v>
      </c>
      <c r="AE27" s="13">
        <f t="shared" si="6"/>
        <v>2.8</v>
      </c>
      <c r="AF27" s="13">
        <f t="shared" si="7"/>
        <v>5.2</v>
      </c>
      <c r="AG27" s="86" t="str">
        <f>results!AI24</f>
        <v>2018-03-12 11:18:46</v>
      </c>
      <c r="AH27" s="86" t="str">
        <f>results!AJ24</f>
        <v>2018-03-12 11:30:44</v>
      </c>
      <c r="AI27" s="86" t="str">
        <f>results!AK24</f>
        <v>6c907d4d71</v>
      </c>
    </row>
    <row r="28" spans="1:35" x14ac:dyDescent="0.2">
      <c r="A28" s="86" t="str">
        <f>results!B25</f>
        <v>Satoshi Konno</v>
      </c>
      <c r="B28" s="86" t="str">
        <f>results!A25</f>
        <v>Canopy Power Pte. Ltd.</v>
      </c>
      <c r="C28" s="87">
        <f>results!C25</f>
        <v>2</v>
      </c>
      <c r="D28" s="87">
        <f>results!D25</f>
        <v>2</v>
      </c>
      <c r="E28" s="87">
        <f>results!E25</f>
        <v>2</v>
      </c>
      <c r="F28" s="87">
        <f>results!F25</f>
        <v>2</v>
      </c>
      <c r="G28" s="87">
        <f>results!G25</f>
        <v>2</v>
      </c>
      <c r="H28" s="87">
        <f>results!H25</f>
        <v>2</v>
      </c>
      <c r="I28" s="87">
        <f>results!I25</f>
        <v>2</v>
      </c>
      <c r="J28" s="87">
        <f>results!J25</f>
        <v>2</v>
      </c>
      <c r="K28" s="87">
        <f>results!K25</f>
        <v>2</v>
      </c>
      <c r="L28" s="87">
        <f>results!L25</f>
        <v>3</v>
      </c>
      <c r="M28" s="87">
        <f>results!M25</f>
        <v>2</v>
      </c>
      <c r="N28" s="87">
        <f>results!N25</f>
        <v>3</v>
      </c>
      <c r="O28" s="87">
        <f>results!O25</f>
        <v>3</v>
      </c>
      <c r="P28" s="87">
        <f>results!P25</f>
        <v>3</v>
      </c>
      <c r="Q28" s="87">
        <f>results!Q25</f>
        <v>4</v>
      </c>
      <c r="R28" s="87">
        <f>results!R25</f>
        <v>2</v>
      </c>
      <c r="S28" s="87">
        <f>results!S25</f>
        <v>2</v>
      </c>
      <c r="T28" s="87">
        <f>results!T25</f>
        <v>3</v>
      </c>
      <c r="U28" s="87">
        <f>results!U25</f>
        <v>4</v>
      </c>
      <c r="V28" s="87">
        <f>results!V25</f>
        <v>2</v>
      </c>
      <c r="W28" s="87">
        <f>results!W25</f>
        <v>2</v>
      </c>
      <c r="X28" s="87">
        <f>results!X25</f>
        <v>2</v>
      </c>
      <c r="Y28" s="20">
        <f t="shared" si="0"/>
        <v>0.6</v>
      </c>
      <c r="Z28" s="20">
        <f t="shared" si="1"/>
        <v>0.94000000000000006</v>
      </c>
      <c r="AA28" s="21">
        <f t="shared" si="2"/>
        <v>0.27499999999999997</v>
      </c>
      <c r="AB28" s="21">
        <f t="shared" si="3"/>
        <v>0.48</v>
      </c>
      <c r="AC28" s="20">
        <f t="shared" si="4"/>
        <v>2.2949999999999999</v>
      </c>
      <c r="AD28" s="20">
        <f t="shared" si="5"/>
        <v>2</v>
      </c>
      <c r="AE28" s="13">
        <f t="shared" si="6"/>
        <v>1.4</v>
      </c>
      <c r="AF28" s="13">
        <f t="shared" si="7"/>
        <v>2.6</v>
      </c>
      <c r="AG28" s="86" t="str">
        <f>results!AI25</f>
        <v>2018-03-08 11:59:11</v>
      </c>
      <c r="AH28" s="86" t="str">
        <f>results!AJ25</f>
        <v>2018-03-08 12:08:15</v>
      </c>
      <c r="AI28" s="86" t="str">
        <f>results!AK25</f>
        <v>6c907d4d71</v>
      </c>
    </row>
    <row r="29" spans="1:35" x14ac:dyDescent="0.2">
      <c r="A29" s="86" t="str">
        <f>results!B26</f>
        <v>Satoshi Konno</v>
      </c>
      <c r="B29" s="86" t="str">
        <f>results!A26</f>
        <v>PHI</v>
      </c>
      <c r="C29" s="87">
        <f>results!C26</f>
        <v>3</v>
      </c>
      <c r="D29" s="87">
        <f>results!D26</f>
        <v>2</v>
      </c>
      <c r="E29" s="87">
        <f>results!E26</f>
        <v>3</v>
      </c>
      <c r="F29" s="87">
        <f>results!F26</f>
        <v>3</v>
      </c>
      <c r="G29" s="87">
        <f>results!G26</f>
        <v>2</v>
      </c>
      <c r="H29" s="87">
        <f>results!H26</f>
        <v>3</v>
      </c>
      <c r="I29" s="87">
        <f>results!I26</f>
        <v>3</v>
      </c>
      <c r="J29" s="87">
        <f>results!J26</f>
        <v>2</v>
      </c>
      <c r="K29" s="87">
        <f>results!K26</f>
        <v>2</v>
      </c>
      <c r="L29" s="87">
        <f>results!L26</f>
        <v>4</v>
      </c>
      <c r="M29" s="87">
        <f>results!M26</f>
        <v>2</v>
      </c>
      <c r="N29" s="87">
        <f>results!N26</f>
        <v>3</v>
      </c>
      <c r="O29" s="87">
        <f>results!O26</f>
        <v>3</v>
      </c>
      <c r="P29" s="87">
        <f>results!P26</f>
        <v>3</v>
      </c>
      <c r="Q29" s="87">
        <f>results!Q26</f>
        <v>4</v>
      </c>
      <c r="R29" s="87">
        <f>results!R26</f>
        <v>3</v>
      </c>
      <c r="S29" s="87">
        <f>results!S26</f>
        <v>3</v>
      </c>
      <c r="T29" s="87">
        <f>results!T26</f>
        <v>4</v>
      </c>
      <c r="U29" s="87">
        <f>results!U26</f>
        <v>4</v>
      </c>
      <c r="V29" s="87">
        <f>results!V26</f>
        <v>2</v>
      </c>
      <c r="W29" s="87">
        <f>results!W26</f>
        <v>3</v>
      </c>
      <c r="X29" s="87">
        <f>results!X26</f>
        <v>2</v>
      </c>
      <c r="Y29" s="20">
        <f t="shared" si="0"/>
        <v>0.73499999999999988</v>
      </c>
      <c r="Z29" s="20">
        <f t="shared" si="1"/>
        <v>1.1000000000000003</v>
      </c>
      <c r="AA29" s="21">
        <f t="shared" si="2"/>
        <v>0.315</v>
      </c>
      <c r="AB29" s="21">
        <f t="shared" si="3"/>
        <v>0.54000000000000015</v>
      </c>
      <c r="AC29" s="20">
        <f t="shared" si="4"/>
        <v>2.6900000000000004</v>
      </c>
      <c r="AD29" s="20">
        <f t="shared" si="5"/>
        <v>4</v>
      </c>
      <c r="AE29" s="13">
        <f t="shared" si="6"/>
        <v>2.8</v>
      </c>
      <c r="AF29" s="13">
        <f t="shared" si="7"/>
        <v>5.2</v>
      </c>
      <c r="AG29" s="86" t="str">
        <f>results!AI26</f>
        <v>2018-03-08 11:44:43</v>
      </c>
      <c r="AH29" s="86" t="str">
        <f>results!AJ26</f>
        <v>2018-03-08 11:58:49</v>
      </c>
      <c r="AI29" s="86" t="str">
        <f>results!AK26</f>
        <v>6c907d4d71</v>
      </c>
    </row>
    <row r="30" spans="1:35" x14ac:dyDescent="0.2">
      <c r="A30" s="86" t="str">
        <f>results!B27</f>
        <v>Jojy Azurin</v>
      </c>
      <c r="B30" s="86" t="str">
        <f>results!A27</f>
        <v>PriceMap</v>
      </c>
      <c r="C30" s="87">
        <f>results!C27</f>
        <v>4</v>
      </c>
      <c r="D30" s="87">
        <f>results!D27</f>
        <v>4</v>
      </c>
      <c r="E30" s="87">
        <f>results!E27</f>
        <v>4</v>
      </c>
      <c r="F30" s="87">
        <f>results!F27</f>
        <v>2</v>
      </c>
      <c r="G30" s="87">
        <f>results!G27</f>
        <v>3</v>
      </c>
      <c r="H30" s="87">
        <f>results!H27</f>
        <v>4</v>
      </c>
      <c r="I30" s="87">
        <f>results!I27</f>
        <v>4</v>
      </c>
      <c r="J30" s="87">
        <f>results!J27</f>
        <v>3</v>
      </c>
      <c r="K30" s="87">
        <f>results!K27</f>
        <v>3</v>
      </c>
      <c r="L30" s="87">
        <f>results!L27</f>
        <v>3</v>
      </c>
      <c r="M30" s="87">
        <f>results!M27</f>
        <v>3</v>
      </c>
      <c r="N30" s="87">
        <f>results!N27</f>
        <v>3</v>
      </c>
      <c r="O30" s="87">
        <f>results!O27</f>
        <v>4</v>
      </c>
      <c r="P30" s="87">
        <f>results!P27</f>
        <v>3</v>
      </c>
      <c r="Q30" s="87">
        <f>results!Q27</f>
        <v>3</v>
      </c>
      <c r="R30" s="87">
        <f>results!R27</f>
        <v>3</v>
      </c>
      <c r="S30" s="87">
        <f>results!S27</f>
        <v>3</v>
      </c>
      <c r="T30" s="87">
        <f>results!T27</f>
        <v>3</v>
      </c>
      <c r="U30" s="87">
        <f>results!U27</f>
        <v>4</v>
      </c>
      <c r="V30" s="87">
        <f>results!V27</f>
        <v>3</v>
      </c>
      <c r="W30" s="87">
        <f>results!W27</f>
        <v>3</v>
      </c>
      <c r="X30" s="87">
        <f>results!X27</f>
        <v>4</v>
      </c>
      <c r="Y30" s="20">
        <f t="shared" si="0"/>
        <v>1.0349999999999999</v>
      </c>
      <c r="Z30" s="20">
        <f t="shared" si="1"/>
        <v>1.32</v>
      </c>
      <c r="AA30" s="21">
        <f t="shared" si="2"/>
        <v>0.315</v>
      </c>
      <c r="AB30" s="21">
        <f t="shared" si="3"/>
        <v>0.68000000000000016</v>
      </c>
      <c r="AC30" s="20">
        <f t="shared" si="4"/>
        <v>3.35</v>
      </c>
      <c r="AD30" s="20">
        <f t="shared" si="5"/>
        <v>5.5</v>
      </c>
      <c r="AE30" s="13">
        <f t="shared" si="6"/>
        <v>3.8499999999999996</v>
      </c>
      <c r="AF30" s="13">
        <f t="shared" si="7"/>
        <v>7.15</v>
      </c>
      <c r="AG30" s="86" t="str">
        <f>results!AI27</f>
        <v>2018-03-13 13:12:31</v>
      </c>
      <c r="AH30" s="86" t="str">
        <f>results!AJ27</f>
        <v>2018-03-13 13:39:15</v>
      </c>
      <c r="AI30" s="86" t="str">
        <f>results!AK27</f>
        <v>f41120e808</v>
      </c>
    </row>
    <row r="31" spans="1:35" x14ac:dyDescent="0.2">
      <c r="A31" s="86" t="str">
        <f>results!B28</f>
        <v>Jojy Azurin</v>
      </c>
      <c r="B31" s="86" t="str">
        <f>results!A28</f>
        <v>Sepio Products</v>
      </c>
      <c r="C31" s="87">
        <f>results!C28</f>
        <v>4</v>
      </c>
      <c r="D31" s="87">
        <f>results!D28</f>
        <v>3</v>
      </c>
      <c r="E31" s="87">
        <f>results!E28</f>
        <v>4</v>
      </c>
      <c r="F31" s="87">
        <f>results!F28</f>
        <v>4</v>
      </c>
      <c r="G31" s="87">
        <f>results!G28</f>
        <v>4</v>
      </c>
      <c r="H31" s="87">
        <f>results!H28</f>
        <v>4</v>
      </c>
      <c r="I31" s="87">
        <f>results!I28</f>
        <v>4</v>
      </c>
      <c r="J31" s="87">
        <f>results!J28</f>
        <v>4</v>
      </c>
      <c r="K31" s="87">
        <f>results!K28</f>
        <v>3</v>
      </c>
      <c r="L31" s="87">
        <f>results!L28</f>
        <v>4</v>
      </c>
      <c r="M31" s="87">
        <f>results!M28</f>
        <v>4</v>
      </c>
      <c r="N31" s="87">
        <f>results!N28</f>
        <v>4</v>
      </c>
      <c r="O31" s="87">
        <f>results!O28</f>
        <v>4</v>
      </c>
      <c r="P31" s="87">
        <f>results!P28</f>
        <v>3</v>
      </c>
      <c r="Q31" s="87">
        <f>results!Q28</f>
        <v>4</v>
      </c>
      <c r="R31" s="87">
        <f>results!R28</f>
        <v>4</v>
      </c>
      <c r="S31" s="87">
        <f>results!S28</f>
        <v>4</v>
      </c>
      <c r="T31" s="87">
        <f>results!T28</f>
        <v>4</v>
      </c>
      <c r="U31" s="87">
        <f>results!U28</f>
        <v>4</v>
      </c>
      <c r="V31" s="87">
        <f>results!V28</f>
        <v>3</v>
      </c>
      <c r="W31" s="87">
        <f>results!W28</f>
        <v>2</v>
      </c>
      <c r="X31" s="87">
        <f>results!X28</f>
        <v>4</v>
      </c>
      <c r="Y31" s="20">
        <f t="shared" si="0"/>
        <v>1.1100000000000001</v>
      </c>
      <c r="Z31" s="20">
        <f t="shared" si="1"/>
        <v>1.54</v>
      </c>
      <c r="AA31" s="21">
        <f t="shared" si="2"/>
        <v>0.37000000000000005</v>
      </c>
      <c r="AB31" s="21">
        <f t="shared" si="3"/>
        <v>0.70000000000000007</v>
      </c>
      <c r="AC31" s="20">
        <f t="shared" si="4"/>
        <v>3.7200000000000006</v>
      </c>
      <c r="AD31" s="20">
        <f t="shared" si="5"/>
        <v>5.5</v>
      </c>
      <c r="AE31" s="13">
        <f t="shared" si="6"/>
        <v>3.8499999999999996</v>
      </c>
      <c r="AF31" s="13">
        <f t="shared" si="7"/>
        <v>7.15</v>
      </c>
      <c r="AG31" s="86" t="str">
        <f>results!AI28</f>
        <v>2018-03-10 13:01:24</v>
      </c>
      <c r="AH31" s="86" t="str">
        <f>results!AJ28</f>
        <v>2018-03-10 13:28:02</v>
      </c>
      <c r="AI31" s="86" t="str">
        <f>results!AK28</f>
        <v>f41120e808</v>
      </c>
    </row>
    <row r="32" spans="1:35" x14ac:dyDescent="0.2">
      <c r="A32" s="86" t="str">
        <f>results!B29</f>
        <v>Jojy Azurin</v>
      </c>
      <c r="B32" s="86" t="str">
        <f>results!A29</f>
        <v>FitThree</v>
      </c>
      <c r="C32" s="87">
        <f>results!C29</f>
        <v>3</v>
      </c>
      <c r="D32" s="87">
        <f>results!D29</f>
        <v>3</v>
      </c>
      <c r="E32" s="87">
        <f>results!E29</f>
        <v>3</v>
      </c>
      <c r="F32" s="87">
        <f>results!F29</f>
        <v>3</v>
      </c>
      <c r="G32" s="87">
        <f>results!G29</f>
        <v>3</v>
      </c>
      <c r="H32" s="87">
        <f>results!H29</f>
        <v>4</v>
      </c>
      <c r="I32" s="87">
        <f>results!I29</f>
        <v>4</v>
      </c>
      <c r="J32" s="87">
        <f>results!J29</f>
        <v>3</v>
      </c>
      <c r="K32" s="87">
        <f>results!K29</f>
        <v>3</v>
      </c>
      <c r="L32" s="87">
        <f>results!L29</f>
        <v>3</v>
      </c>
      <c r="M32" s="87">
        <f>results!M29</f>
        <v>3</v>
      </c>
      <c r="N32" s="87">
        <f>results!N29</f>
        <v>3</v>
      </c>
      <c r="O32" s="87">
        <f>results!O29</f>
        <v>3</v>
      </c>
      <c r="P32" s="87">
        <f>results!P29</f>
        <v>4</v>
      </c>
      <c r="Q32" s="87">
        <f>results!Q29</f>
        <v>3</v>
      </c>
      <c r="R32" s="87">
        <f>results!R29</f>
        <v>3</v>
      </c>
      <c r="S32" s="87">
        <f>results!S29</f>
        <v>4</v>
      </c>
      <c r="T32" s="87">
        <f>results!T29</f>
        <v>3</v>
      </c>
      <c r="U32" s="87">
        <f>results!U29</f>
        <v>3</v>
      </c>
      <c r="V32" s="87">
        <f>results!V29</f>
        <v>3</v>
      </c>
      <c r="W32" s="87">
        <f>results!W29</f>
        <v>2</v>
      </c>
      <c r="X32" s="87">
        <f>results!X29</f>
        <v>2</v>
      </c>
      <c r="Y32" s="20">
        <f t="shared" si="0"/>
        <v>0.89999999999999991</v>
      </c>
      <c r="Z32" s="20">
        <f t="shared" si="1"/>
        <v>1.32</v>
      </c>
      <c r="AA32" s="21">
        <f t="shared" si="2"/>
        <v>0.35000000000000003</v>
      </c>
      <c r="AB32" s="21">
        <f t="shared" si="3"/>
        <v>0.52</v>
      </c>
      <c r="AC32" s="20">
        <f t="shared" si="4"/>
        <v>3.09</v>
      </c>
      <c r="AD32" s="20">
        <f t="shared" si="5"/>
        <v>4</v>
      </c>
      <c r="AE32" s="13">
        <f t="shared" si="6"/>
        <v>2.8</v>
      </c>
      <c r="AF32" s="13">
        <f t="shared" si="7"/>
        <v>5.2</v>
      </c>
      <c r="AG32" s="86" t="str">
        <f>results!AI29</f>
        <v>2018-03-10 07:57:30</v>
      </c>
      <c r="AH32" s="86" t="str">
        <f>results!AJ29</f>
        <v>2018-03-10 08:31:25</v>
      </c>
      <c r="AI32" s="86" t="str">
        <f>results!AK29</f>
        <v>f41120e808</v>
      </c>
    </row>
    <row r="33" spans="1:35" x14ac:dyDescent="0.2">
      <c r="A33" s="86" t="str">
        <f>results!B30</f>
        <v>Jojy Azurin</v>
      </c>
      <c r="B33" s="86" t="str">
        <f>results!A30</f>
        <v>Singapore E-Business Pte Ltd</v>
      </c>
      <c r="C33" s="87">
        <f>results!C30</f>
        <v>4</v>
      </c>
      <c r="D33" s="87">
        <f>results!D30</f>
        <v>4</v>
      </c>
      <c r="E33" s="87">
        <f>results!E30</f>
        <v>3</v>
      </c>
      <c r="F33" s="87">
        <f>results!F30</f>
        <v>3</v>
      </c>
      <c r="G33" s="87">
        <f>results!G30</f>
        <v>3</v>
      </c>
      <c r="H33" s="87">
        <f>results!H30</f>
        <v>4</v>
      </c>
      <c r="I33" s="87">
        <f>results!I30</f>
        <v>4</v>
      </c>
      <c r="J33" s="87">
        <f>results!J30</f>
        <v>4</v>
      </c>
      <c r="K33" s="87">
        <f>results!K30</f>
        <v>4</v>
      </c>
      <c r="L33" s="87">
        <f>results!L30</f>
        <v>3</v>
      </c>
      <c r="M33" s="87">
        <f>results!M30</f>
        <v>4</v>
      </c>
      <c r="N33" s="87">
        <f>results!N30</f>
        <v>4</v>
      </c>
      <c r="O33" s="87">
        <f>results!O30</f>
        <v>4</v>
      </c>
      <c r="P33" s="87">
        <f>results!P30</f>
        <v>4</v>
      </c>
      <c r="Q33" s="87">
        <f>results!Q30</f>
        <v>4</v>
      </c>
      <c r="R33" s="87">
        <f>results!R30</f>
        <v>4</v>
      </c>
      <c r="S33" s="87">
        <f>results!S30</f>
        <v>4</v>
      </c>
      <c r="T33" s="87">
        <f>results!T30</f>
        <v>3</v>
      </c>
      <c r="U33" s="87">
        <f>results!U30</f>
        <v>4</v>
      </c>
      <c r="V33" s="87">
        <f>results!V30</f>
        <v>4</v>
      </c>
      <c r="W33" s="87">
        <f>results!W30</f>
        <v>4</v>
      </c>
      <c r="X33" s="87">
        <f>results!X30</f>
        <v>2</v>
      </c>
      <c r="Y33" s="20">
        <f t="shared" si="0"/>
        <v>1.0349999999999999</v>
      </c>
      <c r="Z33" s="20">
        <f t="shared" si="1"/>
        <v>1.56</v>
      </c>
      <c r="AA33" s="21">
        <f t="shared" si="2"/>
        <v>0.4</v>
      </c>
      <c r="AB33" s="21">
        <f t="shared" si="3"/>
        <v>0.64000000000000012</v>
      </c>
      <c r="AC33" s="20">
        <f t="shared" si="4"/>
        <v>3.6349999999999998</v>
      </c>
      <c r="AD33" s="20">
        <f t="shared" si="5"/>
        <v>5.5</v>
      </c>
      <c r="AE33" s="13">
        <f t="shared" si="6"/>
        <v>3.8499999999999996</v>
      </c>
      <c r="AF33" s="13">
        <f t="shared" si="7"/>
        <v>7.15</v>
      </c>
      <c r="AG33" s="86" t="str">
        <f>results!AI30</f>
        <v>2018-03-10 06:58:30</v>
      </c>
      <c r="AH33" s="86" t="str">
        <f>results!AJ30</f>
        <v>2018-03-10 07:32:43</v>
      </c>
      <c r="AI33" s="86" t="str">
        <f>results!AK30</f>
        <v>f41120e808</v>
      </c>
    </row>
    <row r="34" spans="1:35" x14ac:dyDescent="0.2">
      <c r="A34" s="86" t="str">
        <f>results!B31</f>
        <v>Parimal Merchant</v>
      </c>
      <c r="B34" s="86" t="str">
        <f>results!A31</f>
        <v>Medinfi Healthcare Pvt Ltd</v>
      </c>
      <c r="C34" s="87">
        <f>results!C31</f>
        <v>3</v>
      </c>
      <c r="D34" s="87">
        <f>results!D31</f>
        <v>3</v>
      </c>
      <c r="E34" s="87">
        <f>results!E31</f>
        <v>3</v>
      </c>
      <c r="F34" s="87">
        <f>results!F31</f>
        <v>1</v>
      </c>
      <c r="G34" s="87">
        <f>results!G31</f>
        <v>2</v>
      </c>
      <c r="H34" s="87">
        <f>results!H31</f>
        <v>2</v>
      </c>
      <c r="I34" s="87">
        <f>results!I31</f>
        <v>3</v>
      </c>
      <c r="J34" s="87">
        <f>results!J31</f>
        <v>3</v>
      </c>
      <c r="K34" s="87">
        <f>results!K31</f>
        <v>3</v>
      </c>
      <c r="L34" s="87">
        <f>results!L31</f>
        <v>3</v>
      </c>
      <c r="M34" s="87">
        <f>results!M31</f>
        <v>3</v>
      </c>
      <c r="N34" s="87">
        <f>results!N31</f>
        <v>3</v>
      </c>
      <c r="O34" s="87">
        <f>results!O31</f>
        <v>2</v>
      </c>
      <c r="P34" s="87">
        <f>results!P31</f>
        <v>3</v>
      </c>
      <c r="Q34" s="87">
        <f>results!Q31</f>
        <v>3</v>
      </c>
      <c r="R34" s="87">
        <f>results!R31</f>
        <v>3</v>
      </c>
      <c r="S34" s="87">
        <f>results!S31</f>
        <v>3</v>
      </c>
      <c r="T34" s="87">
        <f>results!T31</f>
        <v>2</v>
      </c>
      <c r="U34" s="87">
        <f>results!U31</f>
        <v>2</v>
      </c>
      <c r="V34" s="87">
        <f>results!V31</f>
        <v>2</v>
      </c>
      <c r="W34" s="87">
        <f>results!W31</f>
        <v>2</v>
      </c>
      <c r="X34" s="87">
        <f>results!X31</f>
        <v>2</v>
      </c>
      <c r="Y34" s="20">
        <f t="shared" si="0"/>
        <v>0.73499999999999988</v>
      </c>
      <c r="Z34" s="20">
        <f t="shared" si="1"/>
        <v>1.1600000000000001</v>
      </c>
      <c r="AA34" s="21">
        <f t="shared" si="2"/>
        <v>0.28500000000000003</v>
      </c>
      <c r="AB34" s="21">
        <f t="shared" si="3"/>
        <v>0.4</v>
      </c>
      <c r="AC34" s="20">
        <f t="shared" si="4"/>
        <v>2.58</v>
      </c>
      <c r="AD34" s="20">
        <f t="shared" si="5"/>
        <v>4</v>
      </c>
      <c r="AE34" s="13">
        <f t="shared" si="6"/>
        <v>2.8</v>
      </c>
      <c r="AF34" s="13">
        <f t="shared" si="7"/>
        <v>5.2</v>
      </c>
      <c r="AG34" s="86" t="str">
        <f>results!AI31</f>
        <v>2018-03-06 12:36:09</v>
      </c>
      <c r="AH34" s="86" t="str">
        <f>results!AJ31</f>
        <v>2018-03-06 12:38:36</v>
      </c>
      <c r="AI34" s="86" t="str">
        <f>results!AK31</f>
        <v>2d7da6d290</v>
      </c>
    </row>
    <row r="35" spans="1:35" x14ac:dyDescent="0.2">
      <c r="A35" s="86" t="str">
        <f>results!B32</f>
        <v>Parimal Merchant</v>
      </c>
      <c r="B35" s="86" t="str">
        <f>results!A32</f>
        <v>Waitrr</v>
      </c>
      <c r="C35" s="87">
        <f>results!C32</f>
        <v>3</v>
      </c>
      <c r="D35" s="87">
        <f>results!D32</f>
        <v>3</v>
      </c>
      <c r="E35" s="87">
        <f>results!E32</f>
        <v>3</v>
      </c>
      <c r="F35" s="87">
        <f>results!F32</f>
        <v>1</v>
      </c>
      <c r="G35" s="87">
        <f>results!G32</f>
        <v>2</v>
      </c>
      <c r="H35" s="87">
        <f>results!H32</f>
        <v>3</v>
      </c>
      <c r="I35" s="87">
        <f>results!I32</f>
        <v>3</v>
      </c>
      <c r="J35" s="87">
        <f>results!J32</f>
        <v>3</v>
      </c>
      <c r="K35" s="87">
        <f>results!K32</f>
        <v>3</v>
      </c>
      <c r="L35" s="87">
        <f>results!L32</f>
        <v>3</v>
      </c>
      <c r="M35" s="87">
        <f>results!M32</f>
        <v>3</v>
      </c>
      <c r="N35" s="87">
        <f>results!N32</f>
        <v>3</v>
      </c>
      <c r="O35" s="87">
        <f>results!O32</f>
        <v>3</v>
      </c>
      <c r="P35" s="87">
        <f>results!P32</f>
        <v>3</v>
      </c>
      <c r="Q35" s="87">
        <f>results!Q32</f>
        <v>3</v>
      </c>
      <c r="R35" s="87">
        <f>results!R32</f>
        <v>3</v>
      </c>
      <c r="S35" s="87">
        <f>results!S32</f>
        <v>3</v>
      </c>
      <c r="T35" s="87">
        <f>results!T32</f>
        <v>2</v>
      </c>
      <c r="U35" s="87">
        <f>results!U32</f>
        <v>2</v>
      </c>
      <c r="V35" s="87">
        <f>results!V32</f>
        <v>2</v>
      </c>
      <c r="W35" s="87">
        <f>results!W32</f>
        <v>2</v>
      </c>
      <c r="X35" s="87">
        <f>results!X32</f>
        <v>2</v>
      </c>
      <c r="Y35" s="20">
        <f t="shared" si="0"/>
        <v>0.73499999999999988</v>
      </c>
      <c r="Z35" s="20">
        <f t="shared" si="1"/>
        <v>1.2000000000000002</v>
      </c>
      <c r="AA35" s="21">
        <f t="shared" si="2"/>
        <v>0.30000000000000004</v>
      </c>
      <c r="AB35" s="21">
        <f t="shared" si="3"/>
        <v>0.4</v>
      </c>
      <c r="AC35" s="20">
        <f t="shared" si="4"/>
        <v>2.6350000000000002</v>
      </c>
      <c r="AD35" s="20">
        <f t="shared" si="5"/>
        <v>4</v>
      </c>
      <c r="AE35" s="13">
        <f t="shared" si="6"/>
        <v>2.8</v>
      </c>
      <c r="AF35" s="13">
        <f t="shared" si="7"/>
        <v>5.2</v>
      </c>
      <c r="AG35" s="86" t="str">
        <f>results!AI32</f>
        <v>2018-03-06 12:32:37</v>
      </c>
      <c r="AH35" s="86" t="str">
        <f>results!AJ32</f>
        <v>2018-03-06 12:35:43</v>
      </c>
      <c r="AI35" s="86" t="str">
        <f>results!AK32</f>
        <v>2d7da6d290</v>
      </c>
    </row>
    <row r="36" spans="1:35" x14ac:dyDescent="0.2">
      <c r="A36" s="86" t="str">
        <f>results!B33</f>
        <v>Parimal Merchant</v>
      </c>
      <c r="B36" s="86" t="str">
        <f>results!A33</f>
        <v>Stones2Milestones</v>
      </c>
      <c r="C36" s="87">
        <f>results!C33</f>
        <v>2</v>
      </c>
      <c r="D36" s="87">
        <f>results!D33</f>
        <v>3</v>
      </c>
      <c r="E36" s="87">
        <f>results!E33</f>
        <v>3</v>
      </c>
      <c r="F36" s="87">
        <f>results!F33</f>
        <v>3</v>
      </c>
      <c r="G36" s="87">
        <f>results!G33</f>
        <v>2</v>
      </c>
      <c r="H36" s="87">
        <f>results!H33</f>
        <v>3</v>
      </c>
      <c r="I36" s="87">
        <f>results!I33</f>
        <v>2</v>
      </c>
      <c r="J36" s="87">
        <f>results!J33</f>
        <v>3</v>
      </c>
      <c r="K36" s="87">
        <f>results!K33</f>
        <v>3</v>
      </c>
      <c r="L36" s="87">
        <f>results!L33</f>
        <v>3</v>
      </c>
      <c r="M36" s="87">
        <f>results!M33</f>
        <v>3</v>
      </c>
      <c r="N36" s="87">
        <f>results!N33</f>
        <v>3</v>
      </c>
      <c r="O36" s="87">
        <f>results!O33</f>
        <v>3</v>
      </c>
      <c r="P36" s="87">
        <f>results!P33</f>
        <v>3</v>
      </c>
      <c r="Q36" s="87">
        <f>results!Q33</f>
        <v>3</v>
      </c>
      <c r="R36" s="87">
        <f>results!R33</f>
        <v>3</v>
      </c>
      <c r="S36" s="87">
        <f>results!S33</f>
        <v>3</v>
      </c>
      <c r="T36" s="87">
        <f>results!T33</f>
        <v>3</v>
      </c>
      <c r="U36" s="87">
        <f>results!U33</f>
        <v>2</v>
      </c>
      <c r="V36" s="87">
        <f>results!V33</f>
        <v>2</v>
      </c>
      <c r="W36" s="87">
        <f>results!W33</f>
        <v>2</v>
      </c>
      <c r="X36" s="87">
        <f>results!X33</f>
        <v>3</v>
      </c>
      <c r="Y36" s="20">
        <f t="shared" si="0"/>
        <v>0.77999999999999992</v>
      </c>
      <c r="Z36" s="20">
        <f t="shared" si="1"/>
        <v>1.1199999999999999</v>
      </c>
      <c r="AA36" s="21">
        <f t="shared" si="2"/>
        <v>0.30000000000000004</v>
      </c>
      <c r="AB36" s="21">
        <f t="shared" si="3"/>
        <v>0.5</v>
      </c>
      <c r="AC36" s="20">
        <f t="shared" si="4"/>
        <v>2.7</v>
      </c>
      <c r="AD36" s="20">
        <f t="shared" si="5"/>
        <v>4</v>
      </c>
      <c r="AE36" s="13">
        <f t="shared" si="6"/>
        <v>2.8</v>
      </c>
      <c r="AF36" s="13">
        <f t="shared" si="7"/>
        <v>5.2</v>
      </c>
      <c r="AG36" s="86" t="str">
        <f>results!AI33</f>
        <v>2018-03-04 16:50:54</v>
      </c>
      <c r="AH36" s="86" t="str">
        <f>results!AJ33</f>
        <v>2018-03-04 16:55:58</v>
      </c>
      <c r="AI36" s="86" t="str">
        <f>results!AK33</f>
        <v>3b31a36a3a</v>
      </c>
    </row>
    <row r="37" spans="1:35" x14ac:dyDescent="0.2">
      <c r="A37" s="86" t="str">
        <f>results!B34</f>
        <v>Parimal Merchant</v>
      </c>
      <c r="B37" s="86" t="str">
        <f>results!A34</f>
        <v>Eunimart Crossborder Pte Ltd</v>
      </c>
      <c r="C37" s="87">
        <f>results!C34</f>
        <v>3</v>
      </c>
      <c r="D37" s="87">
        <f>results!D34</f>
        <v>3</v>
      </c>
      <c r="E37" s="87">
        <f>results!E34</f>
        <v>2</v>
      </c>
      <c r="F37" s="87">
        <f>results!F34</f>
        <v>1</v>
      </c>
      <c r="G37" s="87">
        <f>results!G34</f>
        <v>2</v>
      </c>
      <c r="H37" s="87">
        <f>results!H34</f>
        <v>3</v>
      </c>
      <c r="I37" s="87">
        <f>results!I34</f>
        <v>3</v>
      </c>
      <c r="J37" s="87">
        <f>results!J34</f>
        <v>3</v>
      </c>
      <c r="K37" s="87">
        <f>results!K34</f>
        <v>3</v>
      </c>
      <c r="L37" s="87">
        <f>results!L34</f>
        <v>3</v>
      </c>
      <c r="M37" s="87">
        <f>results!M34</f>
        <v>3</v>
      </c>
      <c r="N37" s="87">
        <f>results!N34</f>
        <v>3</v>
      </c>
      <c r="O37" s="87">
        <f>results!O34</f>
        <v>1</v>
      </c>
      <c r="P37" s="87">
        <f>results!P34</f>
        <v>1</v>
      </c>
      <c r="Q37" s="87">
        <f>results!Q34</f>
        <v>3</v>
      </c>
      <c r="R37" s="87">
        <f>results!R34</f>
        <v>3</v>
      </c>
      <c r="S37" s="87">
        <f>results!S34</f>
        <v>3</v>
      </c>
      <c r="T37" s="87">
        <f>results!T34</f>
        <v>2</v>
      </c>
      <c r="U37" s="87">
        <f>results!U34</f>
        <v>2</v>
      </c>
      <c r="V37" s="87">
        <f>results!V34</f>
        <v>3</v>
      </c>
      <c r="W37" s="87">
        <f>results!W34</f>
        <v>2</v>
      </c>
      <c r="X37" s="87">
        <f>results!X34</f>
        <v>2</v>
      </c>
      <c r="Y37" s="20">
        <f t="shared" si="0"/>
        <v>0.69</v>
      </c>
      <c r="Z37" s="20">
        <f t="shared" si="1"/>
        <v>1.2000000000000002</v>
      </c>
      <c r="AA37" s="21">
        <f t="shared" si="2"/>
        <v>0.21000000000000002</v>
      </c>
      <c r="AB37" s="21">
        <f t="shared" si="3"/>
        <v>0.45999999999999996</v>
      </c>
      <c r="AC37" s="20">
        <f t="shared" si="4"/>
        <v>2.56</v>
      </c>
      <c r="AD37" s="20">
        <f t="shared" si="5"/>
        <v>4</v>
      </c>
      <c r="AE37" s="13">
        <f t="shared" si="6"/>
        <v>2.8</v>
      </c>
      <c r="AF37" s="13">
        <f t="shared" si="7"/>
        <v>5.2</v>
      </c>
      <c r="AG37" s="86" t="str">
        <f>results!AI34</f>
        <v>2018-03-04 07:31:58</v>
      </c>
      <c r="AH37" s="86" t="str">
        <f>results!AJ34</f>
        <v>2018-03-04 07:40:27</v>
      </c>
      <c r="AI37" s="86" t="str">
        <f>results!AK34</f>
        <v>16530e356e</v>
      </c>
    </row>
    <row r="38" spans="1:35" x14ac:dyDescent="0.2">
      <c r="A38" s="86" t="str">
        <f>results!B35</f>
        <v>Tim Kobe</v>
      </c>
      <c r="B38" s="86" t="str">
        <f>results!A35</f>
        <v>Got It</v>
      </c>
      <c r="C38" s="87">
        <f>results!C35</f>
        <v>4</v>
      </c>
      <c r="D38" s="87">
        <f>results!D35</f>
        <v>3</v>
      </c>
      <c r="E38" s="87">
        <f>results!E35</f>
        <v>4</v>
      </c>
      <c r="F38" s="87">
        <f>results!F35</f>
        <v>3</v>
      </c>
      <c r="G38" s="87">
        <f>results!G35</f>
        <v>3</v>
      </c>
      <c r="H38" s="87">
        <f>results!H35</f>
        <v>4</v>
      </c>
      <c r="I38" s="87">
        <f>results!I35</f>
        <v>3</v>
      </c>
      <c r="J38" s="87">
        <f>results!J35</f>
        <v>4</v>
      </c>
      <c r="K38" s="87">
        <f>results!K35</f>
        <v>4</v>
      </c>
      <c r="L38" s="87">
        <f>results!L35</f>
        <v>4</v>
      </c>
      <c r="M38" s="87">
        <f>results!M35</f>
        <v>4</v>
      </c>
      <c r="N38" s="87">
        <f>results!N35</f>
        <v>4</v>
      </c>
      <c r="O38" s="87">
        <f>results!O35</f>
        <v>4</v>
      </c>
      <c r="P38" s="87">
        <f>results!P35</f>
        <v>4</v>
      </c>
      <c r="Q38" s="87">
        <f>results!Q35</f>
        <v>4</v>
      </c>
      <c r="R38" s="87">
        <f>results!R35</f>
        <v>3</v>
      </c>
      <c r="S38" s="87">
        <f>results!S35</f>
        <v>3</v>
      </c>
      <c r="T38" s="87">
        <f>results!T35</f>
        <v>4</v>
      </c>
      <c r="U38" s="87">
        <f>results!U35</f>
        <v>3</v>
      </c>
      <c r="V38" s="87">
        <f>results!V35</f>
        <v>4</v>
      </c>
      <c r="W38" s="87">
        <f>results!W35</f>
        <v>4</v>
      </c>
      <c r="X38" s="87">
        <f>results!X35</f>
        <v>3</v>
      </c>
      <c r="Y38" s="20">
        <f t="shared" si="0"/>
        <v>0.98999999999999988</v>
      </c>
      <c r="Z38" s="20">
        <f t="shared" si="1"/>
        <v>1.52</v>
      </c>
      <c r="AA38" s="21">
        <f t="shared" si="2"/>
        <v>0.36000000000000004</v>
      </c>
      <c r="AB38" s="21">
        <f t="shared" si="3"/>
        <v>0.72</v>
      </c>
      <c r="AC38" s="20">
        <f t="shared" si="4"/>
        <v>3.59</v>
      </c>
      <c r="AD38" s="20">
        <f t="shared" si="5"/>
        <v>5.5</v>
      </c>
      <c r="AE38" s="13">
        <f t="shared" si="6"/>
        <v>3.8499999999999996</v>
      </c>
      <c r="AF38" s="13">
        <f t="shared" si="7"/>
        <v>7.15</v>
      </c>
      <c r="AG38" s="86" t="str">
        <f>results!AI35</f>
        <v>2018-03-23 06:47:41</v>
      </c>
      <c r="AH38" s="86" t="str">
        <f>results!AJ35</f>
        <v>2018-03-23 06:52:38</v>
      </c>
      <c r="AI38" s="86" t="str">
        <f>results!AK35</f>
        <v>eec27e9ec3</v>
      </c>
    </row>
    <row r="39" spans="1:35" x14ac:dyDescent="0.2">
      <c r="A39" s="86" t="str">
        <f>results!B36</f>
        <v>Tim Kobe</v>
      </c>
      <c r="B39" s="86" t="str">
        <f>results!A36</f>
        <v>SuperFan.Ai</v>
      </c>
      <c r="C39" s="87">
        <f>results!C36</f>
        <v>3</v>
      </c>
      <c r="D39" s="87">
        <f>results!D36</f>
        <v>4</v>
      </c>
      <c r="E39" s="87">
        <f>results!E36</f>
        <v>4</v>
      </c>
      <c r="F39" s="87">
        <f>results!F36</f>
        <v>3</v>
      </c>
      <c r="G39" s="87">
        <f>results!G36</f>
        <v>3</v>
      </c>
      <c r="H39" s="87">
        <f>results!H36</f>
        <v>4</v>
      </c>
      <c r="I39" s="87">
        <f>results!I36</f>
        <v>4</v>
      </c>
      <c r="J39" s="87">
        <f>results!J36</f>
        <v>3</v>
      </c>
      <c r="K39" s="87">
        <f>results!K36</f>
        <v>3</v>
      </c>
      <c r="L39" s="87">
        <f>results!L36</f>
        <v>3</v>
      </c>
      <c r="M39" s="87">
        <f>results!M36</f>
        <v>3</v>
      </c>
      <c r="N39" s="87">
        <f>results!N36</f>
        <v>3</v>
      </c>
      <c r="O39" s="87">
        <f>results!O36</f>
        <v>3</v>
      </c>
      <c r="P39" s="87">
        <f>results!P36</f>
        <v>3</v>
      </c>
      <c r="Q39" s="87">
        <f>results!Q36</f>
        <v>4</v>
      </c>
      <c r="R39" s="87">
        <f>results!R36</f>
        <v>3</v>
      </c>
      <c r="S39" s="87">
        <f>results!S36</f>
        <v>3</v>
      </c>
      <c r="T39" s="87">
        <f>results!T36</f>
        <v>4</v>
      </c>
      <c r="U39" s="87">
        <f>results!U36</f>
        <v>4</v>
      </c>
      <c r="V39" s="87">
        <f>results!V36</f>
        <v>4</v>
      </c>
      <c r="W39" s="87">
        <f>results!W36</f>
        <v>3</v>
      </c>
      <c r="X39" s="87">
        <f>results!X36</f>
        <v>3</v>
      </c>
      <c r="Y39" s="20">
        <f t="shared" si="0"/>
        <v>1.0349999999999999</v>
      </c>
      <c r="Z39" s="20">
        <f t="shared" si="1"/>
        <v>1.32</v>
      </c>
      <c r="AA39" s="21">
        <f t="shared" si="2"/>
        <v>0.315</v>
      </c>
      <c r="AB39" s="21">
        <f t="shared" si="3"/>
        <v>0.72000000000000008</v>
      </c>
      <c r="AC39" s="20">
        <f t="shared" si="4"/>
        <v>3.39</v>
      </c>
      <c r="AD39" s="20">
        <f t="shared" si="5"/>
        <v>5.5</v>
      </c>
      <c r="AE39" s="13">
        <f t="shared" si="6"/>
        <v>3.8499999999999996</v>
      </c>
      <c r="AF39" s="13">
        <f t="shared" si="7"/>
        <v>7.15</v>
      </c>
      <c r="AG39" s="86" t="str">
        <f>results!AI36</f>
        <v>2018-03-23 06:43:23</v>
      </c>
      <c r="AH39" s="86" t="str">
        <f>results!AJ36</f>
        <v>2018-03-23 06:47:17</v>
      </c>
      <c r="AI39" s="86" t="str">
        <f>results!AK36</f>
        <v>eec27e9ec3</v>
      </c>
    </row>
    <row r="40" spans="1:35" x14ac:dyDescent="0.2">
      <c r="A40" s="86" t="str">
        <f>results!B37</f>
        <v>Tim Kobe</v>
      </c>
      <c r="B40" s="86" t="str">
        <f>results!A37</f>
        <v>AIRPORTELs</v>
      </c>
      <c r="C40" s="87">
        <f>results!C37</f>
        <v>3</v>
      </c>
      <c r="D40" s="87">
        <f>results!D37</f>
        <v>3</v>
      </c>
      <c r="E40" s="87">
        <f>results!E37</f>
        <v>3</v>
      </c>
      <c r="F40" s="87">
        <f>results!F37</f>
        <v>2</v>
      </c>
      <c r="G40" s="87">
        <f>results!G37</f>
        <v>3</v>
      </c>
      <c r="H40" s="87">
        <f>results!H37</f>
        <v>3</v>
      </c>
      <c r="I40" s="87">
        <f>results!I37</f>
        <v>3</v>
      </c>
      <c r="J40" s="87">
        <f>results!J37</f>
        <v>3</v>
      </c>
      <c r="K40" s="87">
        <f>results!K37</f>
        <v>2</v>
      </c>
      <c r="L40" s="87">
        <f>results!L37</f>
        <v>3</v>
      </c>
      <c r="M40" s="87">
        <f>results!M37</f>
        <v>4</v>
      </c>
      <c r="N40" s="87">
        <f>results!N37</f>
        <v>4</v>
      </c>
      <c r="O40" s="87">
        <f>results!O37</f>
        <v>3</v>
      </c>
      <c r="P40" s="87">
        <f>results!P37</f>
        <v>3</v>
      </c>
      <c r="Q40" s="87">
        <f>results!Q37</f>
        <v>4</v>
      </c>
      <c r="R40" s="87">
        <f>results!R37</f>
        <v>3</v>
      </c>
      <c r="S40" s="87">
        <f>results!S37</f>
        <v>3</v>
      </c>
      <c r="T40" s="87">
        <f>results!T37</f>
        <v>2</v>
      </c>
      <c r="U40" s="87">
        <f>results!U37</f>
        <v>2</v>
      </c>
      <c r="V40" s="87">
        <f>results!V37</f>
        <v>2</v>
      </c>
      <c r="W40" s="87">
        <f>results!W37</f>
        <v>2</v>
      </c>
      <c r="X40" s="87">
        <f>results!X37</f>
        <v>3</v>
      </c>
      <c r="Y40" s="20">
        <f t="shared" ref="Y40:Y41" si="8">(C40*C$3+D40*D$3+E40*E$3+F40*F$3+G40*G$3)*$C$4</f>
        <v>0.85499999999999987</v>
      </c>
      <c r="Z40" s="20">
        <f t="shared" ref="Z40:Z41" si="9">(H40*$H$3+I40*$I$3+J40*$J$3+K40*$K$3+L40*$L$3+M40*$M$3+N40*$N$3)*$H$4</f>
        <v>1.2800000000000002</v>
      </c>
      <c r="AA40" s="21">
        <f t="shared" ref="AA40:AA41" si="10">(O40*$O$3+P40*$P$3+Q40*$Q$3+R40*$R$3+S40*$S$3)*$O$4</f>
        <v>0.315</v>
      </c>
      <c r="AB40" s="21">
        <f t="shared" ref="AB40:AB41" si="11">(T40*$T$3+U40*$U$3+V40*$V$3+W40*$W$3+X40*$X$3)*$T$4</f>
        <v>0.45999999999999996</v>
      </c>
      <c r="AC40" s="20">
        <f t="shared" ref="AC40:AC41" si="12">SUM(Y40:AB40)</f>
        <v>2.91</v>
      </c>
      <c r="AD40" s="20">
        <f t="shared" ref="AD40:AD41" si="13">IF(AC40&gt;$AD$1,$AB$1,IF(AC40&gt;$AD$2,$AB$2,IF(AC40&gt;$AD$3,$AB$3,IF(AC40&gt;$AD$4,$AB$4,IF($AD$4&gt;AC40,1)))))</f>
        <v>4</v>
      </c>
      <c r="AE40" s="13">
        <f t="shared" ref="AE40:AE41" si="14">0.7*AD40</f>
        <v>2.8</v>
      </c>
      <c r="AF40" s="13">
        <f t="shared" ref="AF40:AF41" si="15">1.3*AD40</f>
        <v>5.2</v>
      </c>
      <c r="AG40" s="86" t="str">
        <f>results!AI37</f>
        <v>2018-03-23 06:38:43</v>
      </c>
      <c r="AH40" s="86" t="str">
        <f>results!AJ37</f>
        <v>2018-03-23 06:41:24</v>
      </c>
      <c r="AI40" s="86" t="str">
        <f>results!AK37</f>
        <v>c715528919</v>
      </c>
    </row>
    <row r="41" spans="1:35" x14ac:dyDescent="0.2">
      <c r="A41" s="86" t="str">
        <f>results!B38</f>
        <v>Tim Kobe</v>
      </c>
      <c r="B41" s="86" t="str">
        <f>results!A38</f>
        <v>EmotionReader</v>
      </c>
      <c r="C41" s="87">
        <f>results!C38</f>
        <v>3</v>
      </c>
      <c r="D41" s="87">
        <f>results!D38</f>
        <v>4</v>
      </c>
      <c r="E41" s="87">
        <f>results!E38</f>
        <v>3</v>
      </c>
      <c r="F41" s="87">
        <f>results!F38</f>
        <v>3</v>
      </c>
      <c r="G41" s="87">
        <f>results!G38</f>
        <v>2</v>
      </c>
      <c r="H41" s="87">
        <f>results!H38</f>
        <v>3</v>
      </c>
      <c r="I41" s="87">
        <f>results!I38</f>
        <v>2</v>
      </c>
      <c r="J41" s="87">
        <f>results!J38</f>
        <v>2</v>
      </c>
      <c r="K41" s="87">
        <f>results!K38</f>
        <v>3</v>
      </c>
      <c r="L41" s="87">
        <f>results!L38</f>
        <v>3</v>
      </c>
      <c r="M41" s="87">
        <f>results!M38</f>
        <v>3</v>
      </c>
      <c r="N41" s="87">
        <f>results!N38</f>
        <v>3</v>
      </c>
      <c r="O41" s="87">
        <f>results!O38</f>
        <v>2</v>
      </c>
      <c r="P41" s="87">
        <f>results!P38</f>
        <v>2</v>
      </c>
      <c r="Q41" s="87">
        <f>results!Q38</f>
        <v>3</v>
      </c>
      <c r="R41" s="87">
        <f>results!R38</f>
        <v>2</v>
      </c>
      <c r="S41" s="87">
        <f>results!S38</f>
        <v>4</v>
      </c>
      <c r="T41" s="87">
        <f>results!T38</f>
        <v>4</v>
      </c>
      <c r="U41" s="87">
        <f>results!U38</f>
        <v>4</v>
      </c>
      <c r="V41" s="87">
        <f>results!V38</f>
        <v>3</v>
      </c>
      <c r="W41" s="87">
        <f>results!W38</f>
        <v>3</v>
      </c>
      <c r="X41" s="87">
        <f>results!X38</f>
        <v>3</v>
      </c>
      <c r="Y41" s="20">
        <f t="shared" si="8"/>
        <v>0.91499999999999992</v>
      </c>
      <c r="Z41" s="20">
        <f t="shared" si="9"/>
        <v>1.08</v>
      </c>
      <c r="AA41" s="21">
        <f t="shared" si="10"/>
        <v>0.255</v>
      </c>
      <c r="AB41" s="21">
        <f t="shared" si="11"/>
        <v>0.66000000000000014</v>
      </c>
      <c r="AC41" s="20">
        <f t="shared" si="12"/>
        <v>2.91</v>
      </c>
      <c r="AD41" s="20">
        <f t="shared" si="13"/>
        <v>4</v>
      </c>
      <c r="AE41" s="13">
        <f t="shared" si="14"/>
        <v>2.8</v>
      </c>
      <c r="AF41" s="13">
        <f t="shared" si="15"/>
        <v>5.2</v>
      </c>
      <c r="AG41" s="86" t="str">
        <f>results!AI38</f>
        <v>2018-03-23 06:33:08</v>
      </c>
      <c r="AH41" s="86" t="str">
        <f>results!AJ38</f>
        <v>2018-03-23 06:38:15</v>
      </c>
      <c r="AI41" s="86" t="str">
        <f>results!AK38</f>
        <v>2e6a52aed5</v>
      </c>
    </row>
    <row r="42" spans="1:35" x14ac:dyDescent="0.2">
      <c r="A42" s="86"/>
      <c r="B42" s="86"/>
    </row>
    <row r="43" spans="1:35" x14ac:dyDescent="0.2">
      <c r="A43" s="86"/>
      <c r="B43" s="86"/>
    </row>
    <row r="44" spans="1:35" x14ac:dyDescent="0.2">
      <c r="A44" s="86"/>
      <c r="B44" s="86"/>
    </row>
    <row r="45" spans="1:35" x14ac:dyDescent="0.2">
      <c r="A45" s="86"/>
      <c r="B45" s="86"/>
    </row>
    <row r="46" spans="1:35" x14ac:dyDescent="0.2">
      <c r="A46" s="86"/>
      <c r="B46" s="86"/>
    </row>
    <row r="47" spans="1:35" x14ac:dyDescent="0.2">
      <c r="A47" s="86"/>
      <c r="B47" s="86"/>
    </row>
    <row r="48" spans="1:35" x14ac:dyDescent="0.2">
      <c r="A48" s="86"/>
      <c r="B48" s="86"/>
    </row>
    <row r="49" spans="1:2" x14ac:dyDescent="0.2">
      <c r="A49" s="86"/>
      <c r="B49" s="86"/>
    </row>
    <row r="50" spans="1:2" x14ac:dyDescent="0.2">
      <c r="A50" s="86"/>
      <c r="B50" s="86"/>
    </row>
    <row r="51" spans="1:2" x14ac:dyDescent="0.2">
      <c r="A51" s="86"/>
      <c r="B51" s="86"/>
    </row>
    <row r="52" spans="1:2" x14ac:dyDescent="0.2">
      <c r="A52" s="86"/>
      <c r="B52" s="86"/>
    </row>
    <row r="53" spans="1:2" x14ac:dyDescent="0.2">
      <c r="A53" s="86"/>
      <c r="B53" s="86"/>
    </row>
    <row r="54" spans="1:2" x14ac:dyDescent="0.2">
      <c r="A54" s="86"/>
      <c r="B54" s="86"/>
    </row>
    <row r="55" spans="1:2" x14ac:dyDescent="0.2">
      <c r="A55" s="86"/>
      <c r="B55" s="86"/>
    </row>
    <row r="56" spans="1:2" x14ac:dyDescent="0.2">
      <c r="A56" s="86"/>
      <c r="B56" s="86"/>
    </row>
    <row r="57" spans="1:2" x14ac:dyDescent="0.2">
      <c r="A57" s="86"/>
      <c r="B57" s="86"/>
    </row>
    <row r="58" spans="1:2" x14ac:dyDescent="0.2">
      <c r="A58" s="86"/>
      <c r="B58" s="86"/>
    </row>
    <row r="59" spans="1:2" x14ac:dyDescent="0.2">
      <c r="A59" s="86"/>
      <c r="B59" s="86"/>
    </row>
    <row r="60" spans="1:2" x14ac:dyDescent="0.2">
      <c r="A60" s="86"/>
      <c r="B60" s="86"/>
    </row>
    <row r="61" spans="1:2" x14ac:dyDescent="0.2">
      <c r="A61" s="86"/>
      <c r="B61" s="86"/>
    </row>
    <row r="62" spans="1:2" x14ac:dyDescent="0.2">
      <c r="A62" s="86"/>
      <c r="B62" s="86"/>
    </row>
    <row r="63" spans="1:2" x14ac:dyDescent="0.2">
      <c r="A63" s="86"/>
      <c r="B63" s="86"/>
    </row>
    <row r="64" spans="1:2" x14ac:dyDescent="0.2">
      <c r="A64" s="86"/>
      <c r="B64" s="86"/>
    </row>
    <row r="65" spans="1:2" x14ac:dyDescent="0.2">
      <c r="A65" s="86"/>
      <c r="B65" s="86"/>
    </row>
    <row r="66" spans="1:2" x14ac:dyDescent="0.2">
      <c r="A66" s="86"/>
      <c r="B66" s="86"/>
    </row>
    <row r="67" spans="1:2" x14ac:dyDescent="0.2">
      <c r="A67" s="86"/>
      <c r="B67" s="86"/>
    </row>
    <row r="68" spans="1:2" x14ac:dyDescent="0.2">
      <c r="A68" s="86"/>
      <c r="B68" s="86"/>
    </row>
    <row r="69" spans="1:2" x14ac:dyDescent="0.2">
      <c r="A69" s="86"/>
      <c r="B69" s="86"/>
    </row>
    <row r="70" spans="1:2" x14ac:dyDescent="0.2">
      <c r="A70" s="86"/>
      <c r="B70" s="86"/>
    </row>
    <row r="71" spans="1:2" x14ac:dyDescent="0.2">
      <c r="A71" s="86"/>
      <c r="B71" s="86"/>
    </row>
    <row r="72" spans="1:2" x14ac:dyDescent="0.2">
      <c r="A72" s="86"/>
      <c r="B72" s="86"/>
    </row>
    <row r="73" spans="1:2" x14ac:dyDescent="0.2">
      <c r="A73" s="86"/>
      <c r="B73" s="86"/>
    </row>
    <row r="74" spans="1:2" x14ac:dyDescent="0.2">
      <c r="A74" s="86"/>
      <c r="B74" s="86"/>
    </row>
    <row r="75" spans="1:2" x14ac:dyDescent="0.2">
      <c r="A75" s="86"/>
      <c r="B75" s="86"/>
    </row>
    <row r="76" spans="1:2" x14ac:dyDescent="0.2">
      <c r="A76" s="86"/>
      <c r="B76" s="86"/>
    </row>
    <row r="77" spans="1:2" x14ac:dyDescent="0.2">
      <c r="A77" s="86"/>
      <c r="B77" s="86"/>
    </row>
    <row r="78" spans="1:2" x14ac:dyDescent="0.2">
      <c r="A78" s="86"/>
      <c r="B78" s="86"/>
    </row>
    <row r="79" spans="1:2" x14ac:dyDescent="0.2">
      <c r="A79" s="86"/>
      <c r="B79" s="86"/>
    </row>
    <row r="80" spans="1:2" x14ac:dyDescent="0.2">
      <c r="A80" s="86"/>
      <c r="B80" s="86"/>
    </row>
    <row r="81" spans="1:2" x14ac:dyDescent="0.2">
      <c r="A81" s="86"/>
      <c r="B81" s="86"/>
    </row>
    <row r="82" spans="1:2" x14ac:dyDescent="0.2">
      <c r="A82" s="86"/>
      <c r="B82" s="86"/>
    </row>
    <row r="83" spans="1:2" x14ac:dyDescent="0.2">
      <c r="A83" s="86"/>
      <c r="B83" s="86"/>
    </row>
    <row r="84" spans="1:2" x14ac:dyDescent="0.2">
      <c r="A84" s="86"/>
      <c r="B84" s="86"/>
    </row>
    <row r="85" spans="1:2" x14ac:dyDescent="0.2">
      <c r="A85" s="86"/>
      <c r="B85" s="86"/>
    </row>
    <row r="86" spans="1:2" x14ac:dyDescent="0.2">
      <c r="A86" s="86"/>
      <c r="B86" s="86"/>
    </row>
    <row r="87" spans="1:2" x14ac:dyDescent="0.2">
      <c r="A87" s="86"/>
      <c r="B87" s="86"/>
    </row>
    <row r="88" spans="1:2" x14ac:dyDescent="0.2">
      <c r="A88" s="86"/>
      <c r="B88" s="86"/>
    </row>
    <row r="89" spans="1:2" x14ac:dyDescent="0.2">
      <c r="A89" s="86"/>
      <c r="B89" s="86"/>
    </row>
    <row r="90" spans="1:2" x14ac:dyDescent="0.2">
      <c r="A90" s="86"/>
      <c r="B90" s="86"/>
    </row>
    <row r="91" spans="1:2" x14ac:dyDescent="0.2">
      <c r="A91" s="86"/>
      <c r="B91" s="86"/>
    </row>
    <row r="92" spans="1:2" x14ac:dyDescent="0.2">
      <c r="A92" s="86"/>
      <c r="B92" s="86"/>
    </row>
    <row r="93" spans="1:2" x14ac:dyDescent="0.2">
      <c r="A93" s="86"/>
      <c r="B93" s="86"/>
    </row>
    <row r="94" spans="1:2" x14ac:dyDescent="0.2">
      <c r="A94" s="86"/>
      <c r="B94" s="86"/>
    </row>
    <row r="95" spans="1:2" x14ac:dyDescent="0.2">
      <c r="A95" s="86"/>
      <c r="B95" s="86"/>
    </row>
    <row r="96" spans="1:2" x14ac:dyDescent="0.2">
      <c r="A96" s="86"/>
      <c r="B96" s="86"/>
    </row>
    <row r="97" spans="1:2" x14ac:dyDescent="0.2">
      <c r="A97" s="86"/>
      <c r="B97" s="86"/>
    </row>
    <row r="98" spans="1:2" x14ac:dyDescent="0.2">
      <c r="A98" s="86"/>
      <c r="B98" s="86"/>
    </row>
  </sheetData>
  <mergeCells count="4">
    <mergeCell ref="C1:G1"/>
    <mergeCell ref="H1:N1"/>
    <mergeCell ref="O1:S1"/>
    <mergeCell ref="T1:X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T98"/>
  <sheetViews>
    <sheetView zoomScale="86" zoomScaleNormal="86" workbookViewId="0">
      <selection activeCell="E44" sqref="E44"/>
    </sheetView>
  </sheetViews>
  <sheetFormatPr baseColWidth="10" defaultColWidth="8.83203125" defaultRowHeight="15" x14ac:dyDescent="0.2"/>
  <sheetData>
    <row r="1" spans="1:254" ht="15" customHeight="1" thickBot="1" x14ac:dyDescent="0.25">
      <c r="A1" s="2"/>
      <c r="B1" s="8"/>
      <c r="C1" s="89" t="s">
        <v>48</v>
      </c>
      <c r="D1" s="90"/>
      <c r="E1" s="90"/>
      <c r="F1" s="90"/>
      <c r="G1" s="91"/>
      <c r="H1" s="89" t="s">
        <v>49</v>
      </c>
      <c r="I1" s="90"/>
      <c r="J1" s="90"/>
      <c r="K1" s="90"/>
      <c r="L1" s="90"/>
      <c r="M1" s="90"/>
      <c r="N1" s="91"/>
      <c r="O1" s="89" t="s">
        <v>50</v>
      </c>
      <c r="P1" s="90"/>
      <c r="Q1" s="90"/>
      <c r="R1" s="90"/>
      <c r="S1" s="91"/>
      <c r="T1" s="89" t="s">
        <v>51</v>
      </c>
      <c r="U1" s="90"/>
      <c r="V1" s="90"/>
      <c r="W1" s="90"/>
      <c r="X1" s="91"/>
      <c r="Y1" s="12"/>
      <c r="Z1" s="12"/>
      <c r="AA1" s="12"/>
      <c r="AB1" s="24">
        <v>8</v>
      </c>
      <c r="AC1" s="22"/>
      <c r="AD1" s="22">
        <v>3.75</v>
      </c>
      <c r="AE1" s="22">
        <v>4</v>
      </c>
      <c r="AF1" s="22"/>
      <c r="AG1" s="2"/>
      <c r="AH1" s="2"/>
      <c r="AI1" s="2"/>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row>
    <row r="2" spans="1:254" ht="63" customHeight="1" thickBot="1" x14ac:dyDescent="0.25">
      <c r="A2" s="3" t="s">
        <v>0</v>
      </c>
      <c r="B2" s="3" t="s">
        <v>1</v>
      </c>
      <c r="C2" s="9" t="s">
        <v>2</v>
      </c>
      <c r="D2" s="9" t="s">
        <v>3</v>
      </c>
      <c r="E2" s="9" t="s">
        <v>4</v>
      </c>
      <c r="F2" s="9" t="s">
        <v>5</v>
      </c>
      <c r="G2" s="9" t="s">
        <v>6</v>
      </c>
      <c r="H2" s="9" t="s">
        <v>7</v>
      </c>
      <c r="I2" s="9" t="s">
        <v>8</v>
      </c>
      <c r="J2" s="9" t="s">
        <v>9</v>
      </c>
      <c r="K2" s="9" t="s">
        <v>10</v>
      </c>
      <c r="L2" s="9" t="s">
        <v>11</v>
      </c>
      <c r="M2" s="9" t="s">
        <v>12</v>
      </c>
      <c r="N2" s="9" t="s">
        <v>13</v>
      </c>
      <c r="O2" s="9" t="s">
        <v>14</v>
      </c>
      <c r="P2" s="9" t="s">
        <v>15</v>
      </c>
      <c r="Q2" s="9" t="s">
        <v>16</v>
      </c>
      <c r="R2" s="9" t="s">
        <v>17</v>
      </c>
      <c r="S2" s="9" t="s">
        <v>18</v>
      </c>
      <c r="T2" s="9" t="s">
        <v>19</v>
      </c>
      <c r="U2" s="9" t="s">
        <v>20</v>
      </c>
      <c r="V2" s="9" t="s">
        <v>21</v>
      </c>
      <c r="W2" s="9" t="s">
        <v>22</v>
      </c>
      <c r="X2" s="9" t="s">
        <v>23</v>
      </c>
      <c r="Y2" s="9"/>
      <c r="Z2" s="9"/>
      <c r="AA2" s="9"/>
      <c r="AB2" s="24">
        <v>6</v>
      </c>
      <c r="AC2" s="23">
        <v>0.6</v>
      </c>
      <c r="AD2" s="22">
        <f>AD1-AC2</f>
        <v>3.15</v>
      </c>
      <c r="AE2" s="22">
        <f>AD1</f>
        <v>3.75</v>
      </c>
      <c r="AF2" s="22"/>
      <c r="AG2" s="4" t="s">
        <v>32</v>
      </c>
      <c r="AH2" s="4" t="s">
        <v>33</v>
      </c>
      <c r="AI2" s="4" t="s">
        <v>34</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27" customHeight="1" x14ac:dyDescent="0.2">
      <c r="A3" s="7" t="s">
        <v>47</v>
      </c>
      <c r="B3" s="5"/>
      <c r="C3" s="10" t="s">
        <v>53</v>
      </c>
      <c r="D3" s="10" t="s">
        <v>52</v>
      </c>
      <c r="E3" s="10" t="s">
        <v>53</v>
      </c>
      <c r="F3" s="10" t="s">
        <v>53</v>
      </c>
      <c r="G3" s="10" t="s">
        <v>55</v>
      </c>
      <c r="H3" s="10" t="s">
        <v>56</v>
      </c>
      <c r="I3" s="10" t="s">
        <v>54</v>
      </c>
      <c r="J3" s="10" t="s">
        <v>56</v>
      </c>
      <c r="K3" s="10" t="s">
        <v>53</v>
      </c>
      <c r="L3" s="10" t="s">
        <v>56</v>
      </c>
      <c r="M3" s="10" t="s">
        <v>56</v>
      </c>
      <c r="N3" s="10" t="s">
        <v>55</v>
      </c>
      <c r="O3" s="10" t="s">
        <v>53</v>
      </c>
      <c r="P3" s="10" t="s">
        <v>52</v>
      </c>
      <c r="Q3" s="10" t="s">
        <v>53</v>
      </c>
      <c r="R3" s="10" t="s">
        <v>54</v>
      </c>
      <c r="S3" s="10" t="s">
        <v>54</v>
      </c>
      <c r="T3" s="10" t="s">
        <v>54</v>
      </c>
      <c r="U3" s="10" t="s">
        <v>56</v>
      </c>
      <c r="V3" s="10" t="s">
        <v>52</v>
      </c>
      <c r="W3" s="10" t="s">
        <v>56</v>
      </c>
      <c r="X3" s="10" t="s">
        <v>52</v>
      </c>
      <c r="Y3" s="10"/>
      <c r="Z3" s="10"/>
      <c r="AA3" s="10"/>
      <c r="AB3" s="24">
        <v>4</v>
      </c>
      <c r="AC3" s="23">
        <v>0.6</v>
      </c>
      <c r="AD3" s="22">
        <f>AD2-AC3</f>
        <v>2.5499999999999998</v>
      </c>
      <c r="AE3" s="22">
        <f>AD2</f>
        <v>3.15</v>
      </c>
      <c r="AF3" s="22"/>
      <c r="AG3" s="6"/>
      <c r="AH3" s="6"/>
      <c r="AI3" s="6"/>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ht="20.25" customHeight="1" thickBot="1" x14ac:dyDescent="0.25">
      <c r="A4" s="7"/>
      <c r="B4" s="5"/>
      <c r="C4" s="11" t="s">
        <v>52</v>
      </c>
      <c r="D4" s="6"/>
      <c r="E4" s="6"/>
      <c r="F4" s="6"/>
      <c r="G4" s="6"/>
      <c r="H4" s="11" t="s">
        <v>57</v>
      </c>
      <c r="I4" s="6"/>
      <c r="J4" s="6"/>
      <c r="K4" s="6"/>
      <c r="L4" s="6"/>
      <c r="M4" s="6"/>
      <c r="N4" s="6"/>
      <c r="O4" s="11" t="s">
        <v>56</v>
      </c>
      <c r="P4" s="6"/>
      <c r="Q4" s="6"/>
      <c r="R4" s="6"/>
      <c r="S4" s="6"/>
      <c r="T4" s="11" t="s">
        <v>54</v>
      </c>
      <c r="U4" s="6"/>
      <c r="V4" s="6"/>
      <c r="W4" s="6"/>
      <c r="X4" s="6"/>
      <c r="Y4" s="6"/>
      <c r="Z4" s="6"/>
      <c r="AA4" s="6"/>
      <c r="AB4" s="24">
        <v>2</v>
      </c>
      <c r="AC4" s="23">
        <v>0.6</v>
      </c>
      <c r="AD4" s="22">
        <f>AD3-AC4</f>
        <v>1.9499999999999997</v>
      </c>
      <c r="AE4" s="22">
        <f>AD3</f>
        <v>2.5499999999999998</v>
      </c>
      <c r="AF4" s="22"/>
      <c r="AG4" s="6"/>
      <c r="AH4" s="6"/>
      <c r="AI4" s="6"/>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ht="20.25" customHeight="1" thickBot="1" x14ac:dyDescent="0.25">
      <c r="A5" s="14"/>
      <c r="B5" s="15"/>
      <c r="C5" s="16"/>
      <c r="D5" s="17"/>
      <c r="E5" s="17"/>
      <c r="F5" s="17"/>
      <c r="G5" s="17"/>
      <c r="H5" s="16"/>
      <c r="I5" s="17"/>
      <c r="J5" s="17"/>
      <c r="K5" s="17"/>
      <c r="L5" s="17"/>
      <c r="M5" s="17"/>
      <c r="N5" s="17"/>
      <c r="O5" s="16"/>
      <c r="P5" s="17"/>
      <c r="Q5" s="17"/>
      <c r="R5" s="17"/>
      <c r="S5" s="17"/>
      <c r="T5" s="16"/>
      <c r="U5" s="17"/>
      <c r="V5" s="17"/>
      <c r="W5" s="17"/>
      <c r="X5" s="17"/>
      <c r="Y5" s="19" t="s">
        <v>58</v>
      </c>
      <c r="Z5" s="19" t="s">
        <v>59</v>
      </c>
      <c r="AA5" s="19" t="s">
        <v>61</v>
      </c>
      <c r="AB5" s="19" t="s">
        <v>60</v>
      </c>
      <c r="AC5" s="19" t="s">
        <v>62</v>
      </c>
      <c r="AD5" s="19" t="s">
        <v>63</v>
      </c>
      <c r="AE5" s="19" t="s">
        <v>65</v>
      </c>
      <c r="AF5" s="19" t="s">
        <v>64</v>
      </c>
      <c r="AG5" s="17"/>
      <c r="AH5" s="17"/>
      <c r="AI5" s="1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hidden="1" x14ac:dyDescent="0.2">
      <c r="A6" s="86" t="str">
        <f>results!B3</f>
        <v>Madhav Kapadia</v>
      </c>
      <c r="B6" s="86" t="str">
        <f>results!A3</f>
        <v>AIRPORTELs</v>
      </c>
      <c r="C6" s="87">
        <f>results!C3</f>
        <v>2</v>
      </c>
      <c r="D6" s="87">
        <f>results!D3</f>
        <v>2</v>
      </c>
      <c r="E6" s="87">
        <f>results!E3</f>
        <v>1</v>
      </c>
      <c r="F6" s="87">
        <f>results!F3</f>
        <v>2</v>
      </c>
      <c r="G6" s="87">
        <f>results!G3</f>
        <v>2</v>
      </c>
      <c r="H6" s="87">
        <f>results!H3</f>
        <v>2</v>
      </c>
      <c r="I6" s="87">
        <f>results!I3</f>
        <v>3</v>
      </c>
      <c r="J6" s="87">
        <f>results!J3</f>
        <v>3</v>
      </c>
      <c r="K6" s="87">
        <f>results!K3</f>
        <v>2</v>
      </c>
      <c r="L6" s="87">
        <f>results!L3</f>
        <v>3</v>
      </c>
      <c r="M6" s="87">
        <f>results!M3</f>
        <v>3</v>
      </c>
      <c r="N6" s="87">
        <f>results!N3</f>
        <v>2</v>
      </c>
      <c r="O6" s="87">
        <f>results!O3</f>
        <v>2</v>
      </c>
      <c r="P6" s="87">
        <f>results!P3</f>
        <v>2</v>
      </c>
      <c r="Q6" s="87">
        <f>results!Q3</f>
        <v>3</v>
      </c>
      <c r="R6" s="87">
        <f>results!R3</f>
        <v>2</v>
      </c>
      <c r="S6" s="87">
        <f>results!S3</f>
        <v>3</v>
      </c>
      <c r="T6" s="87">
        <f>results!T3</f>
        <v>2</v>
      </c>
      <c r="U6" s="87">
        <f>results!U3</f>
        <v>2</v>
      </c>
      <c r="V6" s="87">
        <f>results!V3</f>
        <v>2</v>
      </c>
      <c r="W6" s="87">
        <f>results!W3</f>
        <v>3</v>
      </c>
      <c r="X6" s="87">
        <f>results!X3</f>
        <v>3</v>
      </c>
      <c r="Y6" s="20">
        <f t="shared" ref="Y6:Y41" si="0">(C6*C$3+D6*D$3+E6*E$3+F6*F$3+G6*G$3)*$C$4</f>
        <v>0.55499999999999994</v>
      </c>
      <c r="Z6" s="20">
        <f t="shared" ref="Z6:Z41" si="1">(H6*$H$3+I6*$I$3+J6*$J$3+K6*$K$3+L6*$L$3+M6*$M$3+N6*$N$3)*$H$4</f>
        <v>1</v>
      </c>
      <c r="AA6" s="21">
        <f t="shared" ref="AA6:AA41" si="2">(O6*$O$3+P6*$P$3+Q6*$Q$3+R6*$R$3+S6*$S$3)*$O$4</f>
        <v>0.23500000000000001</v>
      </c>
      <c r="AB6" s="21">
        <f t="shared" ref="AB6:AB41" si="3">(T6*$T$3+U6*$U$3+V6*$V$3+W6*$W$3+X6*$X$3)*$T$4</f>
        <v>0.48000000000000009</v>
      </c>
      <c r="AC6" s="20">
        <f t="shared" ref="AC6:AC41" si="4">SUM(Y6:AB6)</f>
        <v>2.27</v>
      </c>
      <c r="AD6" s="20">
        <f t="shared" ref="AD6:AD41" si="5">IF(AC6&gt;$AD$1,$AB$1,IF(AC6&gt;$AD$2,$AB$2,IF(AC6&gt;$AD$3,$AB$3,IF(AC6&gt;$AD$4,$AB$4,IF($AD$4&gt;AC6,1)))))</f>
        <v>2</v>
      </c>
      <c r="AE6" s="13">
        <f t="shared" ref="AE6:AE41" si="6">0.7*AD6</f>
        <v>1.4</v>
      </c>
      <c r="AF6" s="13">
        <f t="shared" ref="AF6:AF41" si="7">1.3*AD6</f>
        <v>2.6</v>
      </c>
      <c r="AG6" s="86" t="str">
        <f>results!AI3</f>
        <v>2018-03-20 01:32:08</v>
      </c>
      <c r="AH6" s="86" t="str">
        <f>results!AJ3</f>
        <v>2018-03-20 02:11:39</v>
      </c>
      <c r="AI6" s="86" t="str">
        <f>results!AK3</f>
        <v>34ada18d4b</v>
      </c>
    </row>
    <row r="7" spans="1:254" hidden="1" x14ac:dyDescent="0.2">
      <c r="A7" s="86" t="str">
        <f>results!B37</f>
        <v>Tim Kobe</v>
      </c>
      <c r="B7" s="86" t="str">
        <f>results!A37</f>
        <v>AIRPORTELs</v>
      </c>
      <c r="C7" s="87">
        <f>results!C37</f>
        <v>3</v>
      </c>
      <c r="D7" s="87">
        <f>results!D37</f>
        <v>3</v>
      </c>
      <c r="E7" s="87">
        <f>results!E37</f>
        <v>3</v>
      </c>
      <c r="F7" s="87">
        <f>results!F37</f>
        <v>2</v>
      </c>
      <c r="G7" s="87">
        <f>results!G37</f>
        <v>3</v>
      </c>
      <c r="H7" s="87">
        <f>results!H37</f>
        <v>3</v>
      </c>
      <c r="I7" s="87">
        <f>results!I37</f>
        <v>3</v>
      </c>
      <c r="J7" s="87">
        <f>results!J37</f>
        <v>3</v>
      </c>
      <c r="K7" s="87">
        <f>results!K37</f>
        <v>2</v>
      </c>
      <c r="L7" s="87">
        <f>results!L37</f>
        <v>3</v>
      </c>
      <c r="M7" s="87">
        <f>results!M37</f>
        <v>4</v>
      </c>
      <c r="N7" s="87">
        <f>results!N37</f>
        <v>4</v>
      </c>
      <c r="O7" s="87">
        <f>results!O37</f>
        <v>3</v>
      </c>
      <c r="P7" s="87">
        <f>results!P37</f>
        <v>3</v>
      </c>
      <c r="Q7" s="87">
        <f>results!Q37</f>
        <v>4</v>
      </c>
      <c r="R7" s="87">
        <f>results!R37</f>
        <v>3</v>
      </c>
      <c r="S7" s="87">
        <f>results!S37</f>
        <v>3</v>
      </c>
      <c r="T7" s="87">
        <f>results!T37</f>
        <v>2</v>
      </c>
      <c r="U7" s="87">
        <f>results!U37</f>
        <v>2</v>
      </c>
      <c r="V7" s="87">
        <f>results!V37</f>
        <v>2</v>
      </c>
      <c r="W7" s="87">
        <f>results!W37</f>
        <v>2</v>
      </c>
      <c r="X7" s="87">
        <f>results!X37</f>
        <v>3</v>
      </c>
      <c r="Y7" s="20">
        <f t="shared" si="0"/>
        <v>0.85499999999999987</v>
      </c>
      <c r="Z7" s="20">
        <f t="shared" si="1"/>
        <v>1.2800000000000002</v>
      </c>
      <c r="AA7" s="21">
        <f t="shared" si="2"/>
        <v>0.315</v>
      </c>
      <c r="AB7" s="21">
        <f t="shared" si="3"/>
        <v>0.45999999999999996</v>
      </c>
      <c r="AC7" s="20">
        <f t="shared" si="4"/>
        <v>2.91</v>
      </c>
      <c r="AD7" s="20">
        <f t="shared" si="5"/>
        <v>4</v>
      </c>
      <c r="AE7" s="13">
        <f t="shared" si="6"/>
        <v>2.8</v>
      </c>
      <c r="AF7" s="13">
        <f t="shared" si="7"/>
        <v>5.2</v>
      </c>
      <c r="AG7" s="86" t="str">
        <f>results!AI37</f>
        <v>2018-03-23 06:38:43</v>
      </c>
      <c r="AH7" s="86" t="str">
        <f>results!AJ37</f>
        <v>2018-03-23 06:41:24</v>
      </c>
      <c r="AI7" s="86" t="str">
        <f>results!AK37</f>
        <v>c715528919</v>
      </c>
    </row>
    <row r="8" spans="1:254" hidden="1" x14ac:dyDescent="0.2">
      <c r="A8" s="86" t="str">
        <f>results!B20</f>
        <v>Yen-Lu Chow</v>
      </c>
      <c r="B8" s="86" t="str">
        <f>results!A20</f>
        <v>Canopy Power Pte. Ltd.</v>
      </c>
      <c r="C8" s="87">
        <f>results!C20</f>
        <v>3</v>
      </c>
      <c r="D8" s="87">
        <f>results!D20</f>
        <v>4</v>
      </c>
      <c r="E8" s="87">
        <f>results!E20</f>
        <v>3</v>
      </c>
      <c r="F8" s="87">
        <f>results!F20</f>
        <v>3</v>
      </c>
      <c r="G8" s="87">
        <f>results!G20</f>
        <v>2</v>
      </c>
      <c r="H8" s="87">
        <f>results!H20</f>
        <v>4</v>
      </c>
      <c r="I8" s="87">
        <f>results!I20</f>
        <v>3</v>
      </c>
      <c r="J8" s="87">
        <f>results!J20</f>
        <v>3</v>
      </c>
      <c r="K8" s="87">
        <f>results!K20</f>
        <v>2</v>
      </c>
      <c r="L8" s="87">
        <f>results!L20</f>
        <v>4</v>
      </c>
      <c r="M8" s="87">
        <f>results!M20</f>
        <v>3</v>
      </c>
      <c r="N8" s="87">
        <f>results!N20</f>
        <v>3</v>
      </c>
      <c r="O8" s="87">
        <f>results!O20</f>
        <v>3</v>
      </c>
      <c r="P8" s="87">
        <f>results!P20</f>
        <v>3</v>
      </c>
      <c r="Q8" s="87">
        <f>results!Q20</f>
        <v>3</v>
      </c>
      <c r="R8" s="87">
        <f>results!R20</f>
        <v>3</v>
      </c>
      <c r="S8" s="87">
        <f>results!S20</f>
        <v>3</v>
      </c>
      <c r="T8" s="87">
        <f>results!T20</f>
        <v>2</v>
      </c>
      <c r="U8" s="87">
        <f>results!U20</f>
        <v>3</v>
      </c>
      <c r="V8" s="87">
        <f>results!V20</f>
        <v>3</v>
      </c>
      <c r="W8" s="87">
        <f>results!W20</f>
        <v>2</v>
      </c>
      <c r="X8" s="87">
        <f>results!X20</f>
        <v>3</v>
      </c>
      <c r="Y8" s="20">
        <f t="shared" si="0"/>
        <v>0.91499999999999992</v>
      </c>
      <c r="Z8" s="20">
        <f t="shared" si="1"/>
        <v>1.22</v>
      </c>
      <c r="AA8" s="21">
        <f t="shared" si="2"/>
        <v>0.30000000000000004</v>
      </c>
      <c r="AB8" s="21">
        <f t="shared" si="3"/>
        <v>0.54</v>
      </c>
      <c r="AC8" s="20">
        <f t="shared" si="4"/>
        <v>2.9749999999999996</v>
      </c>
      <c r="AD8" s="20">
        <f t="shared" si="5"/>
        <v>4</v>
      </c>
      <c r="AE8" s="13">
        <f t="shared" si="6"/>
        <v>2.8</v>
      </c>
      <c r="AF8" s="13">
        <f t="shared" si="7"/>
        <v>5.2</v>
      </c>
      <c r="AG8" s="86" t="str">
        <f>results!AI20</f>
        <v>2018-03-08 07:59:17</v>
      </c>
      <c r="AH8" s="86" t="str">
        <f>results!AJ20</f>
        <v>2018-03-08 09:21:55</v>
      </c>
      <c r="AI8" s="86" t="str">
        <f>results!AK20</f>
        <v>eb86a3e0fe</v>
      </c>
    </row>
    <row r="9" spans="1:254" hidden="1" x14ac:dyDescent="0.2">
      <c r="A9" s="86" t="str">
        <f>results!B25</f>
        <v>Satoshi Konno</v>
      </c>
      <c r="B9" s="86" t="str">
        <f>results!A25</f>
        <v>Canopy Power Pte. Ltd.</v>
      </c>
      <c r="C9" s="87">
        <f>results!C25</f>
        <v>2</v>
      </c>
      <c r="D9" s="87">
        <f>results!D25</f>
        <v>2</v>
      </c>
      <c r="E9" s="87">
        <f>results!E25</f>
        <v>2</v>
      </c>
      <c r="F9" s="87">
        <f>results!F25</f>
        <v>2</v>
      </c>
      <c r="G9" s="87">
        <f>results!G25</f>
        <v>2</v>
      </c>
      <c r="H9" s="87">
        <f>results!H25</f>
        <v>2</v>
      </c>
      <c r="I9" s="87">
        <f>results!I25</f>
        <v>2</v>
      </c>
      <c r="J9" s="87">
        <f>results!J25</f>
        <v>2</v>
      </c>
      <c r="K9" s="87">
        <f>results!K25</f>
        <v>2</v>
      </c>
      <c r="L9" s="87">
        <f>results!L25</f>
        <v>3</v>
      </c>
      <c r="M9" s="87">
        <f>results!M25</f>
        <v>2</v>
      </c>
      <c r="N9" s="87">
        <f>results!N25</f>
        <v>3</v>
      </c>
      <c r="O9" s="87">
        <f>results!O25</f>
        <v>3</v>
      </c>
      <c r="P9" s="87">
        <f>results!P25</f>
        <v>3</v>
      </c>
      <c r="Q9" s="87">
        <f>results!Q25</f>
        <v>4</v>
      </c>
      <c r="R9" s="87">
        <f>results!R25</f>
        <v>2</v>
      </c>
      <c r="S9" s="87">
        <f>results!S25</f>
        <v>2</v>
      </c>
      <c r="T9" s="87">
        <f>results!T25</f>
        <v>3</v>
      </c>
      <c r="U9" s="87">
        <f>results!U25</f>
        <v>4</v>
      </c>
      <c r="V9" s="87">
        <f>results!V25</f>
        <v>2</v>
      </c>
      <c r="W9" s="87">
        <f>results!W25</f>
        <v>2</v>
      </c>
      <c r="X9" s="87">
        <f>results!X25</f>
        <v>2</v>
      </c>
      <c r="Y9" s="20">
        <f t="shared" si="0"/>
        <v>0.6</v>
      </c>
      <c r="Z9" s="20">
        <f t="shared" si="1"/>
        <v>0.94000000000000006</v>
      </c>
      <c r="AA9" s="21">
        <f t="shared" si="2"/>
        <v>0.27499999999999997</v>
      </c>
      <c r="AB9" s="21">
        <f t="shared" si="3"/>
        <v>0.48</v>
      </c>
      <c r="AC9" s="20">
        <f t="shared" si="4"/>
        <v>2.2949999999999999</v>
      </c>
      <c r="AD9" s="20">
        <f t="shared" si="5"/>
        <v>2</v>
      </c>
      <c r="AE9" s="13">
        <f t="shared" si="6"/>
        <v>1.4</v>
      </c>
      <c r="AF9" s="13">
        <f t="shared" si="7"/>
        <v>2.6</v>
      </c>
      <c r="AG9" s="86" t="str">
        <f>results!AI25</f>
        <v>2018-03-08 11:59:11</v>
      </c>
      <c r="AH9" s="86" t="str">
        <f>results!AJ25</f>
        <v>2018-03-08 12:08:15</v>
      </c>
      <c r="AI9" s="86" t="str">
        <f>results!AK25</f>
        <v>6c907d4d71</v>
      </c>
    </row>
    <row r="10" spans="1:254" hidden="1" x14ac:dyDescent="0.2">
      <c r="A10" s="86" t="str">
        <f>results!B5</f>
        <v>Madhav Kapadia</v>
      </c>
      <c r="B10" s="86" t="str">
        <f>results!A5</f>
        <v>Emotion Reader</v>
      </c>
      <c r="C10" s="87">
        <f>results!C5</f>
        <v>4</v>
      </c>
      <c r="D10" s="87">
        <f>results!D5</f>
        <v>3</v>
      </c>
      <c r="E10" s="87">
        <f>results!E5</f>
        <v>3</v>
      </c>
      <c r="F10" s="87">
        <f>results!F5</f>
        <v>3</v>
      </c>
      <c r="G10" s="87">
        <f>results!G5</f>
        <v>3</v>
      </c>
      <c r="H10" s="87">
        <f>results!H5</f>
        <v>4</v>
      </c>
      <c r="I10" s="87">
        <f>results!I5</f>
        <v>3</v>
      </c>
      <c r="J10" s="87">
        <f>results!J5</f>
        <v>4</v>
      </c>
      <c r="K10" s="87">
        <f>results!K5</f>
        <v>3</v>
      </c>
      <c r="L10" s="87">
        <f>results!L5</f>
        <v>3</v>
      </c>
      <c r="M10" s="87">
        <f>results!M5</f>
        <v>3</v>
      </c>
      <c r="N10" s="87">
        <f>results!N5</f>
        <v>3</v>
      </c>
      <c r="O10" s="87">
        <f>results!O5</f>
        <v>3</v>
      </c>
      <c r="P10" s="87">
        <f>results!P5</f>
        <v>3</v>
      </c>
      <c r="Q10" s="87">
        <f>results!Q5</f>
        <v>4</v>
      </c>
      <c r="R10" s="87">
        <f>results!R5</f>
        <v>3</v>
      </c>
      <c r="S10" s="87">
        <f>results!S5</f>
        <v>4</v>
      </c>
      <c r="T10" s="87">
        <f>results!T5</f>
        <v>4</v>
      </c>
      <c r="U10" s="87">
        <f>results!U5</f>
        <v>3</v>
      </c>
      <c r="V10" s="87">
        <f>results!V5</f>
        <v>3</v>
      </c>
      <c r="W10" s="87">
        <f>results!W5</f>
        <v>4</v>
      </c>
      <c r="X10" s="87">
        <f>results!X5</f>
        <v>3</v>
      </c>
      <c r="Y10" s="20">
        <f t="shared" si="0"/>
        <v>0.94499999999999995</v>
      </c>
      <c r="Z10" s="20">
        <f t="shared" si="1"/>
        <v>1.2800000000000002</v>
      </c>
      <c r="AA10" s="21">
        <f t="shared" si="2"/>
        <v>0.33499999999999996</v>
      </c>
      <c r="AB10" s="21">
        <f t="shared" si="3"/>
        <v>0.66</v>
      </c>
      <c r="AC10" s="20">
        <f t="shared" si="4"/>
        <v>3.22</v>
      </c>
      <c r="AD10" s="20">
        <f t="shared" si="5"/>
        <v>6</v>
      </c>
      <c r="AE10" s="13">
        <f t="shared" si="6"/>
        <v>4.1999999999999993</v>
      </c>
      <c r="AF10" s="13">
        <f t="shared" si="7"/>
        <v>7.8000000000000007</v>
      </c>
      <c r="AG10" s="86" t="str">
        <f>results!AI5</f>
        <v>2018-03-20 08:45:16</v>
      </c>
      <c r="AH10" s="86" t="str">
        <f>results!AJ5</f>
        <v>2018-03-20 08:57:59</v>
      </c>
      <c r="AI10" s="86" t="str">
        <f>results!AK5</f>
        <v>34ada18d4b</v>
      </c>
    </row>
    <row r="11" spans="1:254" hidden="1" x14ac:dyDescent="0.2">
      <c r="A11" s="86" t="str">
        <f>results!B38</f>
        <v>Tim Kobe</v>
      </c>
      <c r="B11" s="86" t="str">
        <f>results!A38</f>
        <v>EmotionReader</v>
      </c>
      <c r="C11" s="87">
        <f>results!C38</f>
        <v>3</v>
      </c>
      <c r="D11" s="87">
        <f>results!D38</f>
        <v>4</v>
      </c>
      <c r="E11" s="87">
        <f>results!E38</f>
        <v>3</v>
      </c>
      <c r="F11" s="87">
        <f>results!F38</f>
        <v>3</v>
      </c>
      <c r="G11" s="87">
        <f>results!G38</f>
        <v>2</v>
      </c>
      <c r="H11" s="87">
        <f>results!H38</f>
        <v>3</v>
      </c>
      <c r="I11" s="87">
        <f>results!I38</f>
        <v>2</v>
      </c>
      <c r="J11" s="87">
        <f>results!J38</f>
        <v>2</v>
      </c>
      <c r="K11" s="87">
        <f>results!K38</f>
        <v>3</v>
      </c>
      <c r="L11" s="87">
        <f>results!L38</f>
        <v>3</v>
      </c>
      <c r="M11" s="87">
        <f>results!M38</f>
        <v>3</v>
      </c>
      <c r="N11" s="87">
        <f>results!N38</f>
        <v>3</v>
      </c>
      <c r="O11" s="87">
        <f>results!O38</f>
        <v>2</v>
      </c>
      <c r="P11" s="87">
        <f>results!P38</f>
        <v>2</v>
      </c>
      <c r="Q11" s="87">
        <f>results!Q38</f>
        <v>3</v>
      </c>
      <c r="R11" s="87">
        <f>results!R38</f>
        <v>2</v>
      </c>
      <c r="S11" s="87">
        <f>results!S38</f>
        <v>4</v>
      </c>
      <c r="T11" s="87">
        <f>results!T38</f>
        <v>4</v>
      </c>
      <c r="U11" s="87">
        <f>results!U38</f>
        <v>4</v>
      </c>
      <c r="V11" s="87">
        <f>results!V38</f>
        <v>3</v>
      </c>
      <c r="W11" s="87">
        <f>results!W38</f>
        <v>3</v>
      </c>
      <c r="X11" s="87">
        <f>results!X38</f>
        <v>3</v>
      </c>
      <c r="Y11" s="20">
        <f t="shared" si="0"/>
        <v>0.91499999999999992</v>
      </c>
      <c r="Z11" s="20">
        <f t="shared" si="1"/>
        <v>1.08</v>
      </c>
      <c r="AA11" s="21">
        <f t="shared" si="2"/>
        <v>0.255</v>
      </c>
      <c r="AB11" s="21">
        <f t="shared" si="3"/>
        <v>0.66000000000000014</v>
      </c>
      <c r="AC11" s="20">
        <f t="shared" si="4"/>
        <v>2.91</v>
      </c>
      <c r="AD11" s="20">
        <f t="shared" si="5"/>
        <v>4</v>
      </c>
      <c r="AE11" s="13">
        <f t="shared" si="6"/>
        <v>2.8</v>
      </c>
      <c r="AF11" s="13">
        <f t="shared" si="7"/>
        <v>5.2</v>
      </c>
      <c r="AG11" s="86" t="str">
        <f>results!AI38</f>
        <v>2018-03-23 06:33:08</v>
      </c>
      <c r="AH11" s="86" t="str">
        <f>results!AJ38</f>
        <v>2018-03-23 06:38:15</v>
      </c>
      <c r="AI11" s="86" t="str">
        <f>results!AK38</f>
        <v>2e6a52aed5</v>
      </c>
    </row>
    <row r="12" spans="1:254" x14ac:dyDescent="0.2">
      <c r="A12" s="86" t="str">
        <f>results!B34</f>
        <v>Parimal Merchant</v>
      </c>
      <c r="B12" s="86" t="str">
        <f>results!A34</f>
        <v>Eunimart Crossborder Pte Ltd</v>
      </c>
      <c r="C12" s="87">
        <f>results!C34</f>
        <v>3</v>
      </c>
      <c r="D12" s="87">
        <f>results!D34</f>
        <v>3</v>
      </c>
      <c r="E12" s="87">
        <f>results!E34</f>
        <v>2</v>
      </c>
      <c r="F12" s="87">
        <f>results!F34</f>
        <v>1</v>
      </c>
      <c r="G12" s="87">
        <f>results!G34</f>
        <v>2</v>
      </c>
      <c r="H12" s="87">
        <f>results!H34</f>
        <v>3</v>
      </c>
      <c r="I12" s="87">
        <f>results!I34</f>
        <v>3</v>
      </c>
      <c r="J12" s="87">
        <f>results!J34</f>
        <v>3</v>
      </c>
      <c r="K12" s="87">
        <f>results!K34</f>
        <v>3</v>
      </c>
      <c r="L12" s="87">
        <f>results!L34</f>
        <v>3</v>
      </c>
      <c r="M12" s="87">
        <f>results!M34</f>
        <v>3</v>
      </c>
      <c r="N12" s="87">
        <f>results!N34</f>
        <v>3</v>
      </c>
      <c r="O12" s="87">
        <f>results!O34</f>
        <v>1</v>
      </c>
      <c r="P12" s="87">
        <f>results!P34</f>
        <v>1</v>
      </c>
      <c r="Q12" s="87">
        <f>results!Q34</f>
        <v>3</v>
      </c>
      <c r="R12" s="87">
        <f>results!R34</f>
        <v>3</v>
      </c>
      <c r="S12" s="87">
        <f>results!S34</f>
        <v>3</v>
      </c>
      <c r="T12" s="87">
        <f>results!T34</f>
        <v>2</v>
      </c>
      <c r="U12" s="87">
        <f>results!U34</f>
        <v>2</v>
      </c>
      <c r="V12" s="87">
        <f>results!V34</f>
        <v>3</v>
      </c>
      <c r="W12" s="87">
        <f>results!W34</f>
        <v>2</v>
      </c>
      <c r="X12" s="87">
        <f>results!X34</f>
        <v>2</v>
      </c>
      <c r="Y12" s="20">
        <f t="shared" si="0"/>
        <v>0.69</v>
      </c>
      <c r="Z12" s="20">
        <f t="shared" si="1"/>
        <v>1.2000000000000002</v>
      </c>
      <c r="AA12" s="21">
        <f t="shared" si="2"/>
        <v>0.21000000000000002</v>
      </c>
      <c r="AB12" s="21">
        <f t="shared" si="3"/>
        <v>0.45999999999999996</v>
      </c>
      <c r="AC12" s="20">
        <f t="shared" si="4"/>
        <v>2.56</v>
      </c>
      <c r="AD12" s="20">
        <f t="shared" si="5"/>
        <v>4</v>
      </c>
      <c r="AE12" s="13">
        <f t="shared" si="6"/>
        <v>2.8</v>
      </c>
      <c r="AF12" s="13">
        <f t="shared" si="7"/>
        <v>5.2</v>
      </c>
      <c r="AG12" s="86" t="str">
        <f>results!AI34</f>
        <v>2018-03-04 07:31:58</v>
      </c>
      <c r="AH12" s="86" t="str">
        <f>results!AJ34</f>
        <v>2018-03-04 07:40:27</v>
      </c>
      <c r="AI12" s="86" t="str">
        <f>results!AK34</f>
        <v>16530e356e</v>
      </c>
    </row>
    <row r="13" spans="1:254" hidden="1" x14ac:dyDescent="0.2">
      <c r="A13" s="86" t="str">
        <f>results!B17</f>
        <v>Jeffrey Nah</v>
      </c>
      <c r="B13" s="86" t="str">
        <f>results!A17</f>
        <v>FitThree</v>
      </c>
      <c r="C13" s="87">
        <f>results!C17</f>
        <v>2</v>
      </c>
      <c r="D13" s="87">
        <f>results!D17</f>
        <v>2</v>
      </c>
      <c r="E13" s="87">
        <f>results!E17</f>
        <v>2</v>
      </c>
      <c r="F13" s="87">
        <f>results!F17</f>
        <v>2</v>
      </c>
      <c r="G13" s="87">
        <f>results!G17</f>
        <v>3</v>
      </c>
      <c r="H13" s="87">
        <f>results!H17</f>
        <v>2</v>
      </c>
      <c r="I13" s="87">
        <f>results!I17</f>
        <v>2</v>
      </c>
      <c r="J13" s="87">
        <f>results!J17</f>
        <v>2</v>
      </c>
      <c r="K13" s="87">
        <f>results!K17</f>
        <v>2</v>
      </c>
      <c r="L13" s="87">
        <f>results!L17</f>
        <v>2</v>
      </c>
      <c r="M13" s="87">
        <f>results!M17</f>
        <v>2</v>
      </c>
      <c r="N13" s="87">
        <f>results!N17</f>
        <v>2</v>
      </c>
      <c r="O13" s="87">
        <f>results!O17</f>
        <v>2</v>
      </c>
      <c r="P13" s="87">
        <f>results!P17</f>
        <v>2</v>
      </c>
      <c r="Q13" s="87">
        <f>results!Q17</f>
        <v>2</v>
      </c>
      <c r="R13" s="87">
        <f>results!R17</f>
        <v>1</v>
      </c>
      <c r="S13" s="87">
        <f>results!S17</f>
        <v>3</v>
      </c>
      <c r="T13" s="87">
        <f>results!T17</f>
        <v>2</v>
      </c>
      <c r="U13" s="87">
        <f>results!U17</f>
        <v>2</v>
      </c>
      <c r="V13" s="87">
        <f>results!V17</f>
        <v>2</v>
      </c>
      <c r="W13" s="87">
        <f>results!W17</f>
        <v>2</v>
      </c>
      <c r="X13" s="87">
        <f>results!X17</f>
        <v>1</v>
      </c>
      <c r="Y13" s="20">
        <f t="shared" si="0"/>
        <v>0.67499999999999993</v>
      </c>
      <c r="Z13" s="20">
        <f t="shared" si="1"/>
        <v>0.8</v>
      </c>
      <c r="AA13" s="21">
        <f t="shared" si="2"/>
        <v>0.2</v>
      </c>
      <c r="AB13" s="21">
        <f t="shared" si="3"/>
        <v>0.34000000000000008</v>
      </c>
      <c r="AC13" s="20">
        <f t="shared" si="4"/>
        <v>2.0150000000000001</v>
      </c>
      <c r="AD13" s="20">
        <f t="shared" si="5"/>
        <v>2</v>
      </c>
      <c r="AE13" s="13">
        <f t="shared" si="6"/>
        <v>1.4</v>
      </c>
      <c r="AF13" s="13">
        <f t="shared" si="7"/>
        <v>2.6</v>
      </c>
      <c r="AG13" s="86" t="str">
        <f>results!AI17</f>
        <v>2018-03-14 04:07:42</v>
      </c>
      <c r="AH13" s="86" t="str">
        <f>results!AJ17</f>
        <v>2018-03-14 04:16:04</v>
      </c>
      <c r="AI13" s="86" t="str">
        <f>results!AK17</f>
        <v>6f557f331d</v>
      </c>
    </row>
    <row r="14" spans="1:254" hidden="1" x14ac:dyDescent="0.2">
      <c r="A14" s="86" t="str">
        <f>results!B29</f>
        <v>Jojy Azurin</v>
      </c>
      <c r="B14" s="86" t="str">
        <f>results!A29</f>
        <v>FitThree</v>
      </c>
      <c r="C14" s="87">
        <f>results!C29</f>
        <v>3</v>
      </c>
      <c r="D14" s="87">
        <f>results!D29</f>
        <v>3</v>
      </c>
      <c r="E14" s="87">
        <f>results!E29</f>
        <v>3</v>
      </c>
      <c r="F14" s="87">
        <f>results!F29</f>
        <v>3</v>
      </c>
      <c r="G14" s="87">
        <f>results!G29</f>
        <v>3</v>
      </c>
      <c r="H14" s="87">
        <f>results!H29</f>
        <v>4</v>
      </c>
      <c r="I14" s="87">
        <f>results!I29</f>
        <v>4</v>
      </c>
      <c r="J14" s="87">
        <f>results!J29</f>
        <v>3</v>
      </c>
      <c r="K14" s="87">
        <f>results!K29</f>
        <v>3</v>
      </c>
      <c r="L14" s="87">
        <f>results!L29</f>
        <v>3</v>
      </c>
      <c r="M14" s="87">
        <f>results!M29</f>
        <v>3</v>
      </c>
      <c r="N14" s="87">
        <f>results!N29</f>
        <v>3</v>
      </c>
      <c r="O14" s="87">
        <f>results!O29</f>
        <v>3</v>
      </c>
      <c r="P14" s="87">
        <f>results!P29</f>
        <v>4</v>
      </c>
      <c r="Q14" s="87">
        <f>results!Q29</f>
        <v>3</v>
      </c>
      <c r="R14" s="87">
        <f>results!R29</f>
        <v>3</v>
      </c>
      <c r="S14" s="87">
        <f>results!S29</f>
        <v>4</v>
      </c>
      <c r="T14" s="87">
        <f>results!T29</f>
        <v>3</v>
      </c>
      <c r="U14" s="87">
        <f>results!U29</f>
        <v>3</v>
      </c>
      <c r="V14" s="87">
        <f>results!V29</f>
        <v>3</v>
      </c>
      <c r="W14" s="87">
        <f>results!W29</f>
        <v>2</v>
      </c>
      <c r="X14" s="87">
        <f>results!X29</f>
        <v>2</v>
      </c>
      <c r="Y14" s="20">
        <f t="shared" si="0"/>
        <v>0.89999999999999991</v>
      </c>
      <c r="Z14" s="20">
        <f t="shared" si="1"/>
        <v>1.32</v>
      </c>
      <c r="AA14" s="21">
        <f t="shared" si="2"/>
        <v>0.35000000000000003</v>
      </c>
      <c r="AB14" s="21">
        <f t="shared" si="3"/>
        <v>0.52</v>
      </c>
      <c r="AC14" s="20">
        <f t="shared" si="4"/>
        <v>3.09</v>
      </c>
      <c r="AD14" s="20">
        <f t="shared" si="5"/>
        <v>4</v>
      </c>
      <c r="AE14" s="13">
        <f t="shared" si="6"/>
        <v>2.8</v>
      </c>
      <c r="AF14" s="13">
        <f t="shared" si="7"/>
        <v>5.2</v>
      </c>
      <c r="AG14" s="86" t="str">
        <f>results!AI29</f>
        <v>2018-03-10 07:57:30</v>
      </c>
      <c r="AH14" s="86" t="str">
        <f>results!AJ29</f>
        <v>2018-03-10 08:31:25</v>
      </c>
      <c r="AI14" s="86" t="str">
        <f>results!AK29</f>
        <v>f41120e808</v>
      </c>
    </row>
    <row r="15" spans="1:254" hidden="1" x14ac:dyDescent="0.2">
      <c r="A15" s="86" t="str">
        <f>results!B12</f>
        <v>Steve Davies</v>
      </c>
      <c r="B15" s="86" t="str">
        <f>results!A12</f>
        <v>Go Plus</v>
      </c>
      <c r="C15" s="87">
        <f>results!C12</f>
        <v>2</v>
      </c>
      <c r="D15" s="87">
        <f>results!D12</f>
        <v>3</v>
      </c>
      <c r="E15" s="87">
        <f>results!E12</f>
        <v>2</v>
      </c>
      <c r="F15" s="87">
        <f>results!F12</f>
        <v>2</v>
      </c>
      <c r="G15" s="87">
        <f>results!G12</f>
        <v>2</v>
      </c>
      <c r="H15" s="87">
        <f>results!H12</f>
        <v>3</v>
      </c>
      <c r="I15" s="87">
        <f>results!I12</f>
        <v>3</v>
      </c>
      <c r="J15" s="87">
        <f>results!J12</f>
        <v>4</v>
      </c>
      <c r="K15" s="87">
        <f>results!K12</f>
        <v>3</v>
      </c>
      <c r="L15" s="87">
        <f>results!L12</f>
        <v>3</v>
      </c>
      <c r="M15" s="87">
        <f>results!M12</f>
        <v>3</v>
      </c>
      <c r="N15" s="87">
        <f>results!N12</f>
        <v>2</v>
      </c>
      <c r="O15" s="87">
        <f>results!O12</f>
        <v>2</v>
      </c>
      <c r="P15" s="87">
        <f>results!P12</f>
        <v>2</v>
      </c>
      <c r="Q15" s="87">
        <f>results!Q12</f>
        <v>3</v>
      </c>
      <c r="R15" s="87">
        <f>results!R12</f>
        <v>3</v>
      </c>
      <c r="S15" s="87">
        <f>results!S12</f>
        <v>3</v>
      </c>
      <c r="T15" s="87">
        <f>results!T12</f>
        <v>3</v>
      </c>
      <c r="U15" s="87">
        <f>results!U12</f>
        <v>3</v>
      </c>
      <c r="V15" s="87">
        <f>results!V12</f>
        <v>1</v>
      </c>
      <c r="W15" s="87">
        <f>results!W12</f>
        <v>4</v>
      </c>
      <c r="X15" s="87">
        <f>results!X12</f>
        <v>3</v>
      </c>
      <c r="Y15" s="20">
        <f t="shared" si="0"/>
        <v>0.69</v>
      </c>
      <c r="Z15" s="20">
        <f t="shared" si="1"/>
        <v>1.1400000000000003</v>
      </c>
      <c r="AA15" s="21">
        <f t="shared" si="2"/>
        <v>0.255</v>
      </c>
      <c r="AB15" s="21">
        <f t="shared" si="3"/>
        <v>0.5</v>
      </c>
      <c r="AC15" s="20">
        <f t="shared" si="4"/>
        <v>2.5850000000000004</v>
      </c>
      <c r="AD15" s="20">
        <f t="shared" si="5"/>
        <v>4</v>
      </c>
      <c r="AE15" s="13">
        <f t="shared" si="6"/>
        <v>2.8</v>
      </c>
      <c r="AF15" s="13">
        <f t="shared" si="7"/>
        <v>5.2</v>
      </c>
      <c r="AG15" s="86" t="str">
        <f>results!AI12</f>
        <v>2018-03-14 08:59:12</v>
      </c>
      <c r="AH15" s="86" t="str">
        <f>results!AJ12</f>
        <v>2018-03-14 09:52:29</v>
      </c>
      <c r="AI15" s="86" t="str">
        <f>results!AK12</f>
        <v>68706ec7eb</v>
      </c>
    </row>
    <row r="16" spans="1:254" hidden="1" x14ac:dyDescent="0.2">
      <c r="A16" s="86" t="str">
        <f>results!B23</f>
        <v>Satoshi Konno</v>
      </c>
      <c r="B16" s="86" t="str">
        <f>results!A23</f>
        <v>Go Plus</v>
      </c>
      <c r="C16" s="87">
        <f>results!C23</f>
        <v>2</v>
      </c>
      <c r="D16" s="87">
        <f>results!D23</f>
        <v>2</v>
      </c>
      <c r="E16" s="87">
        <f>results!E23</f>
        <v>2</v>
      </c>
      <c r="F16" s="87">
        <f>results!F23</f>
        <v>2</v>
      </c>
      <c r="G16" s="87">
        <f>results!G23</f>
        <v>2</v>
      </c>
      <c r="H16" s="87">
        <f>results!H23</f>
        <v>2</v>
      </c>
      <c r="I16" s="87">
        <f>results!I23</f>
        <v>2</v>
      </c>
      <c r="J16" s="87">
        <f>results!J23</f>
        <v>3</v>
      </c>
      <c r="K16" s="87">
        <f>results!K23</f>
        <v>3</v>
      </c>
      <c r="L16" s="87">
        <f>results!L23</f>
        <v>3</v>
      </c>
      <c r="M16" s="87">
        <f>results!M23</f>
        <v>2</v>
      </c>
      <c r="N16" s="87">
        <f>results!N23</f>
        <v>3</v>
      </c>
      <c r="O16" s="87">
        <f>results!O23</f>
        <v>2</v>
      </c>
      <c r="P16" s="87">
        <f>results!P23</f>
        <v>2</v>
      </c>
      <c r="Q16" s="87">
        <f>results!Q23</f>
        <v>3</v>
      </c>
      <c r="R16" s="87">
        <f>results!R23</f>
        <v>2</v>
      </c>
      <c r="S16" s="87">
        <f>results!S23</f>
        <v>2</v>
      </c>
      <c r="T16" s="87">
        <f>results!T23</f>
        <v>3</v>
      </c>
      <c r="U16" s="87">
        <f>results!U23</f>
        <v>3</v>
      </c>
      <c r="V16" s="87">
        <f>results!V23</f>
        <v>2</v>
      </c>
      <c r="W16" s="87">
        <f>results!W23</f>
        <v>2</v>
      </c>
      <c r="X16" s="87">
        <f>results!X23</f>
        <v>3</v>
      </c>
      <c r="Y16" s="20">
        <f t="shared" si="0"/>
        <v>0.6</v>
      </c>
      <c r="Z16" s="20">
        <f t="shared" si="1"/>
        <v>1.04</v>
      </c>
      <c r="AA16" s="21">
        <f t="shared" si="2"/>
        <v>0.215</v>
      </c>
      <c r="AB16" s="21">
        <f t="shared" si="3"/>
        <v>0.51999999999999991</v>
      </c>
      <c r="AC16" s="20">
        <f t="shared" si="4"/>
        <v>2.375</v>
      </c>
      <c r="AD16" s="20">
        <f t="shared" si="5"/>
        <v>2</v>
      </c>
      <c r="AE16" s="13">
        <f t="shared" si="6"/>
        <v>1.4</v>
      </c>
      <c r="AF16" s="13">
        <f t="shared" si="7"/>
        <v>2.6</v>
      </c>
      <c r="AG16" s="86" t="str">
        <f>results!AI23</f>
        <v>2018-03-12 11:32:31</v>
      </c>
      <c r="AH16" s="86" t="str">
        <f>results!AJ23</f>
        <v>2018-03-12 11:44:03</v>
      </c>
      <c r="AI16" s="86" t="str">
        <f>results!AK23</f>
        <v>6c907d4d71</v>
      </c>
    </row>
    <row r="17" spans="1:35" hidden="1" x14ac:dyDescent="0.2">
      <c r="A17" s="86" t="str">
        <f>results!B16</f>
        <v>Jeffrey Nah</v>
      </c>
      <c r="B17" s="86" t="str">
        <f>results!A16</f>
        <v>Got It</v>
      </c>
      <c r="C17" s="87">
        <f>results!C16</f>
        <v>2</v>
      </c>
      <c r="D17" s="87">
        <f>results!D16</f>
        <v>2</v>
      </c>
      <c r="E17" s="87">
        <f>results!E16</f>
        <v>2</v>
      </c>
      <c r="F17" s="87">
        <f>results!F16</f>
        <v>2</v>
      </c>
      <c r="G17" s="87">
        <f>results!G16</f>
        <v>3</v>
      </c>
      <c r="H17" s="87">
        <f>results!H16</f>
        <v>3</v>
      </c>
      <c r="I17" s="87">
        <f>results!I16</f>
        <v>3</v>
      </c>
      <c r="J17" s="87">
        <f>results!J16</f>
        <v>3</v>
      </c>
      <c r="K17" s="87">
        <f>results!K16</f>
        <v>2</v>
      </c>
      <c r="L17" s="87">
        <f>results!L16</f>
        <v>3</v>
      </c>
      <c r="M17" s="87">
        <f>results!M16</f>
        <v>2</v>
      </c>
      <c r="N17" s="87">
        <f>results!N16</f>
        <v>2</v>
      </c>
      <c r="O17" s="87">
        <f>results!O16</f>
        <v>3</v>
      </c>
      <c r="P17" s="87">
        <f>results!P16</f>
        <v>2</v>
      </c>
      <c r="Q17" s="87">
        <f>results!Q16</f>
        <v>3</v>
      </c>
      <c r="R17" s="87">
        <f>results!R16</f>
        <v>2</v>
      </c>
      <c r="S17" s="87">
        <f>results!S16</f>
        <v>2</v>
      </c>
      <c r="T17" s="87">
        <f>results!T16</f>
        <v>3</v>
      </c>
      <c r="U17" s="87">
        <f>results!U16</f>
        <v>3</v>
      </c>
      <c r="V17" s="87">
        <f>results!V16</f>
        <v>1</v>
      </c>
      <c r="W17" s="87">
        <f>results!W16</f>
        <v>2</v>
      </c>
      <c r="X17" s="87">
        <f>results!X16</f>
        <v>4</v>
      </c>
      <c r="Y17" s="20">
        <f t="shared" si="0"/>
        <v>0.67499999999999993</v>
      </c>
      <c r="Z17" s="20">
        <f t="shared" si="1"/>
        <v>1.0000000000000002</v>
      </c>
      <c r="AA17" s="21">
        <f t="shared" si="2"/>
        <v>0.22999999999999998</v>
      </c>
      <c r="AB17" s="21">
        <f t="shared" si="3"/>
        <v>0.52</v>
      </c>
      <c r="AC17" s="20">
        <f t="shared" si="4"/>
        <v>2.4250000000000003</v>
      </c>
      <c r="AD17" s="20">
        <f t="shared" si="5"/>
        <v>2</v>
      </c>
      <c r="AE17" s="13">
        <f t="shared" si="6"/>
        <v>1.4</v>
      </c>
      <c r="AF17" s="13">
        <f t="shared" si="7"/>
        <v>2.6</v>
      </c>
      <c r="AG17" s="86" t="str">
        <f>results!AI16</f>
        <v>2018-03-14 04:17:15</v>
      </c>
      <c r="AH17" s="86" t="str">
        <f>results!AJ16</f>
        <v>2018-03-14 04:22:46</v>
      </c>
      <c r="AI17" s="86" t="str">
        <f>results!AK16</f>
        <v>6f557f331d</v>
      </c>
    </row>
    <row r="18" spans="1:35" hidden="1" x14ac:dyDescent="0.2">
      <c r="A18" s="86" t="str">
        <f>results!B35</f>
        <v>Tim Kobe</v>
      </c>
      <c r="B18" s="86" t="str">
        <f>results!A35</f>
        <v>Got It</v>
      </c>
      <c r="C18" s="87">
        <f>results!C35</f>
        <v>4</v>
      </c>
      <c r="D18" s="87">
        <f>results!D35</f>
        <v>3</v>
      </c>
      <c r="E18" s="87">
        <f>results!E35</f>
        <v>4</v>
      </c>
      <c r="F18" s="87">
        <f>results!F35</f>
        <v>3</v>
      </c>
      <c r="G18" s="87">
        <f>results!G35</f>
        <v>3</v>
      </c>
      <c r="H18" s="87">
        <f>results!H35</f>
        <v>4</v>
      </c>
      <c r="I18" s="87">
        <f>results!I35</f>
        <v>3</v>
      </c>
      <c r="J18" s="87">
        <f>results!J35</f>
        <v>4</v>
      </c>
      <c r="K18" s="87">
        <f>results!K35</f>
        <v>4</v>
      </c>
      <c r="L18" s="87">
        <f>results!L35</f>
        <v>4</v>
      </c>
      <c r="M18" s="87">
        <f>results!M35</f>
        <v>4</v>
      </c>
      <c r="N18" s="87">
        <f>results!N35</f>
        <v>4</v>
      </c>
      <c r="O18" s="87">
        <f>results!O35</f>
        <v>4</v>
      </c>
      <c r="P18" s="87">
        <f>results!P35</f>
        <v>4</v>
      </c>
      <c r="Q18" s="87">
        <f>results!Q35</f>
        <v>4</v>
      </c>
      <c r="R18" s="87">
        <f>results!R35</f>
        <v>3</v>
      </c>
      <c r="S18" s="87">
        <f>results!S35</f>
        <v>3</v>
      </c>
      <c r="T18" s="87">
        <f>results!T35</f>
        <v>4</v>
      </c>
      <c r="U18" s="87">
        <f>results!U35</f>
        <v>3</v>
      </c>
      <c r="V18" s="87">
        <f>results!V35</f>
        <v>4</v>
      </c>
      <c r="W18" s="87">
        <f>results!W35</f>
        <v>4</v>
      </c>
      <c r="X18" s="87">
        <f>results!X35</f>
        <v>3</v>
      </c>
      <c r="Y18" s="20">
        <f t="shared" si="0"/>
        <v>0.98999999999999988</v>
      </c>
      <c r="Z18" s="20">
        <f t="shared" si="1"/>
        <v>1.52</v>
      </c>
      <c r="AA18" s="21">
        <f t="shared" si="2"/>
        <v>0.36000000000000004</v>
      </c>
      <c r="AB18" s="21">
        <f t="shared" si="3"/>
        <v>0.72</v>
      </c>
      <c r="AC18" s="20">
        <f t="shared" si="4"/>
        <v>3.59</v>
      </c>
      <c r="AD18" s="20">
        <f t="shared" si="5"/>
        <v>6</v>
      </c>
      <c r="AE18" s="13">
        <f t="shared" si="6"/>
        <v>4.1999999999999993</v>
      </c>
      <c r="AF18" s="13">
        <f t="shared" si="7"/>
        <v>7.8000000000000007</v>
      </c>
      <c r="AG18" s="86" t="str">
        <f>results!AI35</f>
        <v>2018-03-23 06:47:41</v>
      </c>
      <c r="AH18" s="86" t="str">
        <f>results!AJ35</f>
        <v>2018-03-23 06:52:38</v>
      </c>
      <c r="AI18" s="86" t="str">
        <f>results!AK35</f>
        <v>eec27e9ec3</v>
      </c>
    </row>
    <row r="19" spans="1:35" hidden="1" x14ac:dyDescent="0.2">
      <c r="A19" s="86" t="str">
        <f>results!B22</f>
        <v>Yen-Lu Chow</v>
      </c>
      <c r="B19" s="86" t="str">
        <f>results!A22</f>
        <v>gridComm</v>
      </c>
      <c r="C19" s="87">
        <f>results!C22</f>
        <v>4</v>
      </c>
      <c r="D19" s="87">
        <f>results!D22</f>
        <v>3</v>
      </c>
      <c r="E19" s="87">
        <f>results!E22</f>
        <v>3</v>
      </c>
      <c r="F19" s="87">
        <f>results!F22</f>
        <v>2</v>
      </c>
      <c r="G19" s="87">
        <f>results!G22</f>
        <v>3</v>
      </c>
      <c r="H19" s="87">
        <f>results!H22</f>
        <v>3</v>
      </c>
      <c r="I19" s="87">
        <f>results!I22</f>
        <v>3</v>
      </c>
      <c r="J19" s="87">
        <f>results!J22</f>
        <v>3</v>
      </c>
      <c r="K19" s="87">
        <f>results!K22</f>
        <v>2</v>
      </c>
      <c r="L19" s="87">
        <f>results!L22</f>
        <v>3</v>
      </c>
      <c r="M19" s="87">
        <f>results!M22</f>
        <v>2</v>
      </c>
      <c r="N19" s="87">
        <f>results!N22</f>
        <v>3</v>
      </c>
      <c r="O19" s="87">
        <f>results!O22</f>
        <v>2</v>
      </c>
      <c r="P19" s="87">
        <f>results!P22</f>
        <v>2</v>
      </c>
      <c r="Q19" s="87">
        <f>results!Q22</f>
        <v>3</v>
      </c>
      <c r="R19" s="87">
        <f>results!R22</f>
        <v>3</v>
      </c>
      <c r="S19" s="87">
        <f>results!S22</f>
        <v>2</v>
      </c>
      <c r="T19" s="87">
        <f>results!T22</f>
        <v>4</v>
      </c>
      <c r="U19" s="87">
        <f>results!U22</f>
        <v>3</v>
      </c>
      <c r="V19" s="87">
        <f>results!V22</f>
        <v>3</v>
      </c>
      <c r="W19" s="87">
        <f>results!W22</f>
        <v>2</v>
      </c>
      <c r="X19" s="87">
        <f>results!X22</f>
        <v>2</v>
      </c>
      <c r="Y19" s="20">
        <f t="shared" si="0"/>
        <v>0.89999999999999991</v>
      </c>
      <c r="Z19" s="20">
        <f t="shared" si="1"/>
        <v>1.1000000000000003</v>
      </c>
      <c r="AA19" s="21">
        <f t="shared" si="2"/>
        <v>0.23500000000000001</v>
      </c>
      <c r="AB19" s="21">
        <f t="shared" si="3"/>
        <v>0.56000000000000005</v>
      </c>
      <c r="AC19" s="20">
        <f t="shared" si="4"/>
        <v>2.7949999999999999</v>
      </c>
      <c r="AD19" s="20">
        <f t="shared" si="5"/>
        <v>4</v>
      </c>
      <c r="AE19" s="13">
        <f t="shared" si="6"/>
        <v>2.8</v>
      </c>
      <c r="AF19" s="13">
        <f t="shared" si="7"/>
        <v>5.2</v>
      </c>
      <c r="AG19" s="86" t="str">
        <f>results!AI22</f>
        <v>2018-03-12 11:48:01</v>
      </c>
      <c r="AH19" s="86" t="str">
        <f>results!AJ22</f>
        <v>2018-03-12 11:54:16</v>
      </c>
      <c r="AI19" s="86" t="str">
        <f>results!AK22</f>
        <v>eb86a3e0fe</v>
      </c>
    </row>
    <row r="20" spans="1:35" hidden="1" x14ac:dyDescent="0.2">
      <c r="A20" s="86" t="str">
        <f>results!B24</f>
        <v>Satoshi Konno</v>
      </c>
      <c r="B20" s="86" t="str">
        <f>results!A24</f>
        <v>gridComm</v>
      </c>
      <c r="C20" s="87">
        <f>results!C24</f>
        <v>3</v>
      </c>
      <c r="D20" s="87">
        <f>results!D24</f>
        <v>3</v>
      </c>
      <c r="E20" s="87">
        <f>results!E24</f>
        <v>2</v>
      </c>
      <c r="F20" s="87">
        <f>results!F24</f>
        <v>2</v>
      </c>
      <c r="G20" s="87">
        <f>results!G24</f>
        <v>2</v>
      </c>
      <c r="H20" s="87">
        <f>results!H24</f>
        <v>3</v>
      </c>
      <c r="I20" s="87">
        <f>results!I24</f>
        <v>3</v>
      </c>
      <c r="J20" s="87">
        <f>results!J24</f>
        <v>3</v>
      </c>
      <c r="K20" s="87">
        <f>results!K24</f>
        <v>3</v>
      </c>
      <c r="L20" s="87">
        <f>results!L24</f>
        <v>3</v>
      </c>
      <c r="M20" s="87">
        <f>results!M24</f>
        <v>2</v>
      </c>
      <c r="N20" s="87">
        <f>results!N24</f>
        <v>3</v>
      </c>
      <c r="O20" s="87">
        <f>results!O24</f>
        <v>3</v>
      </c>
      <c r="P20" s="87">
        <f>results!P24</f>
        <v>3</v>
      </c>
      <c r="Q20" s="87">
        <f>results!Q24</f>
        <v>4</v>
      </c>
      <c r="R20" s="87">
        <f>results!R24</f>
        <v>3</v>
      </c>
      <c r="S20" s="87">
        <f>results!S24</f>
        <v>3</v>
      </c>
      <c r="T20" s="87">
        <f>results!T24</f>
        <v>2</v>
      </c>
      <c r="U20" s="87">
        <f>results!U24</f>
        <v>2</v>
      </c>
      <c r="V20" s="87">
        <f>results!V24</f>
        <v>2</v>
      </c>
      <c r="W20" s="87">
        <f>results!W24</f>
        <v>3</v>
      </c>
      <c r="X20" s="87">
        <f>results!X24</f>
        <v>2</v>
      </c>
      <c r="Y20" s="20">
        <f t="shared" si="0"/>
        <v>0.73499999999999999</v>
      </c>
      <c r="Z20" s="20">
        <f t="shared" si="1"/>
        <v>1.1600000000000001</v>
      </c>
      <c r="AA20" s="21">
        <f t="shared" si="2"/>
        <v>0.315</v>
      </c>
      <c r="AB20" s="21">
        <f t="shared" si="3"/>
        <v>0.42000000000000004</v>
      </c>
      <c r="AC20" s="20">
        <f t="shared" si="4"/>
        <v>2.63</v>
      </c>
      <c r="AD20" s="20">
        <f t="shared" si="5"/>
        <v>4</v>
      </c>
      <c r="AE20" s="13">
        <f t="shared" si="6"/>
        <v>2.8</v>
      </c>
      <c r="AF20" s="13">
        <f t="shared" si="7"/>
        <v>5.2</v>
      </c>
      <c r="AG20" s="86" t="str">
        <f>results!AI24</f>
        <v>2018-03-12 11:18:46</v>
      </c>
      <c r="AH20" s="86" t="str">
        <f>results!AJ24</f>
        <v>2018-03-12 11:30:44</v>
      </c>
      <c r="AI20" s="86" t="str">
        <f>results!AK24</f>
        <v>6c907d4d71</v>
      </c>
    </row>
    <row r="21" spans="1:35" hidden="1" x14ac:dyDescent="0.2">
      <c r="A21" s="86" t="str">
        <f>results!B7</f>
        <v>Lindsay Cooper</v>
      </c>
      <c r="B21" s="86" t="str">
        <f>results!A7</f>
        <v>Juno Clinic</v>
      </c>
      <c r="C21" s="87">
        <f>results!C7</f>
        <v>3</v>
      </c>
      <c r="D21" s="87">
        <f>results!D7</f>
        <v>3</v>
      </c>
      <c r="E21" s="87">
        <f>results!E7</f>
        <v>3</v>
      </c>
      <c r="F21" s="87">
        <f>results!F7</f>
        <v>3</v>
      </c>
      <c r="G21" s="87">
        <f>results!G7</f>
        <v>3</v>
      </c>
      <c r="H21" s="87">
        <f>results!H7</f>
        <v>3</v>
      </c>
      <c r="I21" s="87">
        <f>results!I7</f>
        <v>3</v>
      </c>
      <c r="J21" s="87">
        <f>results!J7</f>
        <v>3</v>
      </c>
      <c r="K21" s="87">
        <f>results!K7</f>
        <v>3</v>
      </c>
      <c r="L21" s="87">
        <f>results!L7</f>
        <v>3</v>
      </c>
      <c r="M21" s="87">
        <f>results!M7</f>
        <v>3</v>
      </c>
      <c r="N21" s="87">
        <f>results!N7</f>
        <v>3</v>
      </c>
      <c r="O21" s="87">
        <f>results!O7</f>
        <v>3</v>
      </c>
      <c r="P21" s="87">
        <f>results!P7</f>
        <v>3</v>
      </c>
      <c r="Q21" s="87">
        <f>results!Q7</f>
        <v>3</v>
      </c>
      <c r="R21" s="87">
        <f>results!R7</f>
        <v>3</v>
      </c>
      <c r="S21" s="87">
        <f>results!S7</f>
        <v>3</v>
      </c>
      <c r="T21" s="87">
        <f>results!T7</f>
        <v>4</v>
      </c>
      <c r="U21" s="87">
        <f>results!U7</f>
        <v>4</v>
      </c>
      <c r="V21" s="87">
        <f>results!V7</f>
        <v>2</v>
      </c>
      <c r="W21" s="87">
        <f>results!W7</f>
        <v>3</v>
      </c>
      <c r="X21" s="87">
        <f>results!X7</f>
        <v>2</v>
      </c>
      <c r="Y21" s="20">
        <f t="shared" si="0"/>
        <v>0.89999999999999991</v>
      </c>
      <c r="Z21" s="20">
        <f t="shared" si="1"/>
        <v>1.2000000000000002</v>
      </c>
      <c r="AA21" s="21">
        <f t="shared" si="2"/>
        <v>0.30000000000000004</v>
      </c>
      <c r="AB21" s="21">
        <f t="shared" si="3"/>
        <v>0.54000000000000015</v>
      </c>
      <c r="AC21" s="20">
        <f t="shared" si="4"/>
        <v>2.9400000000000004</v>
      </c>
      <c r="AD21" s="20">
        <f t="shared" si="5"/>
        <v>4</v>
      </c>
      <c r="AE21" s="13">
        <f t="shared" si="6"/>
        <v>2.8</v>
      </c>
      <c r="AF21" s="13">
        <f t="shared" si="7"/>
        <v>5.2</v>
      </c>
      <c r="AG21" s="86" t="str">
        <f>results!AI7</f>
        <v>2018-03-16 09:25:55</v>
      </c>
      <c r="AH21" s="86" t="str">
        <f>results!AJ7</f>
        <v>2018-03-16 09:39:55</v>
      </c>
      <c r="AI21" s="86" t="str">
        <f>results!AK7</f>
        <v>e5c234667b</v>
      </c>
    </row>
    <row r="22" spans="1:35" hidden="1" x14ac:dyDescent="0.2">
      <c r="A22" s="86" t="str">
        <f>results!B21</f>
        <v>Yen-Lu Chow</v>
      </c>
      <c r="B22" s="86" t="str">
        <f>results!A21</f>
        <v>Juno Clinic</v>
      </c>
      <c r="C22" s="87">
        <f>results!C21</f>
        <v>3</v>
      </c>
      <c r="D22" s="87">
        <f>results!D21</f>
        <v>4</v>
      </c>
      <c r="E22" s="87">
        <f>results!E21</f>
        <v>4</v>
      </c>
      <c r="F22" s="87">
        <f>results!F21</f>
        <v>3</v>
      </c>
      <c r="G22" s="87">
        <f>results!G21</f>
        <v>4</v>
      </c>
      <c r="H22" s="87">
        <f>results!H21</f>
        <v>4</v>
      </c>
      <c r="I22" s="87">
        <f>results!I21</f>
        <v>3</v>
      </c>
      <c r="J22" s="87">
        <f>results!J21</f>
        <v>3</v>
      </c>
      <c r="K22" s="87">
        <f>results!K21</f>
        <v>3</v>
      </c>
      <c r="L22" s="87">
        <f>results!L21</f>
        <v>4</v>
      </c>
      <c r="M22" s="87">
        <f>results!M21</f>
        <v>2</v>
      </c>
      <c r="N22" s="87">
        <f>results!N21</f>
        <v>3</v>
      </c>
      <c r="O22" s="87">
        <f>results!O21</f>
        <v>3</v>
      </c>
      <c r="P22" s="87">
        <f>results!P21</f>
        <v>3</v>
      </c>
      <c r="Q22" s="87">
        <f>results!Q21</f>
        <v>3</v>
      </c>
      <c r="R22" s="87">
        <f>results!R21</f>
        <v>3</v>
      </c>
      <c r="S22" s="87">
        <f>results!S21</f>
        <v>3</v>
      </c>
      <c r="T22" s="87">
        <f>results!T21</f>
        <v>2</v>
      </c>
      <c r="U22" s="87">
        <f>results!U21</f>
        <v>2</v>
      </c>
      <c r="V22" s="87">
        <f>results!V21</f>
        <v>3</v>
      </c>
      <c r="W22" s="87">
        <f>results!W21</f>
        <v>2</v>
      </c>
      <c r="X22" s="87">
        <f>results!X21</f>
        <v>2</v>
      </c>
      <c r="Y22" s="20">
        <f t="shared" si="0"/>
        <v>1.1100000000000001</v>
      </c>
      <c r="Z22" s="20">
        <f t="shared" si="1"/>
        <v>1.2400000000000002</v>
      </c>
      <c r="AA22" s="21">
        <f t="shared" si="2"/>
        <v>0.30000000000000004</v>
      </c>
      <c r="AB22" s="21">
        <f t="shared" si="3"/>
        <v>0.45999999999999996</v>
      </c>
      <c r="AC22" s="20">
        <f t="shared" si="4"/>
        <v>3.1100000000000003</v>
      </c>
      <c r="AD22" s="20">
        <f t="shared" si="5"/>
        <v>4</v>
      </c>
      <c r="AE22" s="13">
        <f t="shared" si="6"/>
        <v>2.8</v>
      </c>
      <c r="AF22" s="13">
        <f t="shared" si="7"/>
        <v>5.2</v>
      </c>
      <c r="AG22" s="86" t="str">
        <f>results!AI21</f>
        <v>2018-03-12 11:54:28</v>
      </c>
      <c r="AH22" s="86" t="str">
        <f>results!AJ21</f>
        <v>2018-03-12 11:59:50</v>
      </c>
      <c r="AI22" s="86" t="str">
        <f>results!AK21</f>
        <v>eb86a3e0fe</v>
      </c>
    </row>
    <row r="23" spans="1:35" hidden="1" x14ac:dyDescent="0.2">
      <c r="A23" s="86" t="str">
        <f>results!B6</f>
        <v>Madhav Kapadia</v>
      </c>
      <c r="B23" s="86" t="str">
        <f>results!A6</f>
        <v>Limitless</v>
      </c>
      <c r="C23" s="87">
        <f>results!C6</f>
        <v>2</v>
      </c>
      <c r="D23" s="87">
        <f>results!D6</f>
        <v>2</v>
      </c>
      <c r="E23" s="87">
        <f>results!E6</f>
        <v>3</v>
      </c>
      <c r="F23" s="87">
        <f>results!F6</f>
        <v>3</v>
      </c>
      <c r="G23" s="87">
        <f>results!G6</f>
        <v>2</v>
      </c>
      <c r="H23" s="87">
        <f>results!H6</f>
        <v>3</v>
      </c>
      <c r="I23" s="87">
        <f>results!I6</f>
        <v>3</v>
      </c>
      <c r="J23" s="87">
        <f>results!J6</f>
        <v>4</v>
      </c>
      <c r="K23" s="87">
        <f>results!K6</f>
        <v>3</v>
      </c>
      <c r="L23" s="87">
        <f>results!L6</f>
        <v>3</v>
      </c>
      <c r="M23" s="87">
        <f>results!M6</f>
        <v>3</v>
      </c>
      <c r="N23" s="87">
        <f>results!N6</f>
        <v>3</v>
      </c>
      <c r="O23" s="87">
        <f>results!O6</f>
        <v>3</v>
      </c>
      <c r="P23" s="87">
        <f>results!P6</f>
        <v>3</v>
      </c>
      <c r="Q23" s="87">
        <f>results!Q6</f>
        <v>3</v>
      </c>
      <c r="R23" s="87">
        <f>results!R6</f>
        <v>3</v>
      </c>
      <c r="S23" s="87">
        <f>results!S6</f>
        <v>3</v>
      </c>
      <c r="T23" s="87">
        <f>results!T6</f>
        <v>3</v>
      </c>
      <c r="U23" s="87">
        <f>results!U6</f>
        <v>3</v>
      </c>
      <c r="V23" s="87">
        <f>results!V6</f>
        <v>2</v>
      </c>
      <c r="W23" s="87">
        <f>results!W6</f>
        <v>2</v>
      </c>
      <c r="X23" s="87">
        <f>results!X6</f>
        <v>2</v>
      </c>
      <c r="Y23" s="20">
        <f t="shared" si="0"/>
        <v>0.69</v>
      </c>
      <c r="Z23" s="20">
        <f t="shared" si="1"/>
        <v>1.2400000000000002</v>
      </c>
      <c r="AA23" s="21">
        <f t="shared" si="2"/>
        <v>0.30000000000000004</v>
      </c>
      <c r="AB23" s="21">
        <f t="shared" si="3"/>
        <v>0.45999999999999996</v>
      </c>
      <c r="AC23" s="20">
        <f t="shared" si="4"/>
        <v>2.6900000000000004</v>
      </c>
      <c r="AD23" s="20">
        <f t="shared" si="5"/>
        <v>4</v>
      </c>
      <c r="AE23" s="13">
        <f t="shared" si="6"/>
        <v>2.8</v>
      </c>
      <c r="AF23" s="13">
        <f t="shared" si="7"/>
        <v>5.2</v>
      </c>
      <c r="AG23" s="86" t="str">
        <f>results!AI6</f>
        <v>2018-03-20 04:48:59</v>
      </c>
      <c r="AH23" s="86" t="str">
        <f>results!AJ6</f>
        <v>2018-03-20 08:43:15</v>
      </c>
      <c r="AI23" s="86" t="str">
        <f>results!AK6</f>
        <v>34ada18d4b</v>
      </c>
    </row>
    <row r="24" spans="1:35" hidden="1" x14ac:dyDescent="0.2">
      <c r="A24" s="86" t="str">
        <f>results!B11</f>
        <v>Steve Davies</v>
      </c>
      <c r="B24" s="86" t="str">
        <f>results!A11</f>
        <v>Limitless</v>
      </c>
      <c r="C24" s="87">
        <f>results!C11</f>
        <v>3</v>
      </c>
      <c r="D24" s="87">
        <f>results!D11</f>
        <v>4</v>
      </c>
      <c r="E24" s="87">
        <f>results!E11</f>
        <v>4</v>
      </c>
      <c r="F24" s="87">
        <f>results!F11</f>
        <v>3</v>
      </c>
      <c r="G24" s="87">
        <f>results!G11</f>
        <v>3</v>
      </c>
      <c r="H24" s="87">
        <f>results!H11</f>
        <v>3</v>
      </c>
      <c r="I24" s="87">
        <f>results!I11</f>
        <v>4</v>
      </c>
      <c r="J24" s="87">
        <f>results!J11</f>
        <v>3</v>
      </c>
      <c r="K24" s="87">
        <f>results!K11</f>
        <v>4</v>
      </c>
      <c r="L24" s="87">
        <f>results!L11</f>
        <v>4</v>
      </c>
      <c r="M24" s="87">
        <f>results!M11</f>
        <v>4</v>
      </c>
      <c r="N24" s="87">
        <f>results!N11</f>
        <v>4</v>
      </c>
      <c r="O24" s="87">
        <f>results!O11</f>
        <v>2</v>
      </c>
      <c r="P24" s="87">
        <f>results!P11</f>
        <v>4</v>
      </c>
      <c r="Q24" s="87">
        <f>results!Q11</f>
        <v>4</v>
      </c>
      <c r="R24" s="87">
        <f>results!R11</f>
        <v>2</v>
      </c>
      <c r="S24" s="87">
        <f>results!S11</f>
        <v>3</v>
      </c>
      <c r="T24" s="87">
        <f>results!T11</f>
        <v>2</v>
      </c>
      <c r="U24" s="87">
        <f>results!U11</f>
        <v>2</v>
      </c>
      <c r="V24" s="87">
        <f>results!V11</f>
        <v>3</v>
      </c>
      <c r="W24" s="87">
        <f>results!W11</f>
        <v>3</v>
      </c>
      <c r="X24" s="87">
        <f>results!X11</f>
        <v>3</v>
      </c>
      <c r="Y24" s="20">
        <f t="shared" si="0"/>
        <v>1.0349999999999999</v>
      </c>
      <c r="Z24" s="20">
        <f t="shared" si="1"/>
        <v>1.52</v>
      </c>
      <c r="AA24" s="21">
        <f t="shared" si="2"/>
        <v>0.31000000000000005</v>
      </c>
      <c r="AB24" s="21">
        <f t="shared" si="3"/>
        <v>0.54</v>
      </c>
      <c r="AC24" s="20">
        <f t="shared" si="4"/>
        <v>3.4049999999999998</v>
      </c>
      <c r="AD24" s="20">
        <f t="shared" si="5"/>
        <v>6</v>
      </c>
      <c r="AE24" s="13">
        <f t="shared" si="6"/>
        <v>4.1999999999999993</v>
      </c>
      <c r="AF24" s="13">
        <f t="shared" si="7"/>
        <v>7.8000000000000007</v>
      </c>
      <c r="AG24" s="86" t="str">
        <f>results!AI11</f>
        <v>2018-03-15 00:00:15</v>
      </c>
      <c r="AH24" s="86" t="str">
        <f>results!AJ11</f>
        <v>2018-03-15 01:38:19</v>
      </c>
      <c r="AI24" s="86" t="str">
        <f>results!AK11</f>
        <v>68706ec7eb</v>
      </c>
    </row>
    <row r="25" spans="1:35" x14ac:dyDescent="0.2">
      <c r="A25" s="86" t="str">
        <f>results!B31</f>
        <v>Parimal Merchant</v>
      </c>
      <c r="B25" s="86" t="str">
        <f>results!A31</f>
        <v>Medinfi Healthcare Pvt Ltd</v>
      </c>
      <c r="C25" s="87">
        <f>results!C31</f>
        <v>3</v>
      </c>
      <c r="D25" s="87">
        <f>results!D31</f>
        <v>3</v>
      </c>
      <c r="E25" s="87">
        <f>results!E31</f>
        <v>3</v>
      </c>
      <c r="F25" s="87">
        <f>results!F31</f>
        <v>1</v>
      </c>
      <c r="G25" s="87">
        <f>results!G31</f>
        <v>2</v>
      </c>
      <c r="H25" s="87">
        <f>results!H31</f>
        <v>2</v>
      </c>
      <c r="I25" s="87">
        <f>results!I31</f>
        <v>3</v>
      </c>
      <c r="J25" s="87">
        <f>results!J31</f>
        <v>3</v>
      </c>
      <c r="K25" s="87">
        <f>results!K31</f>
        <v>3</v>
      </c>
      <c r="L25" s="87">
        <f>results!L31</f>
        <v>3</v>
      </c>
      <c r="M25" s="87">
        <f>results!M31</f>
        <v>3</v>
      </c>
      <c r="N25" s="87">
        <f>results!N31</f>
        <v>3</v>
      </c>
      <c r="O25" s="87">
        <f>results!O31</f>
        <v>2</v>
      </c>
      <c r="P25" s="87">
        <f>results!P31</f>
        <v>3</v>
      </c>
      <c r="Q25" s="87">
        <f>results!Q31</f>
        <v>3</v>
      </c>
      <c r="R25" s="87">
        <f>results!R31</f>
        <v>3</v>
      </c>
      <c r="S25" s="87">
        <f>results!S31</f>
        <v>3</v>
      </c>
      <c r="T25" s="87">
        <f>results!T31</f>
        <v>2</v>
      </c>
      <c r="U25" s="87">
        <f>results!U31</f>
        <v>2</v>
      </c>
      <c r="V25" s="87">
        <f>results!V31</f>
        <v>2</v>
      </c>
      <c r="W25" s="87">
        <f>results!W31</f>
        <v>2</v>
      </c>
      <c r="X25" s="87">
        <f>results!X31</f>
        <v>2</v>
      </c>
      <c r="Y25" s="20">
        <f t="shared" si="0"/>
        <v>0.73499999999999988</v>
      </c>
      <c r="Z25" s="20">
        <f t="shared" si="1"/>
        <v>1.1600000000000001</v>
      </c>
      <c r="AA25" s="21">
        <f t="shared" si="2"/>
        <v>0.28500000000000003</v>
      </c>
      <c r="AB25" s="21">
        <f t="shared" si="3"/>
        <v>0.4</v>
      </c>
      <c r="AC25" s="20">
        <f t="shared" si="4"/>
        <v>2.58</v>
      </c>
      <c r="AD25" s="20">
        <f t="shared" si="5"/>
        <v>4</v>
      </c>
      <c r="AE25" s="13">
        <f t="shared" si="6"/>
        <v>2.8</v>
      </c>
      <c r="AF25" s="13">
        <f t="shared" si="7"/>
        <v>5.2</v>
      </c>
      <c r="AG25" s="86" t="str">
        <f>results!AI31</f>
        <v>2018-03-06 12:36:09</v>
      </c>
      <c r="AH25" s="86" t="str">
        <f>results!AJ31</f>
        <v>2018-03-06 12:38:36</v>
      </c>
      <c r="AI25" s="86" t="str">
        <f>results!AK31</f>
        <v>2d7da6d290</v>
      </c>
    </row>
    <row r="26" spans="1:35" hidden="1" x14ac:dyDescent="0.2">
      <c r="A26" s="86" t="str">
        <f>results!B19</f>
        <v>Yen-Lu Chow</v>
      </c>
      <c r="B26" s="86" t="str">
        <f>results!A19</f>
        <v>PHI</v>
      </c>
      <c r="C26" s="87">
        <f>results!C19</f>
        <v>4</v>
      </c>
      <c r="D26" s="87">
        <f>results!D19</f>
        <v>3</v>
      </c>
      <c r="E26" s="87">
        <f>results!E19</f>
        <v>4</v>
      </c>
      <c r="F26" s="87">
        <f>results!F19</f>
        <v>4</v>
      </c>
      <c r="G26" s="87">
        <f>results!G19</f>
        <v>3</v>
      </c>
      <c r="H26" s="87">
        <f>results!H19</f>
        <v>4</v>
      </c>
      <c r="I26" s="87">
        <f>results!I19</f>
        <v>3</v>
      </c>
      <c r="J26" s="87">
        <f>results!J19</f>
        <v>3</v>
      </c>
      <c r="K26" s="87">
        <f>results!K19</f>
        <v>3</v>
      </c>
      <c r="L26" s="87">
        <f>results!L19</f>
        <v>4</v>
      </c>
      <c r="M26" s="87">
        <f>results!M19</f>
        <v>3</v>
      </c>
      <c r="N26" s="87">
        <f>results!N19</f>
        <v>3</v>
      </c>
      <c r="O26" s="87">
        <f>results!O19</f>
        <v>4</v>
      </c>
      <c r="P26" s="87">
        <f>results!P19</f>
        <v>4</v>
      </c>
      <c r="Q26" s="87">
        <f>results!Q19</f>
        <v>4</v>
      </c>
      <c r="R26" s="87">
        <f>results!R19</f>
        <v>3</v>
      </c>
      <c r="S26" s="87">
        <f>results!S19</f>
        <v>3</v>
      </c>
      <c r="T26" s="87">
        <f>results!T19</f>
        <v>4</v>
      </c>
      <c r="U26" s="87">
        <f>results!U19</f>
        <v>3</v>
      </c>
      <c r="V26" s="87">
        <f>results!V19</f>
        <v>3</v>
      </c>
      <c r="W26" s="87">
        <f>results!W19</f>
        <v>3</v>
      </c>
      <c r="X26" s="87">
        <f>results!X19</f>
        <v>3</v>
      </c>
      <c r="Y26" s="20">
        <f t="shared" si="0"/>
        <v>1.0349999999999999</v>
      </c>
      <c r="Z26" s="20">
        <f t="shared" si="1"/>
        <v>1.2800000000000002</v>
      </c>
      <c r="AA26" s="21">
        <f t="shared" si="2"/>
        <v>0.36000000000000004</v>
      </c>
      <c r="AB26" s="21">
        <f t="shared" si="3"/>
        <v>0.64</v>
      </c>
      <c r="AC26" s="20">
        <f t="shared" si="4"/>
        <v>3.3150000000000004</v>
      </c>
      <c r="AD26" s="20">
        <f t="shared" si="5"/>
        <v>6</v>
      </c>
      <c r="AE26" s="13">
        <f t="shared" si="6"/>
        <v>4.1999999999999993</v>
      </c>
      <c r="AF26" s="13">
        <f t="shared" si="7"/>
        <v>7.8000000000000007</v>
      </c>
      <c r="AG26" s="86" t="str">
        <f>results!AI19</f>
        <v>2018-03-08 09:22:42</v>
      </c>
      <c r="AH26" s="86" t="str">
        <f>results!AJ19</f>
        <v>2018-03-08 09:27:39</v>
      </c>
      <c r="AI26" s="86" t="str">
        <f>results!AK19</f>
        <v>eb86a3e0fe</v>
      </c>
    </row>
    <row r="27" spans="1:35" hidden="1" x14ac:dyDescent="0.2">
      <c r="A27" s="86" t="str">
        <f>results!B26</f>
        <v>Satoshi Konno</v>
      </c>
      <c r="B27" s="86" t="str">
        <f>results!A26</f>
        <v>PHI</v>
      </c>
      <c r="C27" s="87">
        <f>results!C26</f>
        <v>3</v>
      </c>
      <c r="D27" s="87">
        <f>results!D26</f>
        <v>2</v>
      </c>
      <c r="E27" s="87">
        <f>results!E26</f>
        <v>3</v>
      </c>
      <c r="F27" s="87">
        <f>results!F26</f>
        <v>3</v>
      </c>
      <c r="G27" s="87">
        <f>results!G26</f>
        <v>2</v>
      </c>
      <c r="H27" s="87">
        <f>results!H26</f>
        <v>3</v>
      </c>
      <c r="I27" s="87">
        <f>results!I26</f>
        <v>3</v>
      </c>
      <c r="J27" s="87">
        <f>results!J26</f>
        <v>2</v>
      </c>
      <c r="K27" s="87">
        <f>results!K26</f>
        <v>2</v>
      </c>
      <c r="L27" s="87">
        <f>results!L26</f>
        <v>4</v>
      </c>
      <c r="M27" s="87">
        <f>results!M26</f>
        <v>2</v>
      </c>
      <c r="N27" s="87">
        <f>results!N26</f>
        <v>3</v>
      </c>
      <c r="O27" s="87">
        <f>results!O26</f>
        <v>3</v>
      </c>
      <c r="P27" s="87">
        <f>results!P26</f>
        <v>3</v>
      </c>
      <c r="Q27" s="87">
        <f>results!Q26</f>
        <v>4</v>
      </c>
      <c r="R27" s="87">
        <f>results!R26</f>
        <v>3</v>
      </c>
      <c r="S27" s="87">
        <f>results!S26</f>
        <v>3</v>
      </c>
      <c r="T27" s="87">
        <f>results!T26</f>
        <v>4</v>
      </c>
      <c r="U27" s="87">
        <f>results!U26</f>
        <v>4</v>
      </c>
      <c r="V27" s="87">
        <f>results!V26</f>
        <v>2</v>
      </c>
      <c r="W27" s="87">
        <f>results!W26</f>
        <v>3</v>
      </c>
      <c r="X27" s="87">
        <f>results!X26</f>
        <v>2</v>
      </c>
      <c r="Y27" s="20">
        <f t="shared" si="0"/>
        <v>0.73499999999999988</v>
      </c>
      <c r="Z27" s="20">
        <f t="shared" si="1"/>
        <v>1.1000000000000003</v>
      </c>
      <c r="AA27" s="21">
        <f t="shared" si="2"/>
        <v>0.315</v>
      </c>
      <c r="AB27" s="21">
        <f t="shared" si="3"/>
        <v>0.54000000000000015</v>
      </c>
      <c r="AC27" s="20">
        <f t="shared" si="4"/>
        <v>2.6900000000000004</v>
      </c>
      <c r="AD27" s="20">
        <f t="shared" si="5"/>
        <v>4</v>
      </c>
      <c r="AE27" s="13">
        <f t="shared" si="6"/>
        <v>2.8</v>
      </c>
      <c r="AF27" s="13">
        <f t="shared" si="7"/>
        <v>5.2</v>
      </c>
      <c r="AG27" s="86" t="str">
        <f>results!AI26</f>
        <v>2018-03-08 11:44:43</v>
      </c>
      <c r="AH27" s="86" t="str">
        <f>results!AJ26</f>
        <v>2018-03-08 11:58:49</v>
      </c>
      <c r="AI27" s="86" t="str">
        <f>results!AK26</f>
        <v>6c907d4d71</v>
      </c>
    </row>
    <row r="28" spans="1:35" hidden="1" x14ac:dyDescent="0.2">
      <c r="A28" s="86" t="str">
        <f>results!B9</f>
        <v>Lindsay Cooper</v>
      </c>
      <c r="B28" s="86" t="str">
        <f>results!A9</f>
        <v>Popular Chips</v>
      </c>
      <c r="C28" s="87">
        <f>results!C9</f>
        <v>2</v>
      </c>
      <c r="D28" s="87">
        <f>results!D9</f>
        <v>3</v>
      </c>
      <c r="E28" s="87">
        <f>results!E9</f>
        <v>3</v>
      </c>
      <c r="F28" s="87">
        <f>results!F9</f>
        <v>3</v>
      </c>
      <c r="G28" s="87">
        <f>results!G9</f>
        <v>3</v>
      </c>
      <c r="H28" s="87">
        <f>results!H9</f>
        <v>3</v>
      </c>
      <c r="I28" s="87">
        <f>results!I9</f>
        <v>3</v>
      </c>
      <c r="J28" s="87">
        <f>results!J9</f>
        <v>3</v>
      </c>
      <c r="K28" s="87">
        <f>results!K9</f>
        <v>2</v>
      </c>
      <c r="L28" s="87">
        <f>results!L9</f>
        <v>3</v>
      </c>
      <c r="M28" s="87">
        <f>results!M9</f>
        <v>3</v>
      </c>
      <c r="N28" s="87">
        <f>results!N9</f>
        <v>3</v>
      </c>
      <c r="O28" s="87">
        <f>results!O9</f>
        <v>3</v>
      </c>
      <c r="P28" s="87">
        <f>results!P9</f>
        <v>3</v>
      </c>
      <c r="Q28" s="87">
        <f>results!Q9</f>
        <v>3</v>
      </c>
      <c r="R28" s="87">
        <f>results!R9</f>
        <v>3</v>
      </c>
      <c r="S28" s="87">
        <f>results!S9</f>
        <v>3</v>
      </c>
      <c r="T28" s="87">
        <f>results!T9</f>
        <v>3</v>
      </c>
      <c r="U28" s="87">
        <f>results!U9</f>
        <v>4</v>
      </c>
      <c r="V28" s="87">
        <f>results!V9</f>
        <v>2</v>
      </c>
      <c r="W28" s="87">
        <f>results!W9</f>
        <v>3</v>
      </c>
      <c r="X28" s="87">
        <f>results!X9</f>
        <v>2</v>
      </c>
      <c r="Y28" s="20">
        <f t="shared" si="0"/>
        <v>0.85499999999999987</v>
      </c>
      <c r="Z28" s="20">
        <f t="shared" si="1"/>
        <v>1.1400000000000003</v>
      </c>
      <c r="AA28" s="21">
        <f t="shared" si="2"/>
        <v>0.30000000000000004</v>
      </c>
      <c r="AB28" s="21">
        <f t="shared" si="3"/>
        <v>0.5</v>
      </c>
      <c r="AC28" s="20">
        <f t="shared" si="4"/>
        <v>2.7949999999999999</v>
      </c>
      <c r="AD28" s="20">
        <f t="shared" si="5"/>
        <v>4</v>
      </c>
      <c r="AE28" s="13">
        <f t="shared" si="6"/>
        <v>2.8</v>
      </c>
      <c r="AF28" s="13">
        <f t="shared" si="7"/>
        <v>5.2</v>
      </c>
      <c r="AG28" s="86" t="str">
        <f>results!AI9</f>
        <v>2018-03-14 08:53:24</v>
      </c>
      <c r="AH28" s="86" t="str">
        <f>results!AJ9</f>
        <v>2018-03-14 09:05:25</v>
      </c>
      <c r="AI28" s="86" t="str">
        <f>results!AK9</f>
        <v>e5c234667b</v>
      </c>
    </row>
    <row r="29" spans="1:35" hidden="1" x14ac:dyDescent="0.2">
      <c r="A29" s="86" t="str">
        <f>results!B18</f>
        <v>Jeffrey Nah</v>
      </c>
      <c r="B29" s="86" t="str">
        <f>results!A18</f>
        <v>Popular Chips</v>
      </c>
      <c r="C29" s="87">
        <f>results!C18</f>
        <v>3</v>
      </c>
      <c r="D29" s="87">
        <f>results!D18</f>
        <v>3</v>
      </c>
      <c r="E29" s="87">
        <f>results!E18</f>
        <v>2</v>
      </c>
      <c r="F29" s="87">
        <f>results!F18</f>
        <v>2</v>
      </c>
      <c r="G29" s="87">
        <f>results!G18</f>
        <v>2</v>
      </c>
      <c r="H29" s="87">
        <f>results!H18</f>
        <v>2</v>
      </c>
      <c r="I29" s="87">
        <f>results!I18</f>
        <v>3</v>
      </c>
      <c r="J29" s="87">
        <f>results!J18</f>
        <v>2</v>
      </c>
      <c r="K29" s="87">
        <f>results!K18</f>
        <v>3</v>
      </c>
      <c r="L29" s="87">
        <f>results!L18</f>
        <v>1</v>
      </c>
      <c r="M29" s="87">
        <f>results!M18</f>
        <v>1</v>
      </c>
      <c r="N29" s="87">
        <f>results!N18</f>
        <v>2</v>
      </c>
      <c r="O29" s="87">
        <f>results!O18</f>
        <v>2</v>
      </c>
      <c r="P29" s="87">
        <f>results!P18</f>
        <v>2</v>
      </c>
      <c r="Q29" s="87">
        <f>results!Q18</f>
        <v>2</v>
      </c>
      <c r="R29" s="87">
        <f>results!R18</f>
        <v>1</v>
      </c>
      <c r="S29" s="87">
        <f>results!S18</f>
        <v>3</v>
      </c>
      <c r="T29" s="87">
        <f>results!T18</f>
        <v>4</v>
      </c>
      <c r="U29" s="87">
        <f>results!U18</f>
        <v>4</v>
      </c>
      <c r="V29" s="87">
        <f>results!V18</f>
        <v>1</v>
      </c>
      <c r="W29" s="87">
        <f>results!W18</f>
        <v>4</v>
      </c>
      <c r="X29" s="87">
        <f>results!X18</f>
        <v>2</v>
      </c>
      <c r="Y29" s="20">
        <f t="shared" si="0"/>
        <v>0.73499999999999999</v>
      </c>
      <c r="Z29" s="20">
        <f t="shared" si="1"/>
        <v>0.86000000000000021</v>
      </c>
      <c r="AA29" s="21">
        <f t="shared" si="2"/>
        <v>0.2</v>
      </c>
      <c r="AB29" s="21">
        <f t="shared" si="3"/>
        <v>0.50000000000000011</v>
      </c>
      <c r="AC29" s="20">
        <f t="shared" si="4"/>
        <v>2.2950000000000004</v>
      </c>
      <c r="AD29" s="20">
        <f t="shared" si="5"/>
        <v>2</v>
      </c>
      <c r="AE29" s="13">
        <f t="shared" si="6"/>
        <v>1.4</v>
      </c>
      <c r="AF29" s="13">
        <f t="shared" si="7"/>
        <v>2.6</v>
      </c>
      <c r="AG29" s="86" t="str">
        <f>results!AI18</f>
        <v>2018-03-14 04:29:56</v>
      </c>
      <c r="AH29" s="86" t="str">
        <f>results!AJ18</f>
        <v>2018-03-14 04:35:35</v>
      </c>
      <c r="AI29" s="86" t="str">
        <f>results!AK18</f>
        <v>6f557f331d</v>
      </c>
    </row>
    <row r="30" spans="1:35" x14ac:dyDescent="0.2">
      <c r="A30" s="86" t="str">
        <f>results!B27</f>
        <v>Jojy Azurin</v>
      </c>
      <c r="B30" s="86" t="str">
        <f>results!A27</f>
        <v>PriceMap</v>
      </c>
      <c r="C30" s="87">
        <f>results!C27</f>
        <v>4</v>
      </c>
      <c r="D30" s="87">
        <f>results!D27</f>
        <v>4</v>
      </c>
      <c r="E30" s="87">
        <f>results!E27</f>
        <v>4</v>
      </c>
      <c r="F30" s="87">
        <f>results!F27</f>
        <v>2</v>
      </c>
      <c r="G30" s="87">
        <f>results!G27</f>
        <v>3</v>
      </c>
      <c r="H30" s="87">
        <f>results!H27</f>
        <v>4</v>
      </c>
      <c r="I30" s="87">
        <f>results!I27</f>
        <v>4</v>
      </c>
      <c r="J30" s="87">
        <f>results!J27</f>
        <v>3</v>
      </c>
      <c r="K30" s="87">
        <f>results!K27</f>
        <v>3</v>
      </c>
      <c r="L30" s="87">
        <f>results!L27</f>
        <v>3</v>
      </c>
      <c r="M30" s="87">
        <f>results!M27</f>
        <v>3</v>
      </c>
      <c r="N30" s="87">
        <f>results!N27</f>
        <v>3</v>
      </c>
      <c r="O30" s="87">
        <f>results!O27</f>
        <v>4</v>
      </c>
      <c r="P30" s="87">
        <f>results!P27</f>
        <v>3</v>
      </c>
      <c r="Q30" s="87">
        <f>results!Q27</f>
        <v>3</v>
      </c>
      <c r="R30" s="87">
        <f>results!R27</f>
        <v>3</v>
      </c>
      <c r="S30" s="87">
        <f>results!S27</f>
        <v>3</v>
      </c>
      <c r="T30" s="87">
        <f>results!T27</f>
        <v>3</v>
      </c>
      <c r="U30" s="87">
        <f>results!U27</f>
        <v>4</v>
      </c>
      <c r="V30" s="87">
        <f>results!V27</f>
        <v>3</v>
      </c>
      <c r="W30" s="87">
        <f>results!W27</f>
        <v>3</v>
      </c>
      <c r="X30" s="87">
        <f>results!X27</f>
        <v>4</v>
      </c>
      <c r="Y30" s="20">
        <f t="shared" si="0"/>
        <v>1.0349999999999999</v>
      </c>
      <c r="Z30" s="20">
        <f t="shared" si="1"/>
        <v>1.32</v>
      </c>
      <c r="AA30" s="21">
        <f t="shared" si="2"/>
        <v>0.315</v>
      </c>
      <c r="AB30" s="21">
        <f t="shared" si="3"/>
        <v>0.68000000000000016</v>
      </c>
      <c r="AC30" s="20">
        <f t="shared" si="4"/>
        <v>3.35</v>
      </c>
      <c r="AD30" s="20">
        <f t="shared" si="5"/>
        <v>6</v>
      </c>
      <c r="AE30" s="13">
        <f t="shared" si="6"/>
        <v>4.1999999999999993</v>
      </c>
      <c r="AF30" s="13">
        <f t="shared" si="7"/>
        <v>7.8000000000000007</v>
      </c>
      <c r="AG30" s="86" t="str">
        <f>results!AI27</f>
        <v>2018-03-13 13:12:31</v>
      </c>
      <c r="AH30" s="86" t="str">
        <f>results!AJ27</f>
        <v>2018-03-13 13:39:15</v>
      </c>
      <c r="AI30" s="86" t="str">
        <f>results!AK27</f>
        <v>f41120e808</v>
      </c>
    </row>
    <row r="31" spans="1:35" hidden="1" x14ac:dyDescent="0.2">
      <c r="A31" s="86" t="str">
        <f>results!B10</f>
        <v>Lindsay Cooper</v>
      </c>
      <c r="B31" s="86" t="str">
        <f>results!A10</f>
        <v>repup.co</v>
      </c>
      <c r="C31" s="87">
        <f>results!C10</f>
        <v>3</v>
      </c>
      <c r="D31" s="87">
        <f>results!D10</f>
        <v>3</v>
      </c>
      <c r="E31" s="87">
        <f>results!E10</f>
        <v>3</v>
      </c>
      <c r="F31" s="87">
        <f>results!F10</f>
        <v>3</v>
      </c>
      <c r="G31" s="87">
        <f>results!G10</f>
        <v>3</v>
      </c>
      <c r="H31" s="87">
        <f>results!H10</f>
        <v>3</v>
      </c>
      <c r="I31" s="87">
        <f>results!I10</f>
        <v>3</v>
      </c>
      <c r="J31" s="87">
        <f>results!J10</f>
        <v>3</v>
      </c>
      <c r="K31" s="87">
        <f>results!K10</f>
        <v>2</v>
      </c>
      <c r="L31" s="87">
        <f>results!L10</f>
        <v>2</v>
      </c>
      <c r="M31" s="87">
        <f>results!M10</f>
        <v>2</v>
      </c>
      <c r="N31" s="87">
        <f>results!N10</f>
        <v>3</v>
      </c>
      <c r="O31" s="87">
        <f>results!O10</f>
        <v>4</v>
      </c>
      <c r="P31" s="87">
        <f>results!P10</f>
        <v>4</v>
      </c>
      <c r="Q31" s="87">
        <f>results!Q10</f>
        <v>4</v>
      </c>
      <c r="R31" s="87">
        <f>results!R10</f>
        <v>3</v>
      </c>
      <c r="S31" s="87">
        <f>results!S10</f>
        <v>3</v>
      </c>
      <c r="T31" s="87">
        <f>results!T10</f>
        <v>4</v>
      </c>
      <c r="U31" s="87">
        <f>results!U10</f>
        <v>4</v>
      </c>
      <c r="V31" s="87">
        <f>results!V10</f>
        <v>2</v>
      </c>
      <c r="W31" s="87">
        <f>results!W10</f>
        <v>3</v>
      </c>
      <c r="X31" s="87">
        <f>results!X10</f>
        <v>2</v>
      </c>
      <c r="Y31" s="20">
        <f t="shared" si="0"/>
        <v>0.89999999999999991</v>
      </c>
      <c r="Z31" s="20">
        <f t="shared" si="1"/>
        <v>1.0600000000000003</v>
      </c>
      <c r="AA31" s="21">
        <f t="shared" si="2"/>
        <v>0.36000000000000004</v>
      </c>
      <c r="AB31" s="21">
        <f t="shared" si="3"/>
        <v>0.54000000000000015</v>
      </c>
      <c r="AC31" s="20">
        <f t="shared" si="4"/>
        <v>2.8600000000000003</v>
      </c>
      <c r="AD31" s="20">
        <f t="shared" si="5"/>
        <v>4</v>
      </c>
      <c r="AE31" s="13">
        <f t="shared" si="6"/>
        <v>2.8</v>
      </c>
      <c r="AF31" s="13">
        <f t="shared" si="7"/>
        <v>5.2</v>
      </c>
      <c r="AG31" s="86" t="str">
        <f>results!AI10</f>
        <v>2018-03-13 08:52:38</v>
      </c>
      <c r="AH31" s="86" t="str">
        <f>results!AJ10</f>
        <v>2018-03-13 09:04:41</v>
      </c>
      <c r="AI31" s="86" t="str">
        <f>results!AK10</f>
        <v>e5c234667b</v>
      </c>
    </row>
    <row r="32" spans="1:35" hidden="1" x14ac:dyDescent="0.2">
      <c r="A32" s="86" t="str">
        <f>results!B15</f>
        <v>Jeffrey Nah</v>
      </c>
      <c r="B32" s="86" t="str">
        <f>results!A15</f>
        <v>repup.co</v>
      </c>
      <c r="C32" s="87">
        <f>results!C15</f>
        <v>3</v>
      </c>
      <c r="D32" s="87">
        <f>results!D15</f>
        <v>3</v>
      </c>
      <c r="E32" s="87">
        <f>results!E15</f>
        <v>3</v>
      </c>
      <c r="F32" s="87">
        <f>results!F15</f>
        <v>2</v>
      </c>
      <c r="G32" s="87">
        <f>results!G15</f>
        <v>2</v>
      </c>
      <c r="H32" s="87">
        <f>results!H15</f>
        <v>3</v>
      </c>
      <c r="I32" s="87">
        <f>results!I15</f>
        <v>3</v>
      </c>
      <c r="J32" s="87">
        <f>results!J15</f>
        <v>2</v>
      </c>
      <c r="K32" s="87">
        <f>results!K15</f>
        <v>2</v>
      </c>
      <c r="L32" s="87">
        <f>results!L15</f>
        <v>2</v>
      </c>
      <c r="M32" s="87">
        <f>results!M15</f>
        <v>2</v>
      </c>
      <c r="N32" s="87">
        <f>results!N15</f>
        <v>3</v>
      </c>
      <c r="O32" s="87">
        <f>results!O15</f>
        <v>3</v>
      </c>
      <c r="P32" s="87">
        <f>results!P15</f>
        <v>2</v>
      </c>
      <c r="Q32" s="87">
        <f>results!Q15</f>
        <v>2</v>
      </c>
      <c r="R32" s="87">
        <f>results!R15</f>
        <v>1</v>
      </c>
      <c r="S32" s="87">
        <f>results!S15</f>
        <v>2</v>
      </c>
      <c r="T32" s="87">
        <f>results!T15</f>
        <v>4</v>
      </c>
      <c r="U32" s="87">
        <f>results!U15</f>
        <v>3</v>
      </c>
      <c r="V32" s="87">
        <f>results!V15</f>
        <v>2</v>
      </c>
      <c r="W32" s="87">
        <f>results!W15</f>
        <v>2</v>
      </c>
      <c r="X32" s="87">
        <f>results!X15</f>
        <v>2</v>
      </c>
      <c r="Y32" s="20">
        <f t="shared" si="0"/>
        <v>0.77999999999999992</v>
      </c>
      <c r="Z32" s="20">
        <f t="shared" si="1"/>
        <v>1.02</v>
      </c>
      <c r="AA32" s="21">
        <f t="shared" si="2"/>
        <v>0.19499999999999998</v>
      </c>
      <c r="AB32" s="21">
        <f t="shared" si="3"/>
        <v>0.5</v>
      </c>
      <c r="AC32" s="20">
        <f t="shared" si="4"/>
        <v>2.4950000000000001</v>
      </c>
      <c r="AD32" s="20">
        <f t="shared" si="5"/>
        <v>2</v>
      </c>
      <c r="AE32" s="13">
        <f t="shared" si="6"/>
        <v>1.4</v>
      </c>
      <c r="AF32" s="13">
        <f t="shared" si="7"/>
        <v>2.6</v>
      </c>
      <c r="AG32" s="86" t="str">
        <f>results!AI15</f>
        <v>2018-03-14 04:23:35</v>
      </c>
      <c r="AH32" s="86" t="str">
        <f>results!AJ15</f>
        <v>2018-03-14 04:29:23</v>
      </c>
      <c r="AI32" s="86" t="str">
        <f>results!AK15</f>
        <v>6f557f331d</v>
      </c>
    </row>
    <row r="33" spans="1:35" x14ac:dyDescent="0.2">
      <c r="A33" s="86" t="str">
        <f>results!B28</f>
        <v>Jojy Azurin</v>
      </c>
      <c r="B33" s="86" t="str">
        <f>results!A28</f>
        <v>Sepio Products</v>
      </c>
      <c r="C33" s="87">
        <f>results!C28</f>
        <v>4</v>
      </c>
      <c r="D33" s="87">
        <f>results!D28</f>
        <v>3</v>
      </c>
      <c r="E33" s="87">
        <f>results!E28</f>
        <v>4</v>
      </c>
      <c r="F33" s="87">
        <f>results!F28</f>
        <v>4</v>
      </c>
      <c r="G33" s="87">
        <f>results!G28</f>
        <v>4</v>
      </c>
      <c r="H33" s="87">
        <f>results!H28</f>
        <v>4</v>
      </c>
      <c r="I33" s="87">
        <f>results!I28</f>
        <v>4</v>
      </c>
      <c r="J33" s="87">
        <f>results!J28</f>
        <v>4</v>
      </c>
      <c r="K33" s="87">
        <f>results!K28</f>
        <v>3</v>
      </c>
      <c r="L33" s="87">
        <f>results!L28</f>
        <v>4</v>
      </c>
      <c r="M33" s="87">
        <f>results!M28</f>
        <v>4</v>
      </c>
      <c r="N33" s="87">
        <f>results!N28</f>
        <v>4</v>
      </c>
      <c r="O33" s="87">
        <f>results!O28</f>
        <v>4</v>
      </c>
      <c r="P33" s="87">
        <f>results!P28</f>
        <v>3</v>
      </c>
      <c r="Q33" s="87">
        <f>results!Q28</f>
        <v>4</v>
      </c>
      <c r="R33" s="87">
        <f>results!R28</f>
        <v>4</v>
      </c>
      <c r="S33" s="87">
        <f>results!S28</f>
        <v>4</v>
      </c>
      <c r="T33" s="87">
        <f>results!T28</f>
        <v>4</v>
      </c>
      <c r="U33" s="87">
        <f>results!U28</f>
        <v>4</v>
      </c>
      <c r="V33" s="87">
        <f>results!V28</f>
        <v>3</v>
      </c>
      <c r="W33" s="87">
        <f>results!W28</f>
        <v>2</v>
      </c>
      <c r="X33" s="87">
        <f>results!X28</f>
        <v>4</v>
      </c>
      <c r="Y33" s="20">
        <f t="shared" si="0"/>
        <v>1.1100000000000001</v>
      </c>
      <c r="Z33" s="20">
        <f t="shared" si="1"/>
        <v>1.54</v>
      </c>
      <c r="AA33" s="21">
        <f t="shared" si="2"/>
        <v>0.37000000000000005</v>
      </c>
      <c r="AB33" s="21">
        <f t="shared" si="3"/>
        <v>0.70000000000000007</v>
      </c>
      <c r="AC33" s="20">
        <f t="shared" si="4"/>
        <v>3.7200000000000006</v>
      </c>
      <c r="AD33" s="20">
        <f t="shared" si="5"/>
        <v>6</v>
      </c>
      <c r="AE33" s="13">
        <f t="shared" si="6"/>
        <v>4.1999999999999993</v>
      </c>
      <c r="AF33" s="13">
        <f t="shared" si="7"/>
        <v>7.8000000000000007</v>
      </c>
      <c r="AG33" s="86" t="str">
        <f>results!AI28</f>
        <v>2018-03-10 13:01:24</v>
      </c>
      <c r="AH33" s="86" t="str">
        <f>results!AJ28</f>
        <v>2018-03-10 13:28:02</v>
      </c>
      <c r="AI33" s="86" t="str">
        <f>results!AK28</f>
        <v>f41120e808</v>
      </c>
    </row>
    <row r="34" spans="1:35" hidden="1" x14ac:dyDescent="0.2">
      <c r="A34" s="86" t="str">
        <f>results!B13</f>
        <v>Steve Davies</v>
      </c>
      <c r="B34" s="86" t="str">
        <f>results!A13</f>
        <v>Singapore E-Business Pte Ltd</v>
      </c>
      <c r="C34" s="87">
        <f>results!C13</f>
        <v>4</v>
      </c>
      <c r="D34" s="87">
        <f>results!D13</f>
        <v>4</v>
      </c>
      <c r="E34" s="87">
        <f>results!E13</f>
        <v>4</v>
      </c>
      <c r="F34" s="87">
        <f>results!F13</f>
        <v>4</v>
      </c>
      <c r="G34" s="87">
        <f>results!G13</f>
        <v>4</v>
      </c>
      <c r="H34" s="87">
        <f>results!H13</f>
        <v>4</v>
      </c>
      <c r="I34" s="87">
        <f>results!I13</f>
        <v>4</v>
      </c>
      <c r="J34" s="87">
        <f>results!J13</f>
        <v>4</v>
      </c>
      <c r="K34" s="87">
        <f>results!K13</f>
        <v>2</v>
      </c>
      <c r="L34" s="87">
        <f>results!L13</f>
        <v>4</v>
      </c>
      <c r="M34" s="87">
        <f>results!M13</f>
        <v>4</v>
      </c>
      <c r="N34" s="87">
        <f>results!N13</f>
        <v>4</v>
      </c>
      <c r="O34" s="87">
        <f>results!O13</f>
        <v>4</v>
      </c>
      <c r="P34" s="87">
        <f>results!P13</f>
        <v>3</v>
      </c>
      <c r="Q34" s="87">
        <f>results!Q13</f>
        <v>4</v>
      </c>
      <c r="R34" s="87">
        <f>results!R13</f>
        <v>2</v>
      </c>
      <c r="S34" s="87">
        <f>results!S13</f>
        <v>4</v>
      </c>
      <c r="T34" s="87">
        <f>results!T13</f>
        <v>4</v>
      </c>
      <c r="U34" s="87">
        <f>results!U13</f>
        <v>4</v>
      </c>
      <c r="V34" s="87">
        <f>results!V13</f>
        <v>3</v>
      </c>
      <c r="W34" s="87">
        <f>results!W13</f>
        <v>4</v>
      </c>
      <c r="X34" s="87">
        <f>results!X13</f>
        <v>3</v>
      </c>
      <c r="Y34" s="20">
        <f t="shared" si="0"/>
        <v>1.2</v>
      </c>
      <c r="Z34" s="20">
        <f t="shared" si="1"/>
        <v>1.4800000000000002</v>
      </c>
      <c r="AA34" s="21">
        <f t="shared" si="2"/>
        <v>0.33</v>
      </c>
      <c r="AB34" s="21">
        <f t="shared" si="3"/>
        <v>0.68</v>
      </c>
      <c r="AC34" s="20">
        <f t="shared" si="4"/>
        <v>3.6900000000000004</v>
      </c>
      <c r="AD34" s="20">
        <f t="shared" si="5"/>
        <v>6</v>
      </c>
      <c r="AE34" s="13">
        <f t="shared" si="6"/>
        <v>4.1999999999999993</v>
      </c>
      <c r="AF34" s="13">
        <f t="shared" si="7"/>
        <v>7.8000000000000007</v>
      </c>
      <c r="AG34" s="86" t="str">
        <f>results!AI13</f>
        <v>2018-03-09 07:00:11</v>
      </c>
      <c r="AH34" s="86" t="str">
        <f>results!AJ13</f>
        <v>2018-03-09 07:31:07</v>
      </c>
      <c r="AI34" s="86" t="str">
        <f>results!AK13</f>
        <v>68706ec7eb</v>
      </c>
    </row>
    <row r="35" spans="1:35" hidden="1" x14ac:dyDescent="0.2">
      <c r="A35" s="86" t="str">
        <f>results!B30</f>
        <v>Jojy Azurin</v>
      </c>
      <c r="B35" s="86" t="str">
        <f>results!A30</f>
        <v>Singapore E-Business Pte Ltd</v>
      </c>
      <c r="C35" s="87">
        <f>results!C30</f>
        <v>4</v>
      </c>
      <c r="D35" s="87">
        <f>results!D30</f>
        <v>4</v>
      </c>
      <c r="E35" s="87">
        <f>results!E30</f>
        <v>3</v>
      </c>
      <c r="F35" s="87">
        <f>results!F30</f>
        <v>3</v>
      </c>
      <c r="G35" s="87">
        <f>results!G30</f>
        <v>3</v>
      </c>
      <c r="H35" s="87">
        <f>results!H30</f>
        <v>4</v>
      </c>
      <c r="I35" s="87">
        <f>results!I30</f>
        <v>4</v>
      </c>
      <c r="J35" s="87">
        <f>results!J30</f>
        <v>4</v>
      </c>
      <c r="K35" s="87">
        <f>results!K30</f>
        <v>4</v>
      </c>
      <c r="L35" s="87">
        <f>results!L30</f>
        <v>3</v>
      </c>
      <c r="M35" s="87">
        <f>results!M30</f>
        <v>4</v>
      </c>
      <c r="N35" s="87">
        <f>results!N30</f>
        <v>4</v>
      </c>
      <c r="O35" s="87">
        <f>results!O30</f>
        <v>4</v>
      </c>
      <c r="P35" s="87">
        <f>results!P30</f>
        <v>4</v>
      </c>
      <c r="Q35" s="87">
        <f>results!Q30</f>
        <v>4</v>
      </c>
      <c r="R35" s="87">
        <f>results!R30</f>
        <v>4</v>
      </c>
      <c r="S35" s="87">
        <f>results!S30</f>
        <v>4</v>
      </c>
      <c r="T35" s="87">
        <f>results!T30</f>
        <v>3</v>
      </c>
      <c r="U35" s="87">
        <f>results!U30</f>
        <v>4</v>
      </c>
      <c r="V35" s="87">
        <f>results!V30</f>
        <v>4</v>
      </c>
      <c r="W35" s="87">
        <f>results!W30</f>
        <v>4</v>
      </c>
      <c r="X35" s="87">
        <f>results!X30</f>
        <v>2</v>
      </c>
      <c r="Y35" s="20">
        <f t="shared" si="0"/>
        <v>1.0349999999999999</v>
      </c>
      <c r="Z35" s="20">
        <f t="shared" si="1"/>
        <v>1.56</v>
      </c>
      <c r="AA35" s="21">
        <f t="shared" si="2"/>
        <v>0.4</v>
      </c>
      <c r="AB35" s="21">
        <f t="shared" si="3"/>
        <v>0.64000000000000012</v>
      </c>
      <c r="AC35" s="20">
        <f t="shared" si="4"/>
        <v>3.6349999999999998</v>
      </c>
      <c r="AD35" s="20">
        <f t="shared" si="5"/>
        <v>6</v>
      </c>
      <c r="AE35" s="13">
        <f t="shared" si="6"/>
        <v>4.1999999999999993</v>
      </c>
      <c r="AF35" s="13">
        <f t="shared" si="7"/>
        <v>7.8000000000000007</v>
      </c>
      <c r="AG35" s="86" t="str">
        <f>results!AI30</f>
        <v>2018-03-10 06:58:30</v>
      </c>
      <c r="AH35" s="86" t="str">
        <f>results!AJ30</f>
        <v>2018-03-10 07:32:43</v>
      </c>
      <c r="AI35" s="86" t="str">
        <f>results!AK30</f>
        <v>f41120e808</v>
      </c>
    </row>
    <row r="36" spans="1:35" x14ac:dyDescent="0.2">
      <c r="A36" s="86" t="str">
        <f>results!B33</f>
        <v>Parimal Merchant</v>
      </c>
      <c r="B36" s="86" t="str">
        <f>results!A33</f>
        <v>Stones2Milestones</v>
      </c>
      <c r="C36" s="87">
        <f>results!C33</f>
        <v>2</v>
      </c>
      <c r="D36" s="87">
        <f>results!D33</f>
        <v>3</v>
      </c>
      <c r="E36" s="87">
        <f>results!E33</f>
        <v>3</v>
      </c>
      <c r="F36" s="87">
        <f>results!F33</f>
        <v>3</v>
      </c>
      <c r="G36" s="87">
        <f>results!G33</f>
        <v>2</v>
      </c>
      <c r="H36" s="87">
        <f>results!H33</f>
        <v>3</v>
      </c>
      <c r="I36" s="87">
        <f>results!I33</f>
        <v>2</v>
      </c>
      <c r="J36" s="87">
        <f>results!J33</f>
        <v>3</v>
      </c>
      <c r="K36" s="87">
        <f>results!K33</f>
        <v>3</v>
      </c>
      <c r="L36" s="87">
        <f>results!L33</f>
        <v>3</v>
      </c>
      <c r="M36" s="87">
        <f>results!M33</f>
        <v>3</v>
      </c>
      <c r="N36" s="87">
        <f>results!N33</f>
        <v>3</v>
      </c>
      <c r="O36" s="87">
        <f>results!O33</f>
        <v>3</v>
      </c>
      <c r="P36" s="87">
        <f>results!P33</f>
        <v>3</v>
      </c>
      <c r="Q36" s="87">
        <f>results!Q33</f>
        <v>3</v>
      </c>
      <c r="R36" s="87">
        <f>results!R33</f>
        <v>3</v>
      </c>
      <c r="S36" s="87">
        <f>results!S33</f>
        <v>3</v>
      </c>
      <c r="T36" s="87">
        <f>results!T33</f>
        <v>3</v>
      </c>
      <c r="U36" s="87">
        <f>results!U33</f>
        <v>2</v>
      </c>
      <c r="V36" s="87">
        <f>results!V33</f>
        <v>2</v>
      </c>
      <c r="W36" s="87">
        <f>results!W33</f>
        <v>2</v>
      </c>
      <c r="X36" s="87">
        <f>results!X33</f>
        <v>3</v>
      </c>
      <c r="Y36" s="20">
        <f t="shared" si="0"/>
        <v>0.77999999999999992</v>
      </c>
      <c r="Z36" s="20">
        <f t="shared" si="1"/>
        <v>1.1199999999999999</v>
      </c>
      <c r="AA36" s="21">
        <f t="shared" si="2"/>
        <v>0.30000000000000004</v>
      </c>
      <c r="AB36" s="21">
        <f t="shared" si="3"/>
        <v>0.5</v>
      </c>
      <c r="AC36" s="20">
        <f t="shared" si="4"/>
        <v>2.7</v>
      </c>
      <c r="AD36" s="20">
        <f t="shared" si="5"/>
        <v>4</v>
      </c>
      <c r="AE36" s="13">
        <f t="shared" si="6"/>
        <v>2.8</v>
      </c>
      <c r="AF36" s="13">
        <f t="shared" si="7"/>
        <v>5.2</v>
      </c>
      <c r="AG36" s="86" t="str">
        <f>results!AI33</f>
        <v>2018-03-04 16:50:54</v>
      </c>
      <c r="AH36" s="86" t="str">
        <f>results!AJ33</f>
        <v>2018-03-04 16:55:58</v>
      </c>
      <c r="AI36" s="86" t="str">
        <f>results!AK33</f>
        <v>3b31a36a3a</v>
      </c>
    </row>
    <row r="37" spans="1:35" hidden="1" x14ac:dyDescent="0.2">
      <c r="A37" s="86" t="str">
        <f>results!B4</f>
        <v>Madhav Kapadia</v>
      </c>
      <c r="B37" s="86" t="str">
        <f>results!A4</f>
        <v>Superfan</v>
      </c>
      <c r="C37" s="87">
        <f>results!C4</f>
        <v>4</v>
      </c>
      <c r="D37" s="87">
        <f>results!D4</f>
        <v>4</v>
      </c>
      <c r="E37" s="87">
        <f>results!E4</f>
        <v>3</v>
      </c>
      <c r="F37" s="87">
        <f>results!F4</f>
        <v>3</v>
      </c>
      <c r="G37" s="87">
        <f>results!G4</f>
        <v>4</v>
      </c>
      <c r="H37" s="87">
        <f>results!H4</f>
        <v>4</v>
      </c>
      <c r="I37" s="87">
        <f>results!I4</f>
        <v>4</v>
      </c>
      <c r="J37" s="87">
        <f>results!J4</f>
        <v>3</v>
      </c>
      <c r="K37" s="87">
        <f>results!K4</f>
        <v>3</v>
      </c>
      <c r="L37" s="87">
        <f>results!L4</f>
        <v>3</v>
      </c>
      <c r="M37" s="87">
        <f>results!M4</f>
        <v>3</v>
      </c>
      <c r="N37" s="87">
        <f>results!N4</f>
        <v>4</v>
      </c>
      <c r="O37" s="87">
        <f>results!O4</f>
        <v>3</v>
      </c>
      <c r="P37" s="87">
        <f>results!P4</f>
        <v>3</v>
      </c>
      <c r="Q37" s="87">
        <f>results!Q4</f>
        <v>3</v>
      </c>
      <c r="R37" s="87">
        <f>results!R4</f>
        <v>3</v>
      </c>
      <c r="S37" s="87">
        <f>results!S4</f>
        <v>4</v>
      </c>
      <c r="T37" s="87">
        <f>results!T4</f>
        <v>4</v>
      </c>
      <c r="U37" s="87">
        <f>results!U4</f>
        <v>4</v>
      </c>
      <c r="V37" s="87">
        <f>results!V4</f>
        <v>3</v>
      </c>
      <c r="W37" s="87">
        <f>results!W4</f>
        <v>4</v>
      </c>
      <c r="X37" s="87">
        <f>results!X4</f>
        <v>4</v>
      </c>
      <c r="Y37" s="20">
        <f t="shared" si="0"/>
        <v>1.1100000000000001</v>
      </c>
      <c r="Z37" s="20">
        <f t="shared" si="1"/>
        <v>1.42</v>
      </c>
      <c r="AA37" s="21">
        <f t="shared" si="2"/>
        <v>0.32000000000000006</v>
      </c>
      <c r="AB37" s="21">
        <f t="shared" si="3"/>
        <v>0.7400000000000001</v>
      </c>
      <c r="AC37" s="20">
        <f t="shared" si="4"/>
        <v>3.5900000000000007</v>
      </c>
      <c r="AD37" s="20">
        <f t="shared" si="5"/>
        <v>6</v>
      </c>
      <c r="AE37" s="13">
        <f t="shared" si="6"/>
        <v>4.1999999999999993</v>
      </c>
      <c r="AF37" s="13">
        <f t="shared" si="7"/>
        <v>7.8000000000000007</v>
      </c>
      <c r="AG37" s="86" t="str">
        <f>results!AI4</f>
        <v>2018-03-19 09:14:52</v>
      </c>
      <c r="AH37" s="86" t="str">
        <f>results!AJ4</f>
        <v>2018-03-19 09:46:31</v>
      </c>
      <c r="AI37" s="86" t="str">
        <f>results!AK4</f>
        <v>34ada18d4b</v>
      </c>
    </row>
    <row r="38" spans="1:35" hidden="1" x14ac:dyDescent="0.2">
      <c r="A38" s="86" t="str">
        <f>results!B36</f>
        <v>Tim Kobe</v>
      </c>
      <c r="B38" s="86" t="str">
        <f>results!A36</f>
        <v>SuperFan.Ai</v>
      </c>
      <c r="C38" s="87">
        <f>results!C36</f>
        <v>3</v>
      </c>
      <c r="D38" s="87">
        <f>results!D36</f>
        <v>4</v>
      </c>
      <c r="E38" s="87">
        <f>results!E36</f>
        <v>4</v>
      </c>
      <c r="F38" s="87">
        <f>results!F36</f>
        <v>3</v>
      </c>
      <c r="G38" s="87">
        <f>results!G36</f>
        <v>3</v>
      </c>
      <c r="H38" s="87">
        <f>results!H36</f>
        <v>4</v>
      </c>
      <c r="I38" s="87">
        <f>results!I36</f>
        <v>4</v>
      </c>
      <c r="J38" s="87">
        <f>results!J36</f>
        <v>3</v>
      </c>
      <c r="K38" s="87">
        <f>results!K36</f>
        <v>3</v>
      </c>
      <c r="L38" s="87">
        <f>results!L36</f>
        <v>3</v>
      </c>
      <c r="M38" s="87">
        <f>results!M36</f>
        <v>3</v>
      </c>
      <c r="N38" s="87">
        <f>results!N36</f>
        <v>3</v>
      </c>
      <c r="O38" s="87">
        <f>results!O36</f>
        <v>3</v>
      </c>
      <c r="P38" s="87">
        <f>results!P36</f>
        <v>3</v>
      </c>
      <c r="Q38" s="87">
        <f>results!Q36</f>
        <v>4</v>
      </c>
      <c r="R38" s="87">
        <f>results!R36</f>
        <v>3</v>
      </c>
      <c r="S38" s="87">
        <f>results!S36</f>
        <v>3</v>
      </c>
      <c r="T38" s="87">
        <f>results!T36</f>
        <v>4</v>
      </c>
      <c r="U38" s="87">
        <f>results!U36</f>
        <v>4</v>
      </c>
      <c r="V38" s="87">
        <f>results!V36</f>
        <v>4</v>
      </c>
      <c r="W38" s="87">
        <f>results!W36</f>
        <v>3</v>
      </c>
      <c r="X38" s="87">
        <f>results!X36</f>
        <v>3</v>
      </c>
      <c r="Y38" s="20">
        <f t="shared" si="0"/>
        <v>1.0349999999999999</v>
      </c>
      <c r="Z38" s="20">
        <f t="shared" si="1"/>
        <v>1.32</v>
      </c>
      <c r="AA38" s="21">
        <f t="shared" si="2"/>
        <v>0.315</v>
      </c>
      <c r="AB38" s="21">
        <f t="shared" si="3"/>
        <v>0.72000000000000008</v>
      </c>
      <c r="AC38" s="20">
        <f t="shared" si="4"/>
        <v>3.39</v>
      </c>
      <c r="AD38" s="20">
        <f t="shared" si="5"/>
        <v>6</v>
      </c>
      <c r="AE38" s="13">
        <f t="shared" si="6"/>
        <v>4.1999999999999993</v>
      </c>
      <c r="AF38" s="13">
        <f t="shared" si="7"/>
        <v>7.8000000000000007</v>
      </c>
      <c r="AG38" s="86" t="str">
        <f>results!AI36</f>
        <v>2018-03-23 06:43:23</v>
      </c>
      <c r="AH38" s="86" t="str">
        <f>results!AJ36</f>
        <v>2018-03-23 06:47:17</v>
      </c>
      <c r="AI38" s="86" t="str">
        <f>results!AK36</f>
        <v>eec27e9ec3</v>
      </c>
    </row>
    <row r="39" spans="1:35" hidden="1" x14ac:dyDescent="0.2">
      <c r="A39" s="86" t="str">
        <f>results!B8</f>
        <v>Lindsay Cooper</v>
      </c>
      <c r="B39" s="86" t="str">
        <f>results!A8</f>
        <v>University Living Accommodation Pvt Ltd</v>
      </c>
      <c r="C39" s="87">
        <f>results!C8</f>
        <v>3</v>
      </c>
      <c r="D39" s="87">
        <f>results!D8</f>
        <v>3</v>
      </c>
      <c r="E39" s="87">
        <f>results!E8</f>
        <v>3</v>
      </c>
      <c r="F39" s="87">
        <f>results!F8</f>
        <v>3</v>
      </c>
      <c r="G39" s="87">
        <f>results!G8</f>
        <v>3</v>
      </c>
      <c r="H39" s="87">
        <f>results!H8</f>
        <v>3</v>
      </c>
      <c r="I39" s="87">
        <f>results!I8</f>
        <v>3</v>
      </c>
      <c r="J39" s="87">
        <f>results!J8</f>
        <v>2</v>
      </c>
      <c r="K39" s="87">
        <f>results!K8</f>
        <v>2</v>
      </c>
      <c r="L39" s="87">
        <f>results!L8</f>
        <v>3</v>
      </c>
      <c r="M39" s="87">
        <f>results!M8</f>
        <v>3</v>
      </c>
      <c r="N39" s="87">
        <f>results!N8</f>
        <v>3</v>
      </c>
      <c r="O39" s="87">
        <f>results!O8</f>
        <v>3</v>
      </c>
      <c r="P39" s="87">
        <f>results!P8</f>
        <v>3</v>
      </c>
      <c r="Q39" s="87">
        <f>results!Q8</f>
        <v>3</v>
      </c>
      <c r="R39" s="87">
        <f>results!R8</f>
        <v>2</v>
      </c>
      <c r="S39" s="87">
        <f>results!S8</f>
        <v>3</v>
      </c>
      <c r="T39" s="87">
        <f>results!T8</f>
        <v>2</v>
      </c>
      <c r="U39" s="87">
        <f>results!U8</f>
        <v>3</v>
      </c>
      <c r="V39" s="87">
        <f>results!V8</f>
        <v>3</v>
      </c>
      <c r="W39" s="87">
        <f>results!W8</f>
        <v>2</v>
      </c>
      <c r="X39" s="87">
        <f>results!X8</f>
        <v>3</v>
      </c>
      <c r="Y39" s="20">
        <f t="shared" si="0"/>
        <v>0.89999999999999991</v>
      </c>
      <c r="Z39" s="20">
        <f t="shared" si="1"/>
        <v>1.1000000000000001</v>
      </c>
      <c r="AA39" s="21">
        <f t="shared" si="2"/>
        <v>0.27999999999999997</v>
      </c>
      <c r="AB39" s="21">
        <f t="shared" si="3"/>
        <v>0.54</v>
      </c>
      <c r="AC39" s="20">
        <f t="shared" si="4"/>
        <v>2.82</v>
      </c>
      <c r="AD39" s="20">
        <f t="shared" si="5"/>
        <v>4</v>
      </c>
      <c r="AE39" s="13">
        <f t="shared" si="6"/>
        <v>2.8</v>
      </c>
      <c r="AF39" s="13">
        <f t="shared" si="7"/>
        <v>5.2</v>
      </c>
      <c r="AG39" s="86" t="str">
        <f>results!AI8</f>
        <v>2018-03-15 08:55:21</v>
      </c>
      <c r="AH39" s="86" t="str">
        <f>results!AJ8</f>
        <v>2018-03-15 09:03:17</v>
      </c>
      <c r="AI39" s="86" t="str">
        <f>results!AK8</f>
        <v>e5c234667b</v>
      </c>
    </row>
    <row r="40" spans="1:35" hidden="1" x14ac:dyDescent="0.2">
      <c r="A40" s="86" t="str">
        <f>results!B14</f>
        <v>Steve Davies</v>
      </c>
      <c r="B40" s="86" t="str">
        <f>results!A14</f>
        <v>University Living Accommodation Pvt Ltd</v>
      </c>
      <c r="C40" s="87">
        <f>results!C14</f>
        <v>2</v>
      </c>
      <c r="D40" s="87">
        <f>results!D14</f>
        <v>3</v>
      </c>
      <c r="E40" s="87">
        <f>results!E14</f>
        <v>3</v>
      </c>
      <c r="F40" s="87">
        <f>results!F14</f>
        <v>3</v>
      </c>
      <c r="G40" s="87">
        <f>results!G14</f>
        <v>3</v>
      </c>
      <c r="H40" s="87">
        <f>results!H14</f>
        <v>2</v>
      </c>
      <c r="I40" s="87">
        <f>results!I14</f>
        <v>4</v>
      </c>
      <c r="J40" s="87">
        <f>results!J14</f>
        <v>3</v>
      </c>
      <c r="K40" s="87">
        <f>results!K14</f>
        <v>3</v>
      </c>
      <c r="L40" s="87">
        <f>results!L14</f>
        <v>2</v>
      </c>
      <c r="M40" s="87">
        <f>results!M14</f>
        <v>3</v>
      </c>
      <c r="N40" s="87">
        <f>results!N14</f>
        <v>3</v>
      </c>
      <c r="O40" s="87">
        <f>results!O14</f>
        <v>4</v>
      </c>
      <c r="P40" s="87">
        <f>results!P14</f>
        <v>4</v>
      </c>
      <c r="Q40" s="87">
        <f>results!Q14</f>
        <v>4</v>
      </c>
      <c r="R40" s="87">
        <f>results!R14</f>
        <v>2</v>
      </c>
      <c r="S40" s="87">
        <f>results!S14</f>
        <v>4</v>
      </c>
      <c r="T40" s="87">
        <f>results!T14</f>
        <v>2</v>
      </c>
      <c r="U40" s="87">
        <f>results!U14</f>
        <v>2</v>
      </c>
      <c r="V40" s="87">
        <f>results!V14</f>
        <v>4</v>
      </c>
      <c r="W40" s="87">
        <f>results!W14</f>
        <v>4</v>
      </c>
      <c r="X40" s="87">
        <f>results!X14</f>
        <v>2</v>
      </c>
      <c r="Y40" s="20">
        <f t="shared" si="0"/>
        <v>0.85499999999999987</v>
      </c>
      <c r="Z40" s="20">
        <f t="shared" si="1"/>
        <v>1.2000000000000002</v>
      </c>
      <c r="AA40" s="21">
        <f t="shared" si="2"/>
        <v>0.36</v>
      </c>
      <c r="AB40" s="21">
        <f t="shared" si="3"/>
        <v>0.56000000000000005</v>
      </c>
      <c r="AC40" s="20">
        <f t="shared" si="4"/>
        <v>2.9750000000000001</v>
      </c>
      <c r="AD40" s="20">
        <f t="shared" si="5"/>
        <v>4</v>
      </c>
      <c r="AE40" s="13">
        <f t="shared" si="6"/>
        <v>2.8</v>
      </c>
      <c r="AF40" s="13">
        <f t="shared" si="7"/>
        <v>5.2</v>
      </c>
      <c r="AG40" s="86" t="str">
        <f>results!AI14</f>
        <v>2018-03-06 06:53:29</v>
      </c>
      <c r="AH40" s="86" t="str">
        <f>results!AJ14</f>
        <v>2018-03-06 07:41:49</v>
      </c>
      <c r="AI40" s="86" t="str">
        <f>results!AK14</f>
        <v>68706ec7eb</v>
      </c>
    </row>
    <row r="41" spans="1:35" x14ac:dyDescent="0.2">
      <c r="A41" s="86" t="str">
        <f>results!B32</f>
        <v>Parimal Merchant</v>
      </c>
      <c r="B41" s="86" t="str">
        <f>results!A32</f>
        <v>Waitrr</v>
      </c>
      <c r="C41" s="87">
        <f>results!C32</f>
        <v>3</v>
      </c>
      <c r="D41" s="87">
        <f>results!D32</f>
        <v>3</v>
      </c>
      <c r="E41" s="87">
        <f>results!E32</f>
        <v>3</v>
      </c>
      <c r="F41" s="87">
        <f>results!F32</f>
        <v>1</v>
      </c>
      <c r="G41" s="87">
        <f>results!G32</f>
        <v>2</v>
      </c>
      <c r="H41" s="87">
        <f>results!H32</f>
        <v>3</v>
      </c>
      <c r="I41" s="87">
        <f>results!I32</f>
        <v>3</v>
      </c>
      <c r="J41" s="87">
        <f>results!J32</f>
        <v>3</v>
      </c>
      <c r="K41" s="87">
        <f>results!K32</f>
        <v>3</v>
      </c>
      <c r="L41" s="87">
        <f>results!L32</f>
        <v>3</v>
      </c>
      <c r="M41" s="87">
        <f>results!M32</f>
        <v>3</v>
      </c>
      <c r="N41" s="87">
        <f>results!N32</f>
        <v>3</v>
      </c>
      <c r="O41" s="87">
        <f>results!O32</f>
        <v>3</v>
      </c>
      <c r="P41" s="87">
        <f>results!P32</f>
        <v>3</v>
      </c>
      <c r="Q41" s="87">
        <f>results!Q32</f>
        <v>3</v>
      </c>
      <c r="R41" s="87">
        <f>results!R32</f>
        <v>3</v>
      </c>
      <c r="S41" s="87">
        <f>results!S32</f>
        <v>3</v>
      </c>
      <c r="T41" s="87">
        <f>results!T32</f>
        <v>2</v>
      </c>
      <c r="U41" s="87">
        <f>results!U32</f>
        <v>2</v>
      </c>
      <c r="V41" s="87">
        <f>results!V32</f>
        <v>2</v>
      </c>
      <c r="W41" s="87">
        <f>results!W32</f>
        <v>2</v>
      </c>
      <c r="X41" s="87">
        <f>results!X32</f>
        <v>2</v>
      </c>
      <c r="Y41" s="20">
        <f t="shared" si="0"/>
        <v>0.73499999999999988</v>
      </c>
      <c r="Z41" s="20">
        <f t="shared" si="1"/>
        <v>1.2000000000000002</v>
      </c>
      <c r="AA41" s="21">
        <f t="shared" si="2"/>
        <v>0.30000000000000004</v>
      </c>
      <c r="AB41" s="21">
        <f t="shared" si="3"/>
        <v>0.4</v>
      </c>
      <c r="AC41" s="20">
        <f t="shared" si="4"/>
        <v>2.6350000000000002</v>
      </c>
      <c r="AD41" s="20">
        <f t="shared" si="5"/>
        <v>4</v>
      </c>
      <c r="AE41" s="13">
        <f t="shared" si="6"/>
        <v>2.8</v>
      </c>
      <c r="AF41" s="13">
        <f t="shared" si="7"/>
        <v>5.2</v>
      </c>
      <c r="AG41" s="86" t="str">
        <f>results!AI32</f>
        <v>2018-03-06 12:32:37</v>
      </c>
      <c r="AH41" s="86" t="str">
        <f>results!AJ32</f>
        <v>2018-03-06 12:35:43</v>
      </c>
      <c r="AI41" s="86" t="str">
        <f>results!AK32</f>
        <v>2d7da6d290</v>
      </c>
    </row>
    <row r="42" spans="1:35" x14ac:dyDescent="0.2">
      <c r="A42" s="86"/>
      <c r="B42" s="86"/>
    </row>
    <row r="43" spans="1:35" x14ac:dyDescent="0.2">
      <c r="A43" s="86"/>
      <c r="B43" s="86"/>
    </row>
    <row r="44" spans="1:35" x14ac:dyDescent="0.2">
      <c r="A44" s="86"/>
      <c r="B44" s="86"/>
    </row>
    <row r="45" spans="1:35" x14ac:dyDescent="0.2">
      <c r="A45" s="86"/>
      <c r="B45" s="86"/>
    </row>
    <row r="46" spans="1:35" x14ac:dyDescent="0.2">
      <c r="A46" s="86"/>
      <c r="B46" s="86"/>
    </row>
    <row r="47" spans="1:35" x14ac:dyDescent="0.2">
      <c r="A47" s="86"/>
      <c r="B47" s="86"/>
    </row>
    <row r="48" spans="1:35" x14ac:dyDescent="0.2">
      <c r="A48" s="86"/>
      <c r="B48" s="86"/>
    </row>
    <row r="49" spans="1:2" x14ac:dyDescent="0.2">
      <c r="A49" s="86"/>
      <c r="B49" s="86"/>
    </row>
    <row r="50" spans="1:2" x14ac:dyDescent="0.2">
      <c r="A50" s="86"/>
      <c r="B50" s="86"/>
    </row>
    <row r="51" spans="1:2" x14ac:dyDescent="0.2">
      <c r="A51" s="86"/>
      <c r="B51" s="86"/>
    </row>
    <row r="52" spans="1:2" x14ac:dyDescent="0.2">
      <c r="A52" s="86"/>
      <c r="B52" s="86"/>
    </row>
    <row r="53" spans="1:2" x14ac:dyDescent="0.2">
      <c r="A53" s="86"/>
      <c r="B53" s="86"/>
    </row>
    <row r="54" spans="1:2" x14ac:dyDescent="0.2">
      <c r="A54" s="86"/>
      <c r="B54" s="86"/>
    </row>
    <row r="55" spans="1:2" x14ac:dyDescent="0.2">
      <c r="A55" s="86"/>
      <c r="B55" s="86"/>
    </row>
    <row r="56" spans="1:2" x14ac:dyDescent="0.2">
      <c r="A56" s="86"/>
      <c r="B56" s="86"/>
    </row>
    <row r="57" spans="1:2" x14ac:dyDescent="0.2">
      <c r="A57" s="86"/>
      <c r="B57" s="86"/>
    </row>
    <row r="58" spans="1:2" x14ac:dyDescent="0.2">
      <c r="A58" s="86"/>
      <c r="B58" s="86"/>
    </row>
    <row r="59" spans="1:2" x14ac:dyDescent="0.2">
      <c r="A59" s="86"/>
      <c r="B59" s="86"/>
    </row>
    <row r="60" spans="1:2" x14ac:dyDescent="0.2">
      <c r="A60" s="86"/>
      <c r="B60" s="86"/>
    </row>
    <row r="61" spans="1:2" x14ac:dyDescent="0.2">
      <c r="A61" s="86"/>
      <c r="B61" s="86"/>
    </row>
    <row r="62" spans="1:2" x14ac:dyDescent="0.2">
      <c r="A62" s="86"/>
      <c r="B62" s="86"/>
    </row>
    <row r="63" spans="1:2" x14ac:dyDescent="0.2">
      <c r="A63" s="86"/>
      <c r="B63" s="86"/>
    </row>
    <row r="64" spans="1:2" x14ac:dyDescent="0.2">
      <c r="A64" s="86"/>
      <c r="B64" s="86"/>
    </row>
    <row r="65" spans="1:2" x14ac:dyDescent="0.2">
      <c r="A65" s="86"/>
      <c r="B65" s="86"/>
    </row>
    <row r="66" spans="1:2" x14ac:dyDescent="0.2">
      <c r="A66" s="86"/>
      <c r="B66" s="86"/>
    </row>
    <row r="67" spans="1:2" x14ac:dyDescent="0.2">
      <c r="A67" s="86"/>
      <c r="B67" s="86"/>
    </row>
    <row r="68" spans="1:2" x14ac:dyDescent="0.2">
      <c r="A68" s="86"/>
      <c r="B68" s="86"/>
    </row>
    <row r="69" spans="1:2" x14ac:dyDescent="0.2">
      <c r="A69" s="86"/>
      <c r="B69" s="86"/>
    </row>
    <row r="70" spans="1:2" x14ac:dyDescent="0.2">
      <c r="A70" s="86"/>
      <c r="B70" s="86"/>
    </row>
    <row r="71" spans="1:2" x14ac:dyDescent="0.2">
      <c r="A71" s="86"/>
      <c r="B71" s="86"/>
    </row>
    <row r="72" spans="1:2" x14ac:dyDescent="0.2">
      <c r="A72" s="86"/>
      <c r="B72" s="86"/>
    </row>
    <row r="73" spans="1:2" x14ac:dyDescent="0.2">
      <c r="A73" s="86"/>
      <c r="B73" s="86"/>
    </row>
    <row r="74" spans="1:2" x14ac:dyDescent="0.2">
      <c r="A74" s="86"/>
      <c r="B74" s="86"/>
    </row>
    <row r="75" spans="1:2" x14ac:dyDescent="0.2">
      <c r="A75" s="86"/>
      <c r="B75" s="86"/>
    </row>
    <row r="76" spans="1:2" x14ac:dyDescent="0.2">
      <c r="A76" s="86"/>
      <c r="B76" s="86"/>
    </row>
    <row r="77" spans="1:2" x14ac:dyDescent="0.2">
      <c r="A77" s="86"/>
      <c r="B77" s="86"/>
    </row>
    <row r="78" spans="1:2" x14ac:dyDescent="0.2">
      <c r="A78" s="86"/>
      <c r="B78" s="86"/>
    </row>
    <row r="79" spans="1:2" x14ac:dyDescent="0.2">
      <c r="A79" s="86"/>
      <c r="B79" s="86"/>
    </row>
    <row r="80" spans="1:2" x14ac:dyDescent="0.2">
      <c r="A80" s="86"/>
      <c r="B80" s="86"/>
    </row>
    <row r="81" spans="1:2" x14ac:dyDescent="0.2">
      <c r="A81" s="86"/>
      <c r="B81" s="86"/>
    </row>
    <row r="82" spans="1:2" x14ac:dyDescent="0.2">
      <c r="A82" s="86"/>
      <c r="B82" s="86"/>
    </row>
    <row r="83" spans="1:2" x14ac:dyDescent="0.2">
      <c r="A83" s="86"/>
      <c r="B83" s="86"/>
    </row>
    <row r="84" spans="1:2" x14ac:dyDescent="0.2">
      <c r="A84" s="86"/>
      <c r="B84" s="86"/>
    </row>
    <row r="85" spans="1:2" x14ac:dyDescent="0.2">
      <c r="A85" s="86"/>
      <c r="B85" s="86"/>
    </row>
    <row r="86" spans="1:2" x14ac:dyDescent="0.2">
      <c r="A86" s="86"/>
      <c r="B86" s="86"/>
    </row>
    <row r="87" spans="1:2" x14ac:dyDescent="0.2">
      <c r="A87" s="86"/>
      <c r="B87" s="86"/>
    </row>
    <row r="88" spans="1:2" x14ac:dyDescent="0.2">
      <c r="A88" s="86"/>
      <c r="B88" s="86"/>
    </row>
    <row r="89" spans="1:2" x14ac:dyDescent="0.2">
      <c r="A89" s="86"/>
      <c r="B89" s="86"/>
    </row>
    <row r="90" spans="1:2" x14ac:dyDescent="0.2">
      <c r="A90" s="86"/>
      <c r="B90" s="86"/>
    </row>
    <row r="91" spans="1:2" x14ac:dyDescent="0.2">
      <c r="A91" s="86"/>
      <c r="B91" s="86"/>
    </row>
    <row r="92" spans="1:2" x14ac:dyDescent="0.2">
      <c r="A92" s="86"/>
      <c r="B92" s="86"/>
    </row>
    <row r="93" spans="1:2" x14ac:dyDescent="0.2">
      <c r="A93" s="86"/>
      <c r="B93" s="86"/>
    </row>
    <row r="94" spans="1:2" x14ac:dyDescent="0.2">
      <c r="A94" s="86"/>
      <c r="B94" s="86"/>
    </row>
    <row r="95" spans="1:2" x14ac:dyDescent="0.2">
      <c r="A95" s="86"/>
      <c r="B95" s="86"/>
    </row>
    <row r="96" spans="1:2" x14ac:dyDescent="0.2">
      <c r="A96" s="86"/>
      <c r="B96" s="86"/>
    </row>
    <row r="97" spans="1:2" x14ac:dyDescent="0.2">
      <c r="A97" s="86"/>
      <c r="B97" s="86"/>
    </row>
    <row r="98" spans="1:2" x14ac:dyDescent="0.2">
      <c r="A98" s="86"/>
      <c r="B98" s="86"/>
    </row>
  </sheetData>
  <sortState ref="A6:AI41">
    <sortCondition ref="B6:B41"/>
  </sortState>
  <mergeCells count="4">
    <mergeCell ref="C1:G1"/>
    <mergeCell ref="H1:N1"/>
    <mergeCell ref="O1:S1"/>
    <mergeCell ref="T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T77"/>
  <sheetViews>
    <sheetView zoomScale="83" zoomScaleNormal="83" workbookViewId="0">
      <selection activeCell="AJ4" sqref="AJ4"/>
    </sheetView>
  </sheetViews>
  <sheetFormatPr baseColWidth="10" defaultColWidth="8.83203125" defaultRowHeight="15" x14ac:dyDescent="0.2"/>
  <cols>
    <col min="2" max="2" width="40.33203125" bestFit="1" customWidth="1"/>
    <col min="3" max="24" width="0" hidden="1" customWidth="1"/>
  </cols>
  <sheetData>
    <row r="1" spans="1:254" ht="15" customHeight="1" thickBot="1" x14ac:dyDescent="0.25">
      <c r="A1" s="2"/>
      <c r="B1" s="8"/>
      <c r="C1" s="89" t="s">
        <v>48</v>
      </c>
      <c r="D1" s="90"/>
      <c r="E1" s="90"/>
      <c r="F1" s="90"/>
      <c r="G1" s="91"/>
      <c r="H1" s="89" t="s">
        <v>49</v>
      </c>
      <c r="I1" s="90"/>
      <c r="J1" s="90"/>
      <c r="K1" s="90"/>
      <c r="L1" s="90"/>
      <c r="M1" s="90"/>
      <c r="N1" s="91"/>
      <c r="O1" s="89" t="s">
        <v>50</v>
      </c>
      <c r="P1" s="90"/>
      <c r="Q1" s="90"/>
      <c r="R1" s="90"/>
      <c r="S1" s="91"/>
      <c r="T1" s="89" t="s">
        <v>51</v>
      </c>
      <c r="U1" s="90"/>
      <c r="V1" s="90"/>
      <c r="W1" s="90"/>
      <c r="X1" s="91"/>
      <c r="Y1" s="12"/>
      <c r="Z1" s="12"/>
      <c r="AA1" s="12"/>
      <c r="AB1" s="88">
        <f>algo!AB1</f>
        <v>7.5</v>
      </c>
      <c r="AC1" s="22"/>
      <c r="AD1" s="22">
        <v>3.75</v>
      </c>
      <c r="AE1" s="22">
        <v>4</v>
      </c>
      <c r="AF1" s="22"/>
      <c r="AG1" s="2"/>
      <c r="AH1" s="2"/>
      <c r="AI1" s="2"/>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row>
    <row r="2" spans="1:254" ht="63" customHeight="1" thickBot="1" x14ac:dyDescent="0.25">
      <c r="A2" s="3" t="s">
        <v>0</v>
      </c>
      <c r="B2" s="3" t="s">
        <v>1</v>
      </c>
      <c r="C2" s="9" t="s">
        <v>2</v>
      </c>
      <c r="D2" s="9" t="s">
        <v>3</v>
      </c>
      <c r="E2" s="9" t="s">
        <v>4</v>
      </c>
      <c r="F2" s="9" t="s">
        <v>5</v>
      </c>
      <c r="G2" s="9" t="s">
        <v>6</v>
      </c>
      <c r="H2" s="9" t="s">
        <v>7</v>
      </c>
      <c r="I2" s="9" t="s">
        <v>8</v>
      </c>
      <c r="J2" s="9" t="s">
        <v>9</v>
      </c>
      <c r="K2" s="9" t="s">
        <v>10</v>
      </c>
      <c r="L2" s="9" t="s">
        <v>11</v>
      </c>
      <c r="M2" s="9" t="s">
        <v>12</v>
      </c>
      <c r="N2" s="9" t="s">
        <v>13</v>
      </c>
      <c r="O2" s="9" t="s">
        <v>14</v>
      </c>
      <c r="P2" s="9" t="s">
        <v>15</v>
      </c>
      <c r="Q2" s="9" t="s">
        <v>16</v>
      </c>
      <c r="R2" s="9" t="s">
        <v>17</v>
      </c>
      <c r="S2" s="9" t="s">
        <v>18</v>
      </c>
      <c r="T2" s="9" t="s">
        <v>19</v>
      </c>
      <c r="U2" s="9" t="s">
        <v>20</v>
      </c>
      <c r="V2" s="9" t="s">
        <v>21</v>
      </c>
      <c r="W2" s="9" t="s">
        <v>22</v>
      </c>
      <c r="X2" s="9" t="s">
        <v>23</v>
      </c>
      <c r="Y2" s="9"/>
      <c r="Z2" s="9"/>
      <c r="AA2" s="9"/>
      <c r="AB2" s="88">
        <f>algo!AB2</f>
        <v>5.5</v>
      </c>
      <c r="AC2" s="23">
        <v>0.6</v>
      </c>
      <c r="AD2" s="22">
        <f>AD1-AC2</f>
        <v>3.15</v>
      </c>
      <c r="AE2" s="22">
        <f>AD1</f>
        <v>3.75</v>
      </c>
      <c r="AF2" s="22"/>
      <c r="AG2" s="4" t="s">
        <v>32</v>
      </c>
      <c r="AH2" s="4" t="s">
        <v>33</v>
      </c>
      <c r="AI2" s="4" t="s">
        <v>34</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27" customHeight="1" x14ac:dyDescent="0.2">
      <c r="A3" s="7" t="s">
        <v>47</v>
      </c>
      <c r="B3" s="5"/>
      <c r="C3" s="10" t="s">
        <v>53</v>
      </c>
      <c r="D3" s="10" t="s">
        <v>52</v>
      </c>
      <c r="E3" s="10" t="s">
        <v>53</v>
      </c>
      <c r="F3" s="10" t="s">
        <v>53</v>
      </c>
      <c r="G3" s="10" t="s">
        <v>55</v>
      </c>
      <c r="H3" s="10" t="s">
        <v>56</v>
      </c>
      <c r="I3" s="10" t="s">
        <v>54</v>
      </c>
      <c r="J3" s="10" t="s">
        <v>56</v>
      </c>
      <c r="K3" s="10" t="s">
        <v>53</v>
      </c>
      <c r="L3" s="10" t="s">
        <v>56</v>
      </c>
      <c r="M3" s="10" t="s">
        <v>56</v>
      </c>
      <c r="N3" s="10" t="s">
        <v>55</v>
      </c>
      <c r="O3" s="10" t="s">
        <v>53</v>
      </c>
      <c r="P3" s="10" t="s">
        <v>52</v>
      </c>
      <c r="Q3" s="10" t="s">
        <v>53</v>
      </c>
      <c r="R3" s="10" t="s">
        <v>54</v>
      </c>
      <c r="S3" s="10" t="s">
        <v>54</v>
      </c>
      <c r="T3" s="10" t="s">
        <v>54</v>
      </c>
      <c r="U3" s="10" t="s">
        <v>56</v>
      </c>
      <c r="V3" s="10" t="s">
        <v>52</v>
      </c>
      <c r="W3" s="10" t="s">
        <v>56</v>
      </c>
      <c r="X3" s="10" t="s">
        <v>52</v>
      </c>
      <c r="Y3" s="10"/>
      <c r="Z3" s="10"/>
      <c r="AA3" s="10"/>
      <c r="AB3" s="88">
        <f>algo!AB3</f>
        <v>4</v>
      </c>
      <c r="AC3" s="23">
        <v>0.6</v>
      </c>
      <c r="AD3" s="22">
        <f>AD2-AC3</f>
        <v>2.5499999999999998</v>
      </c>
      <c r="AE3" s="22">
        <f>AD2</f>
        <v>3.15</v>
      </c>
      <c r="AF3" s="22"/>
      <c r="AG3" s="6"/>
      <c r="AH3" s="6"/>
      <c r="AI3" s="6"/>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ht="20.25" customHeight="1" thickBot="1" x14ac:dyDescent="0.25">
      <c r="A4" s="7"/>
      <c r="B4" s="5"/>
      <c r="C4" s="11" t="s">
        <v>52</v>
      </c>
      <c r="D4" s="6"/>
      <c r="E4" s="6"/>
      <c r="F4" s="6"/>
      <c r="G4" s="6"/>
      <c r="H4" s="11" t="s">
        <v>57</v>
      </c>
      <c r="I4" s="6"/>
      <c r="J4" s="6"/>
      <c r="K4" s="6"/>
      <c r="L4" s="6"/>
      <c r="M4" s="6"/>
      <c r="N4" s="6"/>
      <c r="O4" s="11" t="s">
        <v>56</v>
      </c>
      <c r="P4" s="6"/>
      <c r="Q4" s="6"/>
      <c r="R4" s="6"/>
      <c r="S4" s="6"/>
      <c r="T4" s="11" t="s">
        <v>54</v>
      </c>
      <c r="U4" s="6"/>
      <c r="V4" s="6"/>
      <c r="W4" s="6"/>
      <c r="X4" s="6"/>
      <c r="Y4" s="6"/>
      <c r="Z4" s="6"/>
      <c r="AA4" s="6"/>
      <c r="AB4" s="88">
        <f>algo!AB4</f>
        <v>2</v>
      </c>
      <c r="AC4" s="23">
        <v>0.6</v>
      </c>
      <c r="AD4" s="22">
        <f>AD3-AC4</f>
        <v>1.9499999999999997</v>
      </c>
      <c r="AE4" s="22">
        <f>AD3</f>
        <v>2.5499999999999998</v>
      </c>
      <c r="AF4" s="22"/>
      <c r="AG4" s="6"/>
      <c r="AH4" s="6"/>
      <c r="AI4" s="6"/>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ht="20.25" customHeight="1" thickBot="1" x14ac:dyDescent="0.25">
      <c r="A5" s="14"/>
      <c r="B5" s="15"/>
      <c r="C5" s="16"/>
      <c r="D5" s="17"/>
      <c r="E5" s="17"/>
      <c r="F5" s="17"/>
      <c r="G5" s="17"/>
      <c r="H5" s="16"/>
      <c r="I5" s="17"/>
      <c r="J5" s="17"/>
      <c r="K5" s="17"/>
      <c r="L5" s="17"/>
      <c r="M5" s="17"/>
      <c r="N5" s="17"/>
      <c r="O5" s="16"/>
      <c r="P5" s="17"/>
      <c r="Q5" s="17"/>
      <c r="R5" s="17"/>
      <c r="S5" s="17"/>
      <c r="T5" s="16"/>
      <c r="U5" s="17"/>
      <c r="V5" s="17"/>
      <c r="W5" s="17"/>
      <c r="X5" s="17"/>
      <c r="Y5" s="19" t="s">
        <v>58</v>
      </c>
      <c r="Z5" s="19" t="s">
        <v>59</v>
      </c>
      <c r="AA5" s="19" t="s">
        <v>61</v>
      </c>
      <c r="AB5" s="19" t="s">
        <v>60</v>
      </c>
      <c r="AC5" s="19" t="s">
        <v>62</v>
      </c>
      <c r="AD5" s="19" t="s">
        <v>63</v>
      </c>
      <c r="AE5" s="19" t="s">
        <v>65</v>
      </c>
      <c r="AF5" s="19" t="s">
        <v>64</v>
      </c>
      <c r="AG5" s="17"/>
      <c r="AH5" s="17"/>
      <c r="AI5" s="1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x14ac:dyDescent="0.2">
      <c r="A6" s="86" t="str">
        <f>results!B37</f>
        <v>Tim Kobe</v>
      </c>
      <c r="B6" s="86" t="str">
        <f>results!A37</f>
        <v>AIRPORTELs</v>
      </c>
      <c r="C6" s="87">
        <f>results!C37</f>
        <v>3</v>
      </c>
      <c r="D6" s="87">
        <f>results!D37</f>
        <v>3</v>
      </c>
      <c r="E6" s="87">
        <f>results!E37</f>
        <v>3</v>
      </c>
      <c r="F6" s="87">
        <f>results!F37</f>
        <v>2</v>
      </c>
      <c r="G6" s="87">
        <f>results!G37</f>
        <v>3</v>
      </c>
      <c r="H6" s="87">
        <f>results!H37</f>
        <v>3</v>
      </c>
      <c r="I6" s="87">
        <f>results!I37</f>
        <v>3</v>
      </c>
      <c r="J6" s="87">
        <f>results!J37</f>
        <v>3</v>
      </c>
      <c r="K6" s="87">
        <f>results!K37</f>
        <v>2</v>
      </c>
      <c r="L6" s="87">
        <f>results!L37</f>
        <v>3</v>
      </c>
      <c r="M6" s="87">
        <f>results!M37</f>
        <v>4</v>
      </c>
      <c r="N6" s="87">
        <f>results!N37</f>
        <v>4</v>
      </c>
      <c r="O6" s="87">
        <f>results!O37</f>
        <v>3</v>
      </c>
      <c r="P6" s="87">
        <f>results!P37</f>
        <v>3</v>
      </c>
      <c r="Q6" s="87">
        <f>results!Q37</f>
        <v>4</v>
      </c>
      <c r="R6" s="87">
        <f>results!R37</f>
        <v>3</v>
      </c>
      <c r="S6" s="87">
        <f>results!S37</f>
        <v>3</v>
      </c>
      <c r="T6" s="87">
        <f>results!T37</f>
        <v>2</v>
      </c>
      <c r="U6" s="87">
        <f>results!U37</f>
        <v>2</v>
      </c>
      <c r="V6" s="87">
        <f>results!V37</f>
        <v>2</v>
      </c>
      <c r="W6" s="87">
        <f>results!W37</f>
        <v>2</v>
      </c>
      <c r="X6" s="87">
        <f>results!X37</f>
        <v>3</v>
      </c>
      <c r="Y6" s="20">
        <f t="shared" ref="Y6:Y20" si="0">(C6*C$3+D6*D$3+E6*E$3+F6*F$3+G6*G$3)*$C$4</f>
        <v>0.85499999999999987</v>
      </c>
      <c r="Z6" s="20">
        <f t="shared" ref="Z6:Z20" si="1">(H6*$H$3+I6*$I$3+J6*$J$3+K6*$K$3+L6*$L$3+M6*$M$3+N6*$N$3)*$H$4</f>
        <v>1.2800000000000002</v>
      </c>
      <c r="AA6" s="21">
        <f t="shared" ref="AA6:AA20" si="2">(O6*$O$3+P6*$P$3+Q6*$Q$3+R6*$R$3+S6*$S$3)*$O$4</f>
        <v>0.315</v>
      </c>
      <c r="AB6" s="21">
        <f t="shared" ref="AB6:AB20" si="3">(T6*$T$3+U6*$U$3+V6*$V$3+W6*$W$3+X6*$X$3)*$T$4</f>
        <v>0.45999999999999996</v>
      </c>
      <c r="AC6" s="20">
        <f t="shared" ref="AC6:AC20" si="4">SUM(Y6:AB6)</f>
        <v>2.91</v>
      </c>
      <c r="AD6" s="20">
        <f t="shared" ref="AD6:AD20" si="5">IF(AC6&gt;$AD$1,$AB$1,IF(AC6&gt;$AD$2,$AB$2,IF(AC6&gt;$AD$3,$AB$3,IF(AC6&gt;$AD$4,$AB$4,IF($AD$4&gt;AC6,1)))))</f>
        <v>4</v>
      </c>
      <c r="AE6" s="13">
        <f t="shared" ref="AE6:AE20" si="6">0.7*AD6</f>
        <v>2.8</v>
      </c>
      <c r="AF6" s="13">
        <f t="shared" ref="AF6:AF20" si="7">1.3*AD6</f>
        <v>5.2</v>
      </c>
      <c r="AG6" s="86" t="str">
        <f>results!AI37</f>
        <v>2018-03-23 06:38:43</v>
      </c>
      <c r="AH6" s="86" t="str">
        <f>results!AJ37</f>
        <v>2018-03-23 06:41:24</v>
      </c>
      <c r="AI6" s="86" t="str">
        <f>results!AK37</f>
        <v>c715528919</v>
      </c>
    </row>
    <row r="7" spans="1:254" x14ac:dyDescent="0.2">
      <c r="A7" s="86" t="str">
        <f>results!B25</f>
        <v>Satoshi Konno</v>
      </c>
      <c r="B7" s="86" t="str">
        <f>results!A25</f>
        <v>Canopy Power Pte. Ltd.</v>
      </c>
      <c r="C7" s="87">
        <f>results!C25</f>
        <v>2</v>
      </c>
      <c r="D7" s="87">
        <f>results!D25</f>
        <v>2</v>
      </c>
      <c r="E7" s="87">
        <f>results!E25</f>
        <v>2</v>
      </c>
      <c r="F7" s="87">
        <f>results!F25</f>
        <v>2</v>
      </c>
      <c r="G7" s="87">
        <f>results!G25</f>
        <v>2</v>
      </c>
      <c r="H7" s="87">
        <f>results!H25</f>
        <v>2</v>
      </c>
      <c r="I7" s="87">
        <f>results!I25</f>
        <v>2</v>
      </c>
      <c r="J7" s="87">
        <f>results!J25</f>
        <v>2</v>
      </c>
      <c r="K7" s="87">
        <f>results!K25</f>
        <v>2</v>
      </c>
      <c r="L7" s="87">
        <f>results!L25</f>
        <v>3</v>
      </c>
      <c r="M7" s="87">
        <f>results!M25</f>
        <v>2</v>
      </c>
      <c r="N7" s="87">
        <f>results!N25</f>
        <v>3</v>
      </c>
      <c r="O7" s="87">
        <f>results!O25</f>
        <v>3</v>
      </c>
      <c r="P7" s="87">
        <f>results!P25</f>
        <v>3</v>
      </c>
      <c r="Q7" s="87">
        <f>results!Q25</f>
        <v>4</v>
      </c>
      <c r="R7" s="87">
        <f>results!R25</f>
        <v>2</v>
      </c>
      <c r="S7" s="87">
        <f>results!S25</f>
        <v>2</v>
      </c>
      <c r="T7" s="87">
        <f>results!T25</f>
        <v>3</v>
      </c>
      <c r="U7" s="87">
        <f>results!U25</f>
        <v>4</v>
      </c>
      <c r="V7" s="87">
        <f>results!V25</f>
        <v>2</v>
      </c>
      <c r="W7" s="87">
        <f>results!W25</f>
        <v>2</v>
      </c>
      <c r="X7" s="87">
        <f>results!X25</f>
        <v>2</v>
      </c>
      <c r="Y7" s="20">
        <f t="shared" si="0"/>
        <v>0.6</v>
      </c>
      <c r="Z7" s="20">
        <f t="shared" si="1"/>
        <v>0.94000000000000006</v>
      </c>
      <c r="AA7" s="21">
        <f t="shared" si="2"/>
        <v>0.27499999999999997</v>
      </c>
      <c r="AB7" s="21">
        <f t="shared" si="3"/>
        <v>0.48</v>
      </c>
      <c r="AC7" s="20">
        <f t="shared" si="4"/>
        <v>2.2949999999999999</v>
      </c>
      <c r="AD7" s="20">
        <f t="shared" si="5"/>
        <v>2</v>
      </c>
      <c r="AE7" s="13">
        <f t="shared" si="6"/>
        <v>1.4</v>
      </c>
      <c r="AF7" s="13">
        <f t="shared" si="7"/>
        <v>2.6</v>
      </c>
      <c r="AG7" s="86" t="str">
        <f>results!AI25</f>
        <v>2018-03-08 11:59:11</v>
      </c>
      <c r="AH7" s="86" t="str">
        <f>results!AJ25</f>
        <v>2018-03-08 12:08:15</v>
      </c>
      <c r="AI7" s="86" t="str">
        <f>results!AK25</f>
        <v>6c907d4d71</v>
      </c>
    </row>
    <row r="8" spans="1:254" x14ac:dyDescent="0.2">
      <c r="A8" s="86" t="str">
        <f>results!B38</f>
        <v>Tim Kobe</v>
      </c>
      <c r="B8" s="86" t="str">
        <f>results!A38</f>
        <v>EmotionReader</v>
      </c>
      <c r="C8" s="87">
        <f>results!C38</f>
        <v>3</v>
      </c>
      <c r="D8" s="87">
        <f>results!D38</f>
        <v>4</v>
      </c>
      <c r="E8" s="87">
        <f>results!E38</f>
        <v>3</v>
      </c>
      <c r="F8" s="87">
        <f>results!F38</f>
        <v>3</v>
      </c>
      <c r="G8" s="87">
        <f>results!G38</f>
        <v>2</v>
      </c>
      <c r="H8" s="87">
        <f>results!H38</f>
        <v>3</v>
      </c>
      <c r="I8" s="87">
        <f>results!I38</f>
        <v>2</v>
      </c>
      <c r="J8" s="87">
        <f>results!J38</f>
        <v>2</v>
      </c>
      <c r="K8" s="87">
        <f>results!K38</f>
        <v>3</v>
      </c>
      <c r="L8" s="87">
        <f>results!L38</f>
        <v>3</v>
      </c>
      <c r="M8" s="87">
        <f>results!M38</f>
        <v>3</v>
      </c>
      <c r="N8" s="87">
        <f>results!N38</f>
        <v>3</v>
      </c>
      <c r="O8" s="87">
        <f>results!O38</f>
        <v>2</v>
      </c>
      <c r="P8" s="87">
        <f>results!P38</f>
        <v>2</v>
      </c>
      <c r="Q8" s="87">
        <f>results!Q38</f>
        <v>3</v>
      </c>
      <c r="R8" s="87">
        <f>results!R38</f>
        <v>2</v>
      </c>
      <c r="S8" s="87">
        <f>results!S38</f>
        <v>4</v>
      </c>
      <c r="T8" s="87">
        <f>results!T38</f>
        <v>4</v>
      </c>
      <c r="U8" s="87">
        <f>results!U38</f>
        <v>4</v>
      </c>
      <c r="V8" s="87">
        <f>results!V38</f>
        <v>3</v>
      </c>
      <c r="W8" s="87">
        <f>results!W38</f>
        <v>3</v>
      </c>
      <c r="X8" s="87">
        <f>results!X38</f>
        <v>3</v>
      </c>
      <c r="Y8" s="20">
        <f t="shared" si="0"/>
        <v>0.91499999999999992</v>
      </c>
      <c r="Z8" s="20">
        <f t="shared" si="1"/>
        <v>1.08</v>
      </c>
      <c r="AA8" s="21">
        <f t="shared" si="2"/>
        <v>0.255</v>
      </c>
      <c r="AB8" s="21">
        <f t="shared" si="3"/>
        <v>0.66000000000000014</v>
      </c>
      <c r="AC8" s="20">
        <f t="shared" si="4"/>
        <v>2.91</v>
      </c>
      <c r="AD8" s="20">
        <f t="shared" si="5"/>
        <v>4</v>
      </c>
      <c r="AE8" s="13">
        <f t="shared" si="6"/>
        <v>2.8</v>
      </c>
      <c r="AF8" s="13">
        <f t="shared" si="7"/>
        <v>5.2</v>
      </c>
      <c r="AG8" s="86" t="str">
        <f>results!AI38</f>
        <v>2018-03-23 06:33:08</v>
      </c>
      <c r="AH8" s="86" t="str">
        <f>results!AJ38</f>
        <v>2018-03-23 06:38:15</v>
      </c>
      <c r="AI8" s="86" t="str">
        <f>results!AK38</f>
        <v>2e6a52aed5</v>
      </c>
    </row>
    <row r="9" spans="1:254" x14ac:dyDescent="0.2">
      <c r="A9" s="86" t="str">
        <f>results!B29</f>
        <v>Jojy Azurin</v>
      </c>
      <c r="B9" s="86" t="str">
        <f>results!A29</f>
        <v>FitThree</v>
      </c>
      <c r="C9" s="87">
        <f>results!C29</f>
        <v>3</v>
      </c>
      <c r="D9" s="87">
        <f>results!D29</f>
        <v>3</v>
      </c>
      <c r="E9" s="87">
        <f>results!E29</f>
        <v>3</v>
      </c>
      <c r="F9" s="87">
        <f>results!F29</f>
        <v>3</v>
      </c>
      <c r="G9" s="87">
        <f>results!G29</f>
        <v>3</v>
      </c>
      <c r="H9" s="87">
        <f>results!H29</f>
        <v>4</v>
      </c>
      <c r="I9" s="87">
        <f>results!I29</f>
        <v>4</v>
      </c>
      <c r="J9" s="87">
        <f>results!J29</f>
        <v>3</v>
      </c>
      <c r="K9" s="87">
        <f>results!K29</f>
        <v>3</v>
      </c>
      <c r="L9" s="87">
        <f>results!L29</f>
        <v>3</v>
      </c>
      <c r="M9" s="87">
        <f>results!M29</f>
        <v>3</v>
      </c>
      <c r="N9" s="87">
        <f>results!N29</f>
        <v>3</v>
      </c>
      <c r="O9" s="87">
        <f>results!O29</f>
        <v>3</v>
      </c>
      <c r="P9" s="87">
        <f>results!P29</f>
        <v>4</v>
      </c>
      <c r="Q9" s="87">
        <f>results!Q29</f>
        <v>3</v>
      </c>
      <c r="R9" s="87">
        <f>results!R29</f>
        <v>3</v>
      </c>
      <c r="S9" s="87">
        <f>results!S29</f>
        <v>4</v>
      </c>
      <c r="T9" s="87">
        <f>results!T29</f>
        <v>3</v>
      </c>
      <c r="U9" s="87">
        <f>results!U29</f>
        <v>3</v>
      </c>
      <c r="V9" s="87">
        <f>results!V29</f>
        <v>3</v>
      </c>
      <c r="W9" s="87">
        <f>results!W29</f>
        <v>2</v>
      </c>
      <c r="X9" s="87">
        <f>results!X29</f>
        <v>2</v>
      </c>
      <c r="Y9" s="20">
        <f t="shared" si="0"/>
        <v>0.89999999999999991</v>
      </c>
      <c r="Z9" s="20">
        <f t="shared" si="1"/>
        <v>1.32</v>
      </c>
      <c r="AA9" s="21">
        <f t="shared" si="2"/>
        <v>0.35000000000000003</v>
      </c>
      <c r="AB9" s="21">
        <f t="shared" si="3"/>
        <v>0.52</v>
      </c>
      <c r="AC9" s="20">
        <f t="shared" si="4"/>
        <v>3.09</v>
      </c>
      <c r="AD9" s="20">
        <f t="shared" si="5"/>
        <v>4</v>
      </c>
      <c r="AE9" s="13">
        <f t="shared" si="6"/>
        <v>2.8</v>
      </c>
      <c r="AF9" s="13">
        <f t="shared" si="7"/>
        <v>5.2</v>
      </c>
      <c r="AG9" s="86" t="str">
        <f>results!AI29</f>
        <v>2018-03-10 07:57:30</v>
      </c>
      <c r="AH9" s="86" t="str">
        <f>results!AJ29</f>
        <v>2018-03-10 08:31:25</v>
      </c>
      <c r="AI9" s="86" t="str">
        <f>results!AK29</f>
        <v>f41120e808</v>
      </c>
    </row>
    <row r="10" spans="1:254" x14ac:dyDescent="0.2">
      <c r="A10" s="86" t="str">
        <f>results!B23</f>
        <v>Satoshi Konno</v>
      </c>
      <c r="B10" s="86" t="str">
        <f>results!A23</f>
        <v>Go Plus</v>
      </c>
      <c r="C10" s="87">
        <f>results!C23</f>
        <v>2</v>
      </c>
      <c r="D10" s="87">
        <f>results!D23</f>
        <v>2</v>
      </c>
      <c r="E10" s="87">
        <f>results!E23</f>
        <v>2</v>
      </c>
      <c r="F10" s="87">
        <f>results!F23</f>
        <v>2</v>
      </c>
      <c r="G10" s="87">
        <f>results!G23</f>
        <v>2</v>
      </c>
      <c r="H10" s="87">
        <f>results!H23</f>
        <v>2</v>
      </c>
      <c r="I10" s="87">
        <f>results!I23</f>
        <v>2</v>
      </c>
      <c r="J10" s="87">
        <f>results!J23</f>
        <v>3</v>
      </c>
      <c r="K10" s="87">
        <f>results!K23</f>
        <v>3</v>
      </c>
      <c r="L10" s="87">
        <f>results!L23</f>
        <v>3</v>
      </c>
      <c r="M10" s="87">
        <f>results!M23</f>
        <v>2</v>
      </c>
      <c r="N10" s="87">
        <f>results!N23</f>
        <v>3</v>
      </c>
      <c r="O10" s="87">
        <f>results!O23</f>
        <v>2</v>
      </c>
      <c r="P10" s="87">
        <f>results!P23</f>
        <v>2</v>
      </c>
      <c r="Q10" s="87">
        <f>results!Q23</f>
        <v>3</v>
      </c>
      <c r="R10" s="87">
        <f>results!R23</f>
        <v>2</v>
      </c>
      <c r="S10" s="87">
        <f>results!S23</f>
        <v>2</v>
      </c>
      <c r="T10" s="87">
        <f>results!T23</f>
        <v>3</v>
      </c>
      <c r="U10" s="87">
        <f>results!U23</f>
        <v>3</v>
      </c>
      <c r="V10" s="87">
        <f>results!V23</f>
        <v>2</v>
      </c>
      <c r="W10" s="87">
        <f>results!W23</f>
        <v>2</v>
      </c>
      <c r="X10" s="87">
        <f>results!X23</f>
        <v>3</v>
      </c>
      <c r="Y10" s="20">
        <f t="shared" si="0"/>
        <v>0.6</v>
      </c>
      <c r="Z10" s="20">
        <f t="shared" si="1"/>
        <v>1.04</v>
      </c>
      <c r="AA10" s="21">
        <f t="shared" si="2"/>
        <v>0.215</v>
      </c>
      <c r="AB10" s="21">
        <f t="shared" si="3"/>
        <v>0.51999999999999991</v>
      </c>
      <c r="AC10" s="20">
        <f t="shared" si="4"/>
        <v>2.375</v>
      </c>
      <c r="AD10" s="20">
        <f t="shared" si="5"/>
        <v>2</v>
      </c>
      <c r="AE10" s="13">
        <f t="shared" si="6"/>
        <v>1.4</v>
      </c>
      <c r="AF10" s="13">
        <f t="shared" si="7"/>
        <v>2.6</v>
      </c>
      <c r="AG10" s="86" t="str">
        <f>results!AI23</f>
        <v>2018-03-12 11:32:31</v>
      </c>
      <c r="AH10" s="86" t="str">
        <f>results!AJ23</f>
        <v>2018-03-12 11:44:03</v>
      </c>
      <c r="AI10" s="86" t="str">
        <f>results!AK23</f>
        <v>6c907d4d71</v>
      </c>
    </row>
    <row r="11" spans="1:254" x14ac:dyDescent="0.2">
      <c r="A11" s="86" t="str">
        <f>results!B35</f>
        <v>Tim Kobe</v>
      </c>
      <c r="B11" s="86" t="str">
        <f>results!A35</f>
        <v>Got It</v>
      </c>
      <c r="C11" s="87">
        <f>results!C35</f>
        <v>4</v>
      </c>
      <c r="D11" s="87">
        <f>results!D35</f>
        <v>3</v>
      </c>
      <c r="E11" s="87">
        <f>results!E35</f>
        <v>4</v>
      </c>
      <c r="F11" s="87">
        <f>results!F35</f>
        <v>3</v>
      </c>
      <c r="G11" s="87">
        <f>results!G35</f>
        <v>3</v>
      </c>
      <c r="H11" s="87">
        <f>results!H35</f>
        <v>4</v>
      </c>
      <c r="I11" s="87">
        <f>results!I35</f>
        <v>3</v>
      </c>
      <c r="J11" s="87">
        <f>results!J35</f>
        <v>4</v>
      </c>
      <c r="K11" s="87">
        <f>results!K35</f>
        <v>4</v>
      </c>
      <c r="L11" s="87">
        <f>results!L35</f>
        <v>4</v>
      </c>
      <c r="M11" s="87">
        <f>results!M35</f>
        <v>4</v>
      </c>
      <c r="N11" s="87">
        <f>results!N35</f>
        <v>4</v>
      </c>
      <c r="O11" s="87">
        <f>results!O35</f>
        <v>4</v>
      </c>
      <c r="P11" s="87">
        <f>results!P35</f>
        <v>4</v>
      </c>
      <c r="Q11" s="87">
        <f>results!Q35</f>
        <v>4</v>
      </c>
      <c r="R11" s="87">
        <f>results!R35</f>
        <v>3</v>
      </c>
      <c r="S11" s="87">
        <f>results!S35</f>
        <v>3</v>
      </c>
      <c r="T11" s="87">
        <f>results!T35</f>
        <v>4</v>
      </c>
      <c r="U11" s="87">
        <f>results!U35</f>
        <v>3</v>
      </c>
      <c r="V11" s="87">
        <f>results!V35</f>
        <v>4</v>
      </c>
      <c r="W11" s="87">
        <f>results!W35</f>
        <v>4</v>
      </c>
      <c r="X11" s="87">
        <f>results!X35</f>
        <v>3</v>
      </c>
      <c r="Y11" s="20">
        <f t="shared" si="0"/>
        <v>0.98999999999999988</v>
      </c>
      <c r="Z11" s="20">
        <f t="shared" si="1"/>
        <v>1.52</v>
      </c>
      <c r="AA11" s="21">
        <f t="shared" si="2"/>
        <v>0.36000000000000004</v>
      </c>
      <c r="AB11" s="21">
        <f t="shared" si="3"/>
        <v>0.72</v>
      </c>
      <c r="AC11" s="20">
        <f t="shared" si="4"/>
        <v>3.59</v>
      </c>
      <c r="AD11" s="20">
        <f t="shared" si="5"/>
        <v>5.5</v>
      </c>
      <c r="AE11" s="13">
        <f t="shared" si="6"/>
        <v>3.8499999999999996</v>
      </c>
      <c r="AF11" s="13">
        <f t="shared" si="7"/>
        <v>7.15</v>
      </c>
      <c r="AG11" s="86" t="str">
        <f>results!AI35</f>
        <v>2018-03-23 06:47:41</v>
      </c>
      <c r="AH11" s="86" t="str">
        <f>results!AJ35</f>
        <v>2018-03-23 06:52:38</v>
      </c>
      <c r="AI11" s="86" t="str">
        <f>results!AK35</f>
        <v>eec27e9ec3</v>
      </c>
    </row>
    <row r="12" spans="1:254" x14ac:dyDescent="0.2">
      <c r="A12" s="86" t="str">
        <f>results!B24</f>
        <v>Satoshi Konno</v>
      </c>
      <c r="B12" s="86" t="str">
        <f>results!A24</f>
        <v>gridComm</v>
      </c>
      <c r="C12" s="87">
        <f>results!C24</f>
        <v>3</v>
      </c>
      <c r="D12" s="87">
        <f>results!D24</f>
        <v>3</v>
      </c>
      <c r="E12" s="87">
        <f>results!E24</f>
        <v>2</v>
      </c>
      <c r="F12" s="87">
        <f>results!F24</f>
        <v>2</v>
      </c>
      <c r="G12" s="87">
        <f>results!G24</f>
        <v>2</v>
      </c>
      <c r="H12" s="87">
        <f>results!H24</f>
        <v>3</v>
      </c>
      <c r="I12" s="87">
        <f>results!I24</f>
        <v>3</v>
      </c>
      <c r="J12" s="87">
        <f>results!J24</f>
        <v>3</v>
      </c>
      <c r="K12" s="87">
        <f>results!K24</f>
        <v>3</v>
      </c>
      <c r="L12" s="87">
        <f>results!L24</f>
        <v>3</v>
      </c>
      <c r="M12" s="87">
        <f>results!M24</f>
        <v>2</v>
      </c>
      <c r="N12" s="87">
        <f>results!N24</f>
        <v>3</v>
      </c>
      <c r="O12" s="87">
        <f>results!O24</f>
        <v>3</v>
      </c>
      <c r="P12" s="87">
        <f>results!P24</f>
        <v>3</v>
      </c>
      <c r="Q12" s="87">
        <f>results!Q24</f>
        <v>4</v>
      </c>
      <c r="R12" s="87">
        <f>results!R24</f>
        <v>3</v>
      </c>
      <c r="S12" s="87">
        <f>results!S24</f>
        <v>3</v>
      </c>
      <c r="T12" s="87">
        <f>results!T24</f>
        <v>2</v>
      </c>
      <c r="U12" s="87">
        <f>results!U24</f>
        <v>2</v>
      </c>
      <c r="V12" s="87">
        <f>results!V24</f>
        <v>2</v>
      </c>
      <c r="W12" s="87">
        <f>results!W24</f>
        <v>3</v>
      </c>
      <c r="X12" s="87">
        <f>results!X24</f>
        <v>2</v>
      </c>
      <c r="Y12" s="20">
        <f t="shared" si="0"/>
        <v>0.73499999999999999</v>
      </c>
      <c r="Z12" s="20">
        <f t="shared" si="1"/>
        <v>1.1600000000000001</v>
      </c>
      <c r="AA12" s="21">
        <f t="shared" si="2"/>
        <v>0.315</v>
      </c>
      <c r="AB12" s="21">
        <f t="shared" si="3"/>
        <v>0.42000000000000004</v>
      </c>
      <c r="AC12" s="20">
        <f t="shared" si="4"/>
        <v>2.63</v>
      </c>
      <c r="AD12" s="20">
        <f t="shared" si="5"/>
        <v>4</v>
      </c>
      <c r="AE12" s="13">
        <f t="shared" si="6"/>
        <v>2.8</v>
      </c>
      <c r="AF12" s="13">
        <f t="shared" si="7"/>
        <v>5.2</v>
      </c>
      <c r="AG12" s="86" t="str">
        <f>results!AI24</f>
        <v>2018-03-12 11:18:46</v>
      </c>
      <c r="AH12" s="86" t="str">
        <f>results!AJ24</f>
        <v>2018-03-12 11:30:44</v>
      </c>
      <c r="AI12" s="86" t="str">
        <f>results!AK24</f>
        <v>6c907d4d71</v>
      </c>
    </row>
    <row r="13" spans="1:254" x14ac:dyDescent="0.2">
      <c r="A13" s="86" t="str">
        <f>results!B21</f>
        <v>Yen-Lu Chow</v>
      </c>
      <c r="B13" s="86" t="str">
        <f>results!A21</f>
        <v>Juno Clinic</v>
      </c>
      <c r="C13" s="87">
        <f>results!C21</f>
        <v>3</v>
      </c>
      <c r="D13" s="87">
        <f>results!D21</f>
        <v>4</v>
      </c>
      <c r="E13" s="87">
        <f>results!E21</f>
        <v>4</v>
      </c>
      <c r="F13" s="87">
        <f>results!F21</f>
        <v>3</v>
      </c>
      <c r="G13" s="87">
        <f>results!G21</f>
        <v>4</v>
      </c>
      <c r="H13" s="87">
        <f>results!H21</f>
        <v>4</v>
      </c>
      <c r="I13" s="87">
        <f>results!I21</f>
        <v>3</v>
      </c>
      <c r="J13" s="87">
        <f>results!J21</f>
        <v>3</v>
      </c>
      <c r="K13" s="87">
        <f>results!K21</f>
        <v>3</v>
      </c>
      <c r="L13" s="87">
        <f>results!L21</f>
        <v>4</v>
      </c>
      <c r="M13" s="87">
        <f>results!M21</f>
        <v>2</v>
      </c>
      <c r="N13" s="87">
        <f>results!N21</f>
        <v>3</v>
      </c>
      <c r="O13" s="87">
        <f>results!O21</f>
        <v>3</v>
      </c>
      <c r="P13" s="87">
        <f>results!P21</f>
        <v>3</v>
      </c>
      <c r="Q13" s="87">
        <f>results!Q21</f>
        <v>3</v>
      </c>
      <c r="R13" s="87">
        <f>results!R21</f>
        <v>3</v>
      </c>
      <c r="S13" s="87">
        <f>results!S21</f>
        <v>3</v>
      </c>
      <c r="T13" s="87">
        <f>results!T21</f>
        <v>2</v>
      </c>
      <c r="U13" s="87">
        <f>results!U21</f>
        <v>2</v>
      </c>
      <c r="V13" s="87">
        <f>results!V21</f>
        <v>3</v>
      </c>
      <c r="W13" s="87">
        <f>results!W21</f>
        <v>2</v>
      </c>
      <c r="X13" s="87">
        <f>results!X21</f>
        <v>2</v>
      </c>
      <c r="Y13" s="20">
        <f t="shared" si="0"/>
        <v>1.1100000000000001</v>
      </c>
      <c r="Z13" s="20">
        <f t="shared" si="1"/>
        <v>1.2400000000000002</v>
      </c>
      <c r="AA13" s="21">
        <f t="shared" si="2"/>
        <v>0.30000000000000004</v>
      </c>
      <c r="AB13" s="21">
        <f t="shared" si="3"/>
        <v>0.45999999999999996</v>
      </c>
      <c r="AC13" s="20">
        <f t="shared" si="4"/>
        <v>3.1100000000000003</v>
      </c>
      <c r="AD13" s="20">
        <f t="shared" si="5"/>
        <v>4</v>
      </c>
      <c r="AE13" s="13">
        <f t="shared" si="6"/>
        <v>2.8</v>
      </c>
      <c r="AF13" s="13">
        <f t="shared" si="7"/>
        <v>5.2</v>
      </c>
      <c r="AG13" s="86" t="str">
        <f>results!AI21</f>
        <v>2018-03-12 11:54:28</v>
      </c>
      <c r="AH13" s="86" t="str">
        <f>results!AJ21</f>
        <v>2018-03-12 11:59:50</v>
      </c>
      <c r="AI13" s="86" t="str">
        <f>results!AK21</f>
        <v>eb86a3e0fe</v>
      </c>
    </row>
    <row r="14" spans="1:254" x14ac:dyDescent="0.2">
      <c r="A14" s="86" t="str">
        <f>results!B11</f>
        <v>Steve Davies</v>
      </c>
      <c r="B14" s="86" t="str">
        <f>results!A11</f>
        <v>Limitless</v>
      </c>
      <c r="C14" s="87">
        <f>results!C11</f>
        <v>3</v>
      </c>
      <c r="D14" s="87">
        <f>results!D11</f>
        <v>4</v>
      </c>
      <c r="E14" s="87">
        <f>results!E11</f>
        <v>4</v>
      </c>
      <c r="F14" s="87">
        <f>results!F11</f>
        <v>3</v>
      </c>
      <c r="G14" s="87">
        <f>results!G11</f>
        <v>3</v>
      </c>
      <c r="H14" s="87">
        <f>results!H11</f>
        <v>3</v>
      </c>
      <c r="I14" s="87">
        <f>results!I11</f>
        <v>4</v>
      </c>
      <c r="J14" s="87">
        <f>results!J11</f>
        <v>3</v>
      </c>
      <c r="K14" s="87">
        <f>results!K11</f>
        <v>4</v>
      </c>
      <c r="L14" s="87">
        <f>results!L11</f>
        <v>4</v>
      </c>
      <c r="M14" s="87">
        <f>results!M11</f>
        <v>4</v>
      </c>
      <c r="N14" s="87">
        <f>results!N11</f>
        <v>4</v>
      </c>
      <c r="O14" s="87">
        <f>results!O11</f>
        <v>2</v>
      </c>
      <c r="P14" s="87">
        <f>results!P11</f>
        <v>4</v>
      </c>
      <c r="Q14" s="87">
        <f>results!Q11</f>
        <v>4</v>
      </c>
      <c r="R14" s="87">
        <f>results!R11</f>
        <v>2</v>
      </c>
      <c r="S14" s="87">
        <f>results!S11</f>
        <v>3</v>
      </c>
      <c r="T14" s="87">
        <f>results!T11</f>
        <v>2</v>
      </c>
      <c r="U14" s="87">
        <f>results!U11</f>
        <v>2</v>
      </c>
      <c r="V14" s="87">
        <f>results!V11</f>
        <v>3</v>
      </c>
      <c r="W14" s="87">
        <f>results!W11</f>
        <v>3</v>
      </c>
      <c r="X14" s="87">
        <f>results!X11</f>
        <v>3</v>
      </c>
      <c r="Y14" s="20">
        <f t="shared" si="0"/>
        <v>1.0349999999999999</v>
      </c>
      <c r="Z14" s="20">
        <f t="shared" si="1"/>
        <v>1.52</v>
      </c>
      <c r="AA14" s="21">
        <f t="shared" si="2"/>
        <v>0.31000000000000005</v>
      </c>
      <c r="AB14" s="21">
        <f t="shared" si="3"/>
        <v>0.54</v>
      </c>
      <c r="AC14" s="20">
        <f t="shared" si="4"/>
        <v>3.4049999999999998</v>
      </c>
      <c r="AD14" s="20">
        <f t="shared" si="5"/>
        <v>5.5</v>
      </c>
      <c r="AE14" s="13">
        <f t="shared" si="6"/>
        <v>3.8499999999999996</v>
      </c>
      <c r="AF14" s="13">
        <f t="shared" si="7"/>
        <v>7.15</v>
      </c>
      <c r="AG14" s="86" t="str">
        <f>results!AI11</f>
        <v>2018-03-15 00:00:15</v>
      </c>
      <c r="AH14" s="86" t="str">
        <f>results!AJ11</f>
        <v>2018-03-15 01:38:19</v>
      </c>
      <c r="AI14" s="86" t="str">
        <f>results!AK11</f>
        <v>68706ec7eb</v>
      </c>
    </row>
    <row r="15" spans="1:254" x14ac:dyDescent="0.2">
      <c r="A15" s="86" t="str">
        <f>results!B26</f>
        <v>Satoshi Konno</v>
      </c>
      <c r="B15" s="86" t="str">
        <f>results!A26</f>
        <v>PHI</v>
      </c>
      <c r="C15" s="87">
        <f>results!C26</f>
        <v>3</v>
      </c>
      <c r="D15" s="87">
        <f>results!D26</f>
        <v>2</v>
      </c>
      <c r="E15" s="87">
        <f>results!E26</f>
        <v>3</v>
      </c>
      <c r="F15" s="87">
        <f>results!F26</f>
        <v>3</v>
      </c>
      <c r="G15" s="87">
        <f>results!G26</f>
        <v>2</v>
      </c>
      <c r="H15" s="87">
        <f>results!H26</f>
        <v>3</v>
      </c>
      <c r="I15" s="87">
        <f>results!I26</f>
        <v>3</v>
      </c>
      <c r="J15" s="87">
        <f>results!J26</f>
        <v>2</v>
      </c>
      <c r="K15" s="87">
        <f>results!K26</f>
        <v>2</v>
      </c>
      <c r="L15" s="87">
        <f>results!L26</f>
        <v>4</v>
      </c>
      <c r="M15" s="87">
        <f>results!M26</f>
        <v>2</v>
      </c>
      <c r="N15" s="87">
        <f>results!N26</f>
        <v>3</v>
      </c>
      <c r="O15" s="87">
        <f>results!O26</f>
        <v>3</v>
      </c>
      <c r="P15" s="87">
        <f>results!P26</f>
        <v>3</v>
      </c>
      <c r="Q15" s="87">
        <f>results!Q26</f>
        <v>4</v>
      </c>
      <c r="R15" s="87">
        <f>results!R26</f>
        <v>3</v>
      </c>
      <c r="S15" s="87">
        <f>results!S26</f>
        <v>3</v>
      </c>
      <c r="T15" s="87">
        <f>results!T26</f>
        <v>4</v>
      </c>
      <c r="U15" s="87">
        <f>results!U26</f>
        <v>4</v>
      </c>
      <c r="V15" s="87">
        <f>results!V26</f>
        <v>2</v>
      </c>
      <c r="W15" s="87">
        <f>results!W26</f>
        <v>3</v>
      </c>
      <c r="X15" s="87">
        <f>results!X26</f>
        <v>2</v>
      </c>
      <c r="Y15" s="20">
        <f t="shared" si="0"/>
        <v>0.73499999999999988</v>
      </c>
      <c r="Z15" s="20">
        <f t="shared" si="1"/>
        <v>1.1000000000000003</v>
      </c>
      <c r="AA15" s="21">
        <f t="shared" si="2"/>
        <v>0.315</v>
      </c>
      <c r="AB15" s="21">
        <f t="shared" si="3"/>
        <v>0.54000000000000015</v>
      </c>
      <c r="AC15" s="20">
        <f t="shared" si="4"/>
        <v>2.6900000000000004</v>
      </c>
      <c r="AD15" s="20">
        <f t="shared" si="5"/>
        <v>4</v>
      </c>
      <c r="AE15" s="13">
        <f t="shared" si="6"/>
        <v>2.8</v>
      </c>
      <c r="AF15" s="13">
        <f t="shared" si="7"/>
        <v>5.2</v>
      </c>
      <c r="AG15" s="86" t="str">
        <f>results!AI26</f>
        <v>2018-03-08 11:44:43</v>
      </c>
      <c r="AH15" s="86" t="str">
        <f>results!AJ26</f>
        <v>2018-03-08 11:58:49</v>
      </c>
      <c r="AI15" s="86" t="str">
        <f>results!AK26</f>
        <v>6c907d4d71</v>
      </c>
    </row>
    <row r="16" spans="1:254" x14ac:dyDescent="0.2">
      <c r="A16" s="86" t="str">
        <f>results!B18</f>
        <v>Jeffrey Nah</v>
      </c>
      <c r="B16" s="86" t="str">
        <f>results!A18</f>
        <v>Popular Chips</v>
      </c>
      <c r="C16" s="87">
        <f>results!C18</f>
        <v>3</v>
      </c>
      <c r="D16" s="87">
        <f>results!D18</f>
        <v>3</v>
      </c>
      <c r="E16" s="87">
        <f>results!E18</f>
        <v>2</v>
      </c>
      <c r="F16" s="87">
        <f>results!F18</f>
        <v>2</v>
      </c>
      <c r="G16" s="87">
        <f>results!G18</f>
        <v>2</v>
      </c>
      <c r="H16" s="87">
        <f>results!H18</f>
        <v>2</v>
      </c>
      <c r="I16" s="87">
        <f>results!I18</f>
        <v>3</v>
      </c>
      <c r="J16" s="87">
        <f>results!J18</f>
        <v>2</v>
      </c>
      <c r="K16" s="87">
        <f>results!K18</f>
        <v>3</v>
      </c>
      <c r="L16" s="87">
        <f>results!L18</f>
        <v>1</v>
      </c>
      <c r="M16" s="87">
        <f>results!M18</f>
        <v>1</v>
      </c>
      <c r="N16" s="87">
        <f>results!N18</f>
        <v>2</v>
      </c>
      <c r="O16" s="87">
        <f>results!O18</f>
        <v>2</v>
      </c>
      <c r="P16" s="87">
        <f>results!P18</f>
        <v>2</v>
      </c>
      <c r="Q16" s="87">
        <f>results!Q18</f>
        <v>2</v>
      </c>
      <c r="R16" s="87">
        <f>results!R18</f>
        <v>1</v>
      </c>
      <c r="S16" s="87">
        <f>results!S18</f>
        <v>3</v>
      </c>
      <c r="T16" s="87">
        <f>results!T18</f>
        <v>4</v>
      </c>
      <c r="U16" s="87">
        <f>results!U18</f>
        <v>4</v>
      </c>
      <c r="V16" s="87">
        <f>results!V18</f>
        <v>1</v>
      </c>
      <c r="W16" s="87">
        <f>results!W18</f>
        <v>4</v>
      </c>
      <c r="X16" s="87">
        <f>results!X18</f>
        <v>2</v>
      </c>
      <c r="Y16" s="20">
        <f t="shared" si="0"/>
        <v>0.73499999999999999</v>
      </c>
      <c r="Z16" s="20">
        <f t="shared" si="1"/>
        <v>0.86000000000000021</v>
      </c>
      <c r="AA16" s="21">
        <f t="shared" si="2"/>
        <v>0.2</v>
      </c>
      <c r="AB16" s="21">
        <f t="shared" si="3"/>
        <v>0.50000000000000011</v>
      </c>
      <c r="AC16" s="20">
        <f t="shared" si="4"/>
        <v>2.2950000000000004</v>
      </c>
      <c r="AD16" s="20">
        <f t="shared" si="5"/>
        <v>2</v>
      </c>
      <c r="AE16" s="13">
        <f t="shared" si="6"/>
        <v>1.4</v>
      </c>
      <c r="AF16" s="13">
        <f t="shared" si="7"/>
        <v>2.6</v>
      </c>
      <c r="AG16" s="86" t="str">
        <f>results!AI18</f>
        <v>2018-03-14 04:29:56</v>
      </c>
      <c r="AH16" s="86" t="str">
        <f>results!AJ18</f>
        <v>2018-03-14 04:35:35</v>
      </c>
      <c r="AI16" s="86" t="str">
        <f>results!AK18</f>
        <v>6f557f331d</v>
      </c>
    </row>
    <row r="17" spans="1:35" x14ac:dyDescent="0.2">
      <c r="A17" s="86" t="str">
        <f>results!B15</f>
        <v>Jeffrey Nah</v>
      </c>
      <c r="B17" s="86" t="str">
        <f>results!A15</f>
        <v>repup.co</v>
      </c>
      <c r="C17" s="87">
        <f>results!C15</f>
        <v>3</v>
      </c>
      <c r="D17" s="87">
        <f>results!D15</f>
        <v>3</v>
      </c>
      <c r="E17" s="87">
        <f>results!E15</f>
        <v>3</v>
      </c>
      <c r="F17" s="87">
        <f>results!F15</f>
        <v>2</v>
      </c>
      <c r="G17" s="87">
        <f>results!G15</f>
        <v>2</v>
      </c>
      <c r="H17" s="87">
        <f>results!H15</f>
        <v>3</v>
      </c>
      <c r="I17" s="87">
        <f>results!I15</f>
        <v>3</v>
      </c>
      <c r="J17" s="87">
        <f>results!J15</f>
        <v>2</v>
      </c>
      <c r="K17" s="87">
        <f>results!K15</f>
        <v>2</v>
      </c>
      <c r="L17" s="87">
        <f>results!L15</f>
        <v>2</v>
      </c>
      <c r="M17" s="87">
        <f>results!M15</f>
        <v>2</v>
      </c>
      <c r="N17" s="87">
        <f>results!N15</f>
        <v>3</v>
      </c>
      <c r="O17" s="87">
        <f>results!O15</f>
        <v>3</v>
      </c>
      <c r="P17" s="87">
        <f>results!P15</f>
        <v>2</v>
      </c>
      <c r="Q17" s="87">
        <f>results!Q15</f>
        <v>2</v>
      </c>
      <c r="R17" s="87">
        <f>results!R15</f>
        <v>1</v>
      </c>
      <c r="S17" s="87">
        <f>results!S15</f>
        <v>2</v>
      </c>
      <c r="T17" s="87">
        <f>results!T15</f>
        <v>4</v>
      </c>
      <c r="U17" s="87">
        <f>results!U15</f>
        <v>3</v>
      </c>
      <c r="V17" s="87">
        <f>results!V15</f>
        <v>2</v>
      </c>
      <c r="W17" s="87">
        <f>results!W15</f>
        <v>2</v>
      </c>
      <c r="X17" s="87">
        <f>results!X15</f>
        <v>2</v>
      </c>
      <c r="Y17" s="20">
        <f t="shared" si="0"/>
        <v>0.77999999999999992</v>
      </c>
      <c r="Z17" s="20">
        <f t="shared" si="1"/>
        <v>1.02</v>
      </c>
      <c r="AA17" s="21">
        <f t="shared" si="2"/>
        <v>0.19499999999999998</v>
      </c>
      <c r="AB17" s="21">
        <f t="shared" si="3"/>
        <v>0.5</v>
      </c>
      <c r="AC17" s="20">
        <f t="shared" si="4"/>
        <v>2.4950000000000001</v>
      </c>
      <c r="AD17" s="20">
        <f t="shared" si="5"/>
        <v>2</v>
      </c>
      <c r="AE17" s="13">
        <f t="shared" si="6"/>
        <v>1.4</v>
      </c>
      <c r="AF17" s="13">
        <f t="shared" si="7"/>
        <v>2.6</v>
      </c>
      <c r="AG17" s="86" t="str">
        <f>results!AI15</f>
        <v>2018-03-14 04:23:35</v>
      </c>
      <c r="AH17" s="86" t="str">
        <f>results!AJ15</f>
        <v>2018-03-14 04:29:23</v>
      </c>
      <c r="AI17" s="86" t="str">
        <f>results!AK15</f>
        <v>6f557f331d</v>
      </c>
    </row>
    <row r="18" spans="1:35" x14ac:dyDescent="0.2">
      <c r="A18" s="86" t="str">
        <f>results!B30</f>
        <v>Jojy Azurin</v>
      </c>
      <c r="B18" s="86" t="str">
        <f>results!A30</f>
        <v>Singapore E-Business Pte Ltd</v>
      </c>
      <c r="C18" s="87">
        <f>results!C30</f>
        <v>4</v>
      </c>
      <c r="D18" s="87">
        <f>results!D30</f>
        <v>4</v>
      </c>
      <c r="E18" s="87">
        <f>results!E30</f>
        <v>3</v>
      </c>
      <c r="F18" s="87">
        <f>results!F30</f>
        <v>3</v>
      </c>
      <c r="G18" s="87">
        <f>results!G30</f>
        <v>3</v>
      </c>
      <c r="H18" s="87">
        <f>results!H30</f>
        <v>4</v>
      </c>
      <c r="I18" s="87">
        <f>results!I30</f>
        <v>4</v>
      </c>
      <c r="J18" s="87">
        <f>results!J30</f>
        <v>4</v>
      </c>
      <c r="K18" s="87">
        <f>results!K30</f>
        <v>4</v>
      </c>
      <c r="L18" s="87">
        <f>results!L30</f>
        <v>3</v>
      </c>
      <c r="M18" s="87">
        <f>results!M30</f>
        <v>4</v>
      </c>
      <c r="N18" s="87">
        <f>results!N30</f>
        <v>4</v>
      </c>
      <c r="O18" s="87">
        <f>results!O30</f>
        <v>4</v>
      </c>
      <c r="P18" s="87">
        <f>results!P30</f>
        <v>4</v>
      </c>
      <c r="Q18" s="87">
        <f>results!Q30</f>
        <v>4</v>
      </c>
      <c r="R18" s="87">
        <f>results!R30</f>
        <v>4</v>
      </c>
      <c r="S18" s="87">
        <f>results!S30</f>
        <v>4</v>
      </c>
      <c r="T18" s="87">
        <f>results!T30</f>
        <v>3</v>
      </c>
      <c r="U18" s="87">
        <f>results!U30</f>
        <v>4</v>
      </c>
      <c r="V18" s="87">
        <f>results!V30</f>
        <v>4</v>
      </c>
      <c r="W18" s="87">
        <f>results!W30</f>
        <v>4</v>
      </c>
      <c r="X18" s="87">
        <f>results!X30</f>
        <v>2</v>
      </c>
      <c r="Y18" s="20">
        <f t="shared" si="0"/>
        <v>1.0349999999999999</v>
      </c>
      <c r="Z18" s="20">
        <f t="shared" si="1"/>
        <v>1.56</v>
      </c>
      <c r="AA18" s="21">
        <f t="shared" si="2"/>
        <v>0.4</v>
      </c>
      <c r="AB18" s="21">
        <f t="shared" si="3"/>
        <v>0.64000000000000012</v>
      </c>
      <c r="AC18" s="20">
        <f t="shared" si="4"/>
        <v>3.6349999999999998</v>
      </c>
      <c r="AD18" s="20">
        <f t="shared" si="5"/>
        <v>5.5</v>
      </c>
      <c r="AE18" s="13">
        <f t="shared" si="6"/>
        <v>3.8499999999999996</v>
      </c>
      <c r="AF18" s="13">
        <f t="shared" si="7"/>
        <v>7.15</v>
      </c>
      <c r="AG18" s="86" t="str">
        <f>results!AI30</f>
        <v>2018-03-10 06:58:30</v>
      </c>
      <c r="AH18" s="86" t="str">
        <f>results!AJ30</f>
        <v>2018-03-10 07:32:43</v>
      </c>
      <c r="AI18" s="86" t="str">
        <f>results!AK30</f>
        <v>f41120e808</v>
      </c>
    </row>
    <row r="19" spans="1:35" x14ac:dyDescent="0.2">
      <c r="A19" s="86" t="str">
        <f>results!B36</f>
        <v>Tim Kobe</v>
      </c>
      <c r="B19" s="86" t="str">
        <f>results!A36</f>
        <v>SuperFan.Ai</v>
      </c>
      <c r="C19" s="87">
        <f>results!C36</f>
        <v>3</v>
      </c>
      <c r="D19" s="87">
        <f>results!D36</f>
        <v>4</v>
      </c>
      <c r="E19" s="87">
        <f>results!E36</f>
        <v>4</v>
      </c>
      <c r="F19" s="87">
        <f>results!F36</f>
        <v>3</v>
      </c>
      <c r="G19" s="87">
        <f>results!G36</f>
        <v>3</v>
      </c>
      <c r="H19" s="87">
        <f>results!H36</f>
        <v>4</v>
      </c>
      <c r="I19" s="87">
        <f>results!I36</f>
        <v>4</v>
      </c>
      <c r="J19" s="87">
        <f>results!J36</f>
        <v>3</v>
      </c>
      <c r="K19" s="87">
        <f>results!K36</f>
        <v>3</v>
      </c>
      <c r="L19" s="87">
        <f>results!L36</f>
        <v>3</v>
      </c>
      <c r="M19" s="87">
        <f>results!M36</f>
        <v>3</v>
      </c>
      <c r="N19" s="87">
        <f>results!N36</f>
        <v>3</v>
      </c>
      <c r="O19" s="87">
        <f>results!O36</f>
        <v>3</v>
      </c>
      <c r="P19" s="87">
        <f>results!P36</f>
        <v>3</v>
      </c>
      <c r="Q19" s="87">
        <f>results!Q36</f>
        <v>4</v>
      </c>
      <c r="R19" s="87">
        <f>results!R36</f>
        <v>3</v>
      </c>
      <c r="S19" s="87">
        <f>results!S36</f>
        <v>3</v>
      </c>
      <c r="T19" s="87">
        <f>results!T36</f>
        <v>4</v>
      </c>
      <c r="U19" s="87">
        <f>results!U36</f>
        <v>4</v>
      </c>
      <c r="V19" s="87">
        <f>results!V36</f>
        <v>4</v>
      </c>
      <c r="W19" s="87">
        <f>results!W36</f>
        <v>3</v>
      </c>
      <c r="X19" s="87">
        <f>results!X36</f>
        <v>3</v>
      </c>
      <c r="Y19" s="20">
        <f t="shared" si="0"/>
        <v>1.0349999999999999</v>
      </c>
      <c r="Z19" s="20">
        <f t="shared" si="1"/>
        <v>1.32</v>
      </c>
      <c r="AA19" s="21">
        <f t="shared" si="2"/>
        <v>0.315</v>
      </c>
      <c r="AB19" s="21">
        <f t="shared" si="3"/>
        <v>0.72000000000000008</v>
      </c>
      <c r="AC19" s="20">
        <f t="shared" si="4"/>
        <v>3.39</v>
      </c>
      <c r="AD19" s="20">
        <f t="shared" si="5"/>
        <v>5.5</v>
      </c>
      <c r="AE19" s="13">
        <f t="shared" si="6"/>
        <v>3.8499999999999996</v>
      </c>
      <c r="AF19" s="13">
        <f t="shared" si="7"/>
        <v>7.15</v>
      </c>
      <c r="AG19" s="86" t="str">
        <f>results!AI36</f>
        <v>2018-03-23 06:43:23</v>
      </c>
      <c r="AH19" s="86" t="str">
        <f>results!AJ36</f>
        <v>2018-03-23 06:47:17</v>
      </c>
      <c r="AI19" s="86" t="str">
        <f>results!AK36</f>
        <v>eec27e9ec3</v>
      </c>
    </row>
    <row r="20" spans="1:35" x14ac:dyDescent="0.2">
      <c r="A20" s="86" t="str">
        <f>results!B14</f>
        <v>Steve Davies</v>
      </c>
      <c r="B20" s="86" t="str">
        <f>results!A14</f>
        <v>University Living Accommodation Pvt Ltd</v>
      </c>
      <c r="C20" s="87">
        <f>results!C14</f>
        <v>2</v>
      </c>
      <c r="D20" s="87">
        <f>results!D14</f>
        <v>3</v>
      </c>
      <c r="E20" s="87">
        <f>results!E14</f>
        <v>3</v>
      </c>
      <c r="F20" s="87">
        <f>results!F14</f>
        <v>3</v>
      </c>
      <c r="G20" s="87">
        <f>results!G14</f>
        <v>3</v>
      </c>
      <c r="H20" s="87">
        <f>results!H14</f>
        <v>2</v>
      </c>
      <c r="I20" s="87">
        <f>results!I14</f>
        <v>4</v>
      </c>
      <c r="J20" s="87">
        <f>results!J14</f>
        <v>3</v>
      </c>
      <c r="K20" s="87">
        <f>results!K14</f>
        <v>3</v>
      </c>
      <c r="L20" s="87">
        <f>results!L14</f>
        <v>2</v>
      </c>
      <c r="M20" s="87">
        <f>results!M14</f>
        <v>3</v>
      </c>
      <c r="N20" s="87">
        <f>results!N14</f>
        <v>3</v>
      </c>
      <c r="O20" s="87">
        <f>results!O14</f>
        <v>4</v>
      </c>
      <c r="P20" s="87">
        <f>results!P14</f>
        <v>4</v>
      </c>
      <c r="Q20" s="87">
        <f>results!Q14</f>
        <v>4</v>
      </c>
      <c r="R20" s="87">
        <f>results!R14</f>
        <v>2</v>
      </c>
      <c r="S20" s="87">
        <f>results!S14</f>
        <v>4</v>
      </c>
      <c r="T20" s="87">
        <f>results!T14</f>
        <v>2</v>
      </c>
      <c r="U20" s="87">
        <f>results!U14</f>
        <v>2</v>
      </c>
      <c r="V20" s="87">
        <f>results!V14</f>
        <v>4</v>
      </c>
      <c r="W20" s="87">
        <f>results!W14</f>
        <v>4</v>
      </c>
      <c r="X20" s="87">
        <f>results!X14</f>
        <v>2</v>
      </c>
      <c r="Y20" s="20">
        <f t="shared" si="0"/>
        <v>0.85499999999999987</v>
      </c>
      <c r="Z20" s="20">
        <f t="shared" si="1"/>
        <v>1.2000000000000002</v>
      </c>
      <c r="AA20" s="21">
        <f t="shared" si="2"/>
        <v>0.36</v>
      </c>
      <c r="AB20" s="21">
        <f t="shared" si="3"/>
        <v>0.56000000000000005</v>
      </c>
      <c r="AC20" s="20">
        <f t="shared" si="4"/>
        <v>2.9750000000000001</v>
      </c>
      <c r="AD20" s="20">
        <f t="shared" si="5"/>
        <v>4</v>
      </c>
      <c r="AE20" s="13">
        <f t="shared" si="6"/>
        <v>2.8</v>
      </c>
      <c r="AF20" s="13">
        <f t="shared" si="7"/>
        <v>5.2</v>
      </c>
      <c r="AG20" s="86" t="str">
        <f>results!AI14</f>
        <v>2018-03-06 06:53:29</v>
      </c>
      <c r="AH20" s="86" t="str">
        <f>results!AJ14</f>
        <v>2018-03-06 07:41:49</v>
      </c>
      <c r="AI20" s="86" t="str">
        <f>results!AK14</f>
        <v>68706ec7eb</v>
      </c>
    </row>
    <row r="21" spans="1:35" x14ac:dyDescent="0.2">
      <c r="A21" s="86"/>
      <c r="B21" s="86"/>
    </row>
    <row r="22" spans="1:35" x14ac:dyDescent="0.2">
      <c r="A22" s="86"/>
      <c r="B22" s="86"/>
    </row>
    <row r="23" spans="1:35" x14ac:dyDescent="0.2">
      <c r="A23" s="86"/>
      <c r="B23" s="86"/>
    </row>
    <row r="24" spans="1:35" x14ac:dyDescent="0.2">
      <c r="A24" s="86"/>
      <c r="B24" s="86"/>
    </row>
    <row r="25" spans="1:35" x14ac:dyDescent="0.2">
      <c r="A25" s="86"/>
      <c r="B25" s="86"/>
    </row>
    <row r="26" spans="1:35" x14ac:dyDescent="0.2">
      <c r="A26" s="86"/>
      <c r="B26" s="86"/>
    </row>
    <row r="27" spans="1:35" x14ac:dyDescent="0.2">
      <c r="A27" s="86"/>
      <c r="B27" s="86"/>
    </row>
    <row r="28" spans="1:35" x14ac:dyDescent="0.2">
      <c r="A28" s="86"/>
      <c r="B28" s="86"/>
    </row>
    <row r="29" spans="1:35" x14ac:dyDescent="0.2">
      <c r="A29" s="86"/>
      <c r="B29" s="86"/>
    </row>
    <row r="30" spans="1:35" x14ac:dyDescent="0.2">
      <c r="A30" s="86"/>
      <c r="B30" s="86"/>
    </row>
    <row r="31" spans="1:35" x14ac:dyDescent="0.2">
      <c r="A31" s="86"/>
      <c r="B31" s="86"/>
    </row>
    <row r="32" spans="1:35" x14ac:dyDescent="0.2">
      <c r="A32" s="86"/>
      <c r="B32" s="86"/>
    </row>
    <row r="33" spans="1:2" x14ac:dyDescent="0.2">
      <c r="A33" s="86"/>
      <c r="B33" s="86"/>
    </row>
    <row r="34" spans="1:2" x14ac:dyDescent="0.2">
      <c r="A34" s="86"/>
      <c r="B34" s="86"/>
    </row>
    <row r="35" spans="1:2" x14ac:dyDescent="0.2">
      <c r="A35" s="86"/>
      <c r="B35" s="86"/>
    </row>
    <row r="36" spans="1:2" x14ac:dyDescent="0.2">
      <c r="A36" s="86"/>
      <c r="B36" s="86"/>
    </row>
    <row r="37" spans="1:2" x14ac:dyDescent="0.2">
      <c r="A37" s="86"/>
      <c r="B37" s="86"/>
    </row>
    <row r="38" spans="1:2" x14ac:dyDescent="0.2">
      <c r="A38" s="86"/>
      <c r="B38" s="86"/>
    </row>
    <row r="39" spans="1:2" x14ac:dyDescent="0.2">
      <c r="A39" s="86"/>
      <c r="B39" s="86"/>
    </row>
    <row r="40" spans="1:2" x14ac:dyDescent="0.2">
      <c r="A40" s="86"/>
      <c r="B40" s="86"/>
    </row>
    <row r="41" spans="1:2" x14ac:dyDescent="0.2">
      <c r="A41" s="86"/>
      <c r="B41" s="86"/>
    </row>
    <row r="42" spans="1:2" x14ac:dyDescent="0.2">
      <c r="A42" s="86"/>
      <c r="B42" s="86"/>
    </row>
    <row r="43" spans="1:2" x14ac:dyDescent="0.2">
      <c r="A43" s="86"/>
      <c r="B43" s="86"/>
    </row>
    <row r="44" spans="1:2" x14ac:dyDescent="0.2">
      <c r="A44" s="86"/>
      <c r="B44" s="86"/>
    </row>
    <row r="45" spans="1:2" x14ac:dyDescent="0.2">
      <c r="A45" s="86"/>
      <c r="B45" s="86"/>
    </row>
    <row r="46" spans="1:2" x14ac:dyDescent="0.2">
      <c r="A46" s="86"/>
      <c r="B46" s="86"/>
    </row>
    <row r="47" spans="1:2" x14ac:dyDescent="0.2">
      <c r="A47" s="86"/>
      <c r="B47" s="86"/>
    </row>
    <row r="48" spans="1:2" x14ac:dyDescent="0.2">
      <c r="A48" s="86"/>
      <c r="B48" s="86"/>
    </row>
    <row r="49" spans="1:2" x14ac:dyDescent="0.2">
      <c r="A49" s="86"/>
      <c r="B49" s="86"/>
    </row>
    <row r="50" spans="1:2" x14ac:dyDescent="0.2">
      <c r="A50" s="86"/>
      <c r="B50" s="86"/>
    </row>
    <row r="51" spans="1:2" x14ac:dyDescent="0.2">
      <c r="A51" s="86"/>
      <c r="B51" s="86"/>
    </row>
    <row r="52" spans="1:2" x14ac:dyDescent="0.2">
      <c r="A52" s="86"/>
      <c r="B52" s="86"/>
    </row>
    <row r="53" spans="1:2" x14ac:dyDescent="0.2">
      <c r="A53" s="86"/>
      <c r="B53" s="86"/>
    </row>
    <row r="54" spans="1:2" x14ac:dyDescent="0.2">
      <c r="A54" s="86"/>
      <c r="B54" s="86"/>
    </row>
    <row r="55" spans="1:2" x14ac:dyDescent="0.2">
      <c r="A55" s="86"/>
      <c r="B55" s="86"/>
    </row>
    <row r="56" spans="1:2" x14ac:dyDescent="0.2">
      <c r="A56" s="86"/>
      <c r="B56" s="86"/>
    </row>
    <row r="57" spans="1:2" x14ac:dyDescent="0.2">
      <c r="A57" s="86"/>
      <c r="B57" s="86"/>
    </row>
    <row r="58" spans="1:2" x14ac:dyDescent="0.2">
      <c r="A58" s="86"/>
      <c r="B58" s="86"/>
    </row>
    <row r="59" spans="1:2" x14ac:dyDescent="0.2">
      <c r="A59" s="86"/>
      <c r="B59" s="86"/>
    </row>
    <row r="60" spans="1:2" x14ac:dyDescent="0.2">
      <c r="A60" s="86"/>
      <c r="B60" s="86"/>
    </row>
    <row r="61" spans="1:2" x14ac:dyDescent="0.2">
      <c r="A61" s="86"/>
      <c r="B61" s="86"/>
    </row>
    <row r="62" spans="1:2" x14ac:dyDescent="0.2">
      <c r="A62" s="86"/>
      <c r="B62" s="86"/>
    </row>
    <row r="63" spans="1:2" x14ac:dyDescent="0.2">
      <c r="A63" s="86"/>
      <c r="B63" s="86"/>
    </row>
    <row r="64" spans="1:2" x14ac:dyDescent="0.2">
      <c r="A64" s="86"/>
      <c r="B64" s="86"/>
    </row>
    <row r="65" spans="1:2" x14ac:dyDescent="0.2">
      <c r="A65" s="86"/>
      <c r="B65" s="86"/>
    </row>
    <row r="66" spans="1:2" x14ac:dyDescent="0.2">
      <c r="A66" s="86"/>
      <c r="B66" s="86"/>
    </row>
    <row r="67" spans="1:2" x14ac:dyDescent="0.2">
      <c r="A67" s="86"/>
      <c r="B67" s="86"/>
    </row>
    <row r="68" spans="1:2" x14ac:dyDescent="0.2">
      <c r="A68" s="86"/>
      <c r="B68" s="86"/>
    </row>
    <row r="69" spans="1:2" x14ac:dyDescent="0.2">
      <c r="A69" s="86"/>
      <c r="B69" s="86"/>
    </row>
    <row r="70" spans="1:2" x14ac:dyDescent="0.2">
      <c r="A70" s="86"/>
      <c r="B70" s="86"/>
    </row>
    <row r="71" spans="1:2" x14ac:dyDescent="0.2">
      <c r="A71" s="86"/>
      <c r="B71" s="86"/>
    </row>
    <row r="72" spans="1:2" x14ac:dyDescent="0.2">
      <c r="A72" s="86"/>
      <c r="B72" s="86"/>
    </row>
    <row r="73" spans="1:2" x14ac:dyDescent="0.2">
      <c r="A73" s="86"/>
      <c r="B73" s="86"/>
    </row>
    <row r="74" spans="1:2" x14ac:dyDescent="0.2">
      <c r="A74" s="86"/>
      <c r="B74" s="86"/>
    </row>
    <row r="75" spans="1:2" x14ac:dyDescent="0.2">
      <c r="A75" s="86"/>
      <c r="B75" s="86"/>
    </row>
    <row r="76" spans="1:2" x14ac:dyDescent="0.2">
      <c r="A76" s="86"/>
      <c r="B76" s="86"/>
    </row>
    <row r="77" spans="1:2" x14ac:dyDescent="0.2">
      <c r="A77" s="86"/>
      <c r="B77" s="86"/>
    </row>
  </sheetData>
  <sortState ref="A6:IT20">
    <sortCondition ref="B6:B20"/>
  </sortState>
  <mergeCells count="4">
    <mergeCell ref="C1:G1"/>
    <mergeCell ref="H1:N1"/>
    <mergeCell ref="O1:S1"/>
    <mergeCell ref="T1:X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T77"/>
  <sheetViews>
    <sheetView zoomScale="79" zoomScaleNormal="79" workbookViewId="0">
      <selection activeCell="AB1" sqref="AB1:AB4"/>
    </sheetView>
  </sheetViews>
  <sheetFormatPr baseColWidth="10" defaultColWidth="8.83203125" defaultRowHeight="15" x14ac:dyDescent="0.2"/>
  <cols>
    <col min="2" max="2" width="40.1640625" bestFit="1" customWidth="1"/>
    <col min="3" max="24" width="0" hidden="1" customWidth="1"/>
  </cols>
  <sheetData>
    <row r="1" spans="1:254" ht="15" customHeight="1" thickBot="1" x14ac:dyDescent="0.25">
      <c r="A1" s="2"/>
      <c r="B1" s="8"/>
      <c r="C1" s="89" t="s">
        <v>48</v>
      </c>
      <c r="D1" s="90"/>
      <c r="E1" s="90"/>
      <c r="F1" s="90"/>
      <c r="G1" s="91"/>
      <c r="H1" s="89" t="s">
        <v>49</v>
      </c>
      <c r="I1" s="90"/>
      <c r="J1" s="90"/>
      <c r="K1" s="90"/>
      <c r="L1" s="90"/>
      <c r="M1" s="90"/>
      <c r="N1" s="91"/>
      <c r="O1" s="89" t="s">
        <v>50</v>
      </c>
      <c r="P1" s="90"/>
      <c r="Q1" s="90"/>
      <c r="R1" s="90"/>
      <c r="S1" s="91"/>
      <c r="T1" s="89" t="s">
        <v>51</v>
      </c>
      <c r="U1" s="90"/>
      <c r="V1" s="90"/>
      <c r="W1" s="90"/>
      <c r="X1" s="91"/>
      <c r="Y1" s="12"/>
      <c r="Z1" s="12"/>
      <c r="AA1" s="12"/>
      <c r="AB1" s="88">
        <f>algo!AB1</f>
        <v>7.5</v>
      </c>
      <c r="AC1" s="22"/>
      <c r="AD1" s="22">
        <v>3.75</v>
      </c>
      <c r="AE1" s="22">
        <v>4</v>
      </c>
      <c r="AF1" s="22"/>
      <c r="AG1" s="2"/>
      <c r="AH1" s="2"/>
      <c r="AI1" s="2"/>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row>
    <row r="2" spans="1:254" ht="63" customHeight="1" thickBot="1" x14ac:dyDescent="0.25">
      <c r="A2" s="3" t="s">
        <v>0</v>
      </c>
      <c r="B2" s="3" t="s">
        <v>1</v>
      </c>
      <c r="C2" s="9" t="s">
        <v>2</v>
      </c>
      <c r="D2" s="9" t="s">
        <v>3</v>
      </c>
      <c r="E2" s="9" t="s">
        <v>4</v>
      </c>
      <c r="F2" s="9" t="s">
        <v>5</v>
      </c>
      <c r="G2" s="9" t="s">
        <v>6</v>
      </c>
      <c r="H2" s="9" t="s">
        <v>7</v>
      </c>
      <c r="I2" s="9" t="s">
        <v>8</v>
      </c>
      <c r="J2" s="9" t="s">
        <v>9</v>
      </c>
      <c r="K2" s="9" t="s">
        <v>10</v>
      </c>
      <c r="L2" s="9" t="s">
        <v>11</v>
      </c>
      <c r="M2" s="9" t="s">
        <v>12</v>
      </c>
      <c r="N2" s="9" t="s">
        <v>13</v>
      </c>
      <c r="O2" s="9" t="s">
        <v>14</v>
      </c>
      <c r="P2" s="9" t="s">
        <v>15</v>
      </c>
      <c r="Q2" s="9" t="s">
        <v>16</v>
      </c>
      <c r="R2" s="9" t="s">
        <v>17</v>
      </c>
      <c r="S2" s="9" t="s">
        <v>18</v>
      </c>
      <c r="T2" s="9" t="s">
        <v>19</v>
      </c>
      <c r="U2" s="9" t="s">
        <v>20</v>
      </c>
      <c r="V2" s="9" t="s">
        <v>21</v>
      </c>
      <c r="W2" s="9" t="s">
        <v>22</v>
      </c>
      <c r="X2" s="9" t="s">
        <v>23</v>
      </c>
      <c r="Y2" s="9"/>
      <c r="Z2" s="9"/>
      <c r="AA2" s="9"/>
      <c r="AB2" s="88">
        <f>algo!AB2</f>
        <v>5.5</v>
      </c>
      <c r="AC2" s="23">
        <v>0.6</v>
      </c>
      <c r="AD2" s="22">
        <f>AD1-AC2</f>
        <v>3.15</v>
      </c>
      <c r="AE2" s="22">
        <f>AD1</f>
        <v>3.75</v>
      </c>
      <c r="AF2" s="22"/>
      <c r="AG2" s="4" t="s">
        <v>32</v>
      </c>
      <c r="AH2" s="4" t="s">
        <v>33</v>
      </c>
      <c r="AI2" s="4" t="s">
        <v>34</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27" customHeight="1" x14ac:dyDescent="0.2">
      <c r="A3" s="7" t="s">
        <v>47</v>
      </c>
      <c r="B3" s="5"/>
      <c r="C3" s="10" t="s">
        <v>53</v>
      </c>
      <c r="D3" s="10" t="s">
        <v>52</v>
      </c>
      <c r="E3" s="10" t="s">
        <v>53</v>
      </c>
      <c r="F3" s="10" t="s">
        <v>53</v>
      </c>
      <c r="G3" s="10" t="s">
        <v>55</v>
      </c>
      <c r="H3" s="10" t="s">
        <v>56</v>
      </c>
      <c r="I3" s="10" t="s">
        <v>54</v>
      </c>
      <c r="J3" s="10" t="s">
        <v>56</v>
      </c>
      <c r="K3" s="10" t="s">
        <v>53</v>
      </c>
      <c r="L3" s="10" t="s">
        <v>56</v>
      </c>
      <c r="M3" s="10" t="s">
        <v>56</v>
      </c>
      <c r="N3" s="10" t="s">
        <v>55</v>
      </c>
      <c r="O3" s="10" t="s">
        <v>53</v>
      </c>
      <c r="P3" s="10" t="s">
        <v>52</v>
      </c>
      <c r="Q3" s="10" t="s">
        <v>53</v>
      </c>
      <c r="R3" s="10" t="s">
        <v>54</v>
      </c>
      <c r="S3" s="10" t="s">
        <v>54</v>
      </c>
      <c r="T3" s="10" t="s">
        <v>54</v>
      </c>
      <c r="U3" s="10" t="s">
        <v>56</v>
      </c>
      <c r="V3" s="10" t="s">
        <v>52</v>
      </c>
      <c r="W3" s="10" t="s">
        <v>56</v>
      </c>
      <c r="X3" s="10" t="s">
        <v>52</v>
      </c>
      <c r="Y3" s="10"/>
      <c r="Z3" s="10"/>
      <c r="AA3" s="10"/>
      <c r="AB3" s="88">
        <f>algo!AB3</f>
        <v>4</v>
      </c>
      <c r="AC3" s="23">
        <v>0.6</v>
      </c>
      <c r="AD3" s="22">
        <f>AD2-AC3</f>
        <v>2.5499999999999998</v>
      </c>
      <c r="AE3" s="22">
        <f>AD2</f>
        <v>3.15</v>
      </c>
      <c r="AF3" s="22"/>
      <c r="AG3" s="6"/>
      <c r="AH3" s="6"/>
      <c r="AI3" s="6"/>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ht="20.25" customHeight="1" thickBot="1" x14ac:dyDescent="0.25">
      <c r="A4" s="7"/>
      <c r="B4" s="5"/>
      <c r="C4" s="11" t="s">
        <v>52</v>
      </c>
      <c r="D4" s="6"/>
      <c r="E4" s="6"/>
      <c r="F4" s="6"/>
      <c r="G4" s="6"/>
      <c r="H4" s="11" t="s">
        <v>57</v>
      </c>
      <c r="I4" s="6"/>
      <c r="J4" s="6"/>
      <c r="K4" s="6"/>
      <c r="L4" s="6"/>
      <c r="M4" s="6"/>
      <c r="N4" s="6"/>
      <c r="O4" s="11" t="s">
        <v>56</v>
      </c>
      <c r="P4" s="6"/>
      <c r="Q4" s="6"/>
      <c r="R4" s="6"/>
      <c r="S4" s="6"/>
      <c r="T4" s="11" t="s">
        <v>54</v>
      </c>
      <c r="U4" s="6"/>
      <c r="V4" s="6"/>
      <c r="W4" s="6"/>
      <c r="X4" s="6"/>
      <c r="Y4" s="6"/>
      <c r="Z4" s="6"/>
      <c r="AA4" s="6"/>
      <c r="AB4" s="88">
        <f>algo!AB4</f>
        <v>2</v>
      </c>
      <c r="AC4" s="23">
        <v>0.6</v>
      </c>
      <c r="AD4" s="22">
        <f>AD3-AC4</f>
        <v>1.9499999999999997</v>
      </c>
      <c r="AE4" s="22">
        <f>AD3</f>
        <v>2.5499999999999998</v>
      </c>
      <c r="AF4" s="22"/>
      <c r="AG4" s="6"/>
      <c r="AH4" s="6"/>
      <c r="AI4" s="6"/>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ht="20.25" customHeight="1" thickBot="1" x14ac:dyDescent="0.25">
      <c r="A5" s="14"/>
      <c r="B5" s="15"/>
      <c r="C5" s="16"/>
      <c r="D5" s="17"/>
      <c r="E5" s="17"/>
      <c r="F5" s="17"/>
      <c r="G5" s="17"/>
      <c r="H5" s="16"/>
      <c r="I5" s="17"/>
      <c r="J5" s="17"/>
      <c r="K5" s="17"/>
      <c r="L5" s="17"/>
      <c r="M5" s="17"/>
      <c r="N5" s="17"/>
      <c r="O5" s="16"/>
      <c r="P5" s="17"/>
      <c r="Q5" s="17"/>
      <c r="R5" s="17"/>
      <c r="S5" s="17"/>
      <c r="T5" s="16"/>
      <c r="U5" s="17"/>
      <c r="V5" s="17"/>
      <c r="W5" s="17"/>
      <c r="X5" s="17"/>
      <c r="Y5" s="19" t="s">
        <v>58</v>
      </c>
      <c r="Z5" s="19" t="s">
        <v>59</v>
      </c>
      <c r="AA5" s="19" t="s">
        <v>61</v>
      </c>
      <c r="AB5" s="19" t="s">
        <v>60</v>
      </c>
      <c r="AC5" s="19" t="s">
        <v>62</v>
      </c>
      <c r="AD5" s="19" t="s">
        <v>63</v>
      </c>
      <c r="AE5" s="19" t="s">
        <v>65</v>
      </c>
      <c r="AF5" s="19" t="s">
        <v>64</v>
      </c>
      <c r="AG5" s="17"/>
      <c r="AH5" s="17"/>
      <c r="AI5" s="1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x14ac:dyDescent="0.2">
      <c r="A6" s="86" t="str">
        <f>results!B3</f>
        <v>Madhav Kapadia</v>
      </c>
      <c r="B6" s="86" t="str">
        <f>results!A3</f>
        <v>AIRPORTELs</v>
      </c>
      <c r="C6" s="87">
        <f>results!C3</f>
        <v>2</v>
      </c>
      <c r="D6" s="87">
        <f>results!D3</f>
        <v>2</v>
      </c>
      <c r="E6" s="87">
        <f>results!E3</f>
        <v>1</v>
      </c>
      <c r="F6" s="87">
        <f>results!F3</f>
        <v>2</v>
      </c>
      <c r="G6" s="87">
        <f>results!G3</f>
        <v>2</v>
      </c>
      <c r="H6" s="87">
        <f>results!H3</f>
        <v>2</v>
      </c>
      <c r="I6" s="87">
        <f>results!I3</f>
        <v>3</v>
      </c>
      <c r="J6" s="87">
        <f>results!J3</f>
        <v>3</v>
      </c>
      <c r="K6" s="87">
        <f>results!K3</f>
        <v>2</v>
      </c>
      <c r="L6" s="87">
        <f>results!L3</f>
        <v>3</v>
      </c>
      <c r="M6" s="87">
        <f>results!M3</f>
        <v>3</v>
      </c>
      <c r="N6" s="87">
        <f>results!N3</f>
        <v>2</v>
      </c>
      <c r="O6" s="87">
        <f>results!O3</f>
        <v>2</v>
      </c>
      <c r="P6" s="87">
        <f>results!P3</f>
        <v>2</v>
      </c>
      <c r="Q6" s="87">
        <f>results!Q3</f>
        <v>3</v>
      </c>
      <c r="R6" s="87">
        <f>results!R3</f>
        <v>2</v>
      </c>
      <c r="S6" s="87">
        <f>results!S3</f>
        <v>3</v>
      </c>
      <c r="T6" s="87">
        <f>results!T3</f>
        <v>2</v>
      </c>
      <c r="U6" s="87">
        <f>results!U3</f>
        <v>2</v>
      </c>
      <c r="V6" s="87">
        <f>results!V3</f>
        <v>2</v>
      </c>
      <c r="W6" s="87">
        <f>results!W3</f>
        <v>3</v>
      </c>
      <c r="X6" s="87">
        <f>results!X3</f>
        <v>3</v>
      </c>
      <c r="Y6" s="20">
        <f t="shared" ref="Y6:Y20" si="0">(C6*C$3+D6*D$3+E6*E$3+F6*F$3+G6*G$3)*$C$4</f>
        <v>0.55499999999999994</v>
      </c>
      <c r="Z6" s="20">
        <f t="shared" ref="Z6:Z20" si="1">(H6*$H$3+I6*$I$3+J6*$J$3+K6*$K$3+L6*$L$3+M6*$M$3+N6*$N$3)*$H$4</f>
        <v>1</v>
      </c>
      <c r="AA6" s="21">
        <f t="shared" ref="AA6:AA20" si="2">(O6*$O$3+P6*$P$3+Q6*$Q$3+R6*$R$3+S6*$S$3)*$O$4</f>
        <v>0.23500000000000001</v>
      </c>
      <c r="AB6" s="21">
        <f t="shared" ref="AB6:AB20" si="3">(T6*$T$3+U6*$U$3+V6*$V$3+W6*$W$3+X6*$X$3)*$T$4</f>
        <v>0.48000000000000009</v>
      </c>
      <c r="AC6" s="20">
        <f t="shared" ref="AC6:AC20" si="4">SUM(Y6:AB6)</f>
        <v>2.27</v>
      </c>
      <c r="AD6" s="20">
        <f t="shared" ref="AD6:AD20" si="5">IF(AC6&gt;$AD$1,$AB$1,IF(AC6&gt;$AD$2,$AB$2,IF(AC6&gt;$AD$3,$AB$3,IF(AC6&gt;$AD$4,$AB$4,IF($AD$4&gt;AC6,1)))))</f>
        <v>2</v>
      </c>
      <c r="AE6" s="13">
        <f t="shared" ref="AE6:AE20" si="6">0.7*AD6</f>
        <v>1.4</v>
      </c>
      <c r="AF6" s="13">
        <f t="shared" ref="AF6:AF20" si="7">1.3*AD6</f>
        <v>2.6</v>
      </c>
      <c r="AG6" s="86" t="str">
        <f>results!AI3</f>
        <v>2018-03-20 01:32:08</v>
      </c>
      <c r="AH6" s="86" t="str">
        <f>results!AJ3</f>
        <v>2018-03-20 02:11:39</v>
      </c>
      <c r="AI6" s="86" t="str">
        <f>results!AK3</f>
        <v>34ada18d4b</v>
      </c>
    </row>
    <row r="7" spans="1:254" x14ac:dyDescent="0.2">
      <c r="A7" s="86" t="str">
        <f>results!B20</f>
        <v>Yen-Lu Chow</v>
      </c>
      <c r="B7" s="86" t="str">
        <f>results!A20</f>
        <v>Canopy Power Pte. Ltd.</v>
      </c>
      <c r="C7" s="87">
        <f>results!C20</f>
        <v>3</v>
      </c>
      <c r="D7" s="87">
        <f>results!D20</f>
        <v>4</v>
      </c>
      <c r="E7" s="87">
        <f>results!E20</f>
        <v>3</v>
      </c>
      <c r="F7" s="87">
        <f>results!F20</f>
        <v>3</v>
      </c>
      <c r="G7" s="87">
        <f>results!G20</f>
        <v>2</v>
      </c>
      <c r="H7" s="87">
        <f>results!H20</f>
        <v>4</v>
      </c>
      <c r="I7" s="87">
        <f>results!I20</f>
        <v>3</v>
      </c>
      <c r="J7" s="87">
        <f>results!J20</f>
        <v>3</v>
      </c>
      <c r="K7" s="87">
        <f>results!K20</f>
        <v>2</v>
      </c>
      <c r="L7" s="87">
        <f>results!L20</f>
        <v>4</v>
      </c>
      <c r="M7" s="87">
        <f>results!M20</f>
        <v>3</v>
      </c>
      <c r="N7" s="87">
        <f>results!N20</f>
        <v>3</v>
      </c>
      <c r="O7" s="87">
        <f>results!O20</f>
        <v>3</v>
      </c>
      <c r="P7" s="87">
        <f>results!P20</f>
        <v>3</v>
      </c>
      <c r="Q7" s="87">
        <f>results!Q20</f>
        <v>3</v>
      </c>
      <c r="R7" s="87">
        <f>results!R20</f>
        <v>3</v>
      </c>
      <c r="S7" s="87">
        <f>results!S20</f>
        <v>3</v>
      </c>
      <c r="T7" s="87">
        <f>results!T20</f>
        <v>2</v>
      </c>
      <c r="U7" s="87">
        <f>results!U20</f>
        <v>3</v>
      </c>
      <c r="V7" s="87">
        <f>results!V20</f>
        <v>3</v>
      </c>
      <c r="W7" s="87">
        <f>results!W20</f>
        <v>2</v>
      </c>
      <c r="X7" s="87">
        <f>results!X20</f>
        <v>3</v>
      </c>
      <c r="Y7" s="20">
        <f t="shared" si="0"/>
        <v>0.91499999999999992</v>
      </c>
      <c r="Z7" s="20">
        <f t="shared" si="1"/>
        <v>1.22</v>
      </c>
      <c r="AA7" s="21">
        <f t="shared" si="2"/>
        <v>0.30000000000000004</v>
      </c>
      <c r="AB7" s="21">
        <f t="shared" si="3"/>
        <v>0.54</v>
      </c>
      <c r="AC7" s="20">
        <f t="shared" si="4"/>
        <v>2.9749999999999996</v>
      </c>
      <c r="AD7" s="20">
        <f t="shared" si="5"/>
        <v>4</v>
      </c>
      <c r="AE7" s="13">
        <f t="shared" si="6"/>
        <v>2.8</v>
      </c>
      <c r="AF7" s="13">
        <f t="shared" si="7"/>
        <v>5.2</v>
      </c>
      <c r="AG7" s="86" t="str">
        <f>results!AI20</f>
        <v>2018-03-08 07:59:17</v>
      </c>
      <c r="AH7" s="86" t="str">
        <f>results!AJ20</f>
        <v>2018-03-08 09:21:55</v>
      </c>
      <c r="AI7" s="86" t="str">
        <f>results!AK20</f>
        <v>eb86a3e0fe</v>
      </c>
    </row>
    <row r="8" spans="1:254" x14ac:dyDescent="0.2">
      <c r="A8" s="86" t="str">
        <f>results!B5</f>
        <v>Madhav Kapadia</v>
      </c>
      <c r="B8" s="86" t="str">
        <f>results!A5</f>
        <v>Emotion Reader</v>
      </c>
      <c r="C8" s="87">
        <f>results!C5</f>
        <v>4</v>
      </c>
      <c r="D8" s="87">
        <f>results!D5</f>
        <v>3</v>
      </c>
      <c r="E8" s="87">
        <f>results!E5</f>
        <v>3</v>
      </c>
      <c r="F8" s="87">
        <f>results!F5</f>
        <v>3</v>
      </c>
      <c r="G8" s="87">
        <f>results!G5</f>
        <v>3</v>
      </c>
      <c r="H8" s="87">
        <f>results!H5</f>
        <v>4</v>
      </c>
      <c r="I8" s="87">
        <f>results!I5</f>
        <v>3</v>
      </c>
      <c r="J8" s="87">
        <f>results!J5</f>
        <v>4</v>
      </c>
      <c r="K8" s="87">
        <f>results!K5</f>
        <v>3</v>
      </c>
      <c r="L8" s="87">
        <f>results!L5</f>
        <v>3</v>
      </c>
      <c r="M8" s="87">
        <f>results!M5</f>
        <v>3</v>
      </c>
      <c r="N8" s="87">
        <f>results!N5</f>
        <v>3</v>
      </c>
      <c r="O8" s="87">
        <f>results!O5</f>
        <v>3</v>
      </c>
      <c r="P8" s="87">
        <f>results!P5</f>
        <v>3</v>
      </c>
      <c r="Q8" s="87">
        <f>results!Q5</f>
        <v>4</v>
      </c>
      <c r="R8" s="87">
        <f>results!R5</f>
        <v>3</v>
      </c>
      <c r="S8" s="87">
        <f>results!S5</f>
        <v>4</v>
      </c>
      <c r="T8" s="87">
        <f>results!T5</f>
        <v>4</v>
      </c>
      <c r="U8" s="87">
        <f>results!U5</f>
        <v>3</v>
      </c>
      <c r="V8" s="87">
        <f>results!V5</f>
        <v>3</v>
      </c>
      <c r="W8" s="87">
        <f>results!W5</f>
        <v>4</v>
      </c>
      <c r="X8" s="87">
        <f>results!X5</f>
        <v>3</v>
      </c>
      <c r="Y8" s="20">
        <f t="shared" si="0"/>
        <v>0.94499999999999995</v>
      </c>
      <c r="Z8" s="20">
        <f t="shared" si="1"/>
        <v>1.2800000000000002</v>
      </c>
      <c r="AA8" s="21">
        <f t="shared" si="2"/>
        <v>0.33499999999999996</v>
      </c>
      <c r="AB8" s="21">
        <f t="shared" si="3"/>
        <v>0.66</v>
      </c>
      <c r="AC8" s="20">
        <f t="shared" si="4"/>
        <v>3.22</v>
      </c>
      <c r="AD8" s="20">
        <f t="shared" si="5"/>
        <v>5.5</v>
      </c>
      <c r="AE8" s="13">
        <f t="shared" si="6"/>
        <v>3.8499999999999996</v>
      </c>
      <c r="AF8" s="13">
        <f t="shared" si="7"/>
        <v>7.15</v>
      </c>
      <c r="AG8" s="86" t="str">
        <f>results!AI5</f>
        <v>2018-03-20 08:45:16</v>
      </c>
      <c r="AH8" s="86" t="str">
        <f>results!AJ5</f>
        <v>2018-03-20 08:57:59</v>
      </c>
      <c r="AI8" s="86" t="str">
        <f>results!AK5</f>
        <v>34ada18d4b</v>
      </c>
    </row>
    <row r="9" spans="1:254" x14ac:dyDescent="0.2">
      <c r="A9" s="86" t="str">
        <f>results!B17</f>
        <v>Jeffrey Nah</v>
      </c>
      <c r="B9" s="86" t="str">
        <f>results!A17</f>
        <v>FitThree</v>
      </c>
      <c r="C9" s="87">
        <f>results!C17</f>
        <v>2</v>
      </c>
      <c r="D9" s="87">
        <f>results!D17</f>
        <v>2</v>
      </c>
      <c r="E9" s="87">
        <f>results!E17</f>
        <v>2</v>
      </c>
      <c r="F9" s="87">
        <f>results!F17</f>
        <v>2</v>
      </c>
      <c r="G9" s="87">
        <f>results!G17</f>
        <v>3</v>
      </c>
      <c r="H9" s="87">
        <f>results!H17</f>
        <v>2</v>
      </c>
      <c r="I9" s="87">
        <f>results!I17</f>
        <v>2</v>
      </c>
      <c r="J9" s="87">
        <f>results!J17</f>
        <v>2</v>
      </c>
      <c r="K9" s="87">
        <f>results!K17</f>
        <v>2</v>
      </c>
      <c r="L9" s="87">
        <f>results!L17</f>
        <v>2</v>
      </c>
      <c r="M9" s="87">
        <f>results!M17</f>
        <v>2</v>
      </c>
      <c r="N9" s="87">
        <f>results!N17</f>
        <v>2</v>
      </c>
      <c r="O9" s="87">
        <f>results!O17</f>
        <v>2</v>
      </c>
      <c r="P9" s="87">
        <f>results!P17</f>
        <v>2</v>
      </c>
      <c r="Q9" s="87">
        <f>results!Q17</f>
        <v>2</v>
      </c>
      <c r="R9" s="87">
        <f>results!R17</f>
        <v>1</v>
      </c>
      <c r="S9" s="87">
        <f>results!S17</f>
        <v>3</v>
      </c>
      <c r="T9" s="87">
        <f>results!T17</f>
        <v>2</v>
      </c>
      <c r="U9" s="87">
        <f>results!U17</f>
        <v>2</v>
      </c>
      <c r="V9" s="87">
        <f>results!V17</f>
        <v>2</v>
      </c>
      <c r="W9" s="87">
        <f>results!W17</f>
        <v>2</v>
      </c>
      <c r="X9" s="87">
        <f>results!X17</f>
        <v>1</v>
      </c>
      <c r="Y9" s="20">
        <f t="shared" si="0"/>
        <v>0.67499999999999993</v>
      </c>
      <c r="Z9" s="20">
        <f t="shared" si="1"/>
        <v>0.8</v>
      </c>
      <c r="AA9" s="21">
        <f t="shared" si="2"/>
        <v>0.2</v>
      </c>
      <c r="AB9" s="21">
        <f t="shared" si="3"/>
        <v>0.34000000000000008</v>
      </c>
      <c r="AC9" s="20">
        <f t="shared" si="4"/>
        <v>2.0150000000000001</v>
      </c>
      <c r="AD9" s="20">
        <f t="shared" si="5"/>
        <v>2</v>
      </c>
      <c r="AE9" s="13">
        <f t="shared" si="6"/>
        <v>1.4</v>
      </c>
      <c r="AF9" s="13">
        <f t="shared" si="7"/>
        <v>2.6</v>
      </c>
      <c r="AG9" s="86" t="str">
        <f>results!AI17</f>
        <v>2018-03-14 04:07:42</v>
      </c>
      <c r="AH9" s="86" t="str">
        <f>results!AJ17</f>
        <v>2018-03-14 04:16:04</v>
      </c>
      <c r="AI9" s="86" t="str">
        <f>results!AK17</f>
        <v>6f557f331d</v>
      </c>
    </row>
    <row r="10" spans="1:254" x14ac:dyDescent="0.2">
      <c r="A10" s="86" t="str">
        <f>results!B12</f>
        <v>Steve Davies</v>
      </c>
      <c r="B10" s="86" t="str">
        <f>results!A12</f>
        <v>Go Plus</v>
      </c>
      <c r="C10" s="87">
        <f>results!C12</f>
        <v>2</v>
      </c>
      <c r="D10" s="87">
        <f>results!D12</f>
        <v>3</v>
      </c>
      <c r="E10" s="87">
        <f>results!E12</f>
        <v>2</v>
      </c>
      <c r="F10" s="87">
        <f>results!F12</f>
        <v>2</v>
      </c>
      <c r="G10" s="87">
        <f>results!G12</f>
        <v>2</v>
      </c>
      <c r="H10" s="87">
        <f>results!H12</f>
        <v>3</v>
      </c>
      <c r="I10" s="87">
        <f>results!I12</f>
        <v>3</v>
      </c>
      <c r="J10" s="87">
        <f>results!J12</f>
        <v>4</v>
      </c>
      <c r="K10" s="87">
        <f>results!K12</f>
        <v>3</v>
      </c>
      <c r="L10" s="87">
        <f>results!L12</f>
        <v>3</v>
      </c>
      <c r="M10" s="87">
        <f>results!M12</f>
        <v>3</v>
      </c>
      <c r="N10" s="87">
        <f>results!N12</f>
        <v>2</v>
      </c>
      <c r="O10" s="87">
        <f>results!O12</f>
        <v>2</v>
      </c>
      <c r="P10" s="87">
        <f>results!P12</f>
        <v>2</v>
      </c>
      <c r="Q10" s="87">
        <f>results!Q12</f>
        <v>3</v>
      </c>
      <c r="R10" s="87">
        <f>results!R12</f>
        <v>3</v>
      </c>
      <c r="S10" s="87">
        <f>results!S12</f>
        <v>3</v>
      </c>
      <c r="T10" s="87">
        <f>results!T12</f>
        <v>3</v>
      </c>
      <c r="U10" s="87">
        <f>results!U12</f>
        <v>3</v>
      </c>
      <c r="V10" s="87">
        <f>results!V12</f>
        <v>1</v>
      </c>
      <c r="W10" s="87">
        <f>results!W12</f>
        <v>4</v>
      </c>
      <c r="X10" s="87">
        <f>results!X12</f>
        <v>3</v>
      </c>
      <c r="Y10" s="20">
        <f t="shared" si="0"/>
        <v>0.69</v>
      </c>
      <c r="Z10" s="20">
        <f t="shared" si="1"/>
        <v>1.1400000000000003</v>
      </c>
      <c r="AA10" s="21">
        <f t="shared" si="2"/>
        <v>0.255</v>
      </c>
      <c r="AB10" s="21">
        <f t="shared" si="3"/>
        <v>0.5</v>
      </c>
      <c r="AC10" s="20">
        <f t="shared" si="4"/>
        <v>2.5850000000000004</v>
      </c>
      <c r="AD10" s="20">
        <f t="shared" si="5"/>
        <v>4</v>
      </c>
      <c r="AE10" s="13">
        <f t="shared" si="6"/>
        <v>2.8</v>
      </c>
      <c r="AF10" s="13">
        <f t="shared" si="7"/>
        <v>5.2</v>
      </c>
      <c r="AG10" s="86" t="str">
        <f>results!AI12</f>
        <v>2018-03-14 08:59:12</v>
      </c>
      <c r="AH10" s="86" t="str">
        <f>results!AJ12</f>
        <v>2018-03-14 09:52:29</v>
      </c>
      <c r="AI10" s="86" t="str">
        <f>results!AK12</f>
        <v>68706ec7eb</v>
      </c>
    </row>
    <row r="11" spans="1:254" x14ac:dyDescent="0.2">
      <c r="A11" s="86" t="str">
        <f>results!B16</f>
        <v>Jeffrey Nah</v>
      </c>
      <c r="B11" s="86" t="str">
        <f>results!A16</f>
        <v>Got It</v>
      </c>
      <c r="C11" s="87">
        <f>results!C16</f>
        <v>2</v>
      </c>
      <c r="D11" s="87">
        <f>results!D16</f>
        <v>2</v>
      </c>
      <c r="E11" s="87">
        <f>results!E16</f>
        <v>2</v>
      </c>
      <c r="F11" s="87">
        <f>results!F16</f>
        <v>2</v>
      </c>
      <c r="G11" s="87">
        <f>results!G16</f>
        <v>3</v>
      </c>
      <c r="H11" s="87">
        <f>results!H16</f>
        <v>3</v>
      </c>
      <c r="I11" s="87">
        <f>results!I16</f>
        <v>3</v>
      </c>
      <c r="J11" s="87">
        <f>results!J16</f>
        <v>3</v>
      </c>
      <c r="K11" s="87">
        <f>results!K16</f>
        <v>2</v>
      </c>
      <c r="L11" s="87">
        <f>results!L16</f>
        <v>3</v>
      </c>
      <c r="M11" s="87">
        <f>results!M16</f>
        <v>2</v>
      </c>
      <c r="N11" s="87">
        <f>results!N16</f>
        <v>2</v>
      </c>
      <c r="O11" s="87">
        <f>results!O16</f>
        <v>3</v>
      </c>
      <c r="P11" s="87">
        <f>results!P16</f>
        <v>2</v>
      </c>
      <c r="Q11" s="87">
        <f>results!Q16</f>
        <v>3</v>
      </c>
      <c r="R11" s="87">
        <f>results!R16</f>
        <v>2</v>
      </c>
      <c r="S11" s="87">
        <f>results!S16</f>
        <v>2</v>
      </c>
      <c r="T11" s="87">
        <f>results!T16</f>
        <v>3</v>
      </c>
      <c r="U11" s="87">
        <f>results!U16</f>
        <v>3</v>
      </c>
      <c r="V11" s="87">
        <f>results!V16</f>
        <v>1</v>
      </c>
      <c r="W11" s="87">
        <f>results!W16</f>
        <v>2</v>
      </c>
      <c r="X11" s="87">
        <f>results!X16</f>
        <v>4</v>
      </c>
      <c r="Y11" s="20">
        <f t="shared" si="0"/>
        <v>0.67499999999999993</v>
      </c>
      <c r="Z11" s="20">
        <f t="shared" si="1"/>
        <v>1.0000000000000002</v>
      </c>
      <c r="AA11" s="21">
        <f t="shared" si="2"/>
        <v>0.22999999999999998</v>
      </c>
      <c r="AB11" s="21">
        <f t="shared" si="3"/>
        <v>0.52</v>
      </c>
      <c r="AC11" s="20">
        <f t="shared" si="4"/>
        <v>2.4250000000000003</v>
      </c>
      <c r="AD11" s="20">
        <f t="shared" si="5"/>
        <v>2</v>
      </c>
      <c r="AE11" s="13">
        <f t="shared" si="6"/>
        <v>1.4</v>
      </c>
      <c r="AF11" s="13">
        <f t="shared" si="7"/>
        <v>2.6</v>
      </c>
      <c r="AG11" s="86" t="str">
        <f>results!AI16</f>
        <v>2018-03-14 04:17:15</v>
      </c>
      <c r="AH11" s="86" t="str">
        <f>results!AJ16</f>
        <v>2018-03-14 04:22:46</v>
      </c>
      <c r="AI11" s="86" t="str">
        <f>results!AK16</f>
        <v>6f557f331d</v>
      </c>
    </row>
    <row r="12" spans="1:254" x14ac:dyDescent="0.2">
      <c r="A12" s="86" t="str">
        <f>results!B22</f>
        <v>Yen-Lu Chow</v>
      </c>
      <c r="B12" s="86" t="str">
        <f>results!A22</f>
        <v>gridComm</v>
      </c>
      <c r="C12" s="87">
        <f>results!C22</f>
        <v>4</v>
      </c>
      <c r="D12" s="87">
        <f>results!D22</f>
        <v>3</v>
      </c>
      <c r="E12" s="87">
        <f>results!E22</f>
        <v>3</v>
      </c>
      <c r="F12" s="87">
        <f>results!F22</f>
        <v>2</v>
      </c>
      <c r="G12" s="87">
        <f>results!G22</f>
        <v>3</v>
      </c>
      <c r="H12" s="87">
        <f>results!H22</f>
        <v>3</v>
      </c>
      <c r="I12" s="87">
        <f>results!I22</f>
        <v>3</v>
      </c>
      <c r="J12" s="87">
        <f>results!J22</f>
        <v>3</v>
      </c>
      <c r="K12" s="87">
        <f>results!K22</f>
        <v>2</v>
      </c>
      <c r="L12" s="87">
        <f>results!L22</f>
        <v>3</v>
      </c>
      <c r="M12" s="87">
        <f>results!M22</f>
        <v>2</v>
      </c>
      <c r="N12" s="87">
        <f>results!N22</f>
        <v>3</v>
      </c>
      <c r="O12" s="87">
        <f>results!O22</f>
        <v>2</v>
      </c>
      <c r="P12" s="87">
        <f>results!P22</f>
        <v>2</v>
      </c>
      <c r="Q12" s="87">
        <f>results!Q22</f>
        <v>3</v>
      </c>
      <c r="R12" s="87">
        <f>results!R22</f>
        <v>3</v>
      </c>
      <c r="S12" s="87">
        <f>results!S22</f>
        <v>2</v>
      </c>
      <c r="T12" s="87">
        <f>results!T22</f>
        <v>4</v>
      </c>
      <c r="U12" s="87">
        <f>results!U22</f>
        <v>3</v>
      </c>
      <c r="V12" s="87">
        <f>results!V22</f>
        <v>3</v>
      </c>
      <c r="W12" s="87">
        <f>results!W22</f>
        <v>2</v>
      </c>
      <c r="X12" s="87">
        <f>results!X22</f>
        <v>2</v>
      </c>
      <c r="Y12" s="20">
        <f t="shared" si="0"/>
        <v>0.89999999999999991</v>
      </c>
      <c r="Z12" s="20">
        <f t="shared" si="1"/>
        <v>1.1000000000000003</v>
      </c>
      <c r="AA12" s="21">
        <f t="shared" si="2"/>
        <v>0.23500000000000001</v>
      </c>
      <c r="AB12" s="21">
        <f t="shared" si="3"/>
        <v>0.56000000000000005</v>
      </c>
      <c r="AC12" s="20">
        <f t="shared" si="4"/>
        <v>2.7949999999999999</v>
      </c>
      <c r="AD12" s="20">
        <f t="shared" si="5"/>
        <v>4</v>
      </c>
      <c r="AE12" s="13">
        <f t="shared" si="6"/>
        <v>2.8</v>
      </c>
      <c r="AF12" s="13">
        <f t="shared" si="7"/>
        <v>5.2</v>
      </c>
      <c r="AG12" s="86" t="str">
        <f>results!AI22</f>
        <v>2018-03-12 11:48:01</v>
      </c>
      <c r="AH12" s="86" t="str">
        <f>results!AJ22</f>
        <v>2018-03-12 11:54:16</v>
      </c>
      <c r="AI12" s="86" t="str">
        <f>results!AK22</f>
        <v>eb86a3e0fe</v>
      </c>
    </row>
    <row r="13" spans="1:254" x14ac:dyDescent="0.2">
      <c r="A13" s="86" t="str">
        <f>results!B7</f>
        <v>Lindsay Cooper</v>
      </c>
      <c r="B13" s="86" t="str">
        <f>results!A7</f>
        <v>Juno Clinic</v>
      </c>
      <c r="C13" s="87">
        <f>results!C7</f>
        <v>3</v>
      </c>
      <c r="D13" s="87">
        <f>results!D7</f>
        <v>3</v>
      </c>
      <c r="E13" s="87">
        <f>results!E7</f>
        <v>3</v>
      </c>
      <c r="F13" s="87">
        <f>results!F7</f>
        <v>3</v>
      </c>
      <c r="G13" s="87">
        <f>results!G7</f>
        <v>3</v>
      </c>
      <c r="H13" s="87">
        <f>results!H7</f>
        <v>3</v>
      </c>
      <c r="I13" s="87">
        <f>results!I7</f>
        <v>3</v>
      </c>
      <c r="J13" s="87">
        <f>results!J7</f>
        <v>3</v>
      </c>
      <c r="K13" s="87">
        <f>results!K7</f>
        <v>3</v>
      </c>
      <c r="L13" s="87">
        <f>results!L7</f>
        <v>3</v>
      </c>
      <c r="M13" s="87">
        <f>results!M7</f>
        <v>3</v>
      </c>
      <c r="N13" s="87">
        <f>results!N7</f>
        <v>3</v>
      </c>
      <c r="O13" s="87">
        <f>results!O7</f>
        <v>3</v>
      </c>
      <c r="P13" s="87">
        <f>results!P7</f>
        <v>3</v>
      </c>
      <c r="Q13" s="87">
        <f>results!Q7</f>
        <v>3</v>
      </c>
      <c r="R13" s="87">
        <f>results!R7</f>
        <v>3</v>
      </c>
      <c r="S13" s="87">
        <f>results!S7</f>
        <v>3</v>
      </c>
      <c r="T13" s="87">
        <f>results!T7</f>
        <v>4</v>
      </c>
      <c r="U13" s="87">
        <f>results!U7</f>
        <v>4</v>
      </c>
      <c r="V13" s="87">
        <f>results!V7</f>
        <v>2</v>
      </c>
      <c r="W13" s="87">
        <f>results!W7</f>
        <v>3</v>
      </c>
      <c r="X13" s="87">
        <f>results!X7</f>
        <v>2</v>
      </c>
      <c r="Y13" s="20">
        <f t="shared" si="0"/>
        <v>0.89999999999999991</v>
      </c>
      <c r="Z13" s="20">
        <f t="shared" si="1"/>
        <v>1.2000000000000002</v>
      </c>
      <c r="AA13" s="21">
        <f t="shared" si="2"/>
        <v>0.30000000000000004</v>
      </c>
      <c r="AB13" s="21">
        <f t="shared" si="3"/>
        <v>0.54000000000000015</v>
      </c>
      <c r="AC13" s="20">
        <f t="shared" si="4"/>
        <v>2.9400000000000004</v>
      </c>
      <c r="AD13" s="20">
        <f t="shared" si="5"/>
        <v>4</v>
      </c>
      <c r="AE13" s="13">
        <f t="shared" si="6"/>
        <v>2.8</v>
      </c>
      <c r="AF13" s="13">
        <f t="shared" si="7"/>
        <v>5.2</v>
      </c>
      <c r="AG13" s="86" t="str">
        <f>results!AI7</f>
        <v>2018-03-16 09:25:55</v>
      </c>
      <c r="AH13" s="86" t="str">
        <f>results!AJ7</f>
        <v>2018-03-16 09:39:55</v>
      </c>
      <c r="AI13" s="86" t="str">
        <f>results!AK7</f>
        <v>e5c234667b</v>
      </c>
    </row>
    <row r="14" spans="1:254" x14ac:dyDescent="0.2">
      <c r="A14" s="86" t="str">
        <f>results!B6</f>
        <v>Madhav Kapadia</v>
      </c>
      <c r="B14" s="86" t="str">
        <f>results!A6</f>
        <v>Limitless</v>
      </c>
      <c r="C14" s="87">
        <f>results!C6</f>
        <v>2</v>
      </c>
      <c r="D14" s="87">
        <f>results!D6</f>
        <v>2</v>
      </c>
      <c r="E14" s="87">
        <f>results!E6</f>
        <v>3</v>
      </c>
      <c r="F14" s="87">
        <f>results!F6</f>
        <v>3</v>
      </c>
      <c r="G14" s="87">
        <f>results!G6</f>
        <v>2</v>
      </c>
      <c r="H14" s="87">
        <f>results!H6</f>
        <v>3</v>
      </c>
      <c r="I14" s="87">
        <f>results!I6</f>
        <v>3</v>
      </c>
      <c r="J14" s="87">
        <f>results!J6</f>
        <v>4</v>
      </c>
      <c r="K14" s="87">
        <f>results!K6</f>
        <v>3</v>
      </c>
      <c r="L14" s="87">
        <f>results!L6</f>
        <v>3</v>
      </c>
      <c r="M14" s="87">
        <f>results!M6</f>
        <v>3</v>
      </c>
      <c r="N14" s="87">
        <f>results!N6</f>
        <v>3</v>
      </c>
      <c r="O14" s="87">
        <f>results!O6</f>
        <v>3</v>
      </c>
      <c r="P14" s="87">
        <f>results!P6</f>
        <v>3</v>
      </c>
      <c r="Q14" s="87">
        <f>results!Q6</f>
        <v>3</v>
      </c>
      <c r="R14" s="87">
        <f>results!R6</f>
        <v>3</v>
      </c>
      <c r="S14" s="87">
        <f>results!S6</f>
        <v>3</v>
      </c>
      <c r="T14" s="87">
        <f>results!T6</f>
        <v>3</v>
      </c>
      <c r="U14" s="87">
        <f>results!U6</f>
        <v>3</v>
      </c>
      <c r="V14" s="87">
        <f>results!V6</f>
        <v>2</v>
      </c>
      <c r="W14" s="87">
        <f>results!W6</f>
        <v>2</v>
      </c>
      <c r="X14" s="87">
        <f>results!X6</f>
        <v>2</v>
      </c>
      <c r="Y14" s="20">
        <f t="shared" si="0"/>
        <v>0.69</v>
      </c>
      <c r="Z14" s="20">
        <f t="shared" si="1"/>
        <v>1.2400000000000002</v>
      </c>
      <c r="AA14" s="21">
        <f t="shared" si="2"/>
        <v>0.30000000000000004</v>
      </c>
      <c r="AB14" s="21">
        <f t="shared" si="3"/>
        <v>0.45999999999999996</v>
      </c>
      <c r="AC14" s="20">
        <f t="shared" si="4"/>
        <v>2.6900000000000004</v>
      </c>
      <c r="AD14" s="20">
        <f t="shared" si="5"/>
        <v>4</v>
      </c>
      <c r="AE14" s="13">
        <f t="shared" si="6"/>
        <v>2.8</v>
      </c>
      <c r="AF14" s="13">
        <f t="shared" si="7"/>
        <v>5.2</v>
      </c>
      <c r="AG14" s="86" t="str">
        <f>results!AI6</f>
        <v>2018-03-20 04:48:59</v>
      </c>
      <c r="AH14" s="86" t="str">
        <f>results!AJ6</f>
        <v>2018-03-20 08:43:15</v>
      </c>
      <c r="AI14" s="86" t="str">
        <f>results!AK6</f>
        <v>34ada18d4b</v>
      </c>
    </row>
    <row r="15" spans="1:254" x14ac:dyDescent="0.2">
      <c r="A15" s="86" t="str">
        <f>results!B19</f>
        <v>Yen-Lu Chow</v>
      </c>
      <c r="B15" s="86" t="str">
        <f>results!A19</f>
        <v>PHI</v>
      </c>
      <c r="C15" s="87">
        <f>results!C19</f>
        <v>4</v>
      </c>
      <c r="D15" s="87">
        <f>results!D19</f>
        <v>3</v>
      </c>
      <c r="E15" s="87">
        <f>results!E19</f>
        <v>4</v>
      </c>
      <c r="F15" s="87">
        <f>results!F19</f>
        <v>4</v>
      </c>
      <c r="G15" s="87">
        <f>results!G19</f>
        <v>3</v>
      </c>
      <c r="H15" s="87">
        <f>results!H19</f>
        <v>4</v>
      </c>
      <c r="I15" s="87">
        <f>results!I19</f>
        <v>3</v>
      </c>
      <c r="J15" s="87">
        <f>results!J19</f>
        <v>3</v>
      </c>
      <c r="K15" s="87">
        <f>results!K19</f>
        <v>3</v>
      </c>
      <c r="L15" s="87">
        <f>results!L19</f>
        <v>4</v>
      </c>
      <c r="M15" s="87">
        <f>results!M19</f>
        <v>3</v>
      </c>
      <c r="N15" s="87">
        <f>results!N19</f>
        <v>3</v>
      </c>
      <c r="O15" s="87">
        <f>results!O19</f>
        <v>4</v>
      </c>
      <c r="P15" s="87">
        <f>results!P19</f>
        <v>4</v>
      </c>
      <c r="Q15" s="87">
        <f>results!Q19</f>
        <v>4</v>
      </c>
      <c r="R15" s="87">
        <f>results!R19</f>
        <v>3</v>
      </c>
      <c r="S15" s="87">
        <f>results!S19</f>
        <v>3</v>
      </c>
      <c r="T15" s="87">
        <f>results!T19</f>
        <v>4</v>
      </c>
      <c r="U15" s="87">
        <f>results!U19</f>
        <v>3</v>
      </c>
      <c r="V15" s="87">
        <f>results!V19</f>
        <v>3</v>
      </c>
      <c r="W15" s="87">
        <f>results!W19</f>
        <v>3</v>
      </c>
      <c r="X15" s="87">
        <f>results!X19</f>
        <v>3</v>
      </c>
      <c r="Y15" s="20">
        <f t="shared" si="0"/>
        <v>1.0349999999999999</v>
      </c>
      <c r="Z15" s="20">
        <f t="shared" si="1"/>
        <v>1.2800000000000002</v>
      </c>
      <c r="AA15" s="21">
        <f t="shared" si="2"/>
        <v>0.36000000000000004</v>
      </c>
      <c r="AB15" s="21">
        <f t="shared" si="3"/>
        <v>0.64</v>
      </c>
      <c r="AC15" s="20">
        <f t="shared" si="4"/>
        <v>3.3150000000000004</v>
      </c>
      <c r="AD15" s="20">
        <f t="shared" si="5"/>
        <v>5.5</v>
      </c>
      <c r="AE15" s="13">
        <f t="shared" si="6"/>
        <v>3.8499999999999996</v>
      </c>
      <c r="AF15" s="13">
        <f t="shared" si="7"/>
        <v>7.15</v>
      </c>
      <c r="AG15" s="86" t="str">
        <f>results!AI19</f>
        <v>2018-03-08 09:22:42</v>
      </c>
      <c r="AH15" s="86" t="str">
        <f>results!AJ19</f>
        <v>2018-03-08 09:27:39</v>
      </c>
      <c r="AI15" s="86" t="str">
        <f>results!AK19</f>
        <v>eb86a3e0fe</v>
      </c>
    </row>
    <row r="16" spans="1:254" x14ac:dyDescent="0.2">
      <c r="A16" s="86" t="str">
        <f>results!B9</f>
        <v>Lindsay Cooper</v>
      </c>
      <c r="B16" s="86" t="str">
        <f>results!A9</f>
        <v>Popular Chips</v>
      </c>
      <c r="C16" s="87">
        <f>results!C9</f>
        <v>2</v>
      </c>
      <c r="D16" s="87">
        <f>results!D9</f>
        <v>3</v>
      </c>
      <c r="E16" s="87">
        <f>results!E9</f>
        <v>3</v>
      </c>
      <c r="F16" s="87">
        <f>results!F9</f>
        <v>3</v>
      </c>
      <c r="G16" s="87">
        <f>results!G9</f>
        <v>3</v>
      </c>
      <c r="H16" s="87">
        <f>results!H9</f>
        <v>3</v>
      </c>
      <c r="I16" s="87">
        <f>results!I9</f>
        <v>3</v>
      </c>
      <c r="J16" s="87">
        <f>results!J9</f>
        <v>3</v>
      </c>
      <c r="K16" s="87">
        <f>results!K9</f>
        <v>2</v>
      </c>
      <c r="L16" s="87">
        <f>results!L9</f>
        <v>3</v>
      </c>
      <c r="M16" s="87">
        <f>results!M9</f>
        <v>3</v>
      </c>
      <c r="N16" s="87">
        <f>results!N9</f>
        <v>3</v>
      </c>
      <c r="O16" s="87">
        <f>results!O9</f>
        <v>3</v>
      </c>
      <c r="P16" s="87">
        <f>results!P9</f>
        <v>3</v>
      </c>
      <c r="Q16" s="87">
        <f>results!Q9</f>
        <v>3</v>
      </c>
      <c r="R16" s="87">
        <f>results!R9</f>
        <v>3</v>
      </c>
      <c r="S16" s="87">
        <f>results!S9</f>
        <v>3</v>
      </c>
      <c r="T16" s="87">
        <f>results!T9</f>
        <v>3</v>
      </c>
      <c r="U16" s="87">
        <f>results!U9</f>
        <v>4</v>
      </c>
      <c r="V16" s="87">
        <f>results!V9</f>
        <v>2</v>
      </c>
      <c r="W16" s="87">
        <f>results!W9</f>
        <v>3</v>
      </c>
      <c r="X16" s="87">
        <f>results!X9</f>
        <v>2</v>
      </c>
      <c r="Y16" s="20">
        <f t="shared" si="0"/>
        <v>0.85499999999999987</v>
      </c>
      <c r="Z16" s="20">
        <f t="shared" si="1"/>
        <v>1.1400000000000003</v>
      </c>
      <c r="AA16" s="21">
        <f t="shared" si="2"/>
        <v>0.30000000000000004</v>
      </c>
      <c r="AB16" s="21">
        <f t="shared" si="3"/>
        <v>0.5</v>
      </c>
      <c r="AC16" s="20">
        <f t="shared" si="4"/>
        <v>2.7949999999999999</v>
      </c>
      <c r="AD16" s="20">
        <f t="shared" si="5"/>
        <v>4</v>
      </c>
      <c r="AE16" s="13">
        <f t="shared" si="6"/>
        <v>2.8</v>
      </c>
      <c r="AF16" s="13">
        <f t="shared" si="7"/>
        <v>5.2</v>
      </c>
      <c r="AG16" s="86" t="str">
        <f>results!AI9</f>
        <v>2018-03-14 08:53:24</v>
      </c>
      <c r="AH16" s="86" t="str">
        <f>results!AJ9</f>
        <v>2018-03-14 09:05:25</v>
      </c>
      <c r="AI16" s="86" t="str">
        <f>results!AK9</f>
        <v>e5c234667b</v>
      </c>
    </row>
    <row r="17" spans="1:35" x14ac:dyDescent="0.2">
      <c r="A17" s="86" t="str">
        <f>results!B10</f>
        <v>Lindsay Cooper</v>
      </c>
      <c r="B17" s="86" t="str">
        <f>results!A10</f>
        <v>repup.co</v>
      </c>
      <c r="C17" s="87">
        <f>results!C10</f>
        <v>3</v>
      </c>
      <c r="D17" s="87">
        <f>results!D10</f>
        <v>3</v>
      </c>
      <c r="E17" s="87">
        <f>results!E10</f>
        <v>3</v>
      </c>
      <c r="F17" s="87">
        <f>results!F10</f>
        <v>3</v>
      </c>
      <c r="G17" s="87">
        <f>results!G10</f>
        <v>3</v>
      </c>
      <c r="H17" s="87">
        <f>results!H10</f>
        <v>3</v>
      </c>
      <c r="I17" s="87">
        <f>results!I10</f>
        <v>3</v>
      </c>
      <c r="J17" s="87">
        <f>results!J10</f>
        <v>3</v>
      </c>
      <c r="K17" s="87">
        <f>results!K10</f>
        <v>2</v>
      </c>
      <c r="L17" s="87">
        <f>results!L10</f>
        <v>2</v>
      </c>
      <c r="M17" s="87">
        <f>results!M10</f>
        <v>2</v>
      </c>
      <c r="N17" s="87">
        <f>results!N10</f>
        <v>3</v>
      </c>
      <c r="O17" s="87">
        <f>results!O10</f>
        <v>4</v>
      </c>
      <c r="P17" s="87">
        <f>results!P10</f>
        <v>4</v>
      </c>
      <c r="Q17" s="87">
        <f>results!Q10</f>
        <v>4</v>
      </c>
      <c r="R17" s="87">
        <f>results!R10</f>
        <v>3</v>
      </c>
      <c r="S17" s="87">
        <f>results!S10</f>
        <v>3</v>
      </c>
      <c r="T17" s="87">
        <f>results!T10</f>
        <v>4</v>
      </c>
      <c r="U17" s="87">
        <f>results!U10</f>
        <v>4</v>
      </c>
      <c r="V17" s="87">
        <f>results!V10</f>
        <v>2</v>
      </c>
      <c r="W17" s="87">
        <f>results!W10</f>
        <v>3</v>
      </c>
      <c r="X17" s="87">
        <f>results!X10</f>
        <v>2</v>
      </c>
      <c r="Y17" s="20">
        <f t="shared" si="0"/>
        <v>0.89999999999999991</v>
      </c>
      <c r="Z17" s="20">
        <f t="shared" si="1"/>
        <v>1.0600000000000003</v>
      </c>
      <c r="AA17" s="21">
        <f t="shared" si="2"/>
        <v>0.36000000000000004</v>
      </c>
      <c r="AB17" s="21">
        <f t="shared" si="3"/>
        <v>0.54000000000000015</v>
      </c>
      <c r="AC17" s="20">
        <f t="shared" si="4"/>
        <v>2.8600000000000003</v>
      </c>
      <c r="AD17" s="20">
        <f t="shared" si="5"/>
        <v>4</v>
      </c>
      <c r="AE17" s="13">
        <f t="shared" si="6"/>
        <v>2.8</v>
      </c>
      <c r="AF17" s="13">
        <f t="shared" si="7"/>
        <v>5.2</v>
      </c>
      <c r="AG17" s="86" t="str">
        <f>results!AI10</f>
        <v>2018-03-13 08:52:38</v>
      </c>
      <c r="AH17" s="86" t="str">
        <f>results!AJ10</f>
        <v>2018-03-13 09:04:41</v>
      </c>
      <c r="AI17" s="86" t="str">
        <f>results!AK10</f>
        <v>e5c234667b</v>
      </c>
    </row>
    <row r="18" spans="1:35" x14ac:dyDescent="0.2">
      <c r="A18" s="86" t="str">
        <f>results!B13</f>
        <v>Steve Davies</v>
      </c>
      <c r="B18" s="86" t="str">
        <f>results!A13</f>
        <v>Singapore E-Business Pte Ltd</v>
      </c>
      <c r="C18" s="87">
        <f>results!C13</f>
        <v>4</v>
      </c>
      <c r="D18" s="87">
        <f>results!D13</f>
        <v>4</v>
      </c>
      <c r="E18" s="87">
        <f>results!E13</f>
        <v>4</v>
      </c>
      <c r="F18" s="87">
        <f>results!F13</f>
        <v>4</v>
      </c>
      <c r="G18" s="87">
        <f>results!G13</f>
        <v>4</v>
      </c>
      <c r="H18" s="87">
        <f>results!H13</f>
        <v>4</v>
      </c>
      <c r="I18" s="87">
        <f>results!I13</f>
        <v>4</v>
      </c>
      <c r="J18" s="87">
        <f>results!J13</f>
        <v>4</v>
      </c>
      <c r="K18" s="87">
        <f>results!K13</f>
        <v>2</v>
      </c>
      <c r="L18" s="87">
        <f>results!L13</f>
        <v>4</v>
      </c>
      <c r="M18" s="87">
        <f>results!M13</f>
        <v>4</v>
      </c>
      <c r="N18" s="87">
        <f>results!N13</f>
        <v>4</v>
      </c>
      <c r="O18" s="87">
        <f>results!O13</f>
        <v>4</v>
      </c>
      <c r="P18" s="87">
        <f>results!P13</f>
        <v>3</v>
      </c>
      <c r="Q18" s="87">
        <f>results!Q13</f>
        <v>4</v>
      </c>
      <c r="R18" s="87">
        <f>results!R13</f>
        <v>2</v>
      </c>
      <c r="S18" s="87">
        <f>results!S13</f>
        <v>4</v>
      </c>
      <c r="T18" s="87">
        <f>results!T13</f>
        <v>4</v>
      </c>
      <c r="U18" s="87">
        <f>results!U13</f>
        <v>4</v>
      </c>
      <c r="V18" s="87">
        <f>results!V13</f>
        <v>3</v>
      </c>
      <c r="W18" s="87">
        <f>results!W13</f>
        <v>4</v>
      </c>
      <c r="X18" s="87">
        <f>results!X13</f>
        <v>3</v>
      </c>
      <c r="Y18" s="20">
        <f t="shared" si="0"/>
        <v>1.2</v>
      </c>
      <c r="Z18" s="20">
        <f t="shared" si="1"/>
        <v>1.4800000000000002</v>
      </c>
      <c r="AA18" s="21">
        <f t="shared" si="2"/>
        <v>0.33</v>
      </c>
      <c r="AB18" s="21">
        <f t="shared" si="3"/>
        <v>0.68</v>
      </c>
      <c r="AC18" s="20">
        <f t="shared" si="4"/>
        <v>3.6900000000000004</v>
      </c>
      <c r="AD18" s="20">
        <f t="shared" si="5"/>
        <v>5.5</v>
      </c>
      <c r="AE18" s="13">
        <f t="shared" si="6"/>
        <v>3.8499999999999996</v>
      </c>
      <c r="AF18" s="13">
        <f t="shared" si="7"/>
        <v>7.15</v>
      </c>
      <c r="AG18" s="86" t="str">
        <f>results!AI13</f>
        <v>2018-03-09 07:00:11</v>
      </c>
      <c r="AH18" s="86" t="str">
        <f>results!AJ13</f>
        <v>2018-03-09 07:31:07</v>
      </c>
      <c r="AI18" s="86" t="str">
        <f>results!AK13</f>
        <v>68706ec7eb</v>
      </c>
    </row>
    <row r="19" spans="1:35" x14ac:dyDescent="0.2">
      <c r="A19" s="86" t="str">
        <f>results!B4</f>
        <v>Madhav Kapadia</v>
      </c>
      <c r="B19" s="86" t="str">
        <f>results!A4</f>
        <v>Superfan</v>
      </c>
      <c r="C19" s="87">
        <f>results!C4</f>
        <v>4</v>
      </c>
      <c r="D19" s="87">
        <f>results!D4</f>
        <v>4</v>
      </c>
      <c r="E19" s="87">
        <f>results!E4</f>
        <v>3</v>
      </c>
      <c r="F19" s="87">
        <f>results!F4</f>
        <v>3</v>
      </c>
      <c r="G19" s="87">
        <f>results!G4</f>
        <v>4</v>
      </c>
      <c r="H19" s="87">
        <f>results!H4</f>
        <v>4</v>
      </c>
      <c r="I19" s="87">
        <f>results!I4</f>
        <v>4</v>
      </c>
      <c r="J19" s="87">
        <f>results!J4</f>
        <v>3</v>
      </c>
      <c r="K19" s="87">
        <f>results!K4</f>
        <v>3</v>
      </c>
      <c r="L19" s="87">
        <f>results!L4</f>
        <v>3</v>
      </c>
      <c r="M19" s="87">
        <f>results!M4</f>
        <v>3</v>
      </c>
      <c r="N19" s="87">
        <f>results!N4</f>
        <v>4</v>
      </c>
      <c r="O19" s="87">
        <f>results!O4</f>
        <v>3</v>
      </c>
      <c r="P19" s="87">
        <f>results!P4</f>
        <v>3</v>
      </c>
      <c r="Q19" s="87">
        <f>results!Q4</f>
        <v>3</v>
      </c>
      <c r="R19" s="87">
        <f>results!R4</f>
        <v>3</v>
      </c>
      <c r="S19" s="87">
        <f>results!S4</f>
        <v>4</v>
      </c>
      <c r="T19" s="87">
        <f>results!T4</f>
        <v>4</v>
      </c>
      <c r="U19" s="87">
        <f>results!U4</f>
        <v>4</v>
      </c>
      <c r="V19" s="87">
        <f>results!V4</f>
        <v>3</v>
      </c>
      <c r="W19" s="87">
        <f>results!W4</f>
        <v>4</v>
      </c>
      <c r="X19" s="87">
        <f>results!X4</f>
        <v>4</v>
      </c>
      <c r="Y19" s="20">
        <f t="shared" si="0"/>
        <v>1.1100000000000001</v>
      </c>
      <c r="Z19" s="20">
        <f t="shared" si="1"/>
        <v>1.42</v>
      </c>
      <c r="AA19" s="21">
        <f t="shared" si="2"/>
        <v>0.32000000000000006</v>
      </c>
      <c r="AB19" s="21">
        <f t="shared" si="3"/>
        <v>0.7400000000000001</v>
      </c>
      <c r="AC19" s="20">
        <f t="shared" si="4"/>
        <v>3.5900000000000007</v>
      </c>
      <c r="AD19" s="20">
        <f t="shared" si="5"/>
        <v>5.5</v>
      </c>
      <c r="AE19" s="13">
        <f t="shared" si="6"/>
        <v>3.8499999999999996</v>
      </c>
      <c r="AF19" s="13">
        <f t="shared" si="7"/>
        <v>7.15</v>
      </c>
      <c r="AG19" s="86" t="str">
        <f>results!AI4</f>
        <v>2018-03-19 09:14:52</v>
      </c>
      <c r="AH19" s="86" t="str">
        <f>results!AJ4</f>
        <v>2018-03-19 09:46:31</v>
      </c>
      <c r="AI19" s="86" t="str">
        <f>results!AK4</f>
        <v>34ada18d4b</v>
      </c>
    </row>
    <row r="20" spans="1:35" x14ac:dyDescent="0.2">
      <c r="A20" s="86" t="str">
        <f>results!B8</f>
        <v>Lindsay Cooper</v>
      </c>
      <c r="B20" s="86" t="str">
        <f>results!A8</f>
        <v>University Living Accommodation Pvt Ltd</v>
      </c>
      <c r="C20" s="87">
        <f>results!C8</f>
        <v>3</v>
      </c>
      <c r="D20" s="87">
        <f>results!D8</f>
        <v>3</v>
      </c>
      <c r="E20" s="87">
        <f>results!E8</f>
        <v>3</v>
      </c>
      <c r="F20" s="87">
        <f>results!F8</f>
        <v>3</v>
      </c>
      <c r="G20" s="87">
        <f>results!G8</f>
        <v>3</v>
      </c>
      <c r="H20" s="87">
        <f>results!H8</f>
        <v>3</v>
      </c>
      <c r="I20" s="87">
        <f>results!I8</f>
        <v>3</v>
      </c>
      <c r="J20" s="87">
        <f>results!J8</f>
        <v>2</v>
      </c>
      <c r="K20" s="87">
        <f>results!K8</f>
        <v>2</v>
      </c>
      <c r="L20" s="87">
        <f>results!L8</f>
        <v>3</v>
      </c>
      <c r="M20" s="87">
        <f>results!M8</f>
        <v>3</v>
      </c>
      <c r="N20" s="87">
        <f>results!N8</f>
        <v>3</v>
      </c>
      <c r="O20" s="87">
        <f>results!O8</f>
        <v>3</v>
      </c>
      <c r="P20" s="87">
        <f>results!P8</f>
        <v>3</v>
      </c>
      <c r="Q20" s="87">
        <f>results!Q8</f>
        <v>3</v>
      </c>
      <c r="R20" s="87">
        <f>results!R8</f>
        <v>2</v>
      </c>
      <c r="S20" s="87">
        <f>results!S8</f>
        <v>3</v>
      </c>
      <c r="T20" s="87">
        <f>results!T8</f>
        <v>2</v>
      </c>
      <c r="U20" s="87">
        <f>results!U8</f>
        <v>3</v>
      </c>
      <c r="V20" s="87">
        <f>results!V8</f>
        <v>3</v>
      </c>
      <c r="W20" s="87">
        <f>results!W8</f>
        <v>2</v>
      </c>
      <c r="X20" s="87">
        <f>results!X8</f>
        <v>3</v>
      </c>
      <c r="Y20" s="20">
        <f t="shared" si="0"/>
        <v>0.89999999999999991</v>
      </c>
      <c r="Z20" s="20">
        <f t="shared" si="1"/>
        <v>1.1000000000000001</v>
      </c>
      <c r="AA20" s="21">
        <f t="shared" si="2"/>
        <v>0.27999999999999997</v>
      </c>
      <c r="AB20" s="21">
        <f t="shared" si="3"/>
        <v>0.54</v>
      </c>
      <c r="AC20" s="20">
        <f t="shared" si="4"/>
        <v>2.82</v>
      </c>
      <c r="AD20" s="20">
        <f t="shared" si="5"/>
        <v>4</v>
      </c>
      <c r="AE20" s="13">
        <f t="shared" si="6"/>
        <v>2.8</v>
      </c>
      <c r="AF20" s="13">
        <f t="shared" si="7"/>
        <v>5.2</v>
      </c>
      <c r="AG20" s="86" t="str">
        <f>results!AI8</f>
        <v>2018-03-15 08:55:21</v>
      </c>
      <c r="AH20" s="86" t="str">
        <f>results!AJ8</f>
        <v>2018-03-15 09:03:17</v>
      </c>
      <c r="AI20" s="86" t="str">
        <f>results!AK8</f>
        <v>e5c234667b</v>
      </c>
    </row>
    <row r="21" spans="1:35" x14ac:dyDescent="0.2">
      <c r="A21" s="86"/>
      <c r="B21" s="86"/>
    </row>
    <row r="22" spans="1:35" x14ac:dyDescent="0.2">
      <c r="A22" s="86"/>
      <c r="B22" s="86"/>
    </row>
    <row r="23" spans="1:35" x14ac:dyDescent="0.2">
      <c r="A23" s="86"/>
      <c r="B23" s="86"/>
    </row>
    <row r="24" spans="1:35" x14ac:dyDescent="0.2">
      <c r="A24" s="86"/>
      <c r="B24" s="86"/>
    </row>
    <row r="25" spans="1:35" x14ac:dyDescent="0.2">
      <c r="A25" s="86"/>
      <c r="B25" s="86"/>
    </row>
    <row r="26" spans="1:35" x14ac:dyDescent="0.2">
      <c r="A26" s="86"/>
      <c r="B26" s="86"/>
    </row>
    <row r="27" spans="1:35" x14ac:dyDescent="0.2">
      <c r="A27" s="86"/>
      <c r="B27" s="86"/>
    </row>
    <row r="28" spans="1:35" x14ac:dyDescent="0.2">
      <c r="A28" s="86"/>
      <c r="B28" s="86"/>
    </row>
    <row r="29" spans="1:35" x14ac:dyDescent="0.2">
      <c r="A29" s="86"/>
      <c r="B29" s="86"/>
    </row>
    <row r="30" spans="1:35" x14ac:dyDescent="0.2">
      <c r="A30" s="86"/>
      <c r="B30" s="86"/>
    </row>
    <row r="31" spans="1:35" x14ac:dyDescent="0.2">
      <c r="A31" s="86"/>
      <c r="B31" s="86"/>
    </row>
    <row r="32" spans="1:35" x14ac:dyDescent="0.2">
      <c r="A32" s="86"/>
      <c r="B32" s="86"/>
    </row>
    <row r="33" spans="1:2" x14ac:dyDescent="0.2">
      <c r="A33" s="86"/>
      <c r="B33" s="86"/>
    </row>
    <row r="34" spans="1:2" x14ac:dyDescent="0.2">
      <c r="A34" s="86"/>
      <c r="B34" s="86"/>
    </row>
    <row r="35" spans="1:2" x14ac:dyDescent="0.2">
      <c r="A35" s="86"/>
      <c r="B35" s="86"/>
    </row>
    <row r="36" spans="1:2" x14ac:dyDescent="0.2">
      <c r="A36" s="86"/>
      <c r="B36" s="86"/>
    </row>
    <row r="37" spans="1:2" x14ac:dyDescent="0.2">
      <c r="A37" s="86"/>
      <c r="B37" s="86"/>
    </row>
    <row r="38" spans="1:2" x14ac:dyDescent="0.2">
      <c r="A38" s="86"/>
      <c r="B38" s="86"/>
    </row>
    <row r="39" spans="1:2" x14ac:dyDescent="0.2">
      <c r="A39" s="86"/>
      <c r="B39" s="86"/>
    </row>
    <row r="40" spans="1:2" x14ac:dyDescent="0.2">
      <c r="A40" s="86"/>
      <c r="B40" s="86"/>
    </row>
    <row r="41" spans="1:2" x14ac:dyDescent="0.2">
      <c r="A41" s="86"/>
      <c r="B41" s="86"/>
    </row>
    <row r="42" spans="1:2" x14ac:dyDescent="0.2">
      <c r="A42" s="86"/>
      <c r="B42" s="86"/>
    </row>
    <row r="43" spans="1:2" x14ac:dyDescent="0.2">
      <c r="A43" s="86"/>
      <c r="B43" s="86"/>
    </row>
    <row r="44" spans="1:2" x14ac:dyDescent="0.2">
      <c r="A44" s="86"/>
      <c r="B44" s="86"/>
    </row>
    <row r="45" spans="1:2" x14ac:dyDescent="0.2">
      <c r="A45" s="86"/>
      <c r="B45" s="86"/>
    </row>
    <row r="46" spans="1:2" x14ac:dyDescent="0.2">
      <c r="A46" s="86"/>
      <c r="B46" s="86"/>
    </row>
    <row r="47" spans="1:2" x14ac:dyDescent="0.2">
      <c r="A47" s="86"/>
      <c r="B47" s="86"/>
    </row>
    <row r="48" spans="1:2" x14ac:dyDescent="0.2">
      <c r="A48" s="86"/>
      <c r="B48" s="86"/>
    </row>
    <row r="49" spans="1:2" x14ac:dyDescent="0.2">
      <c r="A49" s="86"/>
      <c r="B49" s="86"/>
    </row>
    <row r="50" spans="1:2" x14ac:dyDescent="0.2">
      <c r="A50" s="86"/>
      <c r="B50" s="86"/>
    </row>
    <row r="51" spans="1:2" x14ac:dyDescent="0.2">
      <c r="A51" s="86"/>
      <c r="B51" s="86"/>
    </row>
    <row r="52" spans="1:2" x14ac:dyDescent="0.2">
      <c r="A52" s="86"/>
      <c r="B52" s="86"/>
    </row>
    <row r="53" spans="1:2" x14ac:dyDescent="0.2">
      <c r="A53" s="86"/>
      <c r="B53" s="86"/>
    </row>
    <row r="54" spans="1:2" x14ac:dyDescent="0.2">
      <c r="A54" s="86"/>
      <c r="B54" s="86"/>
    </row>
    <row r="55" spans="1:2" x14ac:dyDescent="0.2">
      <c r="A55" s="86"/>
      <c r="B55" s="86"/>
    </row>
    <row r="56" spans="1:2" x14ac:dyDescent="0.2">
      <c r="A56" s="86"/>
      <c r="B56" s="86"/>
    </row>
    <row r="57" spans="1:2" x14ac:dyDescent="0.2">
      <c r="A57" s="86"/>
      <c r="B57" s="86"/>
    </row>
    <row r="58" spans="1:2" x14ac:dyDescent="0.2">
      <c r="A58" s="86"/>
      <c r="B58" s="86"/>
    </row>
    <row r="59" spans="1:2" x14ac:dyDescent="0.2">
      <c r="A59" s="86"/>
      <c r="B59" s="86"/>
    </row>
    <row r="60" spans="1:2" x14ac:dyDescent="0.2">
      <c r="A60" s="86"/>
      <c r="B60" s="86"/>
    </row>
    <row r="61" spans="1:2" x14ac:dyDescent="0.2">
      <c r="A61" s="86"/>
      <c r="B61" s="86"/>
    </row>
    <row r="62" spans="1:2" x14ac:dyDescent="0.2">
      <c r="A62" s="86"/>
      <c r="B62" s="86"/>
    </row>
    <row r="63" spans="1:2" x14ac:dyDescent="0.2">
      <c r="A63" s="86"/>
      <c r="B63" s="86"/>
    </row>
    <row r="64" spans="1:2" x14ac:dyDescent="0.2">
      <c r="A64" s="86"/>
      <c r="B64" s="86"/>
    </row>
    <row r="65" spans="1:2" x14ac:dyDescent="0.2">
      <c r="A65" s="86"/>
      <c r="B65" s="86"/>
    </row>
    <row r="66" spans="1:2" x14ac:dyDescent="0.2">
      <c r="A66" s="86"/>
      <c r="B66" s="86"/>
    </row>
    <row r="67" spans="1:2" x14ac:dyDescent="0.2">
      <c r="A67" s="86"/>
      <c r="B67" s="86"/>
    </row>
    <row r="68" spans="1:2" x14ac:dyDescent="0.2">
      <c r="A68" s="86"/>
      <c r="B68" s="86"/>
    </row>
    <row r="69" spans="1:2" x14ac:dyDescent="0.2">
      <c r="A69" s="86"/>
      <c r="B69" s="86"/>
    </row>
    <row r="70" spans="1:2" x14ac:dyDescent="0.2">
      <c r="A70" s="86"/>
      <c r="B70" s="86"/>
    </row>
    <row r="71" spans="1:2" x14ac:dyDescent="0.2">
      <c r="A71" s="86"/>
      <c r="B71" s="86"/>
    </row>
    <row r="72" spans="1:2" x14ac:dyDescent="0.2">
      <c r="A72" s="86"/>
      <c r="B72" s="86"/>
    </row>
    <row r="73" spans="1:2" x14ac:dyDescent="0.2">
      <c r="A73" s="86"/>
      <c r="B73" s="86"/>
    </row>
    <row r="74" spans="1:2" x14ac:dyDescent="0.2">
      <c r="A74" s="86"/>
      <c r="B74" s="86"/>
    </row>
    <row r="75" spans="1:2" x14ac:dyDescent="0.2">
      <c r="A75" s="86"/>
      <c r="B75" s="86"/>
    </row>
    <row r="76" spans="1:2" x14ac:dyDescent="0.2">
      <c r="A76" s="86"/>
      <c r="B76" s="86"/>
    </row>
    <row r="77" spans="1:2" x14ac:dyDescent="0.2">
      <c r="A77" s="86"/>
      <c r="B77" s="86"/>
    </row>
  </sheetData>
  <sortState ref="A6:IT20">
    <sortCondition ref="B6:B20"/>
  </sortState>
  <mergeCells count="4">
    <mergeCell ref="C1:G1"/>
    <mergeCell ref="H1:N1"/>
    <mergeCell ref="O1:S1"/>
    <mergeCell ref="T1:X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Q25"/>
  <sheetViews>
    <sheetView zoomScale="85" zoomScaleNormal="85" workbookViewId="0">
      <pane xSplit="2" ySplit="1" topLeftCell="C2" activePane="bottomRight" state="frozen"/>
      <selection pane="topRight" activeCell="C1" sqref="C1"/>
      <selection pane="bottomLeft" activeCell="A2" sqref="A2"/>
      <selection pane="bottomRight" activeCell="D7" sqref="D7"/>
    </sheetView>
  </sheetViews>
  <sheetFormatPr baseColWidth="10" defaultColWidth="8.83203125" defaultRowHeight="15" x14ac:dyDescent="0.2"/>
  <cols>
    <col min="2" max="2" width="32.6640625" style="27" customWidth="1"/>
    <col min="3" max="3" width="10.83203125" style="1" bestFit="1" customWidth="1"/>
    <col min="4" max="5" width="9.6640625" style="1" customWidth="1"/>
    <col min="6" max="6" width="12.1640625" style="1" customWidth="1"/>
    <col min="7" max="7" width="9.6640625" style="1" customWidth="1"/>
    <col min="8" max="9" width="8.83203125" style="1" customWidth="1"/>
    <col min="10" max="10" width="7.6640625" style="1" customWidth="1"/>
    <col min="11" max="14" width="8.83203125" style="1" customWidth="1"/>
    <col min="15" max="15" width="12.1640625" style="1" customWidth="1"/>
    <col min="16" max="16" width="19" style="1" customWidth="1"/>
    <col min="17" max="17" width="37.33203125" style="1" customWidth="1"/>
    <col min="18" max="225" width="8.83203125" style="1" customWidth="1"/>
  </cols>
  <sheetData>
    <row r="1" spans="1:225" s="45" customFormat="1" ht="42" customHeight="1" thickBot="1" x14ac:dyDescent="0.25">
      <c r="A1" s="42" t="s">
        <v>83</v>
      </c>
      <c r="B1" s="43"/>
      <c r="C1" s="44" t="s">
        <v>66</v>
      </c>
      <c r="D1" s="44" t="s">
        <v>67</v>
      </c>
      <c r="E1" s="44" t="s">
        <v>68</v>
      </c>
      <c r="F1" s="44" t="s">
        <v>72</v>
      </c>
      <c r="G1" s="44" t="s">
        <v>71</v>
      </c>
      <c r="H1" s="44" t="s">
        <v>69</v>
      </c>
      <c r="I1" s="44" t="s">
        <v>70</v>
      </c>
      <c r="J1" s="44" t="s">
        <v>58</v>
      </c>
      <c r="K1" s="44" t="s">
        <v>59</v>
      </c>
      <c r="L1" s="44" t="s">
        <v>61</v>
      </c>
      <c r="M1" s="44" t="s">
        <v>60</v>
      </c>
      <c r="N1" s="44" t="s">
        <v>62</v>
      </c>
      <c r="O1" s="44" t="s">
        <v>75</v>
      </c>
      <c r="P1" s="44" t="s">
        <v>76</v>
      </c>
      <c r="R1" s="27" t="s">
        <v>84</v>
      </c>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row>
    <row r="2" spans="1:225" ht="30.75" customHeight="1" x14ac:dyDescent="0.2">
      <c r="A2" s="46">
        <f>C2-D2</f>
        <v>-0.64000000000000012</v>
      </c>
      <c r="B2" s="86" t="s">
        <v>108</v>
      </c>
      <c r="C2" s="32">
        <f>'elimination from bottom'!AC6</f>
        <v>2.27</v>
      </c>
      <c r="D2" s="33">
        <f>'elimination from top'!AC6</f>
        <v>2.91</v>
      </c>
      <c r="E2" s="39">
        <f>(C2+D2)/2</f>
        <v>2.59</v>
      </c>
      <c r="F2" s="33">
        <f>('elimination from top'!AE6+'elimination from bottom'!AE6)/2</f>
        <v>2.0999999999999996</v>
      </c>
      <c r="G2" s="33">
        <f>('elimination from top'!AF6+'elimination from bottom'!AF6)/2</f>
        <v>3.9000000000000004</v>
      </c>
      <c r="H2" s="28">
        <f>MAX('elimination from bottom'!AF6,'elimination from top'!AF6)</f>
        <v>5.2</v>
      </c>
      <c r="I2" s="30"/>
      <c r="J2" s="29">
        <f>('elimination from top'!Y6+'elimination from bottom'!Y6)/2</f>
        <v>0.70499999999999985</v>
      </c>
      <c r="K2" s="29">
        <f>('elimination from top'!Z6+'elimination from bottom'!Z6)/2</f>
        <v>1.1400000000000001</v>
      </c>
      <c r="L2" s="29">
        <f>('elimination from top'!AA6+'elimination from bottom'!AA6)/2</f>
        <v>0.27500000000000002</v>
      </c>
      <c r="M2" s="29">
        <f>('elimination from top'!AB6+'elimination from bottom'!AB6)/2</f>
        <v>0.47000000000000003</v>
      </c>
      <c r="N2" s="26">
        <f t="shared" ref="N2:N14" si="0">SUM(J2:M2)</f>
        <v>2.5900000000000003</v>
      </c>
      <c r="O2" s="34" t="e">
        <f t="shared" ref="O2:O14" si="1">E2/I2</f>
        <v>#DIV/0!</v>
      </c>
      <c r="P2" s="41"/>
      <c r="Q2" s="25"/>
      <c r="R2" s="46"/>
    </row>
    <row r="3" spans="1:225" x14ac:dyDescent="0.2">
      <c r="A3" s="46">
        <f t="shared" ref="A3:A16" si="2">C3-D3</f>
        <v>0.67999999999999972</v>
      </c>
      <c r="B3" s="86" t="s">
        <v>121</v>
      </c>
      <c r="C3" s="32">
        <f>'elimination from bottom'!AC7</f>
        <v>2.9749999999999996</v>
      </c>
      <c r="D3" s="33">
        <f>'elimination from top'!AC7</f>
        <v>2.2949999999999999</v>
      </c>
      <c r="E3" s="40">
        <f t="shared" ref="E3:E14" si="3">(C3+D3)/2</f>
        <v>2.6349999999999998</v>
      </c>
      <c r="F3" s="33">
        <f>('elimination from top'!AE7+'elimination from bottom'!AE7)/2</f>
        <v>2.0999999999999996</v>
      </c>
      <c r="G3" s="33">
        <f>('elimination from top'!AF7+'elimination from bottom'!AF7)/2</f>
        <v>3.9000000000000004</v>
      </c>
      <c r="H3" s="28">
        <f>MAX('elimination from bottom'!AF7,'elimination from top'!AF7)</f>
        <v>5.2</v>
      </c>
      <c r="I3" s="30"/>
      <c r="J3" s="29">
        <f>('elimination from top'!Y7+'elimination from bottom'!Y7)/2</f>
        <v>0.75749999999999995</v>
      </c>
      <c r="K3" s="29">
        <f>('elimination from top'!Z7+'elimination from bottom'!Z7)/2</f>
        <v>1.08</v>
      </c>
      <c r="L3" s="29">
        <f>('elimination from top'!AA7+'elimination from bottom'!AA7)/2</f>
        <v>0.28749999999999998</v>
      </c>
      <c r="M3" s="29">
        <f>('elimination from top'!AB7+'elimination from bottom'!AB7)/2</f>
        <v>0.51</v>
      </c>
      <c r="N3" s="26">
        <f t="shared" si="0"/>
        <v>2.6349999999999998</v>
      </c>
      <c r="O3" s="34" t="e">
        <f t="shared" si="1"/>
        <v>#DIV/0!</v>
      </c>
      <c r="P3" s="41"/>
      <c r="Q3" s="25"/>
    </row>
    <row r="4" spans="1:225" x14ac:dyDescent="0.2">
      <c r="A4" s="46">
        <f t="shared" si="2"/>
        <v>0.31000000000000005</v>
      </c>
      <c r="B4" s="86" t="s">
        <v>130</v>
      </c>
      <c r="C4" s="32">
        <f>'elimination from bottom'!AC8</f>
        <v>3.22</v>
      </c>
      <c r="D4" s="33">
        <f>'elimination from top'!AC8</f>
        <v>2.91</v>
      </c>
      <c r="E4" s="40">
        <f t="shared" si="3"/>
        <v>3.0650000000000004</v>
      </c>
      <c r="F4" s="33">
        <f>('elimination from top'!AE8+'elimination from bottom'!AE8)/2</f>
        <v>3.3249999999999997</v>
      </c>
      <c r="G4" s="33">
        <f>('elimination from top'!AF8+'elimination from bottom'!AF8)/2</f>
        <v>6.1750000000000007</v>
      </c>
      <c r="H4" s="28">
        <f>MAX('elimination from bottom'!AF8,'elimination from top'!AF8)</f>
        <v>7.15</v>
      </c>
      <c r="I4" s="30"/>
      <c r="J4" s="29">
        <f>('elimination from top'!Y8+'elimination from bottom'!Y8)/2</f>
        <v>0.92999999999999994</v>
      </c>
      <c r="K4" s="29">
        <f>('elimination from top'!Z8+'elimination from bottom'!Z8)/2</f>
        <v>1.1800000000000002</v>
      </c>
      <c r="L4" s="29">
        <f>('elimination from top'!AA8+'elimination from bottom'!AA8)/2</f>
        <v>0.29499999999999998</v>
      </c>
      <c r="M4" s="29">
        <f>('elimination from top'!AB8+'elimination from bottom'!AB8)/2</f>
        <v>0.66000000000000014</v>
      </c>
      <c r="N4" s="26">
        <f t="shared" si="0"/>
        <v>3.0650000000000004</v>
      </c>
      <c r="O4" s="34" t="e">
        <f t="shared" si="1"/>
        <v>#DIV/0!</v>
      </c>
      <c r="P4" s="37"/>
      <c r="Q4" s="35"/>
      <c r="R4" s="47">
        <f>0.15/E4</f>
        <v>4.8939641109298521E-2</v>
      </c>
    </row>
    <row r="5" spans="1:225" x14ac:dyDescent="0.2">
      <c r="A5" s="46">
        <f t="shared" si="2"/>
        <v>-1.0749999999999997</v>
      </c>
      <c r="B5" s="86" t="s">
        <v>119</v>
      </c>
      <c r="C5" s="32">
        <f>'elimination from bottom'!AC9</f>
        <v>2.0150000000000001</v>
      </c>
      <c r="D5" s="33">
        <f>'elimination from top'!AC9</f>
        <v>3.09</v>
      </c>
      <c r="E5" s="40">
        <f t="shared" si="3"/>
        <v>2.5525000000000002</v>
      </c>
      <c r="F5" s="33">
        <f>('elimination from top'!AE9+'elimination from bottom'!AE9)/2</f>
        <v>2.0999999999999996</v>
      </c>
      <c r="G5" s="33">
        <f>('elimination from top'!AF9+'elimination from bottom'!AF9)/2</f>
        <v>3.9000000000000004</v>
      </c>
      <c r="H5" s="28">
        <f>MAX('elimination from bottom'!AF9,'elimination from top'!AF9)</f>
        <v>5.2</v>
      </c>
      <c r="I5" s="30"/>
      <c r="J5" s="29">
        <f>('elimination from top'!Y9+'elimination from bottom'!Y9)/2</f>
        <v>0.78749999999999987</v>
      </c>
      <c r="K5" s="29">
        <f>('elimination from top'!Z9+'elimination from bottom'!Z9)/2</f>
        <v>1.06</v>
      </c>
      <c r="L5" s="29">
        <f>('elimination from top'!AA9+'elimination from bottom'!AA9)/2</f>
        <v>0.27500000000000002</v>
      </c>
      <c r="M5" s="29">
        <f>('elimination from top'!AB9+'elimination from bottom'!AB9)/2</f>
        <v>0.43000000000000005</v>
      </c>
      <c r="N5" s="26">
        <f t="shared" si="0"/>
        <v>2.5525000000000002</v>
      </c>
      <c r="O5" s="34" t="e">
        <f t="shared" si="1"/>
        <v>#DIV/0!</v>
      </c>
      <c r="P5" s="37"/>
      <c r="Q5" s="35"/>
    </row>
    <row r="6" spans="1:225" x14ac:dyDescent="0.2">
      <c r="A6" s="46">
        <f t="shared" si="2"/>
        <v>0.21000000000000041</v>
      </c>
      <c r="B6" s="86" t="s">
        <v>116</v>
      </c>
      <c r="C6" s="32">
        <f>'elimination from bottom'!AC10</f>
        <v>2.5850000000000004</v>
      </c>
      <c r="D6" s="33">
        <f>'elimination from top'!AC10</f>
        <v>2.375</v>
      </c>
      <c r="E6" s="40">
        <f t="shared" si="3"/>
        <v>2.4800000000000004</v>
      </c>
      <c r="F6" s="33">
        <f>('elimination from top'!AE10+'elimination from bottom'!AE10)/2</f>
        <v>2.0999999999999996</v>
      </c>
      <c r="G6" s="33">
        <f>('elimination from top'!AF10+'elimination from bottom'!AF10)/2</f>
        <v>3.9000000000000004</v>
      </c>
      <c r="H6" s="28">
        <f>MAX('elimination from bottom'!AF10,'elimination from top'!AF10)</f>
        <v>5.2</v>
      </c>
      <c r="I6" s="30"/>
      <c r="J6" s="29">
        <f>('elimination from top'!Y10+'elimination from bottom'!Y10)/2</f>
        <v>0.64500000000000002</v>
      </c>
      <c r="K6" s="29">
        <f>('elimination from top'!Z10+'elimination from bottom'!Z10)/2</f>
        <v>1.0900000000000003</v>
      </c>
      <c r="L6" s="29">
        <f>('elimination from top'!AA10+'elimination from bottom'!AA10)/2</f>
        <v>0.23499999999999999</v>
      </c>
      <c r="M6" s="29">
        <f>('elimination from top'!AB10+'elimination from bottom'!AB10)/2</f>
        <v>0.51</v>
      </c>
      <c r="N6" s="26">
        <f t="shared" si="0"/>
        <v>2.4800000000000004</v>
      </c>
      <c r="O6" s="34" t="e">
        <f t="shared" si="1"/>
        <v>#DIV/0!</v>
      </c>
      <c r="P6" s="41"/>
      <c r="Q6" s="25"/>
    </row>
    <row r="7" spans="1:225" x14ac:dyDescent="0.2">
      <c r="A7" s="46">
        <f t="shared" si="2"/>
        <v>-1.1649999999999996</v>
      </c>
      <c r="B7" s="86" t="s">
        <v>118</v>
      </c>
      <c r="C7" s="32">
        <f>'elimination from bottom'!AC11</f>
        <v>2.4250000000000003</v>
      </c>
      <c r="D7" s="33">
        <f>'elimination from top'!AC11</f>
        <v>3.59</v>
      </c>
      <c r="E7" s="40">
        <f t="shared" si="3"/>
        <v>3.0075000000000003</v>
      </c>
      <c r="F7" s="33">
        <f>('elimination from top'!AE11+'elimination from bottom'!AE11)/2</f>
        <v>2.625</v>
      </c>
      <c r="G7" s="33">
        <f>('elimination from top'!AF11+'elimination from bottom'!AF11)/2</f>
        <v>4.875</v>
      </c>
      <c r="H7" s="28">
        <f>MAX('elimination from bottom'!AF11,'elimination from top'!AF11)</f>
        <v>7.15</v>
      </c>
      <c r="I7" s="30"/>
      <c r="J7" s="29">
        <f>('elimination from top'!Y11+'elimination from bottom'!Y11)/2</f>
        <v>0.83249999999999991</v>
      </c>
      <c r="K7" s="29">
        <f>('elimination from top'!Z11+'elimination from bottom'!Z11)/2</f>
        <v>1.2600000000000002</v>
      </c>
      <c r="L7" s="29">
        <f>('elimination from top'!AA11+'elimination from bottom'!AA11)/2</f>
        <v>0.29500000000000004</v>
      </c>
      <c r="M7" s="29">
        <f>('elimination from top'!AB11+'elimination from bottom'!AB11)/2</f>
        <v>0.62</v>
      </c>
      <c r="N7" s="26">
        <f t="shared" si="0"/>
        <v>3.0075000000000003</v>
      </c>
      <c r="O7" s="34" t="e">
        <f t="shared" si="1"/>
        <v>#DIV/0!</v>
      </c>
      <c r="P7" s="37"/>
      <c r="Q7" s="25"/>
      <c r="R7" s="47">
        <f>0.15/E7</f>
        <v>4.987531172069825E-2</v>
      </c>
    </row>
    <row r="8" spans="1:225" x14ac:dyDescent="0.2">
      <c r="A8" s="46">
        <f t="shared" si="2"/>
        <v>0.16500000000000004</v>
      </c>
      <c r="B8" s="86" t="s">
        <v>122</v>
      </c>
      <c r="C8" s="32">
        <f>'elimination from bottom'!AC12</f>
        <v>2.7949999999999999</v>
      </c>
      <c r="D8" s="33">
        <f>'elimination from top'!AC12</f>
        <v>2.63</v>
      </c>
      <c r="E8" s="40">
        <f t="shared" si="3"/>
        <v>2.7124999999999999</v>
      </c>
      <c r="F8" s="33">
        <f>('elimination from top'!AE12+'elimination from bottom'!AE12)/2</f>
        <v>2.8</v>
      </c>
      <c r="G8" s="33">
        <f>('elimination from top'!AF12+'elimination from bottom'!AF12)/2</f>
        <v>5.2</v>
      </c>
      <c r="H8" s="28">
        <f>MAX('elimination from bottom'!AF12,'elimination from top'!AF12)</f>
        <v>5.2</v>
      </c>
      <c r="I8" s="30"/>
      <c r="J8" s="29">
        <f>('elimination from top'!Y12+'elimination from bottom'!Y12)/2</f>
        <v>0.81749999999999989</v>
      </c>
      <c r="K8" s="29">
        <f>('elimination from top'!Z12+'elimination from bottom'!Z12)/2</f>
        <v>1.1300000000000003</v>
      </c>
      <c r="L8" s="29">
        <f>('elimination from top'!AA12+'elimination from bottom'!AA12)/2</f>
        <v>0.27500000000000002</v>
      </c>
      <c r="M8" s="29">
        <f>('elimination from top'!AB12+'elimination from bottom'!AB12)/2</f>
        <v>0.49000000000000005</v>
      </c>
      <c r="N8" s="26">
        <f t="shared" si="0"/>
        <v>2.7125000000000004</v>
      </c>
      <c r="O8" s="34" t="e">
        <f t="shared" si="1"/>
        <v>#DIV/0!</v>
      </c>
      <c r="P8" s="35"/>
      <c r="Q8" s="35"/>
    </row>
    <row r="9" spans="1:225" s="51" customFormat="1" x14ac:dyDescent="0.2">
      <c r="A9" s="46">
        <f t="shared" si="2"/>
        <v>-0.16999999999999993</v>
      </c>
      <c r="B9" s="86" t="s">
        <v>112</v>
      </c>
      <c r="C9" s="32">
        <f>'elimination from bottom'!AC13</f>
        <v>2.9400000000000004</v>
      </c>
      <c r="D9" s="33">
        <f>'elimination from top'!AC13</f>
        <v>3.1100000000000003</v>
      </c>
      <c r="E9" s="58">
        <f t="shared" si="3"/>
        <v>3.0250000000000004</v>
      </c>
      <c r="F9" s="33">
        <f>('elimination from top'!AE13+'elimination from bottom'!AE13)/2</f>
        <v>2.8</v>
      </c>
      <c r="G9" s="33">
        <f>('elimination from top'!AF13+'elimination from bottom'!AF13)/2</f>
        <v>5.2</v>
      </c>
      <c r="H9" s="28">
        <f>MAX('elimination from bottom'!AF13,'elimination from top'!AF13)</f>
        <v>5.2</v>
      </c>
      <c r="I9" s="30"/>
      <c r="J9" s="29">
        <f>('elimination from top'!Y13+'elimination from bottom'!Y13)/2</f>
        <v>1.0049999999999999</v>
      </c>
      <c r="K9" s="29">
        <f>('elimination from top'!Z13+'elimination from bottom'!Z13)/2</f>
        <v>1.2200000000000002</v>
      </c>
      <c r="L9" s="29">
        <f>('elimination from top'!AA13+'elimination from bottom'!AA13)/2</f>
        <v>0.30000000000000004</v>
      </c>
      <c r="M9" s="29">
        <f>('elimination from top'!AB13+'elimination from bottom'!AB13)/2</f>
        <v>0.5</v>
      </c>
      <c r="N9" s="62">
        <f t="shared" si="0"/>
        <v>3.0250000000000004</v>
      </c>
      <c r="O9" s="63" t="e">
        <f t="shared" si="1"/>
        <v>#DIV/0!</v>
      </c>
      <c r="P9" s="65"/>
      <c r="Q9" s="65"/>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row>
    <row r="10" spans="1:225" x14ac:dyDescent="0.2">
      <c r="A10" s="46">
        <f t="shared" si="2"/>
        <v>-0.71499999999999941</v>
      </c>
      <c r="B10" s="86" t="s">
        <v>111</v>
      </c>
      <c r="C10" s="32">
        <f>'elimination from bottom'!AC14</f>
        <v>2.6900000000000004</v>
      </c>
      <c r="D10" s="33">
        <f>'elimination from top'!AC14</f>
        <v>3.4049999999999998</v>
      </c>
      <c r="E10" s="40">
        <f t="shared" si="3"/>
        <v>3.0475000000000003</v>
      </c>
      <c r="F10" s="33">
        <f>('elimination from top'!AE14+'elimination from bottom'!AE14)/2</f>
        <v>3.3249999999999997</v>
      </c>
      <c r="G10" s="33">
        <f>('elimination from top'!AF14+'elimination from bottom'!AF14)/2</f>
        <v>6.1750000000000007</v>
      </c>
      <c r="H10" s="28">
        <f>MAX('elimination from bottom'!AF14,'elimination from top'!AF14)</f>
        <v>7.15</v>
      </c>
      <c r="I10" s="30"/>
      <c r="J10" s="29">
        <f>('elimination from top'!Y14+'elimination from bottom'!Y14)/2</f>
        <v>0.86249999999999993</v>
      </c>
      <c r="K10" s="29">
        <f>('elimination from top'!Z14+'elimination from bottom'!Z14)/2</f>
        <v>1.3800000000000001</v>
      </c>
      <c r="L10" s="29">
        <f>('elimination from top'!AA14+'elimination from bottom'!AA14)/2</f>
        <v>0.30500000000000005</v>
      </c>
      <c r="M10" s="29">
        <f>('elimination from top'!AB14+'elimination from bottom'!AB14)/2</f>
        <v>0.5</v>
      </c>
      <c r="N10" s="26">
        <f t="shared" si="0"/>
        <v>3.0475000000000003</v>
      </c>
      <c r="O10" s="34" t="e">
        <f t="shared" si="1"/>
        <v>#DIV/0!</v>
      </c>
      <c r="P10" s="37"/>
      <c r="Q10" s="37"/>
      <c r="R10" s="47">
        <f>0.15/C10</f>
        <v>5.5762081784386609E-2</v>
      </c>
    </row>
    <row r="11" spans="1:225" s="51" customFormat="1" x14ac:dyDescent="0.2">
      <c r="A11" s="46">
        <f t="shared" si="2"/>
        <v>0.625</v>
      </c>
      <c r="B11" s="86" t="s">
        <v>120</v>
      </c>
      <c r="C11" s="32">
        <f>'elimination from bottom'!AC15</f>
        <v>3.3150000000000004</v>
      </c>
      <c r="D11" s="33">
        <f>'elimination from top'!AC15</f>
        <v>2.6900000000000004</v>
      </c>
      <c r="E11" s="58">
        <f t="shared" si="3"/>
        <v>3.0025000000000004</v>
      </c>
      <c r="F11" s="33">
        <f>('elimination from top'!AE15+'elimination from bottom'!AE15)/2</f>
        <v>3.3249999999999997</v>
      </c>
      <c r="G11" s="33">
        <f>('elimination from top'!AF15+'elimination from bottom'!AF15)/2</f>
        <v>6.1750000000000007</v>
      </c>
      <c r="H11" s="28">
        <f>MAX('elimination from bottom'!AF15,'elimination from top'!AF15)</f>
        <v>7.15</v>
      </c>
      <c r="I11" s="30"/>
      <c r="J11" s="29">
        <f>('elimination from top'!Y15+'elimination from bottom'!Y15)/2</f>
        <v>0.8849999999999999</v>
      </c>
      <c r="K11" s="29">
        <f>('elimination from top'!Z15+'elimination from bottom'!Z15)/2</f>
        <v>1.1900000000000004</v>
      </c>
      <c r="L11" s="29">
        <f>('elimination from top'!AA15+'elimination from bottom'!AA15)/2</f>
        <v>0.33750000000000002</v>
      </c>
      <c r="M11" s="29">
        <f>('elimination from top'!AB15+'elimination from bottom'!AB15)/2</f>
        <v>0.59000000000000008</v>
      </c>
      <c r="N11" s="62">
        <f t="shared" si="0"/>
        <v>3.0025000000000004</v>
      </c>
      <c r="O11" s="63" t="e">
        <f t="shared" si="1"/>
        <v>#DIV/0!</v>
      </c>
      <c r="P11" s="64"/>
      <c r="Q11" s="6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row>
    <row r="12" spans="1:225" x14ac:dyDescent="0.2">
      <c r="A12" s="46">
        <f t="shared" si="2"/>
        <v>0.49999999999999956</v>
      </c>
      <c r="B12" s="86" t="s">
        <v>114</v>
      </c>
      <c r="C12" s="32">
        <f>'elimination from bottom'!AC16</f>
        <v>2.7949999999999999</v>
      </c>
      <c r="D12" s="33">
        <f>'elimination from top'!AC16</f>
        <v>2.2950000000000004</v>
      </c>
      <c r="E12" s="40">
        <f t="shared" si="3"/>
        <v>2.5449999999999999</v>
      </c>
      <c r="F12" s="33">
        <f>('elimination from top'!AE16+'elimination from bottom'!AE16)/2</f>
        <v>2.0999999999999996</v>
      </c>
      <c r="G12" s="33">
        <f>('elimination from top'!AF16+'elimination from bottom'!AF16)/2</f>
        <v>3.9000000000000004</v>
      </c>
      <c r="H12" s="28">
        <f>MAX('elimination from bottom'!AF16,'elimination from top'!AF16)</f>
        <v>5.2</v>
      </c>
      <c r="I12" s="30"/>
      <c r="J12" s="29">
        <f>('elimination from top'!Y16+'elimination from bottom'!Y16)/2</f>
        <v>0.79499999999999993</v>
      </c>
      <c r="K12" s="29">
        <f>('elimination from top'!Z16+'elimination from bottom'!Z16)/2</f>
        <v>1.0000000000000002</v>
      </c>
      <c r="L12" s="29">
        <f>('elimination from top'!AA16+'elimination from bottom'!AA16)/2</f>
        <v>0.25</v>
      </c>
      <c r="M12" s="29">
        <f>('elimination from top'!AB16+'elimination from bottom'!AB16)/2</f>
        <v>0.5</v>
      </c>
      <c r="N12" s="26">
        <f t="shared" si="0"/>
        <v>2.5449999999999999</v>
      </c>
      <c r="O12" s="34" t="e">
        <f t="shared" si="1"/>
        <v>#DIV/0!</v>
      </c>
      <c r="P12" s="25"/>
      <c r="Q12" s="25"/>
    </row>
    <row r="13" spans="1:225" x14ac:dyDescent="0.2">
      <c r="A13" s="46">
        <f t="shared" si="2"/>
        <v>0.36500000000000021</v>
      </c>
      <c r="B13" s="86" t="s">
        <v>115</v>
      </c>
      <c r="C13" s="32">
        <f>'elimination from bottom'!AC17</f>
        <v>2.8600000000000003</v>
      </c>
      <c r="D13" s="33">
        <f>'elimination from top'!AC17</f>
        <v>2.4950000000000001</v>
      </c>
      <c r="E13" s="40">
        <f t="shared" si="3"/>
        <v>2.6775000000000002</v>
      </c>
      <c r="F13" s="33">
        <f>('elimination from top'!AE17+'elimination from bottom'!AE17)/2</f>
        <v>2.0999999999999996</v>
      </c>
      <c r="G13" s="33">
        <f>('elimination from top'!AF17+'elimination from bottom'!AF17)/2</f>
        <v>3.9000000000000004</v>
      </c>
      <c r="H13" s="28">
        <f>MAX('elimination from bottom'!AF17,'elimination from top'!AF17)</f>
        <v>5.2</v>
      </c>
      <c r="I13" s="30"/>
      <c r="J13" s="29">
        <f>('elimination from top'!Y17+'elimination from bottom'!Y17)/2</f>
        <v>0.83999999999999986</v>
      </c>
      <c r="K13" s="29">
        <f>('elimination from top'!Z17+'elimination from bottom'!Z17)/2</f>
        <v>1.04</v>
      </c>
      <c r="L13" s="29">
        <f>('elimination from top'!AA17+'elimination from bottom'!AA17)/2</f>
        <v>0.27750000000000002</v>
      </c>
      <c r="M13" s="29">
        <f>('elimination from top'!AB17+'elimination from bottom'!AB17)/2</f>
        <v>0.52</v>
      </c>
      <c r="N13" s="26">
        <f t="shared" si="0"/>
        <v>2.6774999999999998</v>
      </c>
      <c r="O13" s="34" t="e">
        <f t="shared" si="1"/>
        <v>#DIV/0!</v>
      </c>
      <c r="P13" s="36"/>
      <c r="Q13" s="25"/>
    </row>
    <row r="14" spans="1:225" x14ac:dyDescent="0.2">
      <c r="A14" s="46">
        <f t="shared" si="2"/>
        <v>5.5000000000000604E-2</v>
      </c>
      <c r="B14" s="86" t="s">
        <v>117</v>
      </c>
      <c r="C14" s="32">
        <f>'elimination from bottom'!AC18</f>
        <v>3.6900000000000004</v>
      </c>
      <c r="D14" s="33">
        <f>'elimination from top'!AC18</f>
        <v>3.6349999999999998</v>
      </c>
      <c r="E14" s="40">
        <f t="shared" si="3"/>
        <v>3.6625000000000001</v>
      </c>
      <c r="F14" s="33">
        <f>('elimination from top'!AE18+'elimination from bottom'!AE18)/2</f>
        <v>3.8499999999999996</v>
      </c>
      <c r="G14" s="33">
        <f>('elimination from top'!AF18+'elimination from bottom'!AF18)/2</f>
        <v>7.15</v>
      </c>
      <c r="H14" s="28">
        <f>MAX('elimination from bottom'!AF18,'elimination from top'!AF18)</f>
        <v>7.15</v>
      </c>
      <c r="I14" s="30"/>
      <c r="J14" s="29">
        <f>('elimination from top'!Y18+'elimination from bottom'!Y18)/2</f>
        <v>1.1174999999999999</v>
      </c>
      <c r="K14" s="29">
        <f>('elimination from top'!Z18+'elimination from bottom'!Z18)/2</f>
        <v>1.52</v>
      </c>
      <c r="L14" s="29">
        <f>('elimination from top'!AA18+'elimination from bottom'!AA18)/2</f>
        <v>0.36499999999999999</v>
      </c>
      <c r="M14" s="29">
        <f>('elimination from top'!AB18+'elimination from bottom'!AB18)/2</f>
        <v>0.66000000000000014</v>
      </c>
      <c r="N14" s="26">
        <f t="shared" si="0"/>
        <v>3.6625000000000005</v>
      </c>
      <c r="O14" s="34" t="e">
        <f t="shared" si="1"/>
        <v>#DIV/0!</v>
      </c>
      <c r="P14" s="37"/>
      <c r="Q14" s="25"/>
    </row>
    <row r="15" spans="1:225" x14ac:dyDescent="0.2">
      <c r="A15" s="46">
        <f t="shared" si="2"/>
        <v>0.20000000000000062</v>
      </c>
      <c r="B15" s="86" t="s">
        <v>129</v>
      </c>
      <c r="C15" s="32">
        <f>'elimination from bottom'!AC19</f>
        <v>3.5900000000000007</v>
      </c>
      <c r="D15" s="33">
        <f>'elimination from top'!AC19</f>
        <v>3.39</v>
      </c>
      <c r="E15" s="40">
        <f t="shared" ref="E15:E16" si="4">(C15+D15)/2</f>
        <v>3.49</v>
      </c>
      <c r="F15" s="33">
        <f>('elimination from top'!AE19+'elimination from bottom'!AE19)/2</f>
        <v>3.8499999999999996</v>
      </c>
      <c r="G15" s="33">
        <f>('elimination from top'!AF19+'elimination from bottom'!AF19)/2</f>
        <v>7.15</v>
      </c>
      <c r="H15" s="28">
        <f>MAX('elimination from bottom'!AF19,'elimination from top'!AF19)</f>
        <v>7.15</v>
      </c>
      <c r="I15" s="30"/>
      <c r="J15" s="29">
        <f>('elimination from top'!Y19+'elimination from bottom'!Y19)/2</f>
        <v>1.0725</v>
      </c>
      <c r="K15" s="29">
        <f>('elimination from top'!Z19+'elimination from bottom'!Z19)/2</f>
        <v>1.37</v>
      </c>
      <c r="L15" s="29">
        <f>('elimination from top'!AA19+'elimination from bottom'!AA19)/2</f>
        <v>0.3175</v>
      </c>
      <c r="M15" s="29">
        <f>('elimination from top'!AB19+'elimination from bottom'!AB19)/2</f>
        <v>0.73000000000000009</v>
      </c>
      <c r="N15" s="26">
        <f t="shared" ref="N15:N16" si="5">SUM(J15:M15)</f>
        <v>3.4899999999999998</v>
      </c>
      <c r="O15" s="34" t="e">
        <f t="shared" ref="O15:O16" si="6">E15/I15</f>
        <v>#DIV/0!</v>
      </c>
      <c r="P15" s="37"/>
      <c r="Q15" s="25"/>
    </row>
    <row r="16" spans="1:225" x14ac:dyDescent="0.2">
      <c r="A16" s="46">
        <f t="shared" si="2"/>
        <v>-0.15500000000000025</v>
      </c>
      <c r="B16" s="86" t="s">
        <v>113</v>
      </c>
      <c r="C16" s="32">
        <f>'elimination from bottom'!AC20</f>
        <v>2.82</v>
      </c>
      <c r="D16" s="33">
        <f>'elimination from top'!AC20</f>
        <v>2.9750000000000001</v>
      </c>
      <c r="E16" s="40">
        <f t="shared" si="4"/>
        <v>2.8975</v>
      </c>
      <c r="F16" s="33">
        <f>('elimination from top'!AE20+'elimination from bottom'!AE20)/2</f>
        <v>2.8</v>
      </c>
      <c r="G16" s="33">
        <f>('elimination from top'!AF20+'elimination from bottom'!AF20)/2</f>
        <v>5.2</v>
      </c>
      <c r="H16" s="28">
        <f>MAX('elimination from bottom'!AF20,'elimination from top'!AF20)</f>
        <v>5.2</v>
      </c>
      <c r="I16" s="30"/>
      <c r="J16" s="29">
        <f>('elimination from top'!Y20+'elimination from bottom'!Y20)/2</f>
        <v>0.87749999999999995</v>
      </c>
      <c r="K16" s="29">
        <f>('elimination from top'!Z20+'elimination from bottom'!Z20)/2</f>
        <v>1.1500000000000001</v>
      </c>
      <c r="L16" s="29">
        <f>('elimination from top'!AA20+'elimination from bottom'!AA20)/2</f>
        <v>0.31999999999999995</v>
      </c>
      <c r="M16" s="29">
        <f>('elimination from top'!AB20+'elimination from bottom'!AB20)/2</f>
        <v>0.55000000000000004</v>
      </c>
      <c r="N16" s="26">
        <f t="shared" si="5"/>
        <v>2.8975</v>
      </c>
      <c r="O16" s="34" t="e">
        <f t="shared" si="6"/>
        <v>#DIV/0!</v>
      </c>
      <c r="P16" s="37"/>
      <c r="Q16" s="25"/>
    </row>
    <row r="17" spans="1:17" x14ac:dyDescent="0.2">
      <c r="A17" s="46"/>
      <c r="B17" s="54"/>
      <c r="C17" s="32"/>
      <c r="D17" s="33"/>
      <c r="E17" s="40"/>
      <c r="F17" s="33"/>
      <c r="G17" s="33"/>
      <c r="H17" s="28"/>
      <c r="I17" s="30"/>
      <c r="J17" s="29"/>
      <c r="K17" s="29"/>
      <c r="L17" s="29"/>
      <c r="M17" s="29"/>
      <c r="N17" s="26"/>
      <c r="O17" s="34"/>
      <c r="P17" s="37"/>
      <c r="Q17" s="25"/>
    </row>
    <row r="18" spans="1:17" x14ac:dyDescent="0.2">
      <c r="A18" s="46"/>
      <c r="B18" s="54"/>
      <c r="C18" s="32"/>
      <c r="D18" s="33"/>
      <c r="E18" s="40"/>
      <c r="F18" s="33"/>
      <c r="G18" s="33"/>
      <c r="H18" s="28"/>
      <c r="I18" s="30"/>
      <c r="J18" s="29"/>
      <c r="K18" s="29"/>
      <c r="L18" s="29"/>
      <c r="M18" s="29"/>
      <c r="N18" s="26"/>
      <c r="O18" s="34"/>
      <c r="P18" s="37"/>
      <c r="Q18" s="25"/>
    </row>
    <row r="19" spans="1:17" x14ac:dyDescent="0.2">
      <c r="A19" s="46"/>
      <c r="B19" s="54"/>
      <c r="C19" s="32"/>
      <c r="D19" s="33"/>
      <c r="E19" s="40"/>
      <c r="F19" s="33"/>
      <c r="G19" s="33"/>
      <c r="H19" s="28"/>
      <c r="I19" s="30"/>
      <c r="J19" s="29"/>
      <c r="K19" s="29"/>
      <c r="L19" s="29"/>
      <c r="M19" s="29"/>
      <c r="N19" s="26"/>
      <c r="O19" s="34"/>
      <c r="P19" s="37"/>
      <c r="Q19" s="25"/>
    </row>
    <row r="20" spans="1:17" x14ac:dyDescent="0.2">
      <c r="A20" s="46"/>
      <c r="B20" s="55"/>
      <c r="C20" s="32"/>
      <c r="D20" s="33"/>
      <c r="E20" s="40"/>
      <c r="F20" s="33"/>
      <c r="G20" s="33"/>
      <c r="H20" s="28"/>
      <c r="I20" s="30"/>
      <c r="J20" s="29"/>
      <c r="K20" s="29"/>
      <c r="L20" s="29"/>
      <c r="M20" s="29"/>
      <c r="N20" s="26"/>
      <c r="O20" s="34"/>
      <c r="P20" s="35"/>
      <c r="Q20" s="35"/>
    </row>
    <row r="21" spans="1:17" x14ac:dyDescent="0.2">
      <c r="A21" s="31"/>
      <c r="B21" s="38"/>
      <c r="C21" s="25"/>
      <c r="D21" s="25"/>
      <c r="E21" s="25"/>
      <c r="F21" s="25"/>
      <c r="G21" s="25"/>
      <c r="H21" s="25"/>
      <c r="I21" s="25"/>
      <c r="J21" s="25"/>
      <c r="K21" s="25"/>
      <c r="L21" s="25"/>
      <c r="M21" s="25"/>
      <c r="N21" s="25"/>
      <c r="O21" s="25"/>
      <c r="P21" s="25"/>
      <c r="Q21" s="25"/>
    </row>
    <row r="22" spans="1:17" x14ac:dyDescent="0.2">
      <c r="A22" s="31"/>
      <c r="B22" s="38"/>
      <c r="C22" s="25"/>
      <c r="D22" s="25"/>
      <c r="E22" s="25"/>
      <c r="F22" s="25"/>
      <c r="G22" s="25"/>
      <c r="H22" s="25"/>
      <c r="I22" s="38" t="s">
        <v>73</v>
      </c>
      <c r="J22" s="26">
        <f>MAX(J2:J20)</f>
        <v>1.1174999999999999</v>
      </c>
      <c r="K22" s="26">
        <f>MAX(K2:K20)</f>
        <v>1.52</v>
      </c>
      <c r="L22" s="26">
        <f>MAX(L2:L20)</f>
        <v>0.36499999999999999</v>
      </c>
      <c r="M22" s="26">
        <f>MAX(M2:M20)</f>
        <v>0.73000000000000009</v>
      </c>
      <c r="N22" s="26">
        <f>MAX(N2:N20)</f>
        <v>3.6625000000000005</v>
      </c>
      <c r="O22" s="25"/>
      <c r="P22" s="25"/>
      <c r="Q22" s="25"/>
    </row>
    <row r="23" spans="1:17" x14ac:dyDescent="0.2">
      <c r="A23" s="31"/>
      <c r="B23" s="38"/>
      <c r="C23" s="25"/>
      <c r="D23" s="25"/>
      <c r="E23" s="25"/>
      <c r="F23" s="25"/>
      <c r="G23" s="25"/>
      <c r="H23" s="25"/>
      <c r="I23" s="38" t="s">
        <v>74</v>
      </c>
      <c r="J23" s="26">
        <f>AVERAGE(J2:J20)</f>
        <v>0.86199999999999988</v>
      </c>
      <c r="K23" s="26">
        <f>AVERAGE(K2:K20)</f>
        <v>1.1873333333333336</v>
      </c>
      <c r="L23" s="26">
        <f>AVERAGE(L2:L20)</f>
        <v>0.29399999999999998</v>
      </c>
      <c r="M23" s="26">
        <f>AVERAGE(M2:M20)</f>
        <v>0.54933333333333345</v>
      </c>
      <c r="N23" s="26">
        <f>AVERAGE(N2:N20)</f>
        <v>2.8926666666666665</v>
      </c>
      <c r="O23" s="25"/>
      <c r="P23" s="25"/>
      <c r="Q23" s="25"/>
    </row>
    <row r="24" spans="1:17" x14ac:dyDescent="0.2">
      <c r="A24" s="31"/>
      <c r="B24" s="38"/>
      <c r="C24" s="25"/>
      <c r="D24" s="25"/>
      <c r="E24" s="25"/>
      <c r="F24" s="25"/>
      <c r="G24" s="25"/>
      <c r="H24" s="25"/>
      <c r="I24" s="37" t="s">
        <v>82</v>
      </c>
      <c r="J24" s="26">
        <f>MIN(J2:J20)</f>
        <v>0.64500000000000002</v>
      </c>
      <c r="K24" s="26">
        <f>MIN(K2:K20)</f>
        <v>1.0000000000000002</v>
      </c>
      <c r="L24" s="26">
        <f>MIN(L2:L20)</f>
        <v>0.23499999999999999</v>
      </c>
      <c r="M24" s="26">
        <f>MIN(M2:M20)</f>
        <v>0.43000000000000005</v>
      </c>
      <c r="N24" s="26">
        <f>MIN(N2:N20)</f>
        <v>2.4800000000000004</v>
      </c>
      <c r="O24" s="25"/>
      <c r="P24" s="25"/>
      <c r="Q24" s="25"/>
    </row>
    <row r="25" spans="1:17" x14ac:dyDescent="0.2">
      <c r="A25" s="31"/>
      <c r="B25" s="38"/>
      <c r="C25" s="25"/>
      <c r="D25" s="25"/>
      <c r="E25" s="25"/>
      <c r="F25" s="25"/>
      <c r="G25" s="25"/>
      <c r="H25" s="25"/>
      <c r="I25" s="25"/>
      <c r="J25" s="25"/>
      <c r="K25" s="25"/>
      <c r="L25" s="25"/>
      <c r="M25" s="25"/>
      <c r="N25" s="25"/>
      <c r="O25" s="25"/>
      <c r="P25" s="25"/>
      <c r="Q25" s="25"/>
    </row>
  </sheetData>
  <sortState ref="B2:Q20">
    <sortCondition descending="1" ref="E2:E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Q25"/>
  <sheetViews>
    <sheetView tabSelected="1" zoomScale="94" zoomScaleNormal="94" workbookViewId="0">
      <pane xSplit="2" ySplit="1" topLeftCell="C2" activePane="bottomRight" state="frozen"/>
      <selection pane="topRight" activeCell="C1" sqref="C1"/>
      <selection pane="bottomLeft" activeCell="A2" sqref="A2"/>
      <selection pane="bottomRight" activeCell="Q29" sqref="Q29"/>
    </sheetView>
  </sheetViews>
  <sheetFormatPr baseColWidth="10" defaultColWidth="8.83203125" defaultRowHeight="15" x14ac:dyDescent="0.2"/>
  <cols>
    <col min="2" max="2" width="32.6640625" style="27" customWidth="1"/>
    <col min="3" max="3" width="9.6640625" style="1" customWidth="1"/>
    <col min="4" max="4" width="10.83203125" style="1" customWidth="1"/>
    <col min="5" max="5" width="9.6640625" style="1" customWidth="1"/>
    <col min="6" max="6" width="12.1640625" style="1" customWidth="1"/>
    <col min="7" max="7" width="9.6640625" style="1" customWidth="1"/>
    <col min="8" max="9" width="8.83203125" style="1"/>
    <col min="10" max="10" width="7.6640625" style="1" customWidth="1"/>
    <col min="11" max="14" width="8.83203125" style="1"/>
    <col min="15" max="15" width="12.1640625" style="1" customWidth="1"/>
    <col min="16" max="16" width="52.83203125" style="1" bestFit="1" customWidth="1"/>
    <col min="17" max="17" width="15.33203125" style="1" customWidth="1"/>
    <col min="18" max="18" width="11.83203125" style="1" bestFit="1" customWidth="1"/>
    <col min="19" max="19" width="8.83203125" style="136"/>
    <col min="20" max="20" width="11.1640625" style="1" bestFit="1" customWidth="1"/>
    <col min="21" max="225" width="8.83203125" style="1"/>
  </cols>
  <sheetData>
    <row r="1" spans="1:225" s="45" customFormat="1" ht="42" customHeight="1" thickBot="1" x14ac:dyDescent="0.25">
      <c r="A1" s="42" t="s">
        <v>83</v>
      </c>
      <c r="B1" s="43"/>
      <c r="C1" s="44" t="s">
        <v>66</v>
      </c>
      <c r="D1" s="44" t="s">
        <v>67</v>
      </c>
      <c r="E1" s="44" t="s">
        <v>68</v>
      </c>
      <c r="F1" s="44" t="s">
        <v>72</v>
      </c>
      <c r="G1" s="44" t="s">
        <v>71</v>
      </c>
      <c r="H1" s="44" t="s">
        <v>69</v>
      </c>
      <c r="I1" s="44" t="s">
        <v>70</v>
      </c>
      <c r="J1" s="44" t="s">
        <v>58</v>
      </c>
      <c r="K1" s="44" t="s">
        <v>59</v>
      </c>
      <c r="L1" s="44" t="s">
        <v>61</v>
      </c>
      <c r="M1" s="44" t="s">
        <v>60</v>
      </c>
      <c r="N1" s="44" t="s">
        <v>62</v>
      </c>
      <c r="O1" s="44" t="s">
        <v>75</v>
      </c>
      <c r="P1" s="44" t="s">
        <v>76</v>
      </c>
      <c r="Q1" s="45" t="s">
        <v>248</v>
      </c>
      <c r="R1" s="27" t="s">
        <v>84</v>
      </c>
      <c r="S1" s="136" t="s">
        <v>253</v>
      </c>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row>
    <row r="2" spans="1:225" ht="30.75" customHeight="1" x14ac:dyDescent="0.2">
      <c r="A2" s="92">
        <f t="shared" ref="A2:A16" si="0">C2-D2</f>
        <v>5.5000000000000604E-2</v>
      </c>
      <c r="B2" s="93" t="s">
        <v>117</v>
      </c>
      <c r="C2" s="94">
        <f>'elimination from bottom'!AC18</f>
        <v>3.6900000000000004</v>
      </c>
      <c r="D2" s="95">
        <f>'elimination from top'!AC18</f>
        <v>3.6349999999999998</v>
      </c>
      <c r="E2" s="102">
        <f t="shared" ref="E2:E16" si="1">(C2+D2)/2</f>
        <v>3.6625000000000001</v>
      </c>
      <c r="F2" s="95">
        <f>('elimination from top'!AE18+'elimination from bottom'!AE18)/2</f>
        <v>3.8499999999999996</v>
      </c>
      <c r="G2" s="95">
        <f>('elimination from top'!AF18+'elimination from bottom'!AF18)/2</f>
        <v>7.15</v>
      </c>
      <c r="H2" s="97">
        <f>MAX('elimination from bottom'!AF18,'elimination from top'!AF18)</f>
        <v>7.15</v>
      </c>
      <c r="I2" s="100">
        <f>8/1.3</f>
        <v>6.1538461538461533</v>
      </c>
      <c r="J2" s="99">
        <f>('elimination from top'!Y18+'elimination from bottom'!Y18)/2</f>
        <v>1.1174999999999999</v>
      </c>
      <c r="K2" s="99">
        <f>('elimination from top'!Z18+'elimination from bottom'!Z18)/2</f>
        <v>1.52</v>
      </c>
      <c r="L2" s="99">
        <f>('elimination from top'!AA18+'elimination from bottom'!AA18)/2</f>
        <v>0.36499999999999999</v>
      </c>
      <c r="M2" s="99">
        <f>('elimination from top'!AB18+'elimination from bottom'!AB18)/2</f>
        <v>0.66000000000000014</v>
      </c>
      <c r="N2" s="100">
        <f t="shared" ref="N2:N16" si="2">SUM(J2:M2)</f>
        <v>3.6625000000000005</v>
      </c>
      <c r="O2" s="101">
        <f t="shared" ref="O2:O16" si="3">E2/I2</f>
        <v>0.59515625000000005</v>
      </c>
      <c r="P2" s="103" t="s">
        <v>249</v>
      </c>
      <c r="Q2" s="98">
        <v>180</v>
      </c>
      <c r="R2" s="104">
        <v>2.5000000000000001E-2</v>
      </c>
      <c r="S2" s="136">
        <v>1</v>
      </c>
    </row>
    <row r="3" spans="1:225" hidden="1" x14ac:dyDescent="0.2">
      <c r="A3" s="107">
        <f t="shared" si="0"/>
        <v>0.20000000000000062</v>
      </c>
      <c r="B3" s="108" t="s">
        <v>129</v>
      </c>
      <c r="C3" s="109">
        <f>'elimination from bottom'!AC19</f>
        <v>3.5900000000000007</v>
      </c>
      <c r="D3" s="110">
        <f>'elimination from top'!AC19</f>
        <v>3.39</v>
      </c>
      <c r="E3" s="111">
        <f t="shared" si="1"/>
        <v>3.49</v>
      </c>
      <c r="F3" s="110">
        <f>('elimination from top'!AE19+'elimination from bottom'!AE19)/2</f>
        <v>3.8499999999999996</v>
      </c>
      <c r="G3" s="110">
        <f>('elimination from top'!AF19+'elimination from bottom'!AF19)/2</f>
        <v>7.15</v>
      </c>
      <c r="H3" s="112">
        <f>MAX('elimination from bottom'!AF19,'elimination from top'!AF19)</f>
        <v>7.15</v>
      </c>
      <c r="I3" s="113">
        <v>0.5</v>
      </c>
      <c r="J3" s="114">
        <f>('elimination from top'!Y19+'elimination from bottom'!Y19)/2</f>
        <v>1.0725</v>
      </c>
      <c r="K3" s="114">
        <f>('elimination from top'!Z19+'elimination from bottom'!Z19)/2</f>
        <v>1.37</v>
      </c>
      <c r="L3" s="114">
        <f>('elimination from top'!AA19+'elimination from bottom'!AA19)/2</f>
        <v>0.3175</v>
      </c>
      <c r="M3" s="114">
        <f>('elimination from top'!AB19+'elimination from bottom'!AB19)/2</f>
        <v>0.73000000000000009</v>
      </c>
      <c r="N3" s="115">
        <f t="shared" si="2"/>
        <v>3.4899999999999998</v>
      </c>
      <c r="O3" s="116">
        <f t="shared" si="3"/>
        <v>6.98</v>
      </c>
      <c r="P3" s="135" t="s">
        <v>250</v>
      </c>
      <c r="Q3" s="113"/>
      <c r="R3" s="118"/>
    </row>
    <row r="4" spans="1:225" hidden="1" x14ac:dyDescent="0.2">
      <c r="A4" s="92">
        <f t="shared" si="0"/>
        <v>0.31000000000000005</v>
      </c>
      <c r="B4" s="93" t="s">
        <v>130</v>
      </c>
      <c r="C4" s="94">
        <f>'elimination from bottom'!AC8</f>
        <v>3.22</v>
      </c>
      <c r="D4" s="95">
        <f>'elimination from top'!AC8</f>
        <v>2.91</v>
      </c>
      <c r="E4" s="96">
        <f t="shared" si="1"/>
        <v>3.0650000000000004</v>
      </c>
      <c r="F4" s="95">
        <f>('elimination from top'!AE8+'elimination from bottom'!AE8)/2</f>
        <v>3.3249999999999997</v>
      </c>
      <c r="G4" s="95">
        <f>('elimination from top'!AF8+'elimination from bottom'!AF8)/2</f>
        <v>6.1750000000000007</v>
      </c>
      <c r="H4" s="97">
        <f>MAX('elimination from bottom'!AF8,'elimination from top'!AF8)</f>
        <v>7.15</v>
      </c>
      <c r="I4" s="98">
        <f>2.5*1.25</f>
        <v>3.125</v>
      </c>
      <c r="J4" s="99">
        <f>('elimination from top'!Y8+'elimination from bottom'!Y8)/2</f>
        <v>0.92999999999999994</v>
      </c>
      <c r="K4" s="99">
        <f>('elimination from top'!Z8+'elimination from bottom'!Z8)/2</f>
        <v>1.1800000000000002</v>
      </c>
      <c r="L4" s="99">
        <f>('elimination from top'!AA8+'elimination from bottom'!AA8)/2</f>
        <v>0.29499999999999998</v>
      </c>
      <c r="M4" s="99">
        <f>('elimination from top'!AB8+'elimination from bottom'!AB8)/2</f>
        <v>0.66000000000000014</v>
      </c>
      <c r="N4" s="100">
        <f t="shared" si="2"/>
        <v>3.0650000000000004</v>
      </c>
      <c r="O4" s="101">
        <f t="shared" si="3"/>
        <v>0.98080000000000012</v>
      </c>
      <c r="P4" s="103" t="s">
        <v>255</v>
      </c>
      <c r="Q4" s="105">
        <f>125*1.26</f>
        <v>157.5</v>
      </c>
      <c r="R4" s="106">
        <v>0.05</v>
      </c>
      <c r="S4" s="136">
        <v>5</v>
      </c>
    </row>
    <row r="5" spans="1:225" x14ac:dyDescent="0.2">
      <c r="A5" s="119">
        <f t="shared" si="0"/>
        <v>-0.71499999999999941</v>
      </c>
      <c r="B5" s="120" t="s">
        <v>111</v>
      </c>
      <c r="C5" s="121">
        <f>'elimination from bottom'!AC14</f>
        <v>2.6900000000000004</v>
      </c>
      <c r="D5" s="122">
        <f>'elimination from top'!AC14</f>
        <v>3.4049999999999998</v>
      </c>
      <c r="E5" s="123">
        <f t="shared" si="1"/>
        <v>3.0475000000000003</v>
      </c>
      <c r="F5" s="122">
        <f>('elimination from top'!AE14+'elimination from bottom'!AE14)/2</f>
        <v>3.3249999999999997</v>
      </c>
      <c r="G5" s="122">
        <f>('elimination from top'!AF14+'elimination from bottom'!AF14)/2</f>
        <v>6.1750000000000007</v>
      </c>
      <c r="H5" s="124">
        <f>MAX('elimination from bottom'!AF14,'elimination from top'!AF14)</f>
        <v>7.15</v>
      </c>
      <c r="I5" s="125">
        <f>5.5*1.25</f>
        <v>6.875</v>
      </c>
      <c r="J5" s="126">
        <f>('elimination from top'!Y14+'elimination from bottom'!Y14)/2</f>
        <v>0.86249999999999993</v>
      </c>
      <c r="K5" s="126">
        <f>('elimination from top'!Z14+'elimination from bottom'!Z14)/2</f>
        <v>1.3800000000000001</v>
      </c>
      <c r="L5" s="126">
        <f>('elimination from top'!AA14+'elimination from bottom'!AA14)/2</f>
        <v>0.30500000000000005</v>
      </c>
      <c r="M5" s="126">
        <f>('elimination from top'!AB14+'elimination from bottom'!AB14)/2</f>
        <v>0.5</v>
      </c>
      <c r="N5" s="127">
        <f t="shared" si="2"/>
        <v>3.0475000000000003</v>
      </c>
      <c r="O5" s="128">
        <f t="shared" si="3"/>
        <v>0.44327272727272732</v>
      </c>
      <c r="P5" s="139" t="s">
        <v>258</v>
      </c>
      <c r="Q5" s="129"/>
      <c r="R5" s="130"/>
    </row>
    <row r="6" spans="1:225" x14ac:dyDescent="0.2">
      <c r="A6" s="92">
        <f t="shared" si="0"/>
        <v>-0.16999999999999993</v>
      </c>
      <c r="B6" s="93" t="s">
        <v>112</v>
      </c>
      <c r="C6" s="94">
        <f>'elimination from bottom'!AC13</f>
        <v>2.9400000000000004</v>
      </c>
      <c r="D6" s="95">
        <f>'elimination from top'!AC13</f>
        <v>3.1100000000000003</v>
      </c>
      <c r="E6" s="96">
        <f t="shared" si="1"/>
        <v>3.0250000000000004</v>
      </c>
      <c r="F6" s="95">
        <f>('elimination from top'!AE13+'elimination from bottom'!AE13)/2</f>
        <v>2.8</v>
      </c>
      <c r="G6" s="95">
        <f>('elimination from top'!AF13+'elimination from bottom'!AF13)/2</f>
        <v>5.2</v>
      </c>
      <c r="H6" s="97">
        <f>MAX('elimination from bottom'!AF13,'elimination from top'!AF13)</f>
        <v>5.2</v>
      </c>
      <c r="I6" s="98">
        <v>6</v>
      </c>
      <c r="J6" s="99">
        <f>('elimination from top'!Y13+'elimination from bottom'!Y13)/2</f>
        <v>1.0049999999999999</v>
      </c>
      <c r="K6" s="99">
        <f>('elimination from top'!Z13+'elimination from bottom'!Z13)/2</f>
        <v>1.2200000000000002</v>
      </c>
      <c r="L6" s="99">
        <f>('elimination from top'!AA13+'elimination from bottom'!AA13)/2</f>
        <v>0.30000000000000004</v>
      </c>
      <c r="M6" s="99">
        <f>('elimination from top'!AB13+'elimination from bottom'!AB13)/2</f>
        <v>0.5</v>
      </c>
      <c r="N6" s="100">
        <f t="shared" si="2"/>
        <v>3.0250000000000004</v>
      </c>
      <c r="O6" s="101">
        <f t="shared" si="3"/>
        <v>0.50416666666666676</v>
      </c>
      <c r="P6" s="103" t="s">
        <v>254</v>
      </c>
      <c r="Q6" s="98">
        <v>220</v>
      </c>
      <c r="R6" s="106">
        <f>250/6500</f>
        <v>3.8461538461538464E-2</v>
      </c>
      <c r="S6" s="136">
        <v>2</v>
      </c>
    </row>
    <row r="7" spans="1:225" x14ac:dyDescent="0.2">
      <c r="A7" s="92">
        <f t="shared" si="0"/>
        <v>-1.1649999999999996</v>
      </c>
      <c r="B7" s="93" t="s">
        <v>118</v>
      </c>
      <c r="C7" s="94">
        <f>'elimination from bottom'!AC11</f>
        <v>2.4250000000000003</v>
      </c>
      <c r="D7" s="95">
        <f>'elimination from top'!AC11</f>
        <v>3.59</v>
      </c>
      <c r="E7" s="96">
        <f t="shared" si="1"/>
        <v>3.0075000000000003</v>
      </c>
      <c r="F7" s="95">
        <f>('elimination from top'!AE11+'elimination from bottom'!AE11)/2</f>
        <v>2.625</v>
      </c>
      <c r="G7" s="95">
        <f>('elimination from top'!AF11+'elimination from bottom'!AF11)/2</f>
        <v>4.875</v>
      </c>
      <c r="H7" s="97">
        <f>MAX('elimination from bottom'!AF11,'elimination from top'!AF11)</f>
        <v>7.15</v>
      </c>
      <c r="I7" s="98">
        <v>4.25</v>
      </c>
      <c r="J7" s="99">
        <f>('elimination from top'!Y11+'elimination from bottom'!Y11)/2</f>
        <v>0.83249999999999991</v>
      </c>
      <c r="K7" s="99">
        <f>('elimination from top'!Z11+'elimination from bottom'!Z11)/2</f>
        <v>1.2600000000000002</v>
      </c>
      <c r="L7" s="99">
        <f>('elimination from top'!AA11+'elimination from bottom'!AA11)/2</f>
        <v>0.29500000000000004</v>
      </c>
      <c r="M7" s="99">
        <f>('elimination from top'!AB11+'elimination from bottom'!AB11)/2</f>
        <v>0.62</v>
      </c>
      <c r="N7" s="100">
        <f t="shared" si="2"/>
        <v>3.0075000000000003</v>
      </c>
      <c r="O7" s="101">
        <f t="shared" si="3"/>
        <v>0.70764705882352952</v>
      </c>
      <c r="P7" s="103" t="s">
        <v>256</v>
      </c>
      <c r="Q7" s="98">
        <v>100</v>
      </c>
      <c r="R7" s="106">
        <f>Q7/5000</f>
        <v>0.02</v>
      </c>
      <c r="S7" s="136">
        <v>4</v>
      </c>
    </row>
    <row r="8" spans="1:225" x14ac:dyDescent="0.2">
      <c r="A8" s="119">
        <f t="shared" si="0"/>
        <v>0.625</v>
      </c>
      <c r="B8" s="120" t="s">
        <v>120</v>
      </c>
      <c r="C8" s="121">
        <f>'elimination from bottom'!AC15</f>
        <v>3.3150000000000004</v>
      </c>
      <c r="D8" s="122">
        <f>'elimination from top'!AC15</f>
        <v>2.6900000000000004</v>
      </c>
      <c r="E8" s="123">
        <f t="shared" si="1"/>
        <v>3.0025000000000004</v>
      </c>
      <c r="F8" s="122">
        <f>('elimination from top'!AE15+'elimination from bottom'!AE15)/2</f>
        <v>3.3249999999999997</v>
      </c>
      <c r="G8" s="122">
        <f>('elimination from top'!AF15+'elimination from bottom'!AF15)/2</f>
        <v>6.1750000000000007</v>
      </c>
      <c r="H8" s="124">
        <f>MAX('elimination from bottom'!AF15,'elimination from top'!AF15)</f>
        <v>7.15</v>
      </c>
      <c r="I8" s="125">
        <v>6</v>
      </c>
      <c r="J8" s="126">
        <f>('elimination from top'!Y15+'elimination from bottom'!Y15)/2</f>
        <v>0.8849999999999999</v>
      </c>
      <c r="K8" s="126">
        <f>('elimination from top'!Z15+'elimination from bottom'!Z15)/2</f>
        <v>1.1900000000000004</v>
      </c>
      <c r="L8" s="126">
        <f>('elimination from top'!AA15+'elimination from bottom'!AA15)/2</f>
        <v>0.33750000000000002</v>
      </c>
      <c r="M8" s="126">
        <f>('elimination from top'!AB15+'elimination from bottom'!AB15)/2</f>
        <v>0.59000000000000008</v>
      </c>
      <c r="N8" s="127">
        <f t="shared" si="2"/>
        <v>3.0025000000000004</v>
      </c>
      <c r="O8" s="128">
        <f t="shared" si="3"/>
        <v>0.50041666666666673</v>
      </c>
      <c r="P8" s="139" t="s">
        <v>259</v>
      </c>
      <c r="Q8" s="129"/>
      <c r="R8" s="130"/>
    </row>
    <row r="9" spans="1:225" s="51" customFormat="1" x14ac:dyDescent="0.2">
      <c r="A9" s="107">
        <f t="shared" si="0"/>
        <v>-0.15500000000000025</v>
      </c>
      <c r="B9" s="108" t="s">
        <v>113</v>
      </c>
      <c r="C9" s="109">
        <f>'elimination from bottom'!AC20</f>
        <v>2.82</v>
      </c>
      <c r="D9" s="110">
        <f>'elimination from top'!AC20</f>
        <v>2.9750000000000001</v>
      </c>
      <c r="E9" s="111">
        <f t="shared" si="1"/>
        <v>2.8975</v>
      </c>
      <c r="F9" s="110">
        <f>('elimination from top'!AE20+'elimination from bottom'!AE20)/2</f>
        <v>2.8</v>
      </c>
      <c r="G9" s="110">
        <f>('elimination from top'!AF20+'elimination from bottom'!AF20)/2</f>
        <v>5.2</v>
      </c>
      <c r="H9" s="112">
        <f>MAX('elimination from bottom'!AF20,'elimination from top'!AF20)</f>
        <v>5.2</v>
      </c>
      <c r="I9" s="115">
        <f>20/6.5</f>
        <v>3.0769230769230771</v>
      </c>
      <c r="J9" s="114">
        <f>('elimination from top'!Y20+'elimination from bottom'!Y20)/2</f>
        <v>0.87749999999999995</v>
      </c>
      <c r="K9" s="114">
        <f>('elimination from top'!Z20+'elimination from bottom'!Z20)/2</f>
        <v>1.1500000000000001</v>
      </c>
      <c r="L9" s="114">
        <f>('elimination from top'!AA20+'elimination from bottom'!AA20)/2</f>
        <v>0.31999999999999995</v>
      </c>
      <c r="M9" s="114">
        <f>('elimination from top'!AB20+'elimination from bottom'!AB20)/2</f>
        <v>0.55000000000000004</v>
      </c>
      <c r="N9" s="115">
        <f t="shared" si="2"/>
        <v>2.8975</v>
      </c>
      <c r="O9" s="116">
        <f t="shared" si="3"/>
        <v>0.9416874999999999</v>
      </c>
      <c r="P9" s="131" t="s">
        <v>251</v>
      </c>
      <c r="Q9" s="117"/>
      <c r="R9" s="118"/>
      <c r="S9" s="137"/>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row>
    <row r="10" spans="1:225" x14ac:dyDescent="0.2">
      <c r="A10" s="46">
        <f t="shared" si="0"/>
        <v>0.16500000000000004</v>
      </c>
      <c r="B10" s="86" t="s">
        <v>122</v>
      </c>
      <c r="C10" s="32">
        <f>'elimination from bottom'!AC12</f>
        <v>2.7949999999999999</v>
      </c>
      <c r="D10" s="33">
        <f>'elimination from top'!AC12</f>
        <v>2.63</v>
      </c>
      <c r="E10" s="40">
        <f t="shared" si="1"/>
        <v>2.7124999999999999</v>
      </c>
      <c r="F10" s="33">
        <f>('elimination from top'!AE12+'elimination from bottom'!AE12)/2</f>
        <v>2.8</v>
      </c>
      <c r="G10" s="33">
        <f>('elimination from top'!AF12+'elimination from bottom'!AF12)/2</f>
        <v>5.2</v>
      </c>
      <c r="H10" s="28">
        <f>MAX('elimination from bottom'!AF12,'elimination from top'!AF12)</f>
        <v>5.2</v>
      </c>
      <c r="I10" s="30"/>
      <c r="J10" s="29">
        <f>('elimination from top'!Y12+'elimination from bottom'!Y12)/2</f>
        <v>0.81749999999999989</v>
      </c>
      <c r="K10" s="29">
        <f>('elimination from top'!Z12+'elimination from bottom'!Z12)/2</f>
        <v>1.1300000000000003</v>
      </c>
      <c r="L10" s="29">
        <f>('elimination from top'!AA12+'elimination from bottom'!AA12)/2</f>
        <v>0.27500000000000002</v>
      </c>
      <c r="M10" s="29">
        <f>('elimination from top'!AB12+'elimination from bottom'!AB12)/2</f>
        <v>0.49000000000000005</v>
      </c>
      <c r="N10" s="26">
        <f t="shared" si="2"/>
        <v>2.7125000000000004</v>
      </c>
      <c r="O10" s="34" t="e">
        <f t="shared" si="3"/>
        <v>#DIV/0!</v>
      </c>
      <c r="P10" s="37"/>
      <c r="Q10" s="37"/>
      <c r="R10" s="47">
        <f>0.15/C10</f>
        <v>5.3667262969588549E-2</v>
      </c>
    </row>
    <row r="11" spans="1:225" s="51" customFormat="1" x14ac:dyDescent="0.2">
      <c r="A11" s="46">
        <f t="shared" si="0"/>
        <v>0.36500000000000021</v>
      </c>
      <c r="B11" s="86" t="s">
        <v>115</v>
      </c>
      <c r="C11" s="32">
        <f>'elimination from bottom'!AC17</f>
        <v>2.8600000000000003</v>
      </c>
      <c r="D11" s="33">
        <f>'elimination from top'!AC17</f>
        <v>2.4950000000000001</v>
      </c>
      <c r="E11" s="40">
        <f t="shared" si="1"/>
        <v>2.6775000000000002</v>
      </c>
      <c r="F11" s="33">
        <f>('elimination from top'!AE17+'elimination from bottom'!AE17)/2</f>
        <v>2.0999999999999996</v>
      </c>
      <c r="G11" s="33">
        <f>('elimination from top'!AF17+'elimination from bottom'!AF17)/2</f>
        <v>3.9000000000000004</v>
      </c>
      <c r="H11" s="28">
        <f>MAX('elimination from bottom'!AF17,'elimination from top'!AF17)</f>
        <v>5.2</v>
      </c>
      <c r="I11" s="30"/>
      <c r="J11" s="29">
        <f>('elimination from top'!Y17+'elimination from bottom'!Y17)/2</f>
        <v>0.83999999999999986</v>
      </c>
      <c r="K11" s="29">
        <f>('elimination from top'!Z17+'elimination from bottom'!Z17)/2</f>
        <v>1.04</v>
      </c>
      <c r="L11" s="29">
        <f>('elimination from top'!AA17+'elimination from bottom'!AA17)/2</f>
        <v>0.27750000000000002</v>
      </c>
      <c r="M11" s="29">
        <f>('elimination from top'!AB17+'elimination from bottom'!AB17)/2</f>
        <v>0.52</v>
      </c>
      <c r="N11" s="26">
        <f t="shared" si="2"/>
        <v>2.6774999999999998</v>
      </c>
      <c r="O11" s="34" t="e">
        <f t="shared" si="3"/>
        <v>#DIV/0!</v>
      </c>
      <c r="P11" s="64"/>
      <c r="Q11" s="60"/>
      <c r="R11" s="50"/>
      <c r="S11" s="137"/>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row>
    <row r="12" spans="1:225" x14ac:dyDescent="0.2">
      <c r="A12" s="46">
        <f t="shared" si="0"/>
        <v>0.67999999999999972</v>
      </c>
      <c r="B12" s="86" t="s">
        <v>121</v>
      </c>
      <c r="C12" s="32">
        <f>'elimination from bottom'!AC7</f>
        <v>2.9749999999999996</v>
      </c>
      <c r="D12" s="33">
        <f>'elimination from top'!AC7</f>
        <v>2.2949999999999999</v>
      </c>
      <c r="E12" s="40">
        <f t="shared" si="1"/>
        <v>2.6349999999999998</v>
      </c>
      <c r="F12" s="33">
        <f>('elimination from top'!AE7+'elimination from bottom'!AE7)/2</f>
        <v>2.0999999999999996</v>
      </c>
      <c r="G12" s="33">
        <f>('elimination from top'!AF7+'elimination from bottom'!AF7)/2</f>
        <v>3.9000000000000004</v>
      </c>
      <c r="H12" s="28">
        <f>MAX('elimination from bottom'!AF7,'elimination from top'!AF7)</f>
        <v>5.2</v>
      </c>
      <c r="I12" s="30"/>
      <c r="J12" s="29">
        <f>('elimination from top'!Y7+'elimination from bottom'!Y7)/2</f>
        <v>0.75749999999999995</v>
      </c>
      <c r="K12" s="29">
        <f>('elimination from top'!Z7+'elimination from bottom'!Z7)/2</f>
        <v>1.08</v>
      </c>
      <c r="L12" s="29">
        <f>('elimination from top'!AA7+'elimination from bottom'!AA7)/2</f>
        <v>0.28749999999999998</v>
      </c>
      <c r="M12" s="29">
        <f>('elimination from top'!AB7+'elimination from bottom'!AB7)/2</f>
        <v>0.51</v>
      </c>
      <c r="N12" s="26">
        <f t="shared" si="2"/>
        <v>2.6349999999999998</v>
      </c>
      <c r="O12" s="34" t="e">
        <f t="shared" si="3"/>
        <v>#DIV/0!</v>
      </c>
      <c r="P12" s="25"/>
      <c r="Q12" s="25"/>
    </row>
    <row r="13" spans="1:225" x14ac:dyDescent="0.2">
      <c r="A13" s="46">
        <f t="shared" si="0"/>
        <v>-0.64000000000000012</v>
      </c>
      <c r="B13" s="86" t="s">
        <v>108</v>
      </c>
      <c r="C13" s="32">
        <f>'elimination from bottom'!AC6</f>
        <v>2.27</v>
      </c>
      <c r="D13" s="33">
        <f>'elimination from top'!AC6</f>
        <v>2.91</v>
      </c>
      <c r="E13" s="40">
        <f t="shared" si="1"/>
        <v>2.59</v>
      </c>
      <c r="F13" s="33">
        <f>('elimination from top'!AE6+'elimination from bottom'!AE6)/2</f>
        <v>2.0999999999999996</v>
      </c>
      <c r="G13" s="33">
        <f>('elimination from top'!AF6+'elimination from bottom'!AF6)/2</f>
        <v>3.9000000000000004</v>
      </c>
      <c r="H13" s="28">
        <f>MAX('elimination from bottom'!AF6,'elimination from top'!AF6)</f>
        <v>5.2</v>
      </c>
      <c r="I13" s="30"/>
      <c r="J13" s="29">
        <f>('elimination from top'!Y6+'elimination from bottom'!Y6)/2</f>
        <v>0.70499999999999985</v>
      </c>
      <c r="K13" s="29">
        <f>('elimination from top'!Z6+'elimination from bottom'!Z6)/2</f>
        <v>1.1400000000000001</v>
      </c>
      <c r="L13" s="29">
        <f>('elimination from top'!AA6+'elimination from bottom'!AA6)/2</f>
        <v>0.27500000000000002</v>
      </c>
      <c r="M13" s="29">
        <f>('elimination from top'!AB6+'elimination from bottom'!AB6)/2</f>
        <v>0.47000000000000003</v>
      </c>
      <c r="N13" s="26">
        <f t="shared" si="2"/>
        <v>2.5900000000000003</v>
      </c>
      <c r="O13" s="34" t="e">
        <f t="shared" si="3"/>
        <v>#DIV/0!</v>
      </c>
      <c r="P13" s="36"/>
      <c r="Q13" s="25"/>
    </row>
    <row r="14" spans="1:225" x14ac:dyDescent="0.2">
      <c r="A14" s="46">
        <f t="shared" si="0"/>
        <v>-1.0749999999999997</v>
      </c>
      <c r="B14" s="86" t="s">
        <v>119</v>
      </c>
      <c r="C14" s="32">
        <f>'elimination from bottom'!AC9</f>
        <v>2.0150000000000001</v>
      </c>
      <c r="D14" s="33">
        <f>'elimination from top'!AC9</f>
        <v>3.09</v>
      </c>
      <c r="E14" s="40">
        <f t="shared" si="1"/>
        <v>2.5525000000000002</v>
      </c>
      <c r="F14" s="33">
        <f>('elimination from top'!AE9+'elimination from bottom'!AE9)/2</f>
        <v>2.0999999999999996</v>
      </c>
      <c r="G14" s="33">
        <f>('elimination from top'!AF9+'elimination from bottom'!AF9)/2</f>
        <v>3.9000000000000004</v>
      </c>
      <c r="H14" s="28">
        <f>MAX('elimination from bottom'!AF9,'elimination from top'!AF9)</f>
        <v>5.2</v>
      </c>
      <c r="I14" s="30"/>
      <c r="J14" s="29">
        <f>('elimination from top'!Y9+'elimination from bottom'!Y9)/2</f>
        <v>0.78749999999999987</v>
      </c>
      <c r="K14" s="29">
        <f>('elimination from top'!Z9+'elimination from bottom'!Z9)/2</f>
        <v>1.06</v>
      </c>
      <c r="L14" s="29">
        <f>('elimination from top'!AA9+'elimination from bottom'!AA9)/2</f>
        <v>0.27500000000000002</v>
      </c>
      <c r="M14" s="29">
        <f>('elimination from top'!AB9+'elimination from bottom'!AB9)/2</f>
        <v>0.43000000000000005</v>
      </c>
      <c r="N14" s="26">
        <f t="shared" si="2"/>
        <v>2.5525000000000002</v>
      </c>
      <c r="O14" s="34" t="e">
        <f t="shared" si="3"/>
        <v>#DIV/0!</v>
      </c>
      <c r="P14" s="37"/>
      <c r="Q14" s="25"/>
    </row>
    <row r="15" spans="1:225" x14ac:dyDescent="0.2">
      <c r="A15" s="46">
        <f t="shared" si="0"/>
        <v>0.49999999999999956</v>
      </c>
      <c r="B15" s="86" t="s">
        <v>114</v>
      </c>
      <c r="C15" s="32">
        <f>'elimination from bottom'!AC16</f>
        <v>2.7949999999999999</v>
      </c>
      <c r="D15" s="33">
        <f>'elimination from top'!AC16</f>
        <v>2.2950000000000004</v>
      </c>
      <c r="E15" s="40">
        <f t="shared" si="1"/>
        <v>2.5449999999999999</v>
      </c>
      <c r="F15" s="33">
        <f>('elimination from top'!AE16+'elimination from bottom'!AE16)/2</f>
        <v>2.0999999999999996</v>
      </c>
      <c r="G15" s="33">
        <f>('elimination from top'!AF16+'elimination from bottom'!AF16)/2</f>
        <v>3.9000000000000004</v>
      </c>
      <c r="H15" s="28">
        <f>MAX('elimination from bottom'!AF16,'elimination from top'!AF16)</f>
        <v>5.2</v>
      </c>
      <c r="I15" s="30"/>
      <c r="J15" s="29">
        <f>('elimination from top'!Y16+'elimination from bottom'!Y16)/2</f>
        <v>0.79499999999999993</v>
      </c>
      <c r="K15" s="29">
        <f>('elimination from top'!Z16+'elimination from bottom'!Z16)/2</f>
        <v>1.0000000000000002</v>
      </c>
      <c r="L15" s="29">
        <f>('elimination from top'!AA16+'elimination from bottom'!AA16)/2</f>
        <v>0.25</v>
      </c>
      <c r="M15" s="29">
        <f>('elimination from top'!AB16+'elimination from bottom'!AB16)/2</f>
        <v>0.5</v>
      </c>
      <c r="N15" s="26">
        <f t="shared" si="2"/>
        <v>2.5449999999999999</v>
      </c>
      <c r="O15" s="34" t="e">
        <f t="shared" si="3"/>
        <v>#DIV/0!</v>
      </c>
      <c r="P15" s="37"/>
      <c r="Q15" s="25"/>
    </row>
    <row r="16" spans="1:225" x14ac:dyDescent="0.2">
      <c r="A16" s="46">
        <f t="shared" si="0"/>
        <v>0.21000000000000041</v>
      </c>
      <c r="B16" s="86" t="s">
        <v>116</v>
      </c>
      <c r="C16" s="32">
        <f>'elimination from bottom'!AC10</f>
        <v>2.5850000000000004</v>
      </c>
      <c r="D16" s="33">
        <f>'elimination from top'!AC10</f>
        <v>2.375</v>
      </c>
      <c r="E16" s="40">
        <f t="shared" si="1"/>
        <v>2.4800000000000004</v>
      </c>
      <c r="F16" s="33">
        <f>('elimination from top'!AE10+'elimination from bottom'!AE10)/2</f>
        <v>2.0999999999999996</v>
      </c>
      <c r="G16" s="33">
        <f>('elimination from top'!AF10+'elimination from bottom'!AF10)/2</f>
        <v>3.9000000000000004</v>
      </c>
      <c r="H16" s="28">
        <f>MAX('elimination from bottom'!AF10,'elimination from top'!AF10)</f>
        <v>5.2</v>
      </c>
      <c r="I16" s="30"/>
      <c r="J16" s="29">
        <f>('elimination from top'!Y10+'elimination from bottom'!Y10)/2</f>
        <v>0.64500000000000002</v>
      </c>
      <c r="K16" s="29">
        <f>('elimination from top'!Z10+'elimination from bottom'!Z10)/2</f>
        <v>1.0900000000000003</v>
      </c>
      <c r="L16" s="29">
        <f>('elimination from top'!AA10+'elimination from bottom'!AA10)/2</f>
        <v>0.23499999999999999</v>
      </c>
      <c r="M16" s="29">
        <f>('elimination from top'!AB10+'elimination from bottom'!AB10)/2</f>
        <v>0.51</v>
      </c>
      <c r="N16" s="26">
        <f t="shared" si="2"/>
        <v>2.4800000000000004</v>
      </c>
      <c r="O16" s="34" t="e">
        <f t="shared" si="3"/>
        <v>#DIV/0!</v>
      </c>
      <c r="P16" s="37"/>
      <c r="Q16" s="25"/>
    </row>
    <row r="17" spans="1:20" x14ac:dyDescent="0.2">
      <c r="A17" s="132"/>
      <c r="B17" s="133" t="s">
        <v>252</v>
      </c>
      <c r="C17" s="95"/>
      <c r="D17" s="94"/>
      <c r="E17" s="134"/>
      <c r="F17" s="95"/>
      <c r="G17" s="95"/>
      <c r="H17" s="97"/>
      <c r="I17" s="100">
        <f>20/6.5</f>
        <v>3.0769230769230771</v>
      </c>
      <c r="J17" s="99"/>
      <c r="K17" s="99"/>
      <c r="L17" s="99"/>
      <c r="M17" s="99"/>
      <c r="N17" s="100"/>
      <c r="O17" s="101"/>
      <c r="P17" s="103" t="s">
        <v>257</v>
      </c>
      <c r="Q17" s="98">
        <v>50</v>
      </c>
      <c r="R17" s="101">
        <f>Q17/I17/1000</f>
        <v>1.6250000000000001E-2</v>
      </c>
      <c r="S17" s="136">
        <v>3</v>
      </c>
    </row>
    <row r="18" spans="1:20" x14ac:dyDescent="0.2">
      <c r="A18" s="67"/>
      <c r="B18" s="70"/>
      <c r="C18" s="57"/>
      <c r="D18" s="56"/>
      <c r="E18" s="73"/>
      <c r="F18" s="57"/>
      <c r="G18" s="57"/>
      <c r="H18" s="59"/>
      <c r="I18" s="69"/>
      <c r="J18" s="61"/>
      <c r="K18" s="61"/>
      <c r="L18" s="61"/>
      <c r="M18" s="61"/>
      <c r="N18" s="62"/>
      <c r="O18" s="63"/>
      <c r="P18" s="66"/>
      <c r="Q18" s="25"/>
      <c r="R18" s="25"/>
    </row>
    <row r="19" spans="1:20" x14ac:dyDescent="0.2">
      <c r="A19" s="72"/>
      <c r="B19" s="70"/>
      <c r="C19" s="57"/>
      <c r="D19" s="56"/>
      <c r="E19" s="73"/>
      <c r="F19" s="57"/>
      <c r="G19" s="57"/>
      <c r="H19" s="59"/>
      <c r="I19" s="69"/>
      <c r="J19" s="61"/>
      <c r="K19" s="61"/>
      <c r="L19" s="61"/>
      <c r="M19" s="61"/>
      <c r="N19" s="62"/>
      <c r="O19" s="63"/>
      <c r="P19" s="66"/>
      <c r="Q19" s="25"/>
      <c r="R19" s="25"/>
    </row>
    <row r="20" spans="1:20" hidden="1" x14ac:dyDescent="0.2">
      <c r="A20" s="68"/>
      <c r="B20" s="71"/>
      <c r="C20" s="57"/>
      <c r="D20" s="56"/>
      <c r="E20" s="73"/>
      <c r="F20" s="57"/>
      <c r="G20" s="57"/>
      <c r="H20" s="59"/>
      <c r="I20" s="69"/>
      <c r="J20" s="61"/>
      <c r="K20" s="61"/>
      <c r="L20" s="61"/>
      <c r="M20" s="61"/>
      <c r="N20" s="62"/>
      <c r="O20" s="63"/>
      <c r="P20" s="66"/>
      <c r="Q20" s="35"/>
      <c r="R20" s="25"/>
    </row>
    <row r="21" spans="1:20" x14ac:dyDescent="0.2">
      <c r="A21" s="79"/>
      <c r="B21" s="80"/>
      <c r="C21" s="81"/>
      <c r="D21" s="81"/>
      <c r="E21" s="81"/>
      <c r="F21" s="81"/>
      <c r="G21" s="81"/>
      <c r="H21" s="81"/>
      <c r="I21" s="81"/>
      <c r="J21" s="81"/>
      <c r="K21" s="81"/>
      <c r="L21" s="81"/>
      <c r="M21" s="81"/>
      <c r="N21" s="81"/>
      <c r="O21" s="81"/>
      <c r="P21" s="81"/>
      <c r="Q21" s="81">
        <f>SUM(Q2:Q19)</f>
        <v>707.5</v>
      </c>
      <c r="R21" s="81"/>
      <c r="S21" s="138"/>
      <c r="T21" s="82"/>
    </row>
    <row r="22" spans="1:20" x14ac:dyDescent="0.2">
      <c r="A22" s="31"/>
      <c r="B22" s="38"/>
      <c r="C22" s="25"/>
      <c r="D22" s="25"/>
      <c r="E22" s="25"/>
      <c r="F22" s="25"/>
      <c r="G22" s="25"/>
      <c r="H22" s="25"/>
      <c r="I22" s="74" t="s">
        <v>73</v>
      </c>
      <c r="J22" s="26">
        <f>MAX(J2:J20)</f>
        <v>1.1174999999999999</v>
      </c>
      <c r="K22" s="26">
        <f>MAX(K2:K20)</f>
        <v>1.52</v>
      </c>
      <c r="L22" s="26">
        <f>MAX(L2:L20)</f>
        <v>0.36499999999999999</v>
      </c>
      <c r="M22" s="26">
        <f>MAX(M2:M20)</f>
        <v>0.73000000000000009</v>
      </c>
      <c r="N22" s="75">
        <f>MAX(N2:N20)</f>
        <v>3.6625000000000005</v>
      </c>
      <c r="O22" s="25"/>
      <c r="P22" s="25"/>
      <c r="Q22" s="25"/>
    </row>
    <row r="23" spans="1:20" x14ac:dyDescent="0.2">
      <c r="A23" s="31"/>
      <c r="B23" s="38"/>
      <c r="C23" s="25"/>
      <c r="D23" s="25"/>
      <c r="E23" s="25"/>
      <c r="F23" s="25"/>
      <c r="G23" s="25"/>
      <c r="H23" s="25"/>
      <c r="I23" s="74" t="s">
        <v>74</v>
      </c>
      <c r="J23" s="26">
        <f>AVERAGE(J2:J20)</f>
        <v>0.86199999999999988</v>
      </c>
      <c r="K23" s="26">
        <f>AVERAGE(K2:K20)</f>
        <v>1.1873333333333336</v>
      </c>
      <c r="L23" s="26">
        <f>AVERAGE(L2:L20)</f>
        <v>0.29399999999999998</v>
      </c>
      <c r="M23" s="26">
        <f>AVERAGE(M2:M20)</f>
        <v>0.54933333333333334</v>
      </c>
      <c r="N23" s="75">
        <f>AVERAGE(N2:N20)</f>
        <v>2.8926666666666678</v>
      </c>
      <c r="O23" s="25"/>
      <c r="P23" s="25"/>
      <c r="Q23" s="25"/>
    </row>
    <row r="24" spans="1:20" ht="16" thickBot="1" x14ac:dyDescent="0.25">
      <c r="A24" s="31"/>
      <c r="B24" s="38"/>
      <c r="C24" s="25"/>
      <c r="D24" s="25"/>
      <c r="E24" s="25"/>
      <c r="F24" s="25"/>
      <c r="G24" s="25"/>
      <c r="H24" s="25"/>
      <c r="I24" s="76" t="s">
        <v>82</v>
      </c>
      <c r="J24" s="77">
        <f>MIN(J2:J20)</f>
        <v>0.64500000000000002</v>
      </c>
      <c r="K24" s="77">
        <f>MIN(K2:K20)</f>
        <v>1.0000000000000002</v>
      </c>
      <c r="L24" s="77">
        <f>MIN(L2:L20)</f>
        <v>0.23499999999999999</v>
      </c>
      <c r="M24" s="77">
        <f>MIN(M2:M20)</f>
        <v>0.43000000000000005</v>
      </c>
      <c r="N24" s="78">
        <f>MIN(N2:N20)</f>
        <v>2.4800000000000004</v>
      </c>
      <c r="O24" s="25"/>
      <c r="P24" s="25"/>
      <c r="Q24" s="25"/>
    </row>
    <row r="25" spans="1:20" x14ac:dyDescent="0.2">
      <c r="A25" s="31"/>
      <c r="B25" s="38"/>
      <c r="C25" s="25"/>
      <c r="D25" s="25"/>
      <c r="E25" s="25"/>
      <c r="F25" s="25"/>
      <c r="G25" s="25"/>
      <c r="H25" s="25"/>
      <c r="I25" s="25"/>
      <c r="J25" s="25"/>
      <c r="K25" s="25"/>
      <c r="L25" s="25"/>
      <c r="M25" s="25"/>
      <c r="N25" s="25"/>
      <c r="O25" s="25"/>
      <c r="P25" s="25"/>
      <c r="Q25" s="25"/>
    </row>
  </sheetData>
  <sortState ref="A2:O16">
    <sortCondition descending="1" ref="E2:E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results</vt:lpstr>
      <vt:lpstr>algo</vt:lpstr>
      <vt:lpstr>single view</vt:lpstr>
      <vt:lpstr>elimination from top</vt:lpstr>
      <vt:lpstr>elimination from bottom</vt:lpstr>
      <vt:lpstr>averaged</vt:lpstr>
      <vt:lpstr>final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Nath</dc:creator>
  <cp:lastModifiedBy>Nitin Nath</cp:lastModifiedBy>
  <dcterms:created xsi:type="dcterms:W3CDTF">2016-12-17T05:00:16Z</dcterms:created>
  <dcterms:modified xsi:type="dcterms:W3CDTF">2018-04-04T07:24:03Z</dcterms:modified>
</cp:coreProperties>
</file>