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Tan\Documents\Current Consulting Project\Sproutfish\"/>
    </mc:Choice>
  </mc:AlternateContent>
  <xr:revisionPtr revIDLastSave="0" documentId="8_{A39413E4-1ECE-4A50-AFD0-CF6002D1FC5F}" xr6:coauthVersionLast="43" xr6:coauthVersionMax="43" xr10:uidLastSave="{00000000-0000-0000-0000-000000000000}"/>
  <bookViews>
    <workbookView xWindow="-96" yWindow="-96" windowWidth="19392" windowHeight="10392" xr2:uid="{B2FEB5AF-0C8D-4BE1-804D-B762BE743D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K9" i="1"/>
  <c r="K13" i="1" s="1"/>
  <c r="L8" i="1"/>
  <c r="L9" i="1" s="1"/>
  <c r="L13" i="1" s="1"/>
  <c r="M8" i="1" l="1"/>
  <c r="M9" i="1" l="1"/>
  <c r="M13" i="1" s="1"/>
  <c r="N8" i="1"/>
  <c r="G17" i="1"/>
  <c r="B9" i="1"/>
  <c r="B13" i="1" s="1"/>
  <c r="C8" i="1"/>
  <c r="C9" i="1" s="1"/>
  <c r="C13" i="1" s="1"/>
  <c r="N9" i="1" l="1"/>
  <c r="N13" i="1" s="1"/>
  <c r="O8" i="1"/>
  <c r="D8" i="1"/>
  <c r="D9" i="1" s="1"/>
  <c r="D13" i="1" s="1"/>
  <c r="P8" i="1" l="1"/>
  <c r="P9" i="1" s="1"/>
  <c r="O9" i="1"/>
  <c r="O13" i="1" s="1"/>
  <c r="E8" i="1"/>
  <c r="E9" i="1" s="1"/>
  <c r="E13" i="1" s="1"/>
  <c r="Q22" i="1" l="1"/>
  <c r="Q25" i="1"/>
  <c r="F8" i="1"/>
  <c r="G8" i="1" s="1"/>
  <c r="G9" i="1" s="1"/>
  <c r="G25" i="1" s="1"/>
  <c r="P13" i="1"/>
  <c r="Q18" i="1" s="1"/>
  <c r="Q19" i="1" s="1"/>
  <c r="Q23" i="1" s="1"/>
  <c r="F9" i="1" l="1"/>
  <c r="F13" i="1" s="1"/>
  <c r="G13" i="1"/>
  <c r="G22" i="1"/>
  <c r="G18" i="1" l="1"/>
  <c r="G19" i="1" s="1"/>
  <c r="G23" i="1" s="1"/>
</calcChain>
</file>

<file path=xl/sharedStrings.xml><?xml version="1.0" encoding="utf-8"?>
<sst xmlns="http://schemas.openxmlformats.org/spreadsheetml/2006/main" count="43" uniqueCount="28">
  <si>
    <t>Period end</t>
  </si>
  <si>
    <t>Survival rate</t>
  </si>
  <si>
    <t>Number of fish</t>
  </si>
  <si>
    <t>Total biomass, kg</t>
  </si>
  <si>
    <t>% Growth/day</t>
  </si>
  <si>
    <t>Monthly feed consumption, kg</t>
  </si>
  <si>
    <t>Feeding rate at % Body weight/day</t>
  </si>
  <si>
    <t>Cost of grouper fingerlings (3 inch) with shipping to Sg</t>
  </si>
  <si>
    <t>Cost of seabass fingerlings (3 inch) with shipping to Sg</t>
  </si>
  <si>
    <t>Fish size, g (3 inch)</t>
  </si>
  <si>
    <t>Total feed need to grow 3 inch grouper fingerling to harvest in 6 months</t>
  </si>
  <si>
    <t>Production forecast for 1 cycle</t>
  </si>
  <si>
    <t>Total cost of fingerlings</t>
  </si>
  <si>
    <t>Total grouper feed cost @ $2/kg</t>
  </si>
  <si>
    <t>Total seabass feed cost @ $1.50/kg</t>
  </si>
  <si>
    <t>Fish density</t>
  </si>
  <si>
    <t>/ kg</t>
  </si>
  <si>
    <t>/ m3</t>
  </si>
  <si>
    <t>Net profit per cycle</t>
  </si>
  <si>
    <t>Total feed need to grow 3 inch seabass fingerling to harvest in 5 months</t>
  </si>
  <si>
    <t>Total sale per cycle</t>
  </si>
  <si>
    <t>System design:</t>
  </si>
  <si>
    <t>Operating cost for 6 months ($3,000 per month)</t>
  </si>
  <si>
    <t>Operating cost for 5 months ($3,000 per month)</t>
  </si>
  <si>
    <t>12 tanks @ 4 metric ton water volume each</t>
  </si>
  <si>
    <t>Total system volume @ 48 metric ton</t>
  </si>
  <si>
    <t>Live grouper sale price</t>
  </si>
  <si>
    <t>Live seabass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</si>
</sst>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24B2-8D02-4088-B673-B31B2BF044DC}">
  <dimension ref="A1:AE25"/>
  <sheetViews>
    <sheetView tabSelected="1" zoomScale="90" zoomScaleNormal="90" workbookViewId="0">
      <selection activeCell="J18" sqref="J18"/>
    </sheetView>
  </sheetViews>
  <sheetFormatPr defaultRowHeight="14.4" x14ac:dyDescent="0.55000000000000004"/>
  <cols>
    <col min="1" max="1" width="18.89453125" customWidth="1"/>
    <col min="3" max="3" width="9.26171875" bestFit="1" customWidth="1"/>
    <col min="5" max="5" width="11.1015625" bestFit="1" customWidth="1"/>
    <col min="7" max="7" width="11.1015625" bestFit="1" customWidth="1"/>
    <col min="10" max="10" width="16.3671875" customWidth="1"/>
    <col min="16" max="16" width="10.1015625" bestFit="1" customWidth="1"/>
    <col min="17" max="17" width="11.62890625" customWidth="1"/>
  </cols>
  <sheetData>
    <row r="1" spans="1:31" ht="20.399999999999999" x14ac:dyDescent="0.75">
      <c r="A1" s="9" t="s">
        <v>11</v>
      </c>
    </row>
    <row r="2" spans="1:31" x14ac:dyDescent="0.55000000000000004">
      <c r="A2" t="s">
        <v>21</v>
      </c>
      <c r="B2" t="s">
        <v>24</v>
      </c>
    </row>
    <row r="3" spans="1:31" x14ac:dyDescent="0.55000000000000004">
      <c r="B3" t="s">
        <v>25</v>
      </c>
    </row>
    <row r="5" spans="1:31" x14ac:dyDescent="0.55000000000000004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J5" t="s">
        <v>0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</row>
    <row r="6" spans="1:31" x14ac:dyDescent="0.55000000000000004">
      <c r="A6" t="s">
        <v>9</v>
      </c>
      <c r="B6">
        <v>8</v>
      </c>
      <c r="C6">
        <v>21.7</v>
      </c>
      <c r="D6" s="4">
        <v>77.77</v>
      </c>
      <c r="E6">
        <v>211</v>
      </c>
      <c r="F6">
        <v>431.8</v>
      </c>
      <c r="G6">
        <v>665</v>
      </c>
      <c r="J6" t="s">
        <v>9</v>
      </c>
      <c r="K6">
        <v>8</v>
      </c>
      <c r="L6">
        <v>21.7</v>
      </c>
      <c r="M6" s="4">
        <v>77.77</v>
      </c>
      <c r="N6">
        <v>211</v>
      </c>
      <c r="O6">
        <v>431.8</v>
      </c>
      <c r="P6">
        <v>665</v>
      </c>
    </row>
    <row r="7" spans="1:31" x14ac:dyDescent="0.55000000000000004">
      <c r="A7" t="s">
        <v>1</v>
      </c>
      <c r="B7" s="1">
        <v>0.8</v>
      </c>
      <c r="C7" s="1">
        <v>0.9</v>
      </c>
      <c r="D7" s="1">
        <v>0.9</v>
      </c>
      <c r="E7" s="1">
        <v>0.9</v>
      </c>
      <c r="F7" s="1">
        <v>0.9</v>
      </c>
      <c r="G7" s="1">
        <v>0.9</v>
      </c>
      <c r="J7" t="s">
        <v>1</v>
      </c>
      <c r="K7" s="1">
        <v>0.8</v>
      </c>
      <c r="L7" s="1">
        <v>0.9</v>
      </c>
      <c r="M7" s="1">
        <v>0.9</v>
      </c>
      <c r="N7" s="1">
        <v>0.9</v>
      </c>
      <c r="O7" s="1">
        <v>0.9</v>
      </c>
      <c r="P7" s="1">
        <v>0.9</v>
      </c>
    </row>
    <row r="8" spans="1:31" x14ac:dyDescent="0.55000000000000004">
      <c r="A8" t="s">
        <v>2</v>
      </c>
      <c r="B8" s="2">
        <v>5600</v>
      </c>
      <c r="C8">
        <f>SUM(B8*0.95)</f>
        <v>5320</v>
      </c>
      <c r="D8" s="5">
        <f>SUM(C8*0.95)</f>
        <v>5054</v>
      </c>
      <c r="E8" s="5">
        <f>SUM(D8*0.95)</f>
        <v>4801.3</v>
      </c>
      <c r="F8" s="5">
        <f t="shared" ref="F8:G8" si="0">SUM(E8*0.95)</f>
        <v>4561.2349999999997</v>
      </c>
      <c r="G8" s="5">
        <f t="shared" si="0"/>
        <v>4333.1732499999998</v>
      </c>
      <c r="J8" t="s">
        <v>2</v>
      </c>
      <c r="K8" s="2">
        <v>7500</v>
      </c>
      <c r="L8">
        <f>SUM(K8*0.95)</f>
        <v>7125</v>
      </c>
      <c r="M8" s="5">
        <f>SUM(L8*0.95)</f>
        <v>6768.75</v>
      </c>
      <c r="N8" s="5">
        <f>SUM(M8*0.95)</f>
        <v>6430.3125</v>
      </c>
      <c r="O8" s="5">
        <f t="shared" ref="O8" si="1">SUM(N8*0.95)</f>
        <v>6108.796875</v>
      </c>
      <c r="P8" s="5">
        <f t="shared" ref="P8" si="2">SUM(O8*0.95)</f>
        <v>5803.3570312499996</v>
      </c>
    </row>
    <row r="9" spans="1:31" x14ac:dyDescent="0.55000000000000004">
      <c r="A9" t="s">
        <v>3</v>
      </c>
      <c r="B9" s="4">
        <f t="shared" ref="B9:G9" si="3">SUM(B8*B6/1000)</f>
        <v>44.8</v>
      </c>
      <c r="C9" s="4">
        <f t="shared" si="3"/>
        <v>115.444</v>
      </c>
      <c r="D9" s="4">
        <f t="shared" si="3"/>
        <v>393.04957999999993</v>
      </c>
      <c r="E9" s="4">
        <f t="shared" si="3"/>
        <v>1013.0743</v>
      </c>
      <c r="F9" s="4">
        <f t="shared" si="3"/>
        <v>1969.5412729999998</v>
      </c>
      <c r="G9" s="4">
        <f t="shared" si="3"/>
        <v>2881.5602112499996</v>
      </c>
      <c r="J9" t="s">
        <v>3</v>
      </c>
      <c r="K9" s="4">
        <f t="shared" ref="K9" si="4">SUM(K8*K6/1000)</f>
        <v>60</v>
      </c>
      <c r="L9" s="4">
        <f t="shared" ref="L9" si="5">SUM(L8*L6/1000)</f>
        <v>154.61250000000001</v>
      </c>
      <c r="M9" s="4">
        <f t="shared" ref="M9" si="6">SUM(M8*M6/1000)</f>
        <v>526.4056875</v>
      </c>
      <c r="N9" s="4">
        <f t="shared" ref="N9" si="7">SUM(N8*N6/1000)</f>
        <v>1356.7959375</v>
      </c>
      <c r="O9" s="4">
        <f t="shared" ref="O9" si="8">SUM(O8*O6/1000)</f>
        <v>2637.7784906249999</v>
      </c>
      <c r="P9" s="4">
        <f t="shared" ref="P9" si="9">SUM(P8*P6/1000)</f>
        <v>3859.2324257812497</v>
      </c>
    </row>
    <row r="10" spans="1:31" x14ac:dyDescent="0.55000000000000004">
      <c r="A10" t="s">
        <v>4</v>
      </c>
      <c r="B10" s="3">
        <v>3.5000000000000003E-2</v>
      </c>
      <c r="C10" s="3">
        <v>4.4999999999999998E-2</v>
      </c>
      <c r="D10" s="3">
        <v>3.5000000000000003E-2</v>
      </c>
      <c r="E10" s="3">
        <v>2.5000000000000001E-2</v>
      </c>
      <c r="F10" s="6">
        <v>1.4999999999999999E-2</v>
      </c>
      <c r="G10" s="3"/>
      <c r="J10" t="s">
        <v>4</v>
      </c>
      <c r="K10" s="3">
        <v>3.5000000000000003E-2</v>
      </c>
      <c r="L10" s="3">
        <v>4.4999999999999998E-2</v>
      </c>
      <c r="M10" s="3">
        <v>3.5000000000000003E-2</v>
      </c>
      <c r="N10" s="3">
        <v>2.5000000000000001E-2</v>
      </c>
      <c r="O10" s="6">
        <v>1.4999999999999999E-2</v>
      </c>
      <c r="P10" s="3"/>
    </row>
    <row r="12" spans="1:31" ht="29.05" customHeight="1" x14ac:dyDescent="0.55000000000000004">
      <c r="A12" s="7" t="s">
        <v>6</v>
      </c>
      <c r="B12" s="1">
        <v>0.05</v>
      </c>
      <c r="C12" s="1">
        <v>0.05</v>
      </c>
      <c r="D12" s="1">
        <v>0.04</v>
      </c>
      <c r="E12" s="1">
        <v>0.03</v>
      </c>
      <c r="F12" s="1">
        <v>0.02</v>
      </c>
      <c r="G12" s="1">
        <v>0.02</v>
      </c>
      <c r="J12" s="7" t="s">
        <v>6</v>
      </c>
      <c r="K12" s="1">
        <v>0.05</v>
      </c>
      <c r="L12" s="1">
        <v>0.05</v>
      </c>
      <c r="M12" s="1">
        <v>0.04</v>
      </c>
      <c r="N12" s="1">
        <v>0.03</v>
      </c>
      <c r="O12" s="1">
        <v>0.02</v>
      </c>
      <c r="P12" s="1">
        <v>0.02</v>
      </c>
    </row>
    <row r="13" spans="1:31" ht="28.5" customHeight="1" x14ac:dyDescent="0.55000000000000004">
      <c r="A13" s="7" t="s">
        <v>5</v>
      </c>
      <c r="B13" s="5">
        <f>SUM(B12*B9)*30</f>
        <v>67.199999999999989</v>
      </c>
      <c r="C13" s="5">
        <f t="shared" ref="C13:G13" si="10">SUM(C12*C9)*30</f>
        <v>173.16600000000003</v>
      </c>
      <c r="D13" s="5">
        <f t="shared" si="10"/>
        <v>471.65949599999993</v>
      </c>
      <c r="E13" s="5">
        <f t="shared" si="10"/>
        <v>911.76687000000004</v>
      </c>
      <c r="F13" s="5">
        <f t="shared" si="10"/>
        <v>1181.7247637999999</v>
      </c>
      <c r="G13" s="5">
        <f t="shared" si="10"/>
        <v>1728.9361267499996</v>
      </c>
      <c r="H13" s="5"/>
      <c r="J13" s="7" t="s">
        <v>5</v>
      </c>
      <c r="K13" s="5">
        <f>SUM(K12*K9)*30</f>
        <v>90</v>
      </c>
      <c r="L13" s="5">
        <f t="shared" ref="L13:P13" si="11">SUM(L12*L9)*30</f>
        <v>231.91875000000002</v>
      </c>
      <c r="M13" s="5">
        <f t="shared" si="11"/>
        <v>631.68682500000011</v>
      </c>
      <c r="N13" s="5">
        <f t="shared" si="11"/>
        <v>1221.1163437500002</v>
      </c>
      <c r="O13" s="5">
        <f t="shared" si="11"/>
        <v>1582.667094375</v>
      </c>
      <c r="P13" s="5">
        <f t="shared" si="11"/>
        <v>2315.53945546875</v>
      </c>
    </row>
    <row r="16" spans="1:31" x14ac:dyDescent="0.55000000000000004">
      <c r="A16" t="s">
        <v>7</v>
      </c>
      <c r="B16" s="4"/>
      <c r="C16" s="4"/>
      <c r="D16" s="4"/>
      <c r="F16" s="4"/>
      <c r="G16" s="8">
        <v>1.4</v>
      </c>
      <c r="H16" s="4"/>
      <c r="I16" s="4"/>
      <c r="J16" t="s">
        <v>8</v>
      </c>
      <c r="K16" s="4"/>
      <c r="L16" s="4"/>
      <c r="M16" s="4"/>
      <c r="N16" s="4"/>
      <c r="O16" s="4"/>
      <c r="Q16" s="8">
        <v>0.5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55000000000000004">
      <c r="A17" t="s">
        <v>12</v>
      </c>
      <c r="G17" s="10">
        <f>SUM(G16*B8)</f>
        <v>7839.9999999999991</v>
      </c>
      <c r="J17" t="s">
        <v>12</v>
      </c>
      <c r="Q17" s="10">
        <f>SUM(K8*Q16)</f>
        <v>3750</v>
      </c>
    </row>
    <row r="18" spans="1:31" x14ac:dyDescent="0.55000000000000004">
      <c r="A18" t="s">
        <v>10</v>
      </c>
      <c r="C18" s="4"/>
      <c r="D18" s="4"/>
      <c r="E18" s="4"/>
      <c r="F18" s="4"/>
      <c r="G18" s="5">
        <f>SUM(B13:G13)</f>
        <v>4534.4532565499994</v>
      </c>
      <c r="H18" s="4" t="s">
        <v>16</v>
      </c>
      <c r="I18" s="4"/>
      <c r="J18" t="s">
        <v>19</v>
      </c>
      <c r="K18" s="4"/>
      <c r="L18" s="4"/>
      <c r="M18" s="4"/>
      <c r="N18" s="4"/>
      <c r="O18" s="4"/>
      <c r="P18" s="4"/>
      <c r="Q18" s="5">
        <f>SUM(K13:P13)</f>
        <v>6072.9284685937509</v>
      </c>
      <c r="R18" s="4" t="s">
        <v>16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55000000000000004">
      <c r="A19" t="s">
        <v>13</v>
      </c>
      <c r="G19" s="8">
        <f>SUM(G18*2)</f>
        <v>9068.9065130999988</v>
      </c>
      <c r="J19" t="s">
        <v>14</v>
      </c>
      <c r="Q19" s="8">
        <f>SUM(Q18*1.5)</f>
        <v>9109.3927028906255</v>
      </c>
    </row>
    <row r="20" spans="1:31" x14ac:dyDescent="0.55000000000000004">
      <c r="A20" t="s">
        <v>22</v>
      </c>
      <c r="G20" s="8">
        <v>18000</v>
      </c>
      <c r="J20" t="s">
        <v>23</v>
      </c>
      <c r="Q20" s="8">
        <v>15000</v>
      </c>
    </row>
    <row r="21" spans="1:31" x14ac:dyDescent="0.55000000000000004">
      <c r="A21" t="s">
        <v>26</v>
      </c>
      <c r="G21" s="8">
        <v>16</v>
      </c>
      <c r="H21" t="s">
        <v>16</v>
      </c>
      <c r="J21" t="s">
        <v>27</v>
      </c>
      <c r="Q21" s="8">
        <v>8</v>
      </c>
      <c r="R21" t="s">
        <v>16</v>
      </c>
    </row>
    <row r="22" spans="1:31" x14ac:dyDescent="0.55000000000000004">
      <c r="A22" t="s">
        <v>20</v>
      </c>
      <c r="G22" s="10">
        <f>SUM(G21*G9)</f>
        <v>46104.963379999994</v>
      </c>
      <c r="J22" t="s">
        <v>20</v>
      </c>
      <c r="Q22" s="10">
        <f>SUM(Q21*P9)</f>
        <v>30873.859406249998</v>
      </c>
    </row>
    <row r="23" spans="1:31" x14ac:dyDescent="0.55000000000000004">
      <c r="A23" t="s">
        <v>18</v>
      </c>
      <c r="G23" s="10">
        <f>SUM(G22-G17-G19-G20)</f>
        <v>11196.056866899995</v>
      </c>
      <c r="J23" t="s">
        <v>18</v>
      </c>
      <c r="Q23" s="10">
        <f>SUM(Q22-Q17-Q19-Q20)</f>
        <v>3014.4667033593723</v>
      </c>
    </row>
    <row r="25" spans="1:31" x14ac:dyDescent="0.55000000000000004">
      <c r="A25" t="s">
        <v>15</v>
      </c>
      <c r="G25">
        <f>SUM(G9/48)</f>
        <v>60.032504401041656</v>
      </c>
      <c r="H25" t="s">
        <v>17</v>
      </c>
      <c r="J25" t="s">
        <v>15</v>
      </c>
      <c r="Q25">
        <f>SUM(P9/48)</f>
        <v>80.400675537109365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Yik Khoon</dc:creator>
  <cp:lastModifiedBy>Matthew Tan</cp:lastModifiedBy>
  <dcterms:created xsi:type="dcterms:W3CDTF">2019-03-23T01:13:39Z</dcterms:created>
  <dcterms:modified xsi:type="dcterms:W3CDTF">2019-08-05T14:30:11Z</dcterms:modified>
</cp:coreProperties>
</file>