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5.xml" ContentType="application/vnd.openxmlformats-officedocument.drawing+xml"/>
  <Override PartName="/xl/slicers/slicer3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slicers/slicer4.xml" ContentType="application/vnd.ms-excel.slicer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f1ec1104bc5dd426/Pulpit/Portfolio/"/>
    </mc:Choice>
  </mc:AlternateContent>
  <xr:revisionPtr revIDLastSave="5098" documentId="13_ncr:1_{D7CA6566-88CC-244A-A794-4137BEC59AB4}" xr6:coauthVersionLast="47" xr6:coauthVersionMax="47" xr10:uidLastSave="{D652F0EB-CDF1-41DE-BEFD-2269EAEAE7E0}"/>
  <bookViews>
    <workbookView xWindow="-108" yWindow="-108" windowWidth="23256" windowHeight="12576" activeTab="4" xr2:uid="{00000000-000D-0000-FFFF-FFFF00000000}"/>
  </bookViews>
  <sheets>
    <sheet name="Data Tables" sheetId="1" r:id="rId1"/>
    <sheet name="income source" sheetId="2" r:id="rId2"/>
    <sheet name="PivotTable" sheetId="8" r:id="rId3"/>
    <sheet name="PivotTable_2" sheetId="9" r:id="rId4"/>
    <sheet name="Geographically" sheetId="3" r:id="rId5"/>
    <sheet name="Sales Process" sheetId="4" r:id="rId6"/>
    <sheet name="Project Status" sheetId="6" r:id="rId7"/>
  </sheets>
  <definedNames>
    <definedName name="Fragmentator_Year">#N/A</definedName>
    <definedName name="Fragmentator_Year1">#N/A</definedName>
  </definedNames>
  <calcPr calcId="191029"/>
  <pivotCaches>
    <pivotCache cacheId="0" r:id="rId8"/>
    <pivotCache cacheId="1" r:id="rId9"/>
  </pivotCaches>
  <extLst>
    <ext xmlns:x14="http://schemas.microsoft.com/office/spreadsheetml/2009/9/main" uri="{BBE1A952-AA13-448e-AADC-164F8A28A991}">
      <x14:slicerCaches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2" i="9" l="1"/>
  <c r="B56" i="9"/>
  <c r="C54" i="9"/>
  <c r="B54" i="9"/>
  <c r="E55" i="9"/>
  <c r="E56" i="9"/>
  <c r="E57" i="9"/>
  <c r="E58" i="9"/>
  <c r="E59" i="9"/>
  <c r="D55" i="9"/>
  <c r="D56" i="9"/>
  <c r="D57" i="9"/>
  <c r="D58" i="9"/>
  <c r="D59" i="9"/>
  <c r="E54" i="9"/>
  <c r="D54" i="9"/>
  <c r="C55" i="9"/>
  <c r="C56" i="9"/>
  <c r="C57" i="9"/>
  <c r="C58" i="9"/>
  <c r="C59" i="9"/>
  <c r="B55" i="9"/>
  <c r="B57" i="9"/>
  <c r="B58" i="9"/>
  <c r="B59" i="9"/>
  <c r="K3" i="9"/>
  <c r="K4" i="9"/>
  <c r="K5" i="9"/>
  <c r="K6" i="9"/>
  <c r="K7" i="9"/>
  <c r="K2" i="9"/>
  <c r="J6" i="9"/>
  <c r="J2" i="9"/>
  <c r="J4" i="9"/>
  <c r="J5" i="9"/>
  <c r="J3" i="9"/>
  <c r="J7" i="9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10" i="8"/>
  <c r="E37" i="8"/>
  <c r="N59" i="8"/>
  <c r="N60" i="8"/>
  <c r="N61" i="8"/>
  <c r="N62" i="8"/>
  <c r="N63" i="8"/>
  <c r="N58" i="8"/>
  <c r="M59" i="8"/>
  <c r="M60" i="8"/>
  <c r="M61" i="8"/>
  <c r="M62" i="8"/>
  <c r="M63" i="8"/>
  <c r="M58" i="8"/>
  <c r="J63" i="8"/>
  <c r="J62" i="8"/>
  <c r="J61" i="8"/>
  <c r="J60" i="8"/>
  <c r="J59" i="8"/>
  <c r="J58" i="8"/>
  <c r="E29" i="9"/>
  <c r="G3" i="9"/>
  <c r="R117" i="8"/>
  <c r="F91" i="8"/>
  <c r="F92" i="8"/>
  <c r="A86" i="8"/>
  <c r="G92" i="8"/>
  <c r="G91" i="8"/>
  <c r="R3" i="9" l="1"/>
  <c r="O3" i="9"/>
  <c r="Q3" i="9"/>
  <c r="P3" i="9"/>
  <c r="D29" i="9"/>
  <c r="D34" i="9" s="1"/>
  <c r="E34" i="9"/>
  <c r="S117" i="8"/>
  <c r="H5" i="8"/>
  <c r="H6" i="8"/>
  <c r="H7" i="8"/>
  <c r="H8" i="8"/>
  <c r="H9" i="8"/>
  <c r="H10" i="8"/>
  <c r="D21" i="8"/>
  <c r="A23" i="8"/>
  <c r="B23" i="8"/>
  <c r="L62" i="8" l="1"/>
  <c r="L61" i="8"/>
  <c r="L60" i="8"/>
  <c r="K62" i="8"/>
  <c r="L63" i="8"/>
  <c r="K59" i="8"/>
  <c r="K61" i="8"/>
  <c r="K58" i="8"/>
  <c r="L59" i="8"/>
  <c r="K63" i="8"/>
  <c r="L58" i="8"/>
  <c r="K60" i="8"/>
  <c r="E21" i="8"/>
  <c r="J5" i="8"/>
  <c r="I7" i="8"/>
  <c r="I5" i="8"/>
  <c r="I10" i="8"/>
  <c r="I9" i="8"/>
  <c r="I6" i="8"/>
  <c r="J8" i="8"/>
  <c r="I8" i="8"/>
  <c r="J7" i="8"/>
  <c r="J10" i="8"/>
  <c r="J6" i="8"/>
  <c r="J9" i="8"/>
</calcChain>
</file>

<file path=xl/sharedStrings.xml><?xml version="1.0" encoding="utf-8"?>
<sst xmlns="http://schemas.openxmlformats.org/spreadsheetml/2006/main" count="3836" uniqueCount="90">
  <si>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</si>
  <si>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</si>
  <si>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</si>
  <si>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</si>
  <si>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</si>
  <si>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</si>
  <si>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</si>
  <si>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</si>
  <si>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</si>
  <si>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</si>
  <si>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</si>
  <si>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</si>
  <si>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Usage fees</t>
  </si>
  <si>
    <t>Renting</t>
  </si>
  <si>
    <t>Licensing</t>
  </si>
  <si>
    <t>Advertising</t>
  </si>
  <si>
    <t>Year</t>
  </si>
  <si>
    <t>Month</t>
  </si>
  <si>
    <t>Income sources</t>
  </si>
  <si>
    <t>Income Breakdowns</t>
  </si>
  <si>
    <t>Counts</t>
  </si>
  <si>
    <t>Income</t>
  </si>
  <si>
    <t>Target Income</t>
  </si>
  <si>
    <t>Youtube Channel</t>
  </si>
  <si>
    <t>Google Ad</t>
  </si>
  <si>
    <t>Company Website</t>
  </si>
  <si>
    <t>Facebook Page</t>
  </si>
  <si>
    <t>Television Ad</t>
  </si>
  <si>
    <t xml:space="preserve">New </t>
  </si>
  <si>
    <t>Renewal</t>
  </si>
  <si>
    <t>Prime</t>
  </si>
  <si>
    <t>Premium</t>
  </si>
  <si>
    <t>Asset sale</t>
  </si>
  <si>
    <t>Offices</t>
  </si>
  <si>
    <t>Lands</t>
  </si>
  <si>
    <t>Equipments</t>
  </si>
  <si>
    <t>Software Metered License</t>
  </si>
  <si>
    <t>Floating License</t>
  </si>
  <si>
    <t>Subscription</t>
  </si>
  <si>
    <t>operating profit</t>
  </si>
  <si>
    <t>B2B</t>
  </si>
  <si>
    <t>Marketing Strategies</t>
  </si>
  <si>
    <t>B2C</t>
  </si>
  <si>
    <t>TEKST</t>
  </si>
  <si>
    <t>Etykiety wierszy</t>
  </si>
  <si>
    <t>Suma końcowa</t>
  </si>
  <si>
    <t>Suma z Income</t>
  </si>
  <si>
    <t>Suma z Income2</t>
  </si>
  <si>
    <t>X</t>
  </si>
  <si>
    <t>Y</t>
  </si>
  <si>
    <t>Amount</t>
  </si>
  <si>
    <t>Max</t>
  </si>
  <si>
    <t>WithoutMax</t>
  </si>
  <si>
    <t>Suma z Target Income</t>
  </si>
  <si>
    <t>Target</t>
  </si>
  <si>
    <t>Total Target</t>
  </si>
  <si>
    <t>Suma z Counts</t>
  </si>
  <si>
    <t>Suma z Counts2</t>
  </si>
  <si>
    <t>Count</t>
  </si>
  <si>
    <t>Count %</t>
  </si>
  <si>
    <t>Ave. Income by Month</t>
  </si>
  <si>
    <t>∑</t>
  </si>
  <si>
    <t>Suma z operating profit</t>
  </si>
  <si>
    <t>Operating Profit</t>
  </si>
  <si>
    <t>x</t>
  </si>
  <si>
    <t>#070E0A</t>
  </si>
  <si>
    <t>#194AFE</t>
  </si>
  <si>
    <t>#55D9EB</t>
  </si>
  <si>
    <t>#252253</t>
  </si>
  <si>
    <t>#B349D1</t>
  </si>
  <si>
    <t>Egypt</t>
  </si>
  <si>
    <t>USA</t>
  </si>
  <si>
    <t>Russia</t>
  </si>
  <si>
    <t>United Kingdom</t>
  </si>
  <si>
    <t>Brazil</t>
  </si>
  <si>
    <t>Canada</t>
  </si>
  <si>
    <t>Country</t>
  </si>
  <si>
    <t>Suma z Amount</t>
  </si>
  <si>
    <t>Suma z Amount2</t>
  </si>
  <si>
    <t>Total Sales</t>
  </si>
  <si>
    <t>Suma z Target</t>
  </si>
  <si>
    <t>Remaining %</t>
  </si>
  <si>
    <t>Actual</t>
  </si>
  <si>
    <t>Highest Country</t>
  </si>
  <si>
    <t>Non-Highest</t>
  </si>
  <si>
    <t>Payroll Taxes</t>
  </si>
  <si>
    <t>Property Taxes</t>
  </si>
  <si>
    <t>Excise Taxes</t>
  </si>
  <si>
    <t>Total Taxes</t>
  </si>
  <si>
    <t>100%-{}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</si>
</sst>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-* #,##0.00\ &quot;zł&quot;_-;\-* #,##0.00\ &quot;zł&quot;_-;_-* &quot;-&quot;??\ &quot;zł&quot;_-;_-@_-"/>
    <numFmt numFmtId="164" formatCode="_(* #,##0.00_);_(* \(#,##0.00\);_(* &quot;-&quot;??_);_(@_)"/>
    <numFmt numFmtId="165" formatCode="_(* #,##0_);_(* \(#,##0\);_(* &quot;-&quot;??_);_(@_)"/>
    <numFmt numFmtId="166" formatCode="#.0,"/>
    <numFmt numFmtId="167" formatCode="_-[$$-409]* #,##0_ ;_-[$$-409]* \-#,##0\ ;_-[$$-409]* &quot;-&quot;??_ ;_-@_ "/>
    <numFmt numFmtId="168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Arial"/>
      <family val="2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14"/>
      <color theme="0"/>
      <name val="Calibri"/>
      <family val="2"/>
      <charset val="238"/>
      <scheme val="minor"/>
    </font>
    <font>
      <sz val="18"/>
      <color theme="0"/>
      <name val="Calibri"/>
      <family val="2"/>
      <charset val="238"/>
      <scheme val="minor"/>
    </font>
    <font>
      <sz val="16"/>
      <color rgb="FFDD115E"/>
      <name val="Yu Gothic"/>
      <family val="2"/>
      <charset val="238"/>
    </font>
    <font>
      <sz val="14"/>
      <color rgb="FFDD115E"/>
      <name val="Yu Gothic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1"/>
      <color rgb="FF7B7B7B"/>
      <name val="Arial"/>
      <family val="2"/>
      <charset val="238"/>
    </font>
    <font>
      <sz val="11"/>
      <color rgb="FFFF0000"/>
      <name val="Calibri"/>
      <family val="2"/>
      <scheme val="minor"/>
    </font>
    <font>
      <sz val="16"/>
      <color rgb="FFC240D8"/>
      <name val="Calibri"/>
      <family val="2"/>
      <scheme val="minor"/>
    </font>
    <font>
      <sz val="16"/>
      <color rgb="FF5A097C"/>
      <name val="Calibri"/>
      <family val="2"/>
      <scheme val="minor"/>
    </font>
    <font>
      <sz val="16"/>
      <color rgb="FF0F11A7"/>
      <name val="Calibri"/>
      <family val="2"/>
      <scheme val="minor"/>
    </font>
    <font>
      <sz val="16"/>
      <color rgb="FF296EFC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5A2BCB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rgb="FFDC25FA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Fill="1" applyBorder="1" applyAlignment="1">
      <alignment horizontal="center" vertical="center"/>
    </xf>
    <xf numFmtId="165" fontId="0" fillId="0" borderId="0" xfId="1" applyNumberFormat="1" applyFont="1" applyFill="1" applyBorder="1"/>
    <xf numFmtId="0" fontId="2" fillId="2" borderId="0" xfId="0" applyFont="1" applyFill="1" applyAlignment="1">
      <alignment horizontal="center" vertical="center"/>
    </xf>
    <xf numFmtId="0" fontId="0" fillId="3" borderId="0" xfId="0" applyFill="1"/>
    <xf numFmtId="0" fontId="0" fillId="0" borderId="0" xfId="0" pivotButton="1"/>
    <xf numFmtId="10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165" fontId="0" fillId="0" borderId="1" xfId="1" applyNumberFormat="1" applyFont="1" applyBorder="1"/>
    <xf numFmtId="166" fontId="0" fillId="0" borderId="1" xfId="1" applyNumberFormat="1" applyFont="1" applyBorder="1"/>
    <xf numFmtId="166" fontId="0" fillId="0" borderId="1" xfId="0" applyNumberFormat="1" applyBorder="1"/>
    <xf numFmtId="9" fontId="0" fillId="0" borderId="0" xfId="2" applyFont="1"/>
    <xf numFmtId="9" fontId="0" fillId="0" borderId="0" xfId="0" applyNumberFormat="1"/>
    <xf numFmtId="0" fontId="0" fillId="4" borderId="0" xfId="0" applyFill="1"/>
    <xf numFmtId="0" fontId="6" fillId="3" borderId="0" xfId="0" applyFont="1" applyFill="1"/>
    <xf numFmtId="165" fontId="4" fillId="3" borderId="0" xfId="1" applyNumberFormat="1" applyFont="1" applyFill="1"/>
    <xf numFmtId="165" fontId="0" fillId="0" borderId="0" xfId="1" applyNumberFormat="1" applyFont="1"/>
    <xf numFmtId="165" fontId="5" fillId="3" borderId="0" xfId="1" applyNumberFormat="1" applyFont="1" applyFill="1" applyAlignment="1">
      <alignment horizontal="left" vertical="center"/>
    </xf>
    <xf numFmtId="0" fontId="7" fillId="3" borderId="0" xfId="0" applyFont="1" applyFill="1"/>
    <xf numFmtId="9" fontId="0" fillId="0" borderId="1" xfId="2" applyFont="1" applyBorder="1"/>
    <xf numFmtId="0" fontId="8" fillId="3" borderId="0" xfId="0" applyFont="1" applyFill="1"/>
    <xf numFmtId="0" fontId="9" fillId="3" borderId="0" xfId="0" applyFont="1" applyFill="1"/>
    <xf numFmtId="10" fontId="0" fillId="0" borderId="0" xfId="2" applyNumberFormat="1" applyFont="1"/>
    <xf numFmtId="0" fontId="0" fillId="0" borderId="0" xfId="0" applyAlignment="1">
      <alignment horizontal="left" indent="1"/>
    </xf>
    <xf numFmtId="0" fontId="11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0" fillId="7" borderId="0" xfId="0" applyFont="1" applyFill="1"/>
    <xf numFmtId="167" fontId="0" fillId="0" borderId="0" xfId="1" applyNumberFormat="1" applyFo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2" xfId="0" applyBorder="1"/>
    <xf numFmtId="0" fontId="0" fillId="0" borderId="3" xfId="0" applyBorder="1"/>
    <xf numFmtId="9" fontId="0" fillId="0" borderId="4" xfId="0" applyNumberFormat="1" applyBorder="1"/>
    <xf numFmtId="9" fontId="0" fillId="0" borderId="5" xfId="2" applyFont="1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5" xfId="0" applyBorder="1"/>
    <xf numFmtId="10" fontId="0" fillId="0" borderId="1" xfId="0" applyNumberFormat="1" applyBorder="1"/>
    <xf numFmtId="168" fontId="0" fillId="0" borderId="1" xfId="0" applyNumberFormat="1" applyBorder="1"/>
    <xf numFmtId="167" fontId="0" fillId="0" borderId="0" xfId="3" applyNumberFormat="1" applyFont="1"/>
    <xf numFmtId="0" fontId="13" fillId="8" borderId="0" xfId="0" applyFont="1" applyFill="1" applyAlignment="1">
      <alignment horizontal="center"/>
    </xf>
    <xf numFmtId="0" fontId="0" fillId="0" borderId="0" xfId="0" applyNumberFormat="1"/>
  </cellXfs>
  <cellStyles count="4">
    <cellStyle name="Dziesiętny" xfId="1" builtinId="3"/>
    <cellStyle name="Normalny" xfId="0" builtinId="0"/>
    <cellStyle name="Procentowy" xfId="2" builtinId="5"/>
    <cellStyle name="Walutowy" xfId="3" builtinId="4"/>
  </cellStyles>
  <dxfs count="48">
    <dxf>
      <numFmt numFmtId="165" formatCode="_(* #,##0_);_(* \(#,##0\);_(* &quot;-&quot;??_);_(@_)"/>
    </dxf>
    <dxf>
      <numFmt numFmtId="1" formatCode="0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rgb="FFD9E2F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B7B7B"/>
        <name val="Arial"/>
        <family val="2"/>
        <charset val="238"/>
        <scheme val="none"/>
      </font>
      <fill>
        <patternFill patternType="solid">
          <fgColor indexed="64"/>
          <bgColor rgb="FFD9E2F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rgb="FFD9E2F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rgb="FFD9E2F3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38"/>
        <scheme val="none"/>
      </font>
      <fill>
        <patternFill patternType="solid">
          <fgColor indexed="64"/>
          <bgColor rgb="FFD9E2F3"/>
        </patternFill>
      </fill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top style="thin">
          <color theme="6"/>
        </top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rgb="FF5A2BCB"/>
        </patternFill>
      </fill>
      <alignment horizontal="center" vertical="center" textRotation="0" wrapText="0" indent="0" justifyLastLine="0" shrinkToFit="0" readingOrder="0"/>
    </dxf>
    <dxf>
      <font>
        <b/>
        <color theme="1"/>
      </font>
      <fill>
        <patternFill patternType="solid">
          <fgColor auto="1"/>
          <bgColor theme="3" tint="-0.24994659260841701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 patternType="solid">
          <fgColor auto="1"/>
          <bgColor theme="1"/>
        </patternFill>
      </fill>
      <border diagonalUp="0" diagonalDown="0">
        <left/>
        <right/>
        <top/>
        <bottom/>
        <vertical/>
        <horizontal/>
      </border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border>
        <top style="thin">
          <color theme="6" tint="0.79998168889431442"/>
        </top>
        <bottom style="thin">
          <color theme="6" tint="0.79998168889431442"/>
        </bottom>
      </border>
    </dxf>
    <dxf>
      <fill>
        <patternFill patternType="solid">
          <fgColor theme="6" tint="0.79998168889431442"/>
          <bgColor theme="6" tint="0.79998168889431442"/>
        </patternFill>
      </fill>
      <border>
        <bottom style="thin">
          <color theme="6"/>
        </bottom>
      </border>
    </dxf>
    <dxf>
      <font>
        <color theme="0"/>
      </font>
      <fill>
        <patternFill patternType="solid">
          <fgColor theme="6" tint="0.39997558519241921"/>
          <bgColor theme="6" tint="0.39997558519241921"/>
        </patternFill>
      </fill>
      <border>
        <bottom style="thin">
          <color theme="6" tint="0.79998168889431442"/>
        </bottom>
        <horizontal style="thin">
          <color theme="6" tint="0.39997558519241921"/>
        </horizontal>
      </border>
    </dxf>
    <dxf>
      <border>
        <bottom style="thin">
          <color theme="6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6" tint="0.39997558519241921"/>
          <bgColor theme="6" tint="0.39997558519241921"/>
        </patternFill>
      </fill>
    </dxf>
    <dxf>
      <font>
        <b/>
        <color theme="0"/>
      </font>
    </dxf>
    <dxf>
      <border>
        <left style="thin">
          <color theme="6" tint="-0.249977111117893"/>
        </left>
        <right style="thin">
          <color theme="6" tint="-0.249977111117893"/>
        </right>
      </border>
    </dxf>
    <dxf>
      <border>
        <top style="thin">
          <color theme="6" tint="-0.249977111117893"/>
        </top>
        <bottom style="thin">
          <color theme="6" tint="-0.249977111117893"/>
        </bottom>
        <horizontal style="thin">
          <color theme="6" tint="-0.249977111117893"/>
        </horizontal>
      </border>
    </dxf>
    <dxf>
      <font>
        <b/>
        <color theme="1"/>
      </font>
      <border>
        <top style="double">
          <color theme="6" tint="-0.249977111117893"/>
        </top>
      </border>
    </dxf>
    <dxf>
      <font>
        <color theme="0"/>
      </font>
      <fill>
        <patternFill patternType="solid">
          <fgColor rgb="FF8989BC"/>
          <bgColor theme="6" tint="-0.249977111117893"/>
        </patternFill>
      </fill>
      <border>
        <horizontal style="thin">
          <color theme="6" tint="-0.249977111117893"/>
        </horizontal>
      </border>
    </dxf>
    <dxf>
      <font>
        <color theme="1"/>
      </font>
      <border>
        <horizontal style="thin">
          <color theme="6" tint="0.79998168889431442"/>
        </horizontal>
      </border>
    </dxf>
  </dxfs>
  <tableStyles count="2" defaultTableStyle="TableStyleMedium2" defaultPivotStyle="PivotStyleLight16">
    <tableStyle name="PivotStyleMedium4 2" table="0" count="13" xr9:uid="{FB926C91-FE76-4EA3-9571-7594AA2C6406}">
      <tableStyleElement type="wholeTable" dxfId="47"/>
      <tableStyleElement type="headerRow" dxfId="46"/>
      <tableStyleElement type="totalRow" dxfId="45"/>
      <tableStyleElement type="firstRowStripe" dxfId="44"/>
      <tableStyleElement type="firstColumnStripe" dxfId="43"/>
      <tableStyleElement type="firstHeaderCell" dxfId="42"/>
      <tableStyleElement type="firstSubtotalRow" dxfId="41"/>
      <tableStyleElement type="secondSubtotalRow" dxfId="40"/>
      <tableStyleElement type="firstColumnSubheading" dxfId="39"/>
      <tableStyleElement type="firstRowSubheading" dxfId="38"/>
      <tableStyleElement type="secondRowSubheading" dxfId="37"/>
      <tableStyleElement type="pageFieldLabels" dxfId="36"/>
      <tableStyleElement type="pageFieldValues" dxfId="35"/>
    </tableStyle>
    <tableStyle name="SlicerStyleDark3 2" pivot="0" table="0" count="10" xr9:uid="{121FABF3-A958-D640-8CBA-0DEC14FEA7B5}">
      <tableStyleElement type="wholeTable" dxfId="34"/>
      <tableStyleElement type="headerRow" dxfId="33"/>
    </tableStyle>
  </tableStyles>
  <colors>
    <mruColors>
      <color rgb="FF9C103B"/>
      <color rgb="FF5A097C"/>
      <color rgb="FF0F11A7"/>
      <color rgb="FF296EFC"/>
      <color rgb="FFC240D8"/>
      <color rgb="FFAC0000"/>
      <color rgb="FF4642EC"/>
      <color rgb="FFDC25FA"/>
      <color rgb="FF00CCFF"/>
      <color rgb="FF100D83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B1231"/>
            <name val="Avenir Next LT Pro"/>
            <family val="2"/>
            <scheme val="none"/>
          </font>
          <fill>
            <patternFill patternType="solid">
              <fgColor auto="1"/>
              <bgColor theme="0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b val="0"/>
            <i val="0"/>
            <sz val="10"/>
            <color rgb="FF0B1231"/>
            <name val="Athiti Light"/>
            <charset val="222"/>
            <scheme val="none"/>
          </font>
          <fill>
            <patternFill patternType="solid">
              <fgColor auto="1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6" tint="-0.249977111117893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theme="6" tint="0.59999389629810485"/>
            </left>
            <right style="thin">
              <color theme="6" tint="0.59999389629810485"/>
            </right>
            <top style="thin">
              <color theme="6" tint="0.59999389629810485"/>
            </top>
            <bottom style="thin">
              <color theme="6" tint="0.59999389629810485"/>
            </bottom>
            <vertical/>
            <horizontal/>
          </border>
        </dxf>
        <dxf>
          <font>
            <b val="0"/>
            <i val="0"/>
            <sz val="10"/>
            <color rgb="FF0B1231"/>
            <name val="Avenir Next LT Pro"/>
            <family val="2"/>
            <scheme val="none"/>
          </font>
          <fill>
            <patternFill patternType="solid">
              <fgColor theme="6"/>
              <bgColor theme="0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b val="0"/>
            <i val="0"/>
            <sz val="10"/>
            <color theme="0"/>
            <name val="Avenir Next LT Pro"/>
            <family val="2"/>
            <scheme val="none"/>
          </font>
          <fill>
            <gradientFill degree="90">
              <stop position="0">
                <color rgb="FF080E26"/>
              </stop>
              <stop position="1">
                <color rgb="FF080E26"/>
              </stop>
            </gradientFill>
          </fill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Dark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gradFill>
              <a:gsLst>
                <a:gs pos="63000">
                  <a:srgbClr val="9947F7">
                    <a:lumMod val="92000"/>
                  </a:srgbClr>
                </a:gs>
                <a:gs pos="0">
                  <a:srgbClr val="DC25FA"/>
                </a:gs>
              </a:gsLst>
              <a:lin ang="5400000" scaled="1"/>
            </a:gradFill>
            <a:ln w="98425">
              <a:solidFill>
                <a:schemeClr val="tx1"/>
              </a:solidFill>
            </a:ln>
          </c:spPr>
          <c:dPt>
            <c:idx val="0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8B-427F-91BF-5AF4E13445C6}"/>
              </c:ext>
            </c:extLst>
          </c:dPt>
          <c:dPt>
            <c:idx val="1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8B-427F-91BF-5AF4E13445C6}"/>
              </c:ext>
            </c:extLst>
          </c:dPt>
          <c:dPt>
            <c:idx val="2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8B-427F-91BF-5AF4E13445C6}"/>
              </c:ext>
            </c:extLst>
          </c:dPt>
          <c:dPt>
            <c:idx val="3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8B-427F-91BF-5AF4E13445C6}"/>
              </c:ext>
            </c:extLst>
          </c:dPt>
          <c:dPt>
            <c:idx val="4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E8B-427F-91BF-5AF4E13445C6}"/>
              </c:ext>
            </c:extLst>
          </c:dPt>
          <c:dPt>
            <c:idx val="5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E8B-427F-91BF-5AF4E13445C6}"/>
              </c:ext>
            </c:extLst>
          </c:dPt>
          <c:dPt>
            <c:idx val="6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E8B-427F-91BF-5AF4E13445C6}"/>
              </c:ext>
            </c:extLst>
          </c:dPt>
          <c:dPt>
            <c:idx val="7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E8B-427F-91BF-5AF4E13445C6}"/>
              </c:ext>
            </c:extLst>
          </c:dPt>
          <c:dPt>
            <c:idx val="8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E8B-427F-91BF-5AF4E13445C6}"/>
              </c:ext>
            </c:extLst>
          </c:dPt>
          <c:dPt>
            <c:idx val="9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E8B-427F-91BF-5AF4E13445C6}"/>
              </c:ext>
            </c:extLst>
          </c:dPt>
          <c:dPt>
            <c:idx val="10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E8B-427F-91BF-5AF4E13445C6}"/>
              </c:ext>
            </c:extLst>
          </c:dPt>
          <c:dPt>
            <c:idx val="11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EE8B-427F-91BF-5AF4E13445C6}"/>
              </c:ext>
            </c:extLst>
          </c:dPt>
          <c:dPt>
            <c:idx val="12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EE8B-427F-91BF-5AF4E13445C6}"/>
              </c:ext>
            </c:extLst>
          </c:dPt>
          <c:dPt>
            <c:idx val="13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EE8B-427F-91BF-5AF4E13445C6}"/>
              </c:ext>
            </c:extLst>
          </c:dPt>
          <c:dPt>
            <c:idx val="14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EE8B-427F-91BF-5AF4E13445C6}"/>
              </c:ext>
            </c:extLst>
          </c:dPt>
          <c:dPt>
            <c:idx val="15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EE8B-427F-91BF-5AF4E13445C6}"/>
              </c:ext>
            </c:extLst>
          </c:dPt>
          <c:dPt>
            <c:idx val="16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EE8B-427F-91BF-5AF4E13445C6}"/>
              </c:ext>
            </c:extLst>
          </c:dPt>
          <c:dPt>
            <c:idx val="17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EE8B-427F-91BF-5AF4E13445C6}"/>
              </c:ext>
            </c:extLst>
          </c:dPt>
          <c:dPt>
            <c:idx val="18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EE8B-427F-91BF-5AF4E13445C6}"/>
              </c:ext>
            </c:extLst>
          </c:dPt>
          <c:dPt>
            <c:idx val="19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EE8B-427F-91BF-5AF4E13445C6}"/>
              </c:ext>
            </c:extLst>
          </c:dPt>
          <c:dPt>
            <c:idx val="20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EE8B-427F-91BF-5AF4E13445C6}"/>
              </c:ext>
            </c:extLst>
          </c:dPt>
          <c:dPt>
            <c:idx val="21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EE8B-427F-91BF-5AF4E13445C6}"/>
              </c:ext>
            </c:extLst>
          </c:dPt>
          <c:dPt>
            <c:idx val="22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EE8B-427F-91BF-5AF4E13445C6}"/>
              </c:ext>
            </c:extLst>
          </c:dPt>
          <c:dPt>
            <c:idx val="23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EE8B-427F-91BF-5AF4E13445C6}"/>
              </c:ext>
            </c:extLst>
          </c:dPt>
          <c:dPt>
            <c:idx val="24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EE8B-427F-91BF-5AF4E13445C6}"/>
              </c:ext>
            </c:extLst>
          </c:dPt>
          <c:dPt>
            <c:idx val="25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EE8B-427F-91BF-5AF4E13445C6}"/>
              </c:ext>
            </c:extLst>
          </c:dPt>
          <c:dPt>
            <c:idx val="26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EE8B-427F-91BF-5AF4E13445C6}"/>
              </c:ext>
            </c:extLst>
          </c:dPt>
          <c:dPt>
            <c:idx val="27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EE8B-427F-91BF-5AF4E13445C6}"/>
              </c:ext>
            </c:extLst>
          </c:dPt>
          <c:dPt>
            <c:idx val="28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EE8B-427F-91BF-5AF4E13445C6}"/>
              </c:ext>
            </c:extLst>
          </c:dPt>
          <c:dPt>
            <c:idx val="29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EE8B-427F-91BF-5AF4E13445C6}"/>
              </c:ext>
            </c:extLst>
          </c:dPt>
          <c:dPt>
            <c:idx val="30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EE8B-427F-91BF-5AF4E13445C6}"/>
              </c:ext>
            </c:extLst>
          </c:dPt>
          <c:dPt>
            <c:idx val="31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EE8B-427F-91BF-5AF4E13445C6}"/>
              </c:ext>
            </c:extLst>
          </c:dPt>
          <c:dPt>
            <c:idx val="32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EE8B-427F-91BF-5AF4E13445C6}"/>
              </c:ext>
            </c:extLst>
          </c:dPt>
          <c:dPt>
            <c:idx val="33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EE8B-427F-91BF-5AF4E13445C6}"/>
              </c:ext>
            </c:extLst>
          </c:dPt>
          <c:dPt>
            <c:idx val="34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EE8B-427F-91BF-5AF4E13445C6}"/>
              </c:ext>
            </c:extLst>
          </c:dPt>
          <c:dPt>
            <c:idx val="35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EE8B-427F-91BF-5AF4E13445C6}"/>
              </c:ext>
            </c:extLst>
          </c:dPt>
          <c:dPt>
            <c:idx val="36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EE8B-427F-91BF-5AF4E13445C6}"/>
              </c:ext>
            </c:extLst>
          </c:dPt>
          <c:dPt>
            <c:idx val="37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EE8B-427F-91BF-5AF4E13445C6}"/>
              </c:ext>
            </c:extLst>
          </c:dPt>
          <c:dPt>
            <c:idx val="38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EE8B-427F-91BF-5AF4E13445C6}"/>
              </c:ext>
            </c:extLst>
          </c:dPt>
          <c:dPt>
            <c:idx val="39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EE8B-427F-91BF-5AF4E13445C6}"/>
              </c:ext>
            </c:extLst>
          </c:dPt>
          <c:dPt>
            <c:idx val="40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EE8B-427F-91BF-5AF4E13445C6}"/>
              </c:ext>
            </c:extLst>
          </c:dPt>
          <c:dPt>
            <c:idx val="41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EE8B-427F-91BF-5AF4E13445C6}"/>
              </c:ext>
            </c:extLst>
          </c:dPt>
          <c:dPt>
            <c:idx val="42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EE8B-427F-91BF-5AF4E13445C6}"/>
              </c:ext>
            </c:extLst>
          </c:dPt>
          <c:dPt>
            <c:idx val="43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EE8B-427F-91BF-5AF4E13445C6}"/>
              </c:ext>
            </c:extLst>
          </c:dPt>
          <c:dPt>
            <c:idx val="44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EE8B-427F-91BF-5AF4E13445C6}"/>
              </c:ext>
            </c:extLst>
          </c:dPt>
          <c:dPt>
            <c:idx val="45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EE8B-427F-91BF-5AF4E13445C6}"/>
              </c:ext>
            </c:extLst>
          </c:dPt>
          <c:dPt>
            <c:idx val="46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EE8B-427F-91BF-5AF4E13445C6}"/>
              </c:ext>
            </c:extLst>
          </c:dPt>
          <c:dPt>
            <c:idx val="47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EE8B-427F-91BF-5AF4E13445C6}"/>
              </c:ext>
            </c:extLst>
          </c:dPt>
          <c:dPt>
            <c:idx val="48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EE8B-427F-91BF-5AF4E13445C6}"/>
              </c:ext>
            </c:extLst>
          </c:dPt>
          <c:dPt>
            <c:idx val="49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EE8B-427F-91BF-5AF4E13445C6}"/>
              </c:ext>
            </c:extLst>
          </c:dPt>
          <c:dPt>
            <c:idx val="50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EE8B-427F-91BF-5AF4E13445C6}"/>
              </c:ext>
            </c:extLst>
          </c:dPt>
          <c:dPt>
            <c:idx val="51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EE8B-427F-91BF-5AF4E13445C6}"/>
              </c:ext>
            </c:extLst>
          </c:dPt>
          <c:dPt>
            <c:idx val="52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EE8B-427F-91BF-5AF4E13445C6}"/>
              </c:ext>
            </c:extLst>
          </c:dPt>
          <c:dPt>
            <c:idx val="53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EE8B-427F-91BF-5AF4E13445C6}"/>
              </c:ext>
            </c:extLst>
          </c:dPt>
          <c:dPt>
            <c:idx val="54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EE8B-427F-91BF-5AF4E13445C6}"/>
              </c:ext>
            </c:extLst>
          </c:dPt>
          <c:dPt>
            <c:idx val="55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EE8B-427F-91BF-5AF4E13445C6}"/>
              </c:ext>
            </c:extLst>
          </c:dPt>
          <c:dPt>
            <c:idx val="56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EE8B-427F-91BF-5AF4E13445C6}"/>
              </c:ext>
            </c:extLst>
          </c:dPt>
          <c:dPt>
            <c:idx val="57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EE8B-427F-91BF-5AF4E13445C6}"/>
              </c:ext>
            </c:extLst>
          </c:dPt>
          <c:dPt>
            <c:idx val="58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EE8B-427F-91BF-5AF4E13445C6}"/>
              </c:ext>
            </c:extLst>
          </c:dPt>
          <c:dPt>
            <c:idx val="59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EE8B-427F-91BF-5AF4E13445C6}"/>
              </c:ext>
            </c:extLst>
          </c:dPt>
          <c:dPt>
            <c:idx val="60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EE8B-427F-91BF-5AF4E13445C6}"/>
              </c:ext>
            </c:extLst>
          </c:dPt>
          <c:dPt>
            <c:idx val="61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EE8B-427F-91BF-5AF4E13445C6}"/>
              </c:ext>
            </c:extLst>
          </c:dPt>
          <c:dPt>
            <c:idx val="62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EE8B-427F-91BF-5AF4E13445C6}"/>
              </c:ext>
            </c:extLst>
          </c:dPt>
          <c:dPt>
            <c:idx val="63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EE8B-427F-91BF-5AF4E13445C6}"/>
              </c:ext>
            </c:extLst>
          </c:dPt>
          <c:dPt>
            <c:idx val="64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EE8B-427F-91BF-5AF4E13445C6}"/>
              </c:ext>
            </c:extLst>
          </c:dPt>
          <c:dPt>
            <c:idx val="65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EE8B-427F-91BF-5AF4E13445C6}"/>
              </c:ext>
            </c:extLst>
          </c:dPt>
          <c:dPt>
            <c:idx val="66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EE8B-427F-91BF-5AF4E13445C6}"/>
              </c:ext>
            </c:extLst>
          </c:dPt>
          <c:dPt>
            <c:idx val="67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EE8B-427F-91BF-5AF4E13445C6}"/>
              </c:ext>
            </c:extLst>
          </c:dPt>
          <c:dPt>
            <c:idx val="68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EE8B-427F-91BF-5AF4E13445C6}"/>
              </c:ext>
            </c:extLst>
          </c:dPt>
          <c:dPt>
            <c:idx val="69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EE8B-427F-91BF-5AF4E13445C6}"/>
              </c:ext>
            </c:extLst>
          </c:dPt>
          <c:dPt>
            <c:idx val="70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EE8B-427F-91BF-5AF4E13445C6}"/>
              </c:ext>
            </c:extLst>
          </c:dPt>
          <c:dPt>
            <c:idx val="71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EE8B-427F-91BF-5AF4E13445C6}"/>
              </c:ext>
            </c:extLst>
          </c:dPt>
          <c:dPt>
            <c:idx val="72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EE8B-427F-91BF-5AF4E13445C6}"/>
              </c:ext>
            </c:extLst>
          </c:dPt>
          <c:dPt>
            <c:idx val="73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EE8B-427F-91BF-5AF4E13445C6}"/>
              </c:ext>
            </c:extLst>
          </c:dPt>
          <c:dPt>
            <c:idx val="74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EE8B-427F-91BF-5AF4E13445C6}"/>
              </c:ext>
            </c:extLst>
          </c:dPt>
          <c:dPt>
            <c:idx val="75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EE8B-427F-91BF-5AF4E13445C6}"/>
              </c:ext>
            </c:extLst>
          </c:dPt>
          <c:dPt>
            <c:idx val="76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EE8B-427F-91BF-5AF4E13445C6}"/>
              </c:ext>
            </c:extLst>
          </c:dPt>
          <c:dPt>
            <c:idx val="77"/>
            <c:bubble3D val="0"/>
            <c:spPr>
              <a:gradFill>
                <a:gsLst>
                  <a:gs pos="63000">
                    <a:srgbClr val="9947F7">
                      <a:lumMod val="92000"/>
                    </a:srgbClr>
                  </a:gs>
                  <a:gs pos="0">
                    <a:srgbClr val="DC25FA"/>
                  </a:gs>
                </a:gsLst>
                <a:lin ang="5400000" scaled="1"/>
              </a:gradFill>
              <a:ln w="984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EE8B-427F-91BF-5AF4E13445C6}"/>
              </c:ext>
            </c:extLst>
          </c:dPt>
          <c:val>
            <c:numLit>
              <c:formatCode>General</c:formatCode>
              <c:ptCount val="7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9C-EE8B-427F-91BF-5AF4E1344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doughnutChart>
        <c:varyColors val="1"/>
        <c:ser>
          <c:idx val="1"/>
          <c:order val="1"/>
          <c:tx>
            <c:v>Percentage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9E-EE8B-427F-91BF-5AF4E13445C6}"/>
              </c:ext>
            </c:extLst>
          </c:dPt>
          <c:dPt>
            <c:idx val="1"/>
            <c:bubble3D val="0"/>
            <c:spPr>
              <a:solidFill>
                <a:schemeClr val="tx1">
                  <a:alpha val="81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0-EE8B-427F-91BF-5AF4E13445C6}"/>
              </c:ext>
            </c:extLst>
          </c:dPt>
          <c:val>
            <c:numRef>
              <c:f>PivotTable!$D$21:$E$21</c:f>
              <c:numCache>
                <c:formatCode>0%</c:formatCode>
                <c:ptCount val="2"/>
                <c:pt idx="0">
                  <c:v>0.80193337589140468</c:v>
                </c:pt>
                <c:pt idx="1">
                  <c:v>0.19806662410859532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EE8B-427F-91BF-5AF4E1344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gradFill>
              <a:gsLst>
                <a:gs pos="63000">
                  <a:srgbClr val="9947F7"/>
                </a:gs>
                <a:gs pos="0">
                  <a:srgbClr val="DC25FA"/>
                </a:gs>
              </a:gsLst>
              <a:lin ang="5400000" scaled="1"/>
            </a:gradFill>
            <a:ln w="130175">
              <a:solidFill>
                <a:schemeClr val="tx1"/>
              </a:solidFill>
            </a:ln>
          </c:spPr>
          <c:dPt>
            <c:idx val="0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090-45F1-94C9-878A2356CD76}"/>
              </c:ext>
            </c:extLst>
          </c:dPt>
          <c:dPt>
            <c:idx val="1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90-45F1-94C9-878A2356CD76}"/>
              </c:ext>
            </c:extLst>
          </c:dPt>
          <c:dPt>
            <c:idx val="2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90-45F1-94C9-878A2356CD76}"/>
              </c:ext>
            </c:extLst>
          </c:dPt>
          <c:dPt>
            <c:idx val="3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90-45F1-94C9-878A2356CD76}"/>
              </c:ext>
            </c:extLst>
          </c:dPt>
          <c:dPt>
            <c:idx val="4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90-45F1-94C9-878A2356CD76}"/>
              </c:ext>
            </c:extLst>
          </c:dPt>
          <c:dPt>
            <c:idx val="5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090-45F1-94C9-878A2356CD76}"/>
              </c:ext>
            </c:extLst>
          </c:dPt>
          <c:dPt>
            <c:idx val="6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090-45F1-94C9-878A2356CD76}"/>
              </c:ext>
            </c:extLst>
          </c:dPt>
          <c:dPt>
            <c:idx val="7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090-45F1-94C9-878A2356CD76}"/>
              </c:ext>
            </c:extLst>
          </c:dPt>
          <c:dPt>
            <c:idx val="8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090-45F1-94C9-878A2356CD76}"/>
              </c:ext>
            </c:extLst>
          </c:dPt>
          <c:dPt>
            <c:idx val="9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090-45F1-94C9-878A2356CD76}"/>
              </c:ext>
            </c:extLst>
          </c:dPt>
          <c:dPt>
            <c:idx val="10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090-45F1-94C9-878A2356CD76}"/>
              </c:ext>
            </c:extLst>
          </c:dPt>
          <c:dPt>
            <c:idx val="11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7090-45F1-94C9-878A2356CD76}"/>
              </c:ext>
            </c:extLst>
          </c:dPt>
          <c:dPt>
            <c:idx val="12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7090-45F1-94C9-878A2356CD76}"/>
              </c:ext>
            </c:extLst>
          </c:dPt>
          <c:dPt>
            <c:idx val="13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7090-45F1-94C9-878A2356CD76}"/>
              </c:ext>
            </c:extLst>
          </c:dPt>
          <c:dPt>
            <c:idx val="14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7090-45F1-94C9-878A2356CD76}"/>
              </c:ext>
            </c:extLst>
          </c:dPt>
          <c:dPt>
            <c:idx val="15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090-45F1-94C9-878A2356CD76}"/>
              </c:ext>
            </c:extLst>
          </c:dPt>
          <c:dPt>
            <c:idx val="16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090-45F1-94C9-878A2356CD76}"/>
              </c:ext>
            </c:extLst>
          </c:dPt>
          <c:dPt>
            <c:idx val="17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090-45F1-94C9-878A2356CD76}"/>
              </c:ext>
            </c:extLst>
          </c:dPt>
          <c:dPt>
            <c:idx val="18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090-45F1-94C9-878A2356CD76}"/>
              </c:ext>
            </c:extLst>
          </c:dPt>
          <c:dPt>
            <c:idx val="19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090-45F1-94C9-878A2356CD76}"/>
              </c:ext>
            </c:extLst>
          </c:dPt>
          <c:dPt>
            <c:idx val="20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090-45F1-94C9-878A2356CD76}"/>
              </c:ext>
            </c:extLst>
          </c:dPt>
          <c:dPt>
            <c:idx val="21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090-45F1-94C9-878A2356CD76}"/>
              </c:ext>
            </c:extLst>
          </c:dPt>
          <c:dPt>
            <c:idx val="22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7090-45F1-94C9-878A2356CD76}"/>
              </c:ext>
            </c:extLst>
          </c:dPt>
          <c:dPt>
            <c:idx val="23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7090-45F1-94C9-878A2356CD76}"/>
              </c:ext>
            </c:extLst>
          </c:dPt>
          <c:dPt>
            <c:idx val="24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7090-45F1-94C9-878A2356CD76}"/>
              </c:ext>
            </c:extLst>
          </c:dPt>
          <c:dPt>
            <c:idx val="25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090-45F1-94C9-878A2356CD76}"/>
              </c:ext>
            </c:extLst>
          </c:dPt>
          <c:dPt>
            <c:idx val="26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090-45F1-94C9-878A2356CD76}"/>
              </c:ext>
            </c:extLst>
          </c:dPt>
          <c:dPt>
            <c:idx val="27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090-45F1-94C9-878A2356CD76}"/>
              </c:ext>
            </c:extLst>
          </c:dPt>
          <c:dPt>
            <c:idx val="28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7090-45F1-94C9-878A2356CD76}"/>
              </c:ext>
            </c:extLst>
          </c:dPt>
          <c:dPt>
            <c:idx val="29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7090-45F1-94C9-878A2356CD76}"/>
              </c:ext>
            </c:extLst>
          </c:dPt>
          <c:dPt>
            <c:idx val="30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7090-45F1-94C9-878A2356CD76}"/>
              </c:ext>
            </c:extLst>
          </c:dPt>
          <c:dPt>
            <c:idx val="31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7090-45F1-94C9-878A2356CD76}"/>
              </c:ext>
            </c:extLst>
          </c:dPt>
          <c:dPt>
            <c:idx val="32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7090-45F1-94C9-878A2356CD76}"/>
              </c:ext>
            </c:extLst>
          </c:dPt>
          <c:dPt>
            <c:idx val="33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7090-45F1-94C9-878A2356CD76}"/>
              </c:ext>
            </c:extLst>
          </c:dPt>
          <c:dPt>
            <c:idx val="34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7090-45F1-94C9-878A2356CD76}"/>
              </c:ext>
            </c:extLst>
          </c:dPt>
          <c:dPt>
            <c:idx val="35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7090-45F1-94C9-878A2356CD76}"/>
              </c:ext>
            </c:extLst>
          </c:dPt>
          <c:dPt>
            <c:idx val="36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7090-45F1-94C9-878A2356CD76}"/>
              </c:ext>
            </c:extLst>
          </c:dPt>
          <c:dPt>
            <c:idx val="37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7090-45F1-94C9-878A2356CD76}"/>
              </c:ext>
            </c:extLst>
          </c:dPt>
          <c:dPt>
            <c:idx val="38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7090-45F1-94C9-878A2356CD76}"/>
              </c:ext>
            </c:extLst>
          </c:dPt>
          <c:dPt>
            <c:idx val="39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7090-45F1-94C9-878A2356CD76}"/>
              </c:ext>
            </c:extLst>
          </c:dPt>
          <c:dPt>
            <c:idx val="40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7090-45F1-94C9-878A2356CD76}"/>
              </c:ext>
            </c:extLst>
          </c:dPt>
          <c:dPt>
            <c:idx val="41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7090-45F1-94C9-878A2356CD76}"/>
              </c:ext>
            </c:extLst>
          </c:dPt>
          <c:dPt>
            <c:idx val="42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7090-45F1-94C9-878A2356CD76}"/>
              </c:ext>
            </c:extLst>
          </c:dPt>
          <c:dPt>
            <c:idx val="43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7090-45F1-94C9-878A2356CD76}"/>
              </c:ext>
            </c:extLst>
          </c:dPt>
          <c:dPt>
            <c:idx val="44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7090-45F1-94C9-878A2356CD76}"/>
              </c:ext>
            </c:extLst>
          </c:dPt>
          <c:dPt>
            <c:idx val="45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7090-45F1-94C9-878A2356CD76}"/>
              </c:ext>
            </c:extLst>
          </c:dPt>
          <c:dPt>
            <c:idx val="46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7090-45F1-94C9-878A2356CD76}"/>
              </c:ext>
            </c:extLst>
          </c:dPt>
          <c:dPt>
            <c:idx val="47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7090-45F1-94C9-878A2356CD76}"/>
              </c:ext>
            </c:extLst>
          </c:dPt>
          <c:dPt>
            <c:idx val="48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7090-45F1-94C9-878A2356CD76}"/>
              </c:ext>
            </c:extLst>
          </c:dPt>
          <c:dPt>
            <c:idx val="49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7090-45F1-94C9-878A2356CD76}"/>
              </c:ext>
            </c:extLst>
          </c:dPt>
          <c:dPt>
            <c:idx val="50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7090-45F1-94C9-878A2356CD76}"/>
              </c:ext>
            </c:extLst>
          </c:dPt>
          <c:dPt>
            <c:idx val="51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7090-45F1-94C9-878A2356CD76}"/>
              </c:ext>
            </c:extLst>
          </c:dPt>
          <c:dPt>
            <c:idx val="52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7090-45F1-94C9-878A2356CD76}"/>
              </c:ext>
            </c:extLst>
          </c:dPt>
          <c:dPt>
            <c:idx val="53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7090-45F1-94C9-878A2356CD76}"/>
              </c:ext>
            </c:extLst>
          </c:dPt>
          <c:dPt>
            <c:idx val="54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7090-45F1-94C9-878A2356CD76}"/>
              </c:ext>
            </c:extLst>
          </c:dPt>
          <c:dPt>
            <c:idx val="55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7090-45F1-94C9-878A2356CD76}"/>
              </c:ext>
            </c:extLst>
          </c:dPt>
          <c:dPt>
            <c:idx val="56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7090-45F1-94C9-878A2356CD76}"/>
              </c:ext>
            </c:extLst>
          </c:dPt>
          <c:dPt>
            <c:idx val="57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7090-45F1-94C9-878A2356CD76}"/>
              </c:ext>
            </c:extLst>
          </c:dPt>
          <c:dPt>
            <c:idx val="58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7090-45F1-94C9-878A2356CD76}"/>
              </c:ext>
            </c:extLst>
          </c:dPt>
          <c:dPt>
            <c:idx val="59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7090-45F1-94C9-878A2356CD76}"/>
              </c:ext>
            </c:extLst>
          </c:dPt>
          <c:dPt>
            <c:idx val="60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7090-45F1-94C9-878A2356CD76}"/>
              </c:ext>
            </c:extLst>
          </c:dPt>
          <c:dPt>
            <c:idx val="61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7090-45F1-94C9-878A2356CD76}"/>
              </c:ext>
            </c:extLst>
          </c:dPt>
          <c:dPt>
            <c:idx val="62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7090-45F1-94C9-878A2356CD76}"/>
              </c:ext>
            </c:extLst>
          </c:dPt>
          <c:dPt>
            <c:idx val="63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7090-45F1-94C9-878A2356CD76}"/>
              </c:ext>
            </c:extLst>
          </c:dPt>
          <c:dPt>
            <c:idx val="64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7090-45F1-94C9-878A2356CD76}"/>
              </c:ext>
            </c:extLst>
          </c:dPt>
          <c:dPt>
            <c:idx val="65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7090-45F1-94C9-878A2356CD76}"/>
              </c:ext>
            </c:extLst>
          </c:dPt>
          <c:dPt>
            <c:idx val="66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7090-45F1-94C9-878A2356CD76}"/>
              </c:ext>
            </c:extLst>
          </c:dPt>
          <c:dPt>
            <c:idx val="67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7090-45F1-94C9-878A2356CD76}"/>
              </c:ext>
            </c:extLst>
          </c:dPt>
          <c:dPt>
            <c:idx val="68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7090-45F1-94C9-878A2356CD76}"/>
              </c:ext>
            </c:extLst>
          </c:dPt>
          <c:dPt>
            <c:idx val="69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7090-45F1-94C9-878A2356CD76}"/>
              </c:ext>
            </c:extLst>
          </c:dPt>
          <c:dPt>
            <c:idx val="70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7090-45F1-94C9-878A2356CD76}"/>
              </c:ext>
            </c:extLst>
          </c:dPt>
          <c:dPt>
            <c:idx val="71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7090-45F1-94C9-878A2356CD76}"/>
              </c:ext>
            </c:extLst>
          </c:dPt>
          <c:dPt>
            <c:idx val="72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7090-45F1-94C9-878A2356CD76}"/>
              </c:ext>
            </c:extLst>
          </c:dPt>
          <c:dPt>
            <c:idx val="73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7090-45F1-94C9-878A2356CD76}"/>
              </c:ext>
            </c:extLst>
          </c:dPt>
          <c:dPt>
            <c:idx val="74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7090-45F1-94C9-878A2356CD76}"/>
              </c:ext>
            </c:extLst>
          </c:dPt>
          <c:dPt>
            <c:idx val="75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7090-45F1-94C9-878A2356CD76}"/>
              </c:ext>
            </c:extLst>
          </c:dPt>
          <c:dPt>
            <c:idx val="76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7090-45F1-94C9-878A2356CD76}"/>
              </c:ext>
            </c:extLst>
          </c:dPt>
          <c:dPt>
            <c:idx val="77"/>
            <c:bubble3D val="0"/>
            <c:spPr>
              <a:gradFill>
                <a:gsLst>
                  <a:gs pos="63000">
                    <a:srgbClr val="9947F7"/>
                  </a:gs>
                  <a:gs pos="0">
                    <a:srgbClr val="DC25FA"/>
                  </a:gs>
                </a:gsLst>
                <a:lin ang="5400000" scaled="1"/>
              </a:gradFill>
              <a:ln w="13017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7090-45F1-94C9-878A2356CD76}"/>
              </c:ext>
            </c:extLst>
          </c:dPt>
          <c:val>
            <c:numLit>
              <c:formatCode>General</c:formatCode>
              <c:ptCount val="78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  <c:pt idx="17">
                <c:v>1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1</c:v>
              </c:pt>
              <c:pt idx="22">
                <c:v>1</c:v>
              </c:pt>
              <c:pt idx="23">
                <c:v>1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</c:v>
              </c:pt>
              <c:pt idx="29">
                <c:v>1</c:v>
              </c:pt>
              <c:pt idx="30">
                <c:v>1</c:v>
              </c:pt>
              <c:pt idx="31">
                <c:v>1</c:v>
              </c:pt>
              <c:pt idx="32">
                <c:v>1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1</c:v>
              </c:pt>
              <c:pt idx="38">
                <c:v>1</c:v>
              </c:pt>
              <c:pt idx="39">
                <c:v>1</c:v>
              </c:pt>
              <c:pt idx="40">
                <c:v>1</c:v>
              </c:pt>
              <c:pt idx="41">
                <c:v>1</c:v>
              </c:pt>
              <c:pt idx="42">
                <c:v>1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1</c:v>
              </c:pt>
              <c:pt idx="47">
                <c:v>1</c:v>
              </c:pt>
              <c:pt idx="48">
                <c:v>1</c:v>
              </c:pt>
              <c:pt idx="49">
                <c:v>1</c:v>
              </c:pt>
              <c:pt idx="50">
                <c:v>1</c:v>
              </c:pt>
              <c:pt idx="51">
                <c:v>1</c:v>
              </c:pt>
              <c:pt idx="52">
                <c:v>1</c:v>
              </c:pt>
              <c:pt idx="53">
                <c:v>1</c:v>
              </c:pt>
              <c:pt idx="54">
                <c:v>1</c:v>
              </c:pt>
              <c:pt idx="55">
                <c:v>1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1</c:v>
              </c:pt>
              <c:pt idx="69">
                <c:v>1</c:v>
              </c:pt>
              <c:pt idx="70">
                <c:v>1</c:v>
              </c:pt>
              <c:pt idx="71">
                <c:v>1</c:v>
              </c:pt>
              <c:pt idx="72">
                <c:v>1</c:v>
              </c:pt>
              <c:pt idx="73">
                <c:v>1</c:v>
              </c:pt>
              <c:pt idx="74">
                <c:v>1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5927-4865-9ADB-D16505EBC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doughnutChart>
        <c:varyColors val="1"/>
        <c:ser>
          <c:idx val="1"/>
          <c:order val="1"/>
          <c:tx>
            <c:v>Percentage</c:v>
          </c:tx>
          <c:dPt>
            <c:idx val="0"/>
            <c:bubble3D val="0"/>
            <c:spPr>
              <a:noFill/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927-4865-9ADB-D16505EBC720}"/>
              </c:ext>
            </c:extLst>
          </c:dPt>
          <c:dPt>
            <c:idx val="1"/>
            <c:bubble3D val="0"/>
            <c:spPr>
              <a:solidFill>
                <a:schemeClr val="tx1">
                  <a:alpha val="81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927-4865-9ADB-D16505EBC720}"/>
              </c:ext>
            </c:extLst>
          </c:dPt>
          <c:val>
            <c:numRef>
              <c:f>PivotTable!$D$21:$E$21</c:f>
              <c:numCache>
                <c:formatCode>0%</c:formatCode>
                <c:ptCount val="2"/>
                <c:pt idx="0">
                  <c:v>0.80193337589140468</c:v>
                </c:pt>
                <c:pt idx="1">
                  <c:v>0.19806662410859532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27-4865-9ADB-D16505EBC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8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PivotTable_2!$I$2</c:f>
              <c:strCache>
                <c:ptCount val="1"/>
                <c:pt idx="0">
                  <c:v>Egypt</c:v>
                </c:pt>
              </c:strCache>
            </c:strRef>
          </c:tx>
          <c:spPr>
            <a:gradFill>
              <a:gsLst>
                <a:gs pos="14000">
                  <a:srgbClr val="FF0000"/>
                </a:gs>
                <a:gs pos="41000">
                  <a:srgbClr val="DB0000"/>
                </a:gs>
                <a:gs pos="89000">
                  <a:srgbClr val="AC0000"/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14000">
                    <a:srgbClr val="FF0000"/>
                  </a:gs>
                  <a:gs pos="41000">
                    <a:srgbClr val="DB0000"/>
                  </a:gs>
                  <a:gs pos="89000">
                    <a:srgbClr val="AC0000"/>
                  </a:gs>
                </a:gsLst>
                <a:lin ang="27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0F2-4DA5-80B4-72D68E50E934}"/>
              </c:ext>
            </c:extLst>
          </c:dPt>
          <c:val>
            <c:numRef>
              <c:f>PivotTable_2!$J$2</c:f>
              <c:numCache>
                <c:formatCode>0%</c:formatCode>
                <c:ptCount val="1"/>
                <c:pt idx="0">
                  <c:v>0.31147255002565416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F2-4DA5-80B4-72D68E50E934}"/>
            </c:ext>
          </c:extLst>
        </c:ser>
        <c:ser>
          <c:idx val="1"/>
          <c:order val="1"/>
          <c:tx>
            <c:strRef>
              <c:f>PivotTable_2!$I$3</c:f>
              <c:strCache>
                <c:ptCount val="1"/>
                <c:pt idx="0">
                  <c:v>USA</c:v>
                </c:pt>
              </c:strCache>
            </c:strRef>
          </c:tx>
          <c:spPr>
            <a:gradFill>
              <a:gsLst>
                <a:gs pos="28000">
                  <a:srgbClr val="CC0E62"/>
                </a:gs>
                <a:gs pos="62000">
                  <a:srgbClr val="DD115E"/>
                </a:gs>
                <a:gs pos="88000">
                  <a:srgbClr val="DC25FA"/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val>
            <c:numRef>
              <c:f>PivotTable_2!$J$3</c:f>
              <c:numCache>
                <c:formatCode>0%</c:formatCode>
                <c:ptCount val="1"/>
                <c:pt idx="0">
                  <c:v>0.16887292628698478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F2-4DA5-80B4-72D68E50E934}"/>
            </c:ext>
          </c:extLst>
        </c:ser>
        <c:ser>
          <c:idx val="2"/>
          <c:order val="2"/>
          <c:tx>
            <c:strRef>
              <c:f>PivotTable_2!$I$4</c:f>
              <c:strCache>
                <c:ptCount val="1"/>
                <c:pt idx="0">
                  <c:v>Russia</c:v>
                </c:pt>
              </c:strCache>
            </c:strRef>
          </c:tx>
          <c:spPr>
            <a:gradFill>
              <a:gsLst>
                <a:gs pos="37000">
                  <a:srgbClr val="F6CA3D"/>
                </a:gs>
                <a:gs pos="75000">
                  <a:srgbClr val="EC8B85"/>
                </a:gs>
                <a:gs pos="3000">
                  <a:srgbClr val="FFFF00"/>
                </a:gs>
                <a:gs pos="100000">
                  <a:srgbClr val="DC25FA"/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val>
            <c:numRef>
              <c:f>PivotTable_2!$J$4</c:f>
              <c:numCache>
                <c:formatCode>0%</c:formatCode>
                <c:ptCount val="1"/>
                <c:pt idx="0">
                  <c:v>0.16026338293141781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F2-4DA5-80B4-72D68E50E934}"/>
            </c:ext>
          </c:extLst>
        </c:ser>
        <c:ser>
          <c:idx val="3"/>
          <c:order val="3"/>
          <c:tx>
            <c:strRef>
              <c:f>PivotTable_2!$I$5</c:f>
              <c:strCache>
                <c:ptCount val="1"/>
                <c:pt idx="0">
                  <c:v>United Kingdom</c:v>
                </c:pt>
              </c:strCache>
            </c:strRef>
          </c:tx>
          <c:spPr>
            <a:gradFill>
              <a:gsLst>
                <a:gs pos="3000">
                  <a:schemeClr val="accent1">
                    <a:lumMod val="60000"/>
                    <a:lumOff val="40000"/>
                  </a:schemeClr>
                </a:gs>
                <a:gs pos="14000">
                  <a:schemeClr val="accent1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val>
            <c:numRef>
              <c:f>PivotTable_2!$J$5</c:f>
              <c:numCache>
                <c:formatCode>0%</c:formatCode>
                <c:ptCount val="1"/>
                <c:pt idx="0">
                  <c:v>0.14352659483495811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F2-4DA5-80B4-72D68E50E934}"/>
            </c:ext>
          </c:extLst>
        </c:ser>
        <c:ser>
          <c:idx val="4"/>
          <c:order val="4"/>
          <c:tx>
            <c:strRef>
              <c:f>PivotTable_2!$I$6</c:f>
              <c:strCache>
                <c:ptCount val="1"/>
                <c:pt idx="0">
                  <c:v>Canada</c:v>
                </c:pt>
              </c:strCache>
            </c:strRef>
          </c:tx>
          <c:spPr>
            <a:gradFill>
              <a:gsLst>
                <a:gs pos="50000">
                  <a:srgbClr val="0F2539"/>
                </a:gs>
                <a:gs pos="0">
                  <a:schemeClr val="tx1"/>
                </a:gs>
                <a:gs pos="100000">
                  <a:schemeClr val="accent5">
                    <a:lumMod val="75000"/>
                  </a:schemeClr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val>
            <c:numRef>
              <c:f>PivotTable_2!$J$6</c:f>
              <c:numCache>
                <c:formatCode>0%</c:formatCode>
                <c:ptCount val="1"/>
                <c:pt idx="0">
                  <c:v>0.10771335727723619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F2-4DA5-80B4-72D68E50E934}"/>
            </c:ext>
          </c:extLst>
        </c:ser>
        <c:ser>
          <c:idx val="5"/>
          <c:order val="5"/>
          <c:tx>
            <c:strRef>
              <c:f>PivotTable_2!$I$7</c:f>
              <c:strCache>
                <c:ptCount val="1"/>
                <c:pt idx="0">
                  <c:v>Brazil</c:v>
                </c:pt>
              </c:strCache>
            </c:strRef>
          </c:tx>
          <c:spPr>
            <a:gradFill>
              <a:gsLst>
                <a:gs pos="35000">
                  <a:srgbClr val="7030A0"/>
                </a:gs>
                <a:gs pos="100000">
                  <a:schemeClr val="tx1">
                    <a:lumMod val="75000"/>
                    <a:lumOff val="25000"/>
                  </a:schemeClr>
                </a:gs>
                <a:gs pos="85000">
                  <a:schemeClr val="accent5">
                    <a:lumMod val="75000"/>
                  </a:schemeClr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val>
            <c:numRef>
              <c:f>PivotTable_2!$J$7</c:f>
              <c:numCache>
                <c:formatCode>0%</c:formatCode>
                <c:ptCount val="1"/>
                <c:pt idx="0">
                  <c:v>0.10815118864374892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0F2-4DA5-80B4-72D68E50E9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274213487"/>
        <c:axId val="1246264480"/>
      </c:barChart>
      <c:catAx>
        <c:axId val="12742134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6264480"/>
        <c:crosses val="autoZero"/>
        <c:auto val="1"/>
        <c:lblAlgn val="ctr"/>
        <c:lblOffset val="100"/>
        <c:noMultiLvlLbl val="0"/>
      </c:catAx>
      <c:valAx>
        <c:axId val="1246264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7421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c:spPr>
          <c:dPt>
            <c:idx val="0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E55-4636-97E0-B81AD9E3ACD1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42000">
                    <a:srgbClr val="0499DE"/>
                  </a:gs>
                  <a:gs pos="30000">
                    <a:srgbClr val="0961BA"/>
                  </a:gs>
                  <a:gs pos="17000">
                    <a:srgbClr val="100D83"/>
                  </a:gs>
                  <a:gs pos="53000">
                    <a:srgbClr val="00CCFF"/>
                  </a:gs>
                </a:gsLst>
                <a:lin ang="5400000" scaled="0"/>
                <a:tileRect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E55-4636-97E0-B81AD9E3ACD1}"/>
              </c:ext>
            </c:extLst>
          </c:dPt>
          <c:cat>
            <c:strRef>
              <c:f>PivotTable_2!$D$28:$E$28</c:f>
              <c:strCache>
                <c:ptCount val="2"/>
                <c:pt idx="0">
                  <c:v>Remaining %</c:v>
                </c:pt>
                <c:pt idx="1">
                  <c:v>Actual</c:v>
                </c:pt>
              </c:strCache>
            </c:strRef>
          </c:cat>
          <c:val>
            <c:numRef>
              <c:f>PivotTable_2!$D$29:$E$29</c:f>
              <c:numCache>
                <c:formatCode>0%</c:formatCode>
                <c:ptCount val="2"/>
                <c:pt idx="0">
                  <c:v>0.34319089925669477</c:v>
                </c:pt>
                <c:pt idx="1">
                  <c:v>0.65680910074330523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5-4636-97E0-B81AD9E3A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catterChart>
        <c:scatterStyle val="lineMarker"/>
        <c:varyColors val="0"/>
        <c:ser>
          <c:idx val="1"/>
          <c:order val="1"/>
          <c:tx>
            <c:v>X&amp;Y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9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9"/>
              <c:spPr>
                <a:solidFill>
                  <a:srgbClr val="100D8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CE55-4636-97E0-B81AD9E3ACD1}"/>
              </c:ext>
            </c:extLst>
          </c:dPt>
          <c:dPt>
            <c:idx val="1"/>
            <c:marker>
              <c:symbol val="circle"/>
              <c:size val="19"/>
              <c:spPr>
                <a:solidFill>
                  <a:srgbClr val="00CCFF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E55-4636-97E0-B81AD9E3ACD1}"/>
              </c:ext>
            </c:extLst>
          </c:dPt>
          <c:xVal>
            <c:numRef>
              <c:f>PivotTable_2!$D$33:$D$34</c:f>
              <c:numCache>
                <c:formatCode>General</c:formatCode>
                <c:ptCount val="2"/>
                <c:pt idx="0">
                  <c:v>0</c:v>
                </c:pt>
                <c:pt idx="1">
                  <c:v>0.83341615915931755</c:v>
                </c:pt>
              </c:numCache>
            </c:numRef>
          </c:xVal>
          <c:yVal>
            <c:numRef>
              <c:f>PivotTable_2!$E$33:$E$34</c:f>
              <c:numCache>
                <c:formatCode>General</c:formatCode>
                <c:ptCount val="2"/>
                <c:pt idx="0">
                  <c:v>1</c:v>
                </c:pt>
                <c:pt idx="1">
                  <c:v>-0.55264591344922775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55-4636-97E0-B81AD9E3A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93744"/>
        <c:axId val="784588288"/>
      </c:scatterChart>
      <c:valAx>
        <c:axId val="784588288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784593744"/>
        <c:crosses val="autoZero"/>
        <c:crossBetween val="midCat"/>
      </c:valAx>
      <c:valAx>
        <c:axId val="784593744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7845882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24000">
                  <a:srgbClr val="5A097C"/>
                </a:gs>
                <a:gs pos="0">
                  <a:srgbClr val="0F11A7"/>
                </a:gs>
                <a:gs pos="70000">
                  <a:srgbClr val="9C103B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val>
            <c:numRef>
              <c:f>PivotTable_2!$R$2</c:f>
              <c:numCache>
                <c:formatCode>0.00%</c:formatCode>
                <c:ptCount val="1"/>
                <c:pt idx="0">
                  <c:v>0.22800000000000001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3-4CD6-8935-B307BD8C0B9D}"/>
            </c:ext>
          </c:extLst>
        </c:ser>
        <c:ser>
          <c:idx val="1"/>
          <c:order val="1"/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val>
            <c:numRef>
              <c:f>PivotTable_2!$S$2</c:f>
              <c:numCache>
                <c:formatCode>0.00%</c:formatCode>
                <c:ptCount val="1"/>
                <c:pt idx="0">
                  <c:v>0.77200000000000002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E3-4CD6-8935-B307BD8C0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964672"/>
        <c:axId val="59524704"/>
      </c:barChart>
      <c:catAx>
        <c:axId val="77964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59524704"/>
        <c:crosses val="autoZero"/>
        <c:auto val="1"/>
        <c:lblAlgn val="ctr"/>
        <c:lblOffset val="100"/>
        <c:noMultiLvlLbl val="0"/>
      </c:catAx>
      <c:valAx>
        <c:axId val="5952470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796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PivotTable_2!$I$2</c:f>
              <c:strCache>
                <c:ptCount val="1"/>
                <c:pt idx="0">
                  <c:v>Egypt</c:v>
                </c:pt>
              </c:strCache>
            </c:strRef>
          </c:tx>
          <c:spPr>
            <a:gradFill>
              <a:gsLst>
                <a:gs pos="14000">
                  <a:srgbClr val="FF0000"/>
                </a:gs>
                <a:gs pos="41000">
                  <a:srgbClr val="DB0000"/>
                </a:gs>
                <a:gs pos="89000">
                  <a:srgbClr val="AC0000"/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gradFill flip="none" rotWithShape="1">
                <a:gsLst>
                  <a:gs pos="14000">
                    <a:srgbClr val="FF0000"/>
                  </a:gs>
                  <a:gs pos="41000">
                    <a:srgbClr val="DB0000"/>
                  </a:gs>
                  <a:gs pos="89000">
                    <a:srgbClr val="AC0000"/>
                  </a:gs>
                </a:gsLst>
                <a:lin ang="2700000" scaled="1"/>
                <a:tileRect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67C-4233-AA35-F56D39D611C8}"/>
              </c:ext>
            </c:extLst>
          </c:dPt>
          <c:val>
            <c:numRef>
              <c:f>PivotTable_2!$J$2</c:f>
              <c:numCache>
                <c:formatCode>0%</c:formatCode>
                <c:ptCount val="1"/>
                <c:pt idx="0">
                  <c:v>0.31147255002565416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7C-4233-AA35-F56D39D611C8}"/>
            </c:ext>
          </c:extLst>
        </c:ser>
        <c:ser>
          <c:idx val="1"/>
          <c:order val="1"/>
          <c:tx>
            <c:strRef>
              <c:f>PivotTable_2!$I$3</c:f>
              <c:strCache>
                <c:ptCount val="1"/>
                <c:pt idx="0">
                  <c:v>USA</c:v>
                </c:pt>
              </c:strCache>
            </c:strRef>
          </c:tx>
          <c:spPr>
            <a:gradFill>
              <a:gsLst>
                <a:gs pos="28000">
                  <a:srgbClr val="CC0E62"/>
                </a:gs>
                <a:gs pos="62000">
                  <a:srgbClr val="DD115E"/>
                </a:gs>
                <a:gs pos="88000">
                  <a:srgbClr val="DC25FA"/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val>
            <c:numRef>
              <c:f>PivotTable_2!$J$3</c:f>
              <c:numCache>
                <c:formatCode>0%</c:formatCode>
                <c:ptCount val="1"/>
                <c:pt idx="0">
                  <c:v>0.16887292628698478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7C-4233-AA35-F56D39D611C8}"/>
            </c:ext>
          </c:extLst>
        </c:ser>
        <c:ser>
          <c:idx val="2"/>
          <c:order val="2"/>
          <c:tx>
            <c:strRef>
              <c:f>PivotTable_2!$I$4</c:f>
              <c:strCache>
                <c:ptCount val="1"/>
                <c:pt idx="0">
                  <c:v>Russia</c:v>
                </c:pt>
              </c:strCache>
            </c:strRef>
          </c:tx>
          <c:spPr>
            <a:gradFill>
              <a:gsLst>
                <a:gs pos="76000">
                  <a:srgbClr val="F6CA3D"/>
                </a:gs>
                <a:gs pos="100000">
                  <a:srgbClr val="EC8B85"/>
                </a:gs>
                <a:gs pos="34000">
                  <a:srgbClr val="FFFF00"/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val>
            <c:numRef>
              <c:f>PivotTable_2!$J$4</c:f>
              <c:numCache>
                <c:formatCode>0%</c:formatCode>
                <c:ptCount val="1"/>
                <c:pt idx="0">
                  <c:v>0.16026338293141781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7C-4233-AA35-F56D39D611C8}"/>
            </c:ext>
          </c:extLst>
        </c:ser>
        <c:ser>
          <c:idx val="3"/>
          <c:order val="3"/>
          <c:tx>
            <c:strRef>
              <c:f>PivotTable_2!$I$5</c:f>
              <c:strCache>
                <c:ptCount val="1"/>
                <c:pt idx="0">
                  <c:v>United Kingdom</c:v>
                </c:pt>
              </c:strCache>
            </c:strRef>
          </c:tx>
          <c:spPr>
            <a:gradFill>
              <a:gsLst>
                <a:gs pos="3000">
                  <a:schemeClr val="accent1">
                    <a:lumMod val="60000"/>
                    <a:lumOff val="40000"/>
                  </a:schemeClr>
                </a:gs>
                <a:gs pos="14000">
                  <a:schemeClr val="accent1">
                    <a:lumMod val="60000"/>
                    <a:lumOff val="40000"/>
                  </a:schemeClr>
                </a:gs>
                <a:gs pos="100000">
                  <a:schemeClr val="accent1">
                    <a:lumMod val="50000"/>
                  </a:schemeClr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val>
            <c:numRef>
              <c:f>PivotTable_2!$J$5</c:f>
              <c:numCache>
                <c:formatCode>0%</c:formatCode>
                <c:ptCount val="1"/>
                <c:pt idx="0">
                  <c:v>0.14352659483495811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7C-4233-AA35-F56D39D611C8}"/>
            </c:ext>
          </c:extLst>
        </c:ser>
        <c:ser>
          <c:idx val="4"/>
          <c:order val="4"/>
          <c:tx>
            <c:strRef>
              <c:f>PivotTable_2!$I$6</c:f>
              <c:strCache>
                <c:ptCount val="1"/>
                <c:pt idx="0">
                  <c:v>Canada</c:v>
                </c:pt>
              </c:strCache>
            </c:strRef>
          </c:tx>
          <c:spPr>
            <a:gradFill>
              <a:gsLst>
                <a:gs pos="65000">
                  <a:srgbClr val="0F2539"/>
                </a:gs>
                <a:gs pos="0">
                  <a:schemeClr val="tx1"/>
                </a:gs>
                <a:gs pos="100000">
                  <a:srgbClr val="002060"/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val>
            <c:numRef>
              <c:f>PivotTable_2!$J$6</c:f>
              <c:numCache>
                <c:formatCode>0%</c:formatCode>
                <c:ptCount val="1"/>
                <c:pt idx="0">
                  <c:v>0.10771335727723619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7C-4233-AA35-F56D39D611C8}"/>
            </c:ext>
          </c:extLst>
        </c:ser>
        <c:ser>
          <c:idx val="5"/>
          <c:order val="5"/>
          <c:tx>
            <c:strRef>
              <c:f>PivotTable_2!$I$7</c:f>
              <c:strCache>
                <c:ptCount val="1"/>
                <c:pt idx="0">
                  <c:v>Brazil</c:v>
                </c:pt>
              </c:strCache>
            </c:strRef>
          </c:tx>
          <c:spPr>
            <a:gradFill>
              <a:gsLst>
                <a:gs pos="35000">
                  <a:srgbClr val="7030A0"/>
                </a:gs>
                <a:gs pos="100000">
                  <a:schemeClr val="tx1">
                    <a:lumMod val="75000"/>
                    <a:lumOff val="25000"/>
                  </a:schemeClr>
                </a:gs>
                <a:gs pos="85000">
                  <a:schemeClr val="accent5">
                    <a:lumMod val="75000"/>
                  </a:schemeClr>
                </a:gs>
              </a:gsLst>
              <a:lin ang="2700000" scaled="1"/>
            </a:gradFill>
            <a:ln>
              <a:noFill/>
            </a:ln>
            <a:effectLst/>
          </c:spPr>
          <c:invertIfNegative val="0"/>
          <c:val>
            <c:numRef>
              <c:f>PivotTable_2!$J$7</c:f>
              <c:numCache>
                <c:formatCode>0%</c:formatCode>
                <c:ptCount val="1"/>
                <c:pt idx="0">
                  <c:v>0.10815118864374892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7C-4233-AA35-F56D39D61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274213487"/>
        <c:axId val="1246264480"/>
      </c:barChart>
      <c:catAx>
        <c:axId val="127421348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246264480"/>
        <c:crosses val="autoZero"/>
        <c:auto val="1"/>
        <c:lblAlgn val="ctr"/>
        <c:lblOffset val="100"/>
        <c:noMultiLvlLbl val="0"/>
      </c:catAx>
      <c:valAx>
        <c:axId val="1246264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27421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</c:spPr>
          <c:dPt>
            <c:idx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1A3-451C-AAC5-FAC04B8F85E3}"/>
              </c:ext>
            </c:extLst>
          </c:dPt>
          <c:dPt>
            <c:idx val="1"/>
            <c:bubble3D val="0"/>
            <c:spPr>
              <a:gradFill flip="none" rotWithShape="1">
                <a:gsLst>
                  <a:gs pos="42000">
                    <a:srgbClr val="0499DE"/>
                  </a:gs>
                  <a:gs pos="30000">
                    <a:srgbClr val="0961BA"/>
                  </a:gs>
                  <a:gs pos="17000">
                    <a:srgbClr val="100D83"/>
                  </a:gs>
                  <a:gs pos="53000">
                    <a:srgbClr val="00CCFF"/>
                  </a:gs>
                </a:gsLst>
                <a:lin ang="5400000" scaled="0"/>
                <a:tileRect/>
              </a:gra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1A3-451C-AAC5-FAC04B8F85E3}"/>
              </c:ext>
            </c:extLst>
          </c:dPt>
          <c:cat>
            <c:strRef>
              <c:f>PivotTable_2!$D$28:$E$28</c:f>
              <c:strCache>
                <c:ptCount val="2"/>
                <c:pt idx="0">
                  <c:v>Remaining %</c:v>
                </c:pt>
                <c:pt idx="1">
                  <c:v>Actual</c:v>
                </c:pt>
              </c:strCache>
            </c:strRef>
          </c:cat>
          <c:val>
            <c:numRef>
              <c:f>PivotTable_2!$D$29:$E$29</c:f>
              <c:numCache>
                <c:formatCode>0%</c:formatCode>
                <c:ptCount val="2"/>
                <c:pt idx="0">
                  <c:v>0.34319089925669477</c:v>
                </c:pt>
                <c:pt idx="1">
                  <c:v>0.65680910074330523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A3-451C-AAC5-FAC04B8F8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catterChart>
        <c:scatterStyle val="lineMarker"/>
        <c:varyColors val="0"/>
        <c:ser>
          <c:idx val="1"/>
          <c:order val="1"/>
          <c:tx>
            <c:v>X&amp;Y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9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dPt>
            <c:idx val="0"/>
            <c:marker>
              <c:symbol val="circle"/>
              <c:size val="19"/>
              <c:spPr>
                <a:solidFill>
                  <a:srgbClr val="100D83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1A3-451C-AAC5-FAC04B8F85E3}"/>
              </c:ext>
            </c:extLst>
          </c:dPt>
          <c:dPt>
            <c:idx val="1"/>
            <c:marker>
              <c:symbol val="circle"/>
              <c:size val="19"/>
              <c:spPr>
                <a:solidFill>
                  <a:srgbClr val="00CCFF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1A3-451C-AAC5-FAC04B8F85E3}"/>
              </c:ext>
            </c:extLst>
          </c:dPt>
          <c:xVal>
            <c:numRef>
              <c:f>PivotTable_2!$D$33:$D$34</c:f>
              <c:numCache>
                <c:formatCode>General</c:formatCode>
                <c:ptCount val="2"/>
                <c:pt idx="0">
                  <c:v>0</c:v>
                </c:pt>
                <c:pt idx="1">
                  <c:v>0.83341615915931755</c:v>
                </c:pt>
              </c:numCache>
            </c:numRef>
          </c:xVal>
          <c:yVal>
            <c:numRef>
              <c:f>PivotTable_2!$E$33:$E$34</c:f>
              <c:numCache>
                <c:formatCode>General</c:formatCode>
                <c:ptCount val="2"/>
                <c:pt idx="0">
                  <c:v>1</c:v>
                </c:pt>
                <c:pt idx="1">
                  <c:v>-0.55264591344922775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51A3-451C-AAC5-FAC04B8F8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593744"/>
        <c:axId val="784588288"/>
      </c:scatterChart>
      <c:valAx>
        <c:axId val="784588288"/>
        <c:scaling>
          <c:orientation val="minMax"/>
          <c:max val="1.1500000000000001"/>
          <c:min val="-1.1500000000000001"/>
        </c:scaling>
        <c:delete val="1"/>
        <c:axPos val="l"/>
        <c:numFmt formatCode="General" sourceLinked="1"/>
        <c:majorTickMark val="out"/>
        <c:minorTickMark val="none"/>
        <c:tickLblPos val="nextTo"/>
        <c:crossAx val="784593744"/>
        <c:crosses val="autoZero"/>
        <c:crossBetween val="midCat"/>
      </c:valAx>
      <c:valAx>
        <c:axId val="784593744"/>
        <c:scaling>
          <c:orientation val="minMax"/>
          <c:max val="1.1500000000000001"/>
          <c:min val="-1.1500000000000001"/>
        </c:scaling>
        <c:delete val="1"/>
        <c:axPos val="b"/>
        <c:numFmt formatCode="General" sourceLinked="1"/>
        <c:majorTickMark val="out"/>
        <c:minorTickMark val="none"/>
        <c:tickLblPos val="nextTo"/>
        <c:crossAx val="7845882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24000">
                  <a:srgbClr val="5A097C"/>
                </a:gs>
                <a:gs pos="0">
                  <a:srgbClr val="0F11A7"/>
                </a:gs>
                <a:gs pos="70000">
                  <a:srgbClr val="9C103B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val>
            <c:numRef>
              <c:f>PivotTable_2!$R$2</c:f>
              <c:numCache>
                <c:formatCode>0.00%</c:formatCode>
                <c:ptCount val="1"/>
                <c:pt idx="0">
                  <c:v>0.22800000000000001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F-4204-A57A-050AAA16D2DF}"/>
            </c:ext>
          </c:extLst>
        </c:ser>
        <c:ser>
          <c:idx val="1"/>
          <c:order val="1"/>
          <c:spPr>
            <a:solidFill>
              <a:schemeClr val="tx1">
                <a:lumMod val="85000"/>
                <a:lumOff val="15000"/>
              </a:schemeClr>
            </a:solidFill>
            <a:ln>
              <a:noFill/>
            </a:ln>
            <a:effectLst/>
          </c:spPr>
          <c:invertIfNegative val="0"/>
          <c:val>
            <c:numRef>
              <c:f>PivotTable_2!$S$2</c:f>
              <c:numCache>
                <c:formatCode>0.00%</c:formatCode>
                <c:ptCount val="1"/>
                <c:pt idx="0">
                  <c:v>0.77200000000000002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F-4204-A57A-050AAA16D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7964672"/>
        <c:axId val="59524704"/>
      </c:barChart>
      <c:catAx>
        <c:axId val="77964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59524704"/>
        <c:crosses val="autoZero"/>
        <c:auto val="1"/>
        <c:lblAlgn val="ctr"/>
        <c:lblOffset val="100"/>
        <c:noMultiLvlLbl val="0"/>
      </c:catAx>
      <c:valAx>
        <c:axId val="5952470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796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"/>
          <c:y val="0"/>
          <c:w val="1"/>
          <c:h val="1"/>
        </c:manualLayout>
      </c:layout>
      <c:bubbleChart>
        <c:varyColors val="0"/>
        <c:ser>
          <c:idx val="0"/>
          <c:order val="0"/>
          <c:tx>
            <c:v>Income sources</c:v>
          </c:tx>
          <c:spPr>
            <a:gradFill flip="none" rotWithShape="1">
              <a:gsLst>
                <a:gs pos="21000">
                  <a:srgbClr val="100D83"/>
                </a:gs>
                <a:gs pos="71000">
                  <a:srgbClr val="7417BD"/>
                </a:gs>
              </a:gsLst>
              <a:path path="circle">
                <a:fillToRect l="100000" t="100000"/>
              </a:path>
              <a:tileRect r="-100000" b="-100000"/>
            </a:gradFill>
            <a:ln w="25400">
              <a:noFill/>
            </a:ln>
            <a:effectLst>
              <a:outerShdw blurRad="101600" sx="108000" sy="108000" algn="ctr" rotWithShape="0">
                <a:srgbClr val="7417BD">
                  <a:alpha val="80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1D6615CC-4DD3-4AB6-9930-D5086A892329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965-4288-AD87-05EA4B9C2A5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57C855-244E-42BD-AC5A-CC246FA8E85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965-4288-AD87-05EA4B9C2A5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6D62B5D-1E47-476A-9326-7A3484FBC7B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965-4288-AD87-05EA4B9C2A5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BA8FA1A-068F-4A6E-8710-F39AD3CB733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965-4288-AD87-05EA4B9C2A5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BD14709-95D9-468E-BAA0-AB1E5B76B3EC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965-4288-AD87-05EA4B9C2A5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F14ACAB-77F9-440E-8307-4B83D25CB66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965-4288-AD87-05EA4B9C2A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-18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PivotTable!$F$5:$F$10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PivotTable!$G$5:$G$10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</c:numCache>
            </c:numRef>
          </c:yVal>
          <c:bubbleSize>
            <c:numRef>
              <c:f>PivotTable!$H$5:$H$10</c:f>
              <c:numCache>
                <c:formatCode>#.0\ </c:formatCode>
                <c:ptCount val="6"/>
                <c:pt idx="0">
                  <c:v>177100</c:v>
                </c:pt>
                <c:pt idx="1">
                  <c:v>130229.14500000003</c:v>
                </c:pt>
                <c:pt idx="2">
                  <c:v>61203.859999999986</c:v>
                </c:pt>
                <c:pt idx="3">
                  <c:v>157387.38500000001</c:v>
                </c:pt>
                <c:pt idx="4">
                  <c:v>77421.900000000009</c:v>
                </c:pt>
                <c:pt idx="5">
                  <c:v>117541.05249999998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PivotTable!$J$5:$J$10</c15:f>
                <c15:dlblRangeCache>
                  <c:ptCount val="6"/>
                  <c:pt idx="1">
                    <c:v>130,2</c:v>
                  </c:pt>
                  <c:pt idx="2">
                    <c:v>61,2</c:v>
                  </c:pt>
                  <c:pt idx="3">
                    <c:v>157,4</c:v>
                  </c:pt>
                  <c:pt idx="4">
                    <c:v>77,4</c:v>
                  </c:pt>
                  <c:pt idx="5">
                    <c:v>117,5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5965-4288-AD87-05EA4B9C2A55}"/>
            </c:ext>
          </c:extLst>
        </c:ser>
        <c:ser>
          <c:idx val="1"/>
          <c:order val="1"/>
          <c:tx>
            <c:v>Max</c:v>
          </c:tx>
          <c:spPr>
            <a:gradFill>
              <a:gsLst>
                <a:gs pos="22000">
                  <a:srgbClr val="100D83"/>
                </a:gs>
                <a:gs pos="84000">
                  <a:srgbClr val="DD115E"/>
                </a:gs>
              </a:gsLst>
              <a:path path="circle">
                <a:fillToRect l="100000" t="100000"/>
              </a:path>
            </a:gradFill>
            <a:ln w="25400">
              <a:noFill/>
            </a:ln>
            <a:effectLst>
              <a:outerShdw blurRad="152400" sx="105000" sy="105000" algn="ctr" rotWithShape="0">
                <a:srgbClr val="DD115E">
                  <a:alpha val="88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949421D-5E24-4C0A-8733-412BC02B5683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5965-4288-AD87-05EA4B9C2A5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17244B3-6C1B-4B6F-8DC5-E8796EEC1A7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965-4288-AD87-05EA4B9C2A5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1036C75-E859-4B8E-9EBB-177DB3213855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5965-4288-AD87-05EA4B9C2A5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2F08BA6-0F10-4D69-8C85-007BAE00B3FA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5965-4288-AD87-05EA4B9C2A5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6CA876D-4581-4A3C-A7A0-F6B79D78A374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5965-4288-AD87-05EA4B9C2A5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B5F06C3-31AF-42B0-BFA2-B93DDE4EAE1C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5965-4288-AD87-05EA4B9C2A5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Avenir Next LT Pro" panose="020B0504020202020204" pitchFamily="34" charset="-18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PivotTable!$F$5:$F$10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PivotTable!$G$5:$G$10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</c:numCache>
            </c:numRef>
          </c:yVal>
          <c:bubbleSize>
            <c:numRef>
              <c:f>PivotTable!$I$5:$I$10</c:f>
              <c:numCache>
                <c:formatCode>#.0\ </c:formatCode>
                <c:ptCount val="6"/>
                <c:pt idx="0">
                  <c:v>177100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PivotTable!$I$5:$I$10</c15:f>
                <c15:dlblRangeCache>
                  <c:ptCount val="6"/>
                  <c:pt idx="0">
                    <c:v>177,1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5965-4288-AD87-05EA4B9C2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0"/>
        <c:showNegBubbles val="0"/>
        <c:axId val="1068487391"/>
        <c:axId val="1704327919"/>
      </c:bubbleChart>
      <c:valAx>
        <c:axId val="1068487391"/>
        <c:scaling>
          <c:orientation val="minMax"/>
          <c:max val="11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704327919"/>
        <c:crosses val="autoZero"/>
        <c:crossBetween val="midCat"/>
      </c:valAx>
      <c:valAx>
        <c:axId val="1704327919"/>
        <c:scaling>
          <c:orientation val="minMax"/>
          <c:max val="11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0684873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Statistics Dashboard Systems.xlsx]PivotTable!Tabela przestawna3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36000">
                <a:srgbClr val="194AFE"/>
              </a:gs>
              <a:gs pos="100000">
                <a:schemeClr val="tx1"/>
              </a:gs>
            </a:gsLst>
            <a:lin ang="5400000" scaled="1"/>
          </a:gradFill>
          <a:ln>
            <a:solidFill>
              <a:srgbClr val="194AFE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36000">
                <a:srgbClr val="194AFE"/>
              </a:gs>
              <a:gs pos="100000">
                <a:schemeClr val="tx1"/>
              </a:gs>
            </a:gsLst>
            <a:lin ang="5400000" scaled="1"/>
          </a:gradFill>
          <a:ln>
            <a:solidFill>
              <a:srgbClr val="194AFE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23000">
                <a:schemeClr val="tx1">
                  <a:alpha val="91000"/>
                </a:schemeClr>
              </a:gs>
              <a:gs pos="84000">
                <a:srgbClr val="194AFE"/>
              </a:gs>
            </a:gsLst>
            <a:lin ang="16200000" scaled="1"/>
            <a:tileRect/>
          </a:gradFill>
          <a:ln>
            <a:gradFill>
              <a:gsLst>
                <a:gs pos="2000">
                  <a:srgbClr val="194AFE">
                    <a:alpha val="81000"/>
                  </a:srgbClr>
                </a:gs>
                <a:gs pos="80000">
                  <a:schemeClr val="tx1">
                    <a:lumMod val="99000"/>
                    <a:alpha val="84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PivotTable!$B$36</c:f>
              <c:strCache>
                <c:ptCount val="1"/>
                <c:pt idx="0">
                  <c:v>Suma z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PivotTable!$A$37:$A$49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Aug</c:v>
                </c:pt>
                <c:pt idx="3">
                  <c:v>Dec</c:v>
                </c:pt>
                <c:pt idx="4">
                  <c:v>Feb</c:v>
                </c:pt>
                <c:pt idx="5">
                  <c:v>Jan</c:v>
                </c:pt>
                <c:pt idx="6">
                  <c:v>Jul</c:v>
                </c:pt>
                <c:pt idx="7">
                  <c:v>Jun</c:v>
                </c:pt>
                <c:pt idx="8">
                  <c:v>May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PivotTable!$B$37:$B$49</c:f>
              <c:numCache>
                <c:formatCode>0</c:formatCode>
                <c:ptCount val="12"/>
                <c:pt idx="0">
                  <c:v>57630.7</c:v>
                </c:pt>
                <c:pt idx="1">
                  <c:v>58950.7</c:v>
                </c:pt>
                <c:pt idx="2">
                  <c:v>60977.822499999995</c:v>
                </c:pt>
                <c:pt idx="3">
                  <c:v>57630.7</c:v>
                </c:pt>
                <c:pt idx="4">
                  <c:v>58642.049999999996</c:v>
                </c:pt>
                <c:pt idx="5">
                  <c:v>64934.67</c:v>
                </c:pt>
                <c:pt idx="6">
                  <c:v>57630.7</c:v>
                </c:pt>
                <c:pt idx="7">
                  <c:v>55608</c:v>
                </c:pt>
                <c:pt idx="8">
                  <c:v>60548.14</c:v>
                </c:pt>
                <c:pt idx="9">
                  <c:v>62246.084999999992</c:v>
                </c:pt>
                <c:pt idx="10">
                  <c:v>66177.665000000008</c:v>
                </c:pt>
                <c:pt idx="11">
                  <c:v>59906.11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C-4DD3-8038-4D2A4B325B3C}"/>
            </c:ext>
          </c:extLst>
        </c:ser>
        <c:ser>
          <c:idx val="1"/>
          <c:order val="1"/>
          <c:tx>
            <c:strRef>
              <c:f>PivotTable!$C$36</c:f>
              <c:strCache>
                <c:ptCount val="1"/>
                <c:pt idx="0">
                  <c:v>Suma z Income2</c:v>
                </c:pt>
              </c:strCache>
            </c:strRef>
          </c:tx>
          <c:spPr>
            <a:gradFill flip="none" rotWithShape="1">
              <a:gsLst>
                <a:gs pos="23000">
                  <a:schemeClr val="tx1">
                    <a:alpha val="91000"/>
                  </a:schemeClr>
                </a:gs>
                <a:gs pos="84000">
                  <a:srgbClr val="194AFE"/>
                </a:gs>
              </a:gsLst>
              <a:lin ang="16200000" scaled="1"/>
              <a:tileRect/>
            </a:gradFill>
            <a:ln>
              <a:gradFill>
                <a:gsLst>
                  <a:gs pos="2000">
                    <a:srgbClr val="194AFE">
                      <a:alpha val="81000"/>
                    </a:srgbClr>
                  </a:gs>
                  <a:gs pos="80000">
                    <a:schemeClr val="tx1">
                      <a:lumMod val="99000"/>
                      <a:alpha val="84000"/>
                    </a:schemeClr>
                  </a:gs>
                </a:gsLst>
                <a:lin ang="5400000" scaled="1"/>
              </a:gradFill>
            </a:ln>
            <a:effectLst/>
          </c:spPr>
          <c:cat>
            <c:strRef>
              <c:f>PivotTable!$A$37:$A$49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Aug</c:v>
                </c:pt>
                <c:pt idx="3">
                  <c:v>Dec</c:v>
                </c:pt>
                <c:pt idx="4">
                  <c:v>Feb</c:v>
                </c:pt>
                <c:pt idx="5">
                  <c:v>Jan</c:v>
                </c:pt>
                <c:pt idx="6">
                  <c:v>Jul</c:v>
                </c:pt>
                <c:pt idx="7">
                  <c:v>Jun</c:v>
                </c:pt>
                <c:pt idx="8">
                  <c:v>May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PivotTable!$C$37:$C$49</c:f>
              <c:numCache>
                <c:formatCode>General</c:formatCode>
                <c:ptCount val="12"/>
                <c:pt idx="0">
                  <c:v>57630.7</c:v>
                </c:pt>
                <c:pt idx="1">
                  <c:v>58950.7</c:v>
                </c:pt>
                <c:pt idx="2">
                  <c:v>60977.822499999995</c:v>
                </c:pt>
                <c:pt idx="3">
                  <c:v>57630.7</c:v>
                </c:pt>
                <c:pt idx="4">
                  <c:v>58642.049999999996</c:v>
                </c:pt>
                <c:pt idx="5">
                  <c:v>64934.67</c:v>
                </c:pt>
                <c:pt idx="6">
                  <c:v>57630.7</c:v>
                </c:pt>
                <c:pt idx="7">
                  <c:v>55608</c:v>
                </c:pt>
                <c:pt idx="8">
                  <c:v>60548.14</c:v>
                </c:pt>
                <c:pt idx="9">
                  <c:v>62246.084999999992</c:v>
                </c:pt>
                <c:pt idx="10">
                  <c:v>66177.665000000008</c:v>
                </c:pt>
                <c:pt idx="11">
                  <c:v>59906.11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C-4DD3-8038-4D2A4B32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260432"/>
        <c:axId val="1440368608"/>
      </c:areaChart>
      <c:catAx>
        <c:axId val="17132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368608"/>
        <c:crosses val="autoZero"/>
        <c:auto val="1"/>
        <c:lblAlgn val="ctr"/>
        <c:lblOffset val="100"/>
        <c:noMultiLvlLbl val="0"/>
      </c:catAx>
      <c:valAx>
        <c:axId val="144036860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71326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Statistics Dashboard Systems.xlsx]PivotTable!Tabela przestawna5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82000">
                <a:srgbClr val="C240D8">
                  <a:alpha val="80784"/>
                </a:srgbClr>
              </a:gs>
              <a:gs pos="0">
                <a:srgbClr val="9BF8F2">
                  <a:alpha val="83922"/>
                </a:srgbClr>
              </a:gs>
            </a:gsLst>
            <a:lin ang="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PivotTable!$B$69</c:f>
              <c:strCache>
                <c:ptCount val="1"/>
                <c:pt idx="0">
                  <c:v>Suma</c:v>
                </c:pt>
              </c:strCache>
            </c:strRef>
          </c:tx>
          <c:spPr>
            <a:gradFill flip="none" rotWithShape="1">
              <a:gsLst>
                <a:gs pos="82000">
                  <a:srgbClr val="C240D8">
                    <a:alpha val="80784"/>
                  </a:srgbClr>
                </a:gs>
                <a:gs pos="0">
                  <a:srgbClr val="9BF8F2">
                    <a:alpha val="83922"/>
                  </a:srgbClr>
                </a:gs>
              </a:gsLst>
              <a:lin ang="0" scaled="1"/>
              <a:tileRect/>
            </a:gradFill>
            <a:ln>
              <a:noFill/>
            </a:ln>
            <a:effectLst/>
          </c:spPr>
          <c:invertIfNegative val="0"/>
          <c:cat>
            <c:strRef>
              <c:f>PivotTable!$A$70:$A$82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Aug</c:v>
                </c:pt>
                <c:pt idx="3">
                  <c:v>Dec</c:v>
                </c:pt>
                <c:pt idx="4">
                  <c:v>Feb</c:v>
                </c:pt>
                <c:pt idx="5">
                  <c:v>Jan</c:v>
                </c:pt>
                <c:pt idx="6">
                  <c:v>Jul</c:v>
                </c:pt>
                <c:pt idx="7">
                  <c:v>Jun</c:v>
                </c:pt>
                <c:pt idx="8">
                  <c:v>May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PivotTable!$B$70:$B$82</c:f>
              <c:numCache>
                <c:formatCode>General</c:formatCode>
                <c:ptCount val="12"/>
                <c:pt idx="0">
                  <c:v>11526.14</c:v>
                </c:pt>
                <c:pt idx="1">
                  <c:v>11790.14</c:v>
                </c:pt>
                <c:pt idx="2">
                  <c:v>12195.5645</c:v>
                </c:pt>
                <c:pt idx="3">
                  <c:v>11526.14</c:v>
                </c:pt>
                <c:pt idx="4">
                  <c:v>11728.41</c:v>
                </c:pt>
                <c:pt idx="5">
                  <c:v>12986.934000000001</c:v>
                </c:pt>
                <c:pt idx="6">
                  <c:v>11526.14</c:v>
                </c:pt>
                <c:pt idx="7">
                  <c:v>11121.599999999999</c:v>
                </c:pt>
                <c:pt idx="8">
                  <c:v>12109.628000000001</c:v>
                </c:pt>
                <c:pt idx="9">
                  <c:v>12449.217000000002</c:v>
                </c:pt>
                <c:pt idx="10">
                  <c:v>13235.532999999999</c:v>
                </c:pt>
                <c:pt idx="11">
                  <c:v>11981.222000000002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67-4129-B35C-F9D9F05F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8"/>
        <c:axId val="1713277712"/>
        <c:axId val="423809503"/>
      </c:barChart>
      <c:catAx>
        <c:axId val="171327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809503"/>
        <c:crosses val="autoZero"/>
        <c:auto val="1"/>
        <c:lblAlgn val="ctr"/>
        <c:lblOffset val="100"/>
        <c:noMultiLvlLbl val="0"/>
      </c:catAx>
      <c:valAx>
        <c:axId val="423809503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132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3051860811385"/>
          <c:y val="0.11079132925010052"/>
          <c:w val="0.75138962783772301"/>
          <c:h val="0.77841734149979891"/>
        </c:manualLayout>
      </c:layout>
      <c:doughnutChart>
        <c:varyColors val="1"/>
        <c:ser>
          <c:idx val="0"/>
          <c:order val="0"/>
          <c:tx>
            <c:strRef>
              <c:f>PivotTable!$F$90</c:f>
              <c:strCache>
                <c:ptCount val="1"/>
              </c:strCache>
            </c:strRef>
          </c:tx>
          <c:spPr>
            <a:solidFill>
              <a:srgbClr val="194AFE"/>
            </a:solidFill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194AFE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5A-402C-B1D2-810A1BF95A6E}"/>
              </c:ext>
            </c:extLst>
          </c:dPt>
          <c:dPt>
            <c:idx val="1"/>
            <c:bubble3D val="0"/>
            <c:spPr>
              <a:solidFill>
                <a:srgbClr val="9BF8F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5A-402C-B1D2-810A1BF95A6E}"/>
              </c:ext>
            </c:extLst>
          </c:dPt>
          <c:dPt>
            <c:idx val="2"/>
            <c:bubble3D val="0"/>
            <c:spPr>
              <a:solidFill>
                <a:srgbClr val="194AFE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5A-402C-B1D2-810A1BF95A6E}"/>
              </c:ext>
            </c:extLst>
          </c:dPt>
          <c:dPt>
            <c:idx val="3"/>
            <c:bubble3D val="0"/>
            <c:spPr>
              <a:solidFill>
                <a:srgbClr val="194AFE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5A-402C-B1D2-810A1BF95A6E}"/>
              </c:ext>
            </c:extLst>
          </c:dPt>
          <c:cat>
            <c:strRef>
              <c:f>PivotTable!$E$91:$E$94</c:f>
              <c:strCache>
                <c:ptCount val="2"/>
                <c:pt idx="0">
                  <c:v>B2B</c:v>
                </c:pt>
                <c:pt idx="1">
                  <c:v>B2C</c:v>
                </c:pt>
              </c:strCache>
            </c:strRef>
          </c:cat>
          <c:val>
            <c:numRef>
              <c:f>PivotTable!$F$91:$F$94</c:f>
              <c:numCache>
                <c:formatCode>General</c:formatCode>
                <c:ptCount val="4"/>
                <c:pt idx="0">
                  <c:v>459822.86249999999</c:v>
                </c:pt>
                <c:pt idx="1">
                  <c:v>261060.48000000004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5A-402C-B1D2-810A1BF95A6E}"/>
            </c:ext>
          </c:extLst>
        </c:ser>
        <c:ser>
          <c:idx val="1"/>
          <c:order val="1"/>
          <c:tx>
            <c:strRef>
              <c:f>PivotTable!$G$90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194AFE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45A-402C-B1D2-810A1BF95A6E}"/>
              </c:ext>
            </c:extLst>
          </c:dPt>
          <c:dPt>
            <c:idx val="1"/>
            <c:bubble3D val="0"/>
            <c:spPr>
              <a:solidFill>
                <a:srgbClr val="9BF8F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45A-402C-B1D2-810A1BF95A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45A-402C-B1D2-810A1BF95A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45A-402C-B1D2-810A1BF95A6E}"/>
              </c:ext>
            </c:extLst>
          </c:dPt>
          <c:cat>
            <c:strRef>
              <c:f>PivotTable!$E$91:$E$94</c:f>
              <c:strCache>
                <c:ptCount val="2"/>
                <c:pt idx="0">
                  <c:v>B2B</c:v>
                </c:pt>
                <c:pt idx="1">
                  <c:v>B2C</c:v>
                </c:pt>
              </c:strCache>
            </c:strRef>
          </c:cat>
          <c:val>
            <c:numRef>
              <c:f>PivotTable!$G$91:$G$94</c:f>
              <c:numCache>
                <c:formatCode>0.00%</c:formatCode>
                <c:ptCount val="4"/>
                <c:pt idx="0">
                  <c:v>0.63786029637659436</c:v>
                </c:pt>
                <c:pt idx="1">
                  <c:v>0.36213970362340564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45A-402C-B1D2-810A1BF95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Income sources</c:v>
          </c:tx>
          <c:spPr>
            <a:gradFill flip="none" rotWithShape="1">
              <a:gsLst>
                <a:gs pos="21000">
                  <a:srgbClr val="100D83"/>
                </a:gs>
                <a:gs pos="71000">
                  <a:srgbClr val="7417BD"/>
                </a:gs>
              </a:gsLst>
              <a:path path="circle">
                <a:fillToRect l="100000" t="100000"/>
              </a:path>
              <a:tileRect r="-100000" b="-100000"/>
            </a:gradFill>
            <a:ln w="25400">
              <a:noFill/>
            </a:ln>
            <a:effectLst>
              <a:outerShdw blurRad="101600" sx="108000" sy="108000" algn="ctr" rotWithShape="0">
                <a:srgbClr val="7417BD">
                  <a:alpha val="80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C257D24-A150-4AD4-9701-D663E3D82771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0876-494D-910B-2F19F72E8D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3C847B-56C9-47C1-8B45-7D08C2BDFFE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876-494D-910B-2F19F72E8D8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7138443-CF4C-46D5-B8FD-A131C45553E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876-494D-910B-2F19F72E8D8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8282DD5-F3A1-4536-8403-4DC86966AA6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876-494D-910B-2F19F72E8D8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E6BFCD1-13B7-4551-AA79-538DCA0B8BC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0876-494D-910B-2F19F72E8D8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FE1BB36-1DBF-4F28-8EF3-24339FB99A0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0876-494D-910B-2F19F72E8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PivotTable!$F$5:$F$10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PivotTable!$G$5:$G$10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</c:numCache>
            </c:numRef>
          </c:yVal>
          <c:bubbleSize>
            <c:numRef>
              <c:f>PivotTable!$H$5:$H$10</c:f>
              <c:numCache>
                <c:formatCode>#.0\ </c:formatCode>
                <c:ptCount val="6"/>
                <c:pt idx="0">
                  <c:v>177100</c:v>
                </c:pt>
                <c:pt idx="1">
                  <c:v>130229.14500000003</c:v>
                </c:pt>
                <c:pt idx="2">
                  <c:v>61203.859999999986</c:v>
                </c:pt>
                <c:pt idx="3">
                  <c:v>157387.38500000001</c:v>
                </c:pt>
                <c:pt idx="4">
                  <c:v>77421.900000000009</c:v>
                </c:pt>
                <c:pt idx="5">
                  <c:v>117541.05249999998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PivotTable!$J$5:$J$10</c15:f>
                <c15:dlblRangeCache>
                  <c:ptCount val="6"/>
                  <c:pt idx="1">
                    <c:v>130,2</c:v>
                  </c:pt>
                  <c:pt idx="2">
                    <c:v>61,2</c:v>
                  </c:pt>
                  <c:pt idx="3">
                    <c:v>157,4</c:v>
                  </c:pt>
                  <c:pt idx="4">
                    <c:v>77,4</c:v>
                  </c:pt>
                  <c:pt idx="5">
                    <c:v>117,5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B11-4E97-AF9E-5E29261444B8}"/>
            </c:ext>
          </c:extLst>
        </c:ser>
        <c:ser>
          <c:idx val="1"/>
          <c:order val="1"/>
          <c:tx>
            <c:v>Max</c:v>
          </c:tx>
          <c:spPr>
            <a:gradFill>
              <a:gsLst>
                <a:gs pos="22000">
                  <a:srgbClr val="100D83"/>
                </a:gs>
                <a:gs pos="84000">
                  <a:srgbClr val="DD115E"/>
                </a:gs>
              </a:gsLst>
              <a:path path="circle">
                <a:fillToRect l="100000" t="100000"/>
              </a:path>
            </a:gradFill>
            <a:ln w="25400">
              <a:noFill/>
            </a:ln>
            <a:effectLst>
              <a:outerShdw blurRad="152400" sx="105000" sy="105000" algn="ctr" rotWithShape="0">
                <a:srgbClr val="DD115E">
                  <a:alpha val="88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1D64FB8-93F9-4A87-9065-0E3680704E54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876-494D-910B-2F19F72E8D8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35B740D-E72F-4805-8120-60B1E6EA985D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876-494D-910B-2F19F72E8D8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4319F9E-FCA6-4293-9952-CDE5F154EC3B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876-494D-910B-2F19F72E8D8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5EBE5AB-6BF9-40E5-8361-E1C6F88D9C20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876-494D-910B-2F19F72E8D8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9A22401-D8EE-43CB-B7B6-4866757B089A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876-494D-910B-2F19F72E8D84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BC489F-4AA4-46B3-B8FE-6BC5E58D672F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876-494D-910B-2F19F72E8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PivotTable!$F$5:$F$10</c:f>
              <c:numCache>
                <c:formatCode>General</c:formatCode>
                <c:ptCount val="6"/>
                <c:pt idx="0">
                  <c:v>1</c:v>
                </c:pt>
                <c:pt idx="1">
                  <c:v>7</c:v>
                </c:pt>
                <c:pt idx="2">
                  <c:v>4</c:v>
                </c:pt>
                <c:pt idx="3">
                  <c:v>2</c:v>
                </c:pt>
                <c:pt idx="4">
                  <c:v>6</c:v>
                </c:pt>
                <c:pt idx="5">
                  <c:v>5</c:v>
                </c:pt>
              </c:numCache>
            </c:numRef>
          </c:xVal>
          <c:yVal>
            <c:numRef>
              <c:f>PivotTable!$G$5:$G$10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8</c:v>
                </c:pt>
                <c:pt idx="4">
                  <c:v>6</c:v>
                </c:pt>
                <c:pt idx="5">
                  <c:v>9</c:v>
                </c:pt>
              </c:numCache>
            </c:numRef>
          </c:yVal>
          <c:bubbleSize>
            <c:numRef>
              <c:f>PivotTable!$I$5:$I$10</c:f>
              <c:numCache>
                <c:formatCode>#.0\ </c:formatCode>
                <c:ptCount val="6"/>
                <c:pt idx="0">
                  <c:v>177100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PivotTable!$I$5:$I$10</c15:f>
                <c15:dlblRangeCache>
                  <c:ptCount val="6"/>
                  <c:pt idx="0">
                    <c:v>177,1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876-494D-910B-2F19F72E8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70"/>
        <c:showNegBubbles val="0"/>
        <c:axId val="1068487391"/>
        <c:axId val="1704327919"/>
      </c:bubbleChart>
      <c:valAx>
        <c:axId val="1068487391"/>
        <c:scaling>
          <c:orientation val="minMax"/>
          <c:max val="11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1704327919"/>
        <c:crosses val="autoZero"/>
        <c:crossBetween val="midCat"/>
      </c:valAx>
      <c:valAx>
        <c:axId val="1704327919"/>
        <c:scaling>
          <c:orientation val="minMax"/>
          <c:max val="11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068487391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Statistics Dashboard Systems.xlsx]PivotTable!Tabela przestawna3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36000">
                <a:srgbClr val="194AFE"/>
              </a:gs>
              <a:gs pos="100000">
                <a:schemeClr val="tx1"/>
              </a:gs>
            </a:gsLst>
            <a:lin ang="5400000" scaled="1"/>
          </a:gradFill>
          <a:ln>
            <a:solidFill>
              <a:srgbClr val="194AFE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ndard"/>
        <c:varyColors val="0"/>
        <c:ser>
          <c:idx val="0"/>
          <c:order val="0"/>
          <c:tx>
            <c:strRef>
              <c:f>PivotTable!$B$36</c:f>
              <c:strCache>
                <c:ptCount val="1"/>
                <c:pt idx="0">
                  <c:v>Suma z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PivotTable!$A$37:$A$49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Aug</c:v>
                </c:pt>
                <c:pt idx="3">
                  <c:v>Dec</c:v>
                </c:pt>
                <c:pt idx="4">
                  <c:v>Feb</c:v>
                </c:pt>
                <c:pt idx="5">
                  <c:v>Jan</c:v>
                </c:pt>
                <c:pt idx="6">
                  <c:v>Jul</c:v>
                </c:pt>
                <c:pt idx="7">
                  <c:v>Jun</c:v>
                </c:pt>
                <c:pt idx="8">
                  <c:v>May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PivotTable!$B$37:$B$49</c:f>
              <c:numCache>
                <c:formatCode>0</c:formatCode>
                <c:ptCount val="12"/>
                <c:pt idx="0">
                  <c:v>57630.7</c:v>
                </c:pt>
                <c:pt idx="1">
                  <c:v>58950.7</c:v>
                </c:pt>
                <c:pt idx="2">
                  <c:v>60977.822499999995</c:v>
                </c:pt>
                <c:pt idx="3">
                  <c:v>57630.7</c:v>
                </c:pt>
                <c:pt idx="4">
                  <c:v>58642.049999999996</c:v>
                </c:pt>
                <c:pt idx="5">
                  <c:v>64934.67</c:v>
                </c:pt>
                <c:pt idx="6">
                  <c:v>57630.7</c:v>
                </c:pt>
                <c:pt idx="7">
                  <c:v>55608</c:v>
                </c:pt>
                <c:pt idx="8">
                  <c:v>60548.14</c:v>
                </c:pt>
                <c:pt idx="9">
                  <c:v>62246.084999999992</c:v>
                </c:pt>
                <c:pt idx="10">
                  <c:v>66177.665000000008</c:v>
                </c:pt>
                <c:pt idx="11">
                  <c:v>59906.11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C5-42E0-A4E2-B9FDF35914DE}"/>
            </c:ext>
          </c:extLst>
        </c:ser>
        <c:ser>
          <c:idx val="1"/>
          <c:order val="1"/>
          <c:tx>
            <c:strRef>
              <c:f>PivotTable!$C$36</c:f>
              <c:strCache>
                <c:ptCount val="1"/>
                <c:pt idx="0">
                  <c:v>Suma z Income2</c:v>
                </c:pt>
              </c:strCache>
            </c:strRef>
          </c:tx>
          <c:spPr>
            <a:gradFill>
              <a:gsLst>
                <a:gs pos="36000">
                  <a:srgbClr val="194AFE"/>
                </a:gs>
                <a:gs pos="100000">
                  <a:schemeClr val="tx1"/>
                </a:gs>
              </a:gsLst>
              <a:lin ang="5400000" scaled="1"/>
            </a:gradFill>
            <a:ln>
              <a:solidFill>
                <a:srgbClr val="194AFE"/>
              </a:solidFill>
            </a:ln>
            <a:effectLst/>
          </c:spPr>
          <c:cat>
            <c:strRef>
              <c:f>PivotTable!$A$37:$A$49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Aug</c:v>
                </c:pt>
                <c:pt idx="3">
                  <c:v>Dec</c:v>
                </c:pt>
                <c:pt idx="4">
                  <c:v>Feb</c:v>
                </c:pt>
                <c:pt idx="5">
                  <c:v>Jan</c:v>
                </c:pt>
                <c:pt idx="6">
                  <c:v>Jul</c:v>
                </c:pt>
                <c:pt idx="7">
                  <c:v>Jun</c:v>
                </c:pt>
                <c:pt idx="8">
                  <c:v>May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PivotTable!$C$37:$C$49</c:f>
              <c:numCache>
                <c:formatCode>General</c:formatCode>
                <c:ptCount val="12"/>
                <c:pt idx="0">
                  <c:v>57630.7</c:v>
                </c:pt>
                <c:pt idx="1">
                  <c:v>58950.7</c:v>
                </c:pt>
                <c:pt idx="2">
                  <c:v>60977.822499999995</c:v>
                </c:pt>
                <c:pt idx="3">
                  <c:v>57630.7</c:v>
                </c:pt>
                <c:pt idx="4">
                  <c:v>58642.049999999996</c:v>
                </c:pt>
                <c:pt idx="5">
                  <c:v>64934.67</c:v>
                </c:pt>
                <c:pt idx="6">
                  <c:v>57630.7</c:v>
                </c:pt>
                <c:pt idx="7">
                  <c:v>55608</c:v>
                </c:pt>
                <c:pt idx="8">
                  <c:v>60548.14</c:v>
                </c:pt>
                <c:pt idx="9">
                  <c:v>62246.084999999992</c:v>
                </c:pt>
                <c:pt idx="10">
                  <c:v>66177.665000000008</c:v>
                </c:pt>
                <c:pt idx="11">
                  <c:v>59906.11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C5-42E0-A4E2-B9FDF3591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3260432"/>
        <c:axId val="1440368608"/>
      </c:areaChart>
      <c:catAx>
        <c:axId val="171326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40368608"/>
        <c:crosses val="autoZero"/>
        <c:auto val="1"/>
        <c:lblAlgn val="ctr"/>
        <c:lblOffset val="100"/>
        <c:noMultiLvlLbl val="0"/>
      </c:catAx>
      <c:valAx>
        <c:axId val="144036860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crossAx val="171326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Statistics Dashboard Systems.xlsx]PivotTable!Tabela przestawna5</c:name>
    <c:fmtId val="1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PivotTable!$B$69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PivotTable!$A$70:$A$82</c:f>
              <c:strCache>
                <c:ptCount val="12"/>
                <c:pt idx="0">
                  <c:v>Mar</c:v>
                </c:pt>
                <c:pt idx="1">
                  <c:v>Apr</c:v>
                </c:pt>
                <c:pt idx="2">
                  <c:v>Aug</c:v>
                </c:pt>
                <c:pt idx="3">
                  <c:v>Dec</c:v>
                </c:pt>
                <c:pt idx="4">
                  <c:v>Feb</c:v>
                </c:pt>
                <c:pt idx="5">
                  <c:v>Jan</c:v>
                </c:pt>
                <c:pt idx="6">
                  <c:v>Jul</c:v>
                </c:pt>
                <c:pt idx="7">
                  <c:v>Jun</c:v>
                </c:pt>
                <c:pt idx="8">
                  <c:v>May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PivotTable!$B$70:$B$82</c:f>
              <c:numCache>
                <c:formatCode>General</c:formatCode>
                <c:ptCount val="12"/>
                <c:pt idx="0">
                  <c:v>11526.14</c:v>
                </c:pt>
                <c:pt idx="1">
                  <c:v>11790.14</c:v>
                </c:pt>
                <c:pt idx="2">
                  <c:v>12195.5645</c:v>
                </c:pt>
                <c:pt idx="3">
                  <c:v>11526.14</c:v>
                </c:pt>
                <c:pt idx="4">
                  <c:v>11728.41</c:v>
                </c:pt>
                <c:pt idx="5">
                  <c:v>12986.934000000001</c:v>
                </c:pt>
                <c:pt idx="6">
                  <c:v>11526.14</c:v>
                </c:pt>
                <c:pt idx="7">
                  <c:v>11121.599999999999</c:v>
                </c:pt>
                <c:pt idx="8">
                  <c:v>12109.628000000001</c:v>
                </c:pt>
                <c:pt idx="9">
                  <c:v>12449.217000000002</c:v>
                </c:pt>
                <c:pt idx="10">
                  <c:v>13235.532999999999</c:v>
                </c:pt>
                <c:pt idx="11">
                  <c:v>11981.222000000002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A-426C-BF2B-7B5CAB0CD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13277712"/>
        <c:axId val="423809503"/>
      </c:barChart>
      <c:catAx>
        <c:axId val="17132777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23809503"/>
        <c:crosses val="autoZero"/>
        <c:auto val="1"/>
        <c:lblAlgn val="ctr"/>
        <c:lblOffset val="100"/>
        <c:noMultiLvlLbl val="0"/>
      </c:catAx>
      <c:valAx>
        <c:axId val="423809503"/>
        <c:scaling>
          <c:orientation val="minMax"/>
        </c:scaling>
        <c:delete val="1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13277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PivotTable!$F$90</c:f>
              <c:strCache>
                <c:ptCount val="1"/>
              </c:strCache>
            </c:strRef>
          </c:tx>
          <c:spPr>
            <a:solidFill>
              <a:srgbClr val="194AFE"/>
            </a:solidFill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194AFE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07-407C-A878-4C74C3802BFA}"/>
              </c:ext>
            </c:extLst>
          </c:dPt>
          <c:dPt>
            <c:idx val="1"/>
            <c:bubble3D val="0"/>
            <c:spPr>
              <a:solidFill>
                <a:srgbClr val="9BF8F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D9-413A-8780-A5336C4677D2}"/>
              </c:ext>
            </c:extLst>
          </c:dPt>
          <c:dPt>
            <c:idx val="2"/>
            <c:bubble3D val="0"/>
            <c:spPr>
              <a:solidFill>
                <a:srgbClr val="194AFE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307-407C-A878-4C74C3802BFA}"/>
              </c:ext>
            </c:extLst>
          </c:dPt>
          <c:dPt>
            <c:idx val="3"/>
            <c:bubble3D val="0"/>
            <c:spPr>
              <a:solidFill>
                <a:srgbClr val="194AFE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307-407C-A878-4C74C3802BFA}"/>
              </c:ext>
            </c:extLst>
          </c:dPt>
          <c:cat>
            <c:strRef>
              <c:f>PivotTable!$E$91:$E$94</c:f>
              <c:strCache>
                <c:ptCount val="2"/>
                <c:pt idx="0">
                  <c:v>B2B</c:v>
                </c:pt>
                <c:pt idx="1">
                  <c:v>B2C</c:v>
                </c:pt>
              </c:strCache>
            </c:strRef>
          </c:cat>
          <c:val>
            <c:numRef>
              <c:f>PivotTable!$F$91:$F$94</c:f>
              <c:numCache>
                <c:formatCode>General</c:formatCode>
                <c:ptCount val="4"/>
                <c:pt idx="0">
                  <c:v>459822.86249999999</c:v>
                </c:pt>
                <c:pt idx="1">
                  <c:v>261060.48000000004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9-413A-8780-A5336C4677D2}"/>
            </c:ext>
          </c:extLst>
        </c:ser>
        <c:ser>
          <c:idx val="1"/>
          <c:order val="1"/>
          <c:tx>
            <c:strRef>
              <c:f>PivotTable!$G$90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rgbClr val="194AFE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1D9-413A-8780-A5336C4677D2}"/>
              </c:ext>
            </c:extLst>
          </c:dPt>
          <c:dPt>
            <c:idx val="1"/>
            <c:bubble3D val="0"/>
            <c:spPr>
              <a:solidFill>
                <a:srgbClr val="9BF8F2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1D9-413A-8780-A5336C4677D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307-407C-A878-4C74C3802B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307-407C-A878-4C74C3802BFA}"/>
              </c:ext>
            </c:extLst>
          </c:dPt>
          <c:cat>
            <c:strRef>
              <c:f>PivotTable!$E$91:$E$94</c:f>
              <c:strCache>
                <c:ptCount val="2"/>
                <c:pt idx="0">
                  <c:v>B2B</c:v>
                </c:pt>
                <c:pt idx="1">
                  <c:v>B2C</c:v>
                </c:pt>
              </c:strCache>
            </c:strRef>
          </c:cat>
          <c:val>
            <c:numRef>
              <c:f>PivotTable!$G$91:$G$94</c:f>
              <c:numCache>
                <c:formatCode>0.00%</c:formatCode>
                <c:ptCount val="4"/>
                <c:pt idx="0">
                  <c:v>0.63786029637659436</c:v>
                </c:pt>
                <c:pt idx="1">
                  <c:v>0.36213970362340564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9-413A-8780-A5336C467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.xml"/><Relationship Id="rId3" Type="http://schemas.openxmlformats.org/officeDocument/2006/relationships/hyperlink" Target="#Geographically!A1"/><Relationship Id="rId7" Type="http://schemas.openxmlformats.org/officeDocument/2006/relationships/chart" Target="../charts/chart4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3.xml"/><Relationship Id="rId5" Type="http://schemas.openxmlformats.org/officeDocument/2006/relationships/hyperlink" Target="#'Project Status'!A1"/><Relationship Id="rId4" Type="http://schemas.openxmlformats.org/officeDocument/2006/relationships/hyperlink" Target="#'Sales Process'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'Project Status'!A1"/><Relationship Id="rId3" Type="http://schemas.openxmlformats.org/officeDocument/2006/relationships/image" Target="../media/image2.png"/><Relationship Id="rId7" Type="http://schemas.openxmlformats.org/officeDocument/2006/relationships/hyperlink" Target="#'Sales Process'!A1"/><Relationship Id="rId2" Type="http://schemas.openxmlformats.org/officeDocument/2006/relationships/hyperlink" Target="https://vectorified.com/dotted-world-map-vector" TargetMode="External"/><Relationship Id="rId1" Type="http://schemas.openxmlformats.org/officeDocument/2006/relationships/image" Target="../media/image1.png"/><Relationship Id="rId6" Type="http://schemas.openxmlformats.org/officeDocument/2006/relationships/hyperlink" Target="#Geographically!A1"/><Relationship Id="rId11" Type="http://schemas.openxmlformats.org/officeDocument/2006/relationships/chart" Target="../charts/chart16.xml"/><Relationship Id="rId5" Type="http://schemas.openxmlformats.org/officeDocument/2006/relationships/hyperlink" Target="#'income source'!A1"/><Relationship Id="rId10" Type="http://schemas.openxmlformats.org/officeDocument/2006/relationships/chart" Target="../charts/chart15.xml"/><Relationship Id="rId4" Type="http://schemas.openxmlformats.org/officeDocument/2006/relationships/image" Target="../media/image3.svg"/><Relationship Id="rId9" Type="http://schemas.openxmlformats.org/officeDocument/2006/relationships/chart" Target="../charts/chart1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'Project Status'!A1"/><Relationship Id="rId2" Type="http://schemas.openxmlformats.org/officeDocument/2006/relationships/hyperlink" Target="#'Sales Process'!A1"/><Relationship Id="rId1" Type="http://schemas.openxmlformats.org/officeDocument/2006/relationships/hyperlink" Target="#Geographically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Project Status'!A1"/><Relationship Id="rId2" Type="http://schemas.openxmlformats.org/officeDocument/2006/relationships/hyperlink" Target="#'Sales Process'!A1"/><Relationship Id="rId1" Type="http://schemas.openxmlformats.org/officeDocument/2006/relationships/hyperlink" Target="#Geographically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273897</xdr:colOff>
      <xdr:row>2</xdr:row>
      <xdr:rowOff>0</xdr:rowOff>
    </xdr:from>
    <xdr:to>
      <xdr:col>17</xdr:col>
      <xdr:colOff>243607</xdr:colOff>
      <xdr:row>37</xdr:row>
      <xdr:rowOff>92613</xdr:rowOff>
    </xdr:to>
    <xdr:sp macro="" textlink="">
      <xdr:nvSpPr>
        <xdr:cNvPr id="1155" name="Owal 1154">
          <a:extLst>
            <a:ext uri="{FF2B5EF4-FFF2-40B4-BE49-F238E27FC236}">
              <a16:creationId xmlns:a16="http://schemas.microsoft.com/office/drawing/2014/main" id="{00000000-0008-0000-0100-000083040000}"/>
            </a:ext>
          </a:extLst>
        </xdr:cNvPr>
        <xdr:cNvSpPr/>
      </xdr:nvSpPr>
      <xdr:spPr>
        <a:xfrm>
          <a:off x="4661542" y="368710"/>
          <a:ext cx="6840000" cy="6840000"/>
        </a:xfrm>
        <a:prstGeom prst="ellipse">
          <a:avLst/>
        </a:prstGeom>
        <a:noFill/>
        <a:ln w="3175">
          <a:solidFill>
            <a:srgbClr val="1B1B1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7</xdr:col>
      <xdr:colOff>324636</xdr:colOff>
      <xdr:row>9</xdr:row>
      <xdr:rowOff>28025</xdr:rowOff>
    </xdr:from>
    <xdr:to>
      <xdr:col>16</xdr:col>
      <xdr:colOff>114811</xdr:colOff>
      <xdr:row>28</xdr:row>
      <xdr:rowOff>108350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647830</xdr:colOff>
      <xdr:row>21</xdr:row>
      <xdr:rowOff>112028</xdr:rowOff>
    </xdr:from>
    <xdr:to>
      <xdr:col>7</xdr:col>
      <xdr:colOff>370974</xdr:colOff>
      <xdr:row>24</xdr:row>
      <xdr:rowOff>150394</xdr:rowOff>
    </xdr:to>
    <xdr:cxnSp macro="">
      <xdr:nvCxnSpPr>
        <xdr:cNvPr id="16" name="Łącznik prosty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>
          <a:endCxn id="17" idx="5"/>
        </xdr:cNvCxnSpPr>
      </xdr:nvCxnSpPr>
      <xdr:spPr>
        <a:xfrm flipH="1" flipV="1">
          <a:off x="5019304" y="4052370"/>
          <a:ext cx="404933" cy="750235"/>
        </a:xfrm>
        <a:prstGeom prst="line">
          <a:avLst/>
        </a:prstGeom>
        <a:ln w="15875">
          <a:gradFill>
            <a:gsLst>
              <a:gs pos="25000">
                <a:srgbClr val="100D83"/>
              </a:gs>
              <a:gs pos="100000">
                <a:srgbClr val="CEE1F2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267293</xdr:colOff>
      <xdr:row>8</xdr:row>
      <xdr:rowOff>26846</xdr:rowOff>
    </xdr:from>
    <xdr:to>
      <xdr:col>13</xdr:col>
      <xdr:colOff>484746</xdr:colOff>
      <xdr:row>15</xdr:row>
      <xdr:rowOff>101003</xdr:rowOff>
    </xdr:to>
    <xdr:cxnSp macro="">
      <xdr:nvCxnSpPr>
        <xdr:cNvPr id="1025" name="Łącznik prosty 1024">
          <a:extLst>
            <a:ext uri="{FF2B5EF4-FFF2-40B4-BE49-F238E27FC236}">
              <a16:creationId xmlns:a16="http://schemas.microsoft.com/office/drawing/2014/main" id="{00000000-0008-0000-0100-000001040000}"/>
            </a:ext>
          </a:extLst>
        </xdr:cNvPr>
        <xdr:cNvCxnSpPr/>
      </xdr:nvCxnSpPr>
      <xdr:spPr>
        <a:xfrm flipV="1">
          <a:off x="8445502" y="1515404"/>
          <a:ext cx="828825" cy="1474111"/>
        </a:xfrm>
        <a:prstGeom prst="line">
          <a:avLst/>
        </a:prstGeom>
        <a:ln w="15875">
          <a:gradFill>
            <a:gsLst>
              <a:gs pos="38000">
                <a:srgbClr val="DC25FA"/>
              </a:gs>
              <a:gs pos="84000">
                <a:srgbClr val="100D83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36036</xdr:colOff>
      <xdr:row>17</xdr:row>
      <xdr:rowOff>23534</xdr:rowOff>
    </xdr:from>
    <xdr:to>
      <xdr:col>15</xdr:col>
      <xdr:colOff>236808</xdr:colOff>
      <xdr:row>18</xdr:row>
      <xdr:rowOff>139147</xdr:rowOff>
    </xdr:to>
    <xdr:cxnSp macro="">
      <xdr:nvCxnSpPr>
        <xdr:cNvPr id="1039" name="Łącznik prosty 1038">
          <a:extLst>
            <a:ext uri="{FF2B5EF4-FFF2-40B4-BE49-F238E27FC236}">
              <a16:creationId xmlns:a16="http://schemas.microsoft.com/office/drawing/2014/main" id="{00000000-0008-0000-0100-00000F040000}"/>
            </a:ext>
          </a:extLst>
        </xdr:cNvPr>
        <xdr:cNvCxnSpPr/>
      </xdr:nvCxnSpPr>
      <xdr:spPr>
        <a:xfrm flipV="1">
          <a:off x="8825617" y="3284185"/>
          <a:ext cx="1423517" cy="319404"/>
        </a:xfrm>
        <a:prstGeom prst="line">
          <a:avLst/>
        </a:prstGeom>
        <a:ln w="15875">
          <a:gradFill>
            <a:gsLst>
              <a:gs pos="38000">
                <a:srgbClr val="DC25FA"/>
              </a:gs>
              <a:gs pos="84000">
                <a:srgbClr val="100D83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456919</xdr:colOff>
      <xdr:row>21</xdr:row>
      <xdr:rowOff>148058</xdr:rowOff>
    </xdr:from>
    <xdr:to>
      <xdr:col>16</xdr:col>
      <xdr:colOff>600245</xdr:colOff>
      <xdr:row>28</xdr:row>
      <xdr:rowOff>51619</xdr:rowOff>
    </xdr:to>
    <xdr:cxnSp macro="">
      <xdr:nvCxnSpPr>
        <xdr:cNvPr id="1044" name="Łącznik prosty 1043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CxnSpPr>
          <a:stCxn id="18" idx="5"/>
        </xdr:cNvCxnSpPr>
      </xdr:nvCxnSpPr>
      <xdr:spPr>
        <a:xfrm>
          <a:off x="8635128" y="4179570"/>
          <a:ext cx="2588815" cy="1365537"/>
        </a:xfrm>
        <a:prstGeom prst="line">
          <a:avLst/>
        </a:prstGeom>
        <a:ln w="15875">
          <a:gradFill>
            <a:gsLst>
              <a:gs pos="38000">
                <a:srgbClr val="DC25FA"/>
              </a:gs>
              <a:gs pos="84000">
                <a:srgbClr val="100D83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538211</xdr:colOff>
      <xdr:row>22</xdr:row>
      <xdr:rowOff>66342</xdr:rowOff>
    </xdr:from>
    <xdr:to>
      <xdr:col>12</xdr:col>
      <xdr:colOff>178651</xdr:colOff>
      <xdr:row>31</xdr:row>
      <xdr:rowOff>107368</xdr:rowOff>
    </xdr:to>
    <xdr:cxnSp macro="">
      <xdr:nvCxnSpPr>
        <xdr:cNvPr id="1048" name="Łącznik prosty 1047">
          <a:extLst>
            <a:ext uri="{FF2B5EF4-FFF2-40B4-BE49-F238E27FC236}">
              <a16:creationId xmlns:a16="http://schemas.microsoft.com/office/drawing/2014/main" id="{00000000-0008-0000-0100-000018040000}"/>
            </a:ext>
          </a:extLst>
        </xdr:cNvPr>
        <xdr:cNvCxnSpPr>
          <a:stCxn id="18" idx="4"/>
        </xdr:cNvCxnSpPr>
      </xdr:nvCxnSpPr>
      <xdr:spPr>
        <a:xfrm>
          <a:off x="8105048" y="4399109"/>
          <a:ext cx="251812" cy="1759957"/>
        </a:xfrm>
        <a:prstGeom prst="line">
          <a:avLst/>
        </a:prstGeom>
        <a:ln w="15875">
          <a:gradFill>
            <a:gsLst>
              <a:gs pos="38000">
                <a:srgbClr val="DC25FA"/>
              </a:gs>
              <a:gs pos="84000">
                <a:srgbClr val="100D83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445483</xdr:colOff>
      <xdr:row>21</xdr:row>
      <xdr:rowOff>148058</xdr:rowOff>
    </xdr:from>
    <xdr:to>
      <xdr:col>11</xdr:col>
      <xdr:colOff>8131</xdr:colOff>
      <xdr:row>25</xdr:row>
      <xdr:rowOff>744</xdr:rowOff>
    </xdr:to>
    <xdr:cxnSp macro="">
      <xdr:nvCxnSpPr>
        <xdr:cNvPr id="1051" name="Łącznik prosty 1050">
          <a:extLst>
            <a:ext uri="{FF2B5EF4-FFF2-40B4-BE49-F238E27FC236}">
              <a16:creationId xmlns:a16="http://schemas.microsoft.com/office/drawing/2014/main" id="{00000000-0008-0000-0100-00001B040000}"/>
            </a:ext>
          </a:extLst>
        </xdr:cNvPr>
        <xdr:cNvCxnSpPr>
          <a:stCxn id="18" idx="3"/>
        </xdr:cNvCxnSpPr>
      </xdr:nvCxnSpPr>
      <xdr:spPr>
        <a:xfrm flipH="1">
          <a:off x="5513669" y="4179570"/>
          <a:ext cx="2061299" cy="756453"/>
        </a:xfrm>
        <a:prstGeom prst="line">
          <a:avLst/>
        </a:prstGeom>
        <a:ln w="15875">
          <a:gradFill>
            <a:gsLst>
              <a:gs pos="38000">
                <a:srgbClr val="DC25FA"/>
              </a:gs>
              <a:gs pos="84000">
                <a:srgbClr val="100D83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24922</xdr:colOff>
      <xdr:row>11</xdr:row>
      <xdr:rowOff>9504</xdr:rowOff>
    </xdr:from>
    <xdr:to>
      <xdr:col>11</xdr:col>
      <xdr:colOff>8131</xdr:colOff>
      <xdr:row>16</xdr:row>
      <xdr:rowOff>44969</xdr:rowOff>
    </xdr:to>
    <xdr:cxnSp macro="">
      <xdr:nvCxnSpPr>
        <xdr:cNvPr id="1057" name="Łącznik prosty 1056">
          <a:extLst>
            <a:ext uri="{FF2B5EF4-FFF2-40B4-BE49-F238E27FC236}">
              <a16:creationId xmlns:a16="http://schemas.microsoft.com/office/drawing/2014/main" id="{00000000-0008-0000-0100-000021040000}"/>
            </a:ext>
          </a:extLst>
        </xdr:cNvPr>
        <xdr:cNvCxnSpPr>
          <a:stCxn id="18" idx="1"/>
        </xdr:cNvCxnSpPr>
      </xdr:nvCxnSpPr>
      <xdr:spPr>
        <a:xfrm flipH="1" flipV="1">
          <a:off x="6369015" y="2056271"/>
          <a:ext cx="1205953" cy="1063279"/>
        </a:xfrm>
        <a:prstGeom prst="line">
          <a:avLst/>
        </a:prstGeom>
        <a:ln w="15875">
          <a:gradFill>
            <a:gsLst>
              <a:gs pos="38000">
                <a:srgbClr val="DC25FA"/>
              </a:gs>
              <a:gs pos="84000">
                <a:srgbClr val="100D83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5</xdr:col>
      <xdr:colOff>326992</xdr:colOff>
      <xdr:row>0</xdr:row>
      <xdr:rowOff>0</xdr:rowOff>
    </xdr:from>
    <xdr:to>
      <xdr:col>24</xdr:col>
      <xdr:colOff>330051</xdr:colOff>
      <xdr:row>35</xdr:row>
      <xdr:rowOff>149677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14619</xdr:rowOff>
    </xdr:from>
    <xdr:to>
      <xdr:col>24</xdr:col>
      <xdr:colOff>15551</xdr:colOff>
      <xdr:row>1</xdr:row>
      <xdr:rowOff>152401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0" y="14619"/>
          <a:ext cx="15457852" cy="319853"/>
        </a:xfrm>
        <a:prstGeom prst="rect">
          <a:avLst/>
        </a:prstGeom>
        <a:solidFill>
          <a:srgbClr val="1D1D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13</xdr:col>
      <xdr:colOff>38100</xdr:colOff>
      <xdr:row>0</xdr:row>
      <xdr:rowOff>15240</xdr:rowOff>
    </xdr:from>
    <xdr:to>
      <xdr:col>15</xdr:col>
      <xdr:colOff>220980</xdr:colOff>
      <xdr:row>1</xdr:row>
      <xdr:rowOff>144780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962900" y="15240"/>
          <a:ext cx="14020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Income</a:t>
          </a:r>
          <a:r>
            <a:rPr lang="pl-PL" sz="1400" baseline="0">
              <a:solidFill>
                <a:schemeClr val="bg1"/>
              </a:solidFill>
            </a:rPr>
            <a:t> Sources</a:t>
          </a:r>
          <a:endParaRPr lang="pl-PL" sz="14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274320</xdr:colOff>
      <xdr:row>0</xdr:row>
      <xdr:rowOff>0</xdr:rowOff>
    </xdr:from>
    <xdr:to>
      <xdr:col>17</xdr:col>
      <xdr:colOff>457200</xdr:colOff>
      <xdr:row>1</xdr:row>
      <xdr:rowOff>129540</xdr:rowOff>
    </xdr:to>
    <xdr:sp macro="" textlink="">
      <xdr:nvSpPr>
        <xdr:cNvPr id="4" name="pole tekstow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9418320" y="0"/>
          <a:ext cx="14020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Geographically</a:t>
          </a:r>
        </a:p>
      </xdr:txBody>
    </xdr:sp>
    <xdr:clientData/>
  </xdr:twoCellAnchor>
  <xdr:twoCellAnchor>
    <xdr:from>
      <xdr:col>17</xdr:col>
      <xdr:colOff>510540</xdr:colOff>
      <xdr:row>0</xdr:row>
      <xdr:rowOff>0</xdr:rowOff>
    </xdr:from>
    <xdr:to>
      <xdr:col>20</xdr:col>
      <xdr:colOff>83820</xdr:colOff>
      <xdr:row>1</xdr:row>
      <xdr:rowOff>129540</xdr:rowOff>
    </xdr:to>
    <xdr:sp macro="" textlink="">
      <xdr:nvSpPr>
        <xdr:cNvPr id="8" name="pole tekstowe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10873740" y="0"/>
          <a:ext cx="14020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Sales</a:t>
          </a:r>
          <a:r>
            <a:rPr lang="pl-PL" sz="1400" baseline="0">
              <a:solidFill>
                <a:schemeClr val="bg1"/>
              </a:solidFill>
            </a:rPr>
            <a:t> Process</a:t>
          </a:r>
          <a:endParaRPr lang="pl-PL" sz="14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137160</xdr:colOff>
      <xdr:row>0</xdr:row>
      <xdr:rowOff>0</xdr:rowOff>
    </xdr:from>
    <xdr:to>
      <xdr:col>22</xdr:col>
      <xdr:colOff>320040</xdr:colOff>
      <xdr:row>1</xdr:row>
      <xdr:rowOff>129540</xdr:rowOff>
    </xdr:to>
    <xdr:sp macro="" textlink="">
      <xdr:nvSpPr>
        <xdr:cNvPr id="9" name="pole tekstow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12329160" y="0"/>
          <a:ext cx="14020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Project</a:t>
          </a:r>
          <a:r>
            <a:rPr lang="pl-PL" sz="1400" baseline="0">
              <a:solidFill>
                <a:schemeClr val="bg1"/>
              </a:solidFill>
            </a:rPr>
            <a:t> Status</a:t>
          </a:r>
          <a:endParaRPr lang="pl-PL" sz="14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91440</xdr:colOff>
      <xdr:row>1</xdr:row>
      <xdr:rowOff>83820</xdr:rowOff>
    </xdr:from>
    <xdr:to>
      <xdr:col>15</xdr:col>
      <xdr:colOff>99060</xdr:colOff>
      <xdr:row>1</xdr:row>
      <xdr:rowOff>129539</xdr:rowOff>
    </xdr:to>
    <xdr:sp macro="" textlink="">
      <xdr:nvSpPr>
        <xdr:cNvPr id="10" name="Prostokąt: zaokrąglone rogi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8016240" y="266700"/>
          <a:ext cx="1226820" cy="45719"/>
        </a:xfrm>
        <a:prstGeom prst="roundRect">
          <a:avLst/>
        </a:prstGeom>
        <a:solidFill>
          <a:srgbClr val="194AF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0</xdr:col>
      <xdr:colOff>83820</xdr:colOff>
      <xdr:row>3</xdr:row>
      <xdr:rowOff>121920</xdr:rowOff>
    </xdr:from>
    <xdr:to>
      <xdr:col>3</xdr:col>
      <xdr:colOff>320040</xdr:colOff>
      <xdr:row>6</xdr:row>
      <xdr:rowOff>22860</xdr:rowOff>
    </xdr:to>
    <xdr:sp macro="" textlink="">
      <xdr:nvSpPr>
        <xdr:cNvPr id="5" name="Prostokąt: zaokrąglone rogi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3820" y="670560"/>
          <a:ext cx="2065020" cy="449580"/>
        </a:xfrm>
        <a:prstGeom prst="roundRect">
          <a:avLst>
            <a:gd name="adj" fmla="val 50000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l-PL" sz="2000"/>
            <a:t>Income sources</a:t>
          </a:r>
        </a:p>
      </xdr:txBody>
    </xdr:sp>
    <xdr:clientData/>
  </xdr:twoCellAnchor>
  <xdr:twoCellAnchor>
    <xdr:from>
      <xdr:col>0</xdr:col>
      <xdr:colOff>100512</xdr:colOff>
      <xdr:row>6</xdr:row>
      <xdr:rowOff>163287</xdr:rowOff>
    </xdr:from>
    <xdr:to>
      <xdr:col>3</xdr:col>
      <xdr:colOff>146232</xdr:colOff>
      <xdr:row>10</xdr:row>
      <xdr:rowOff>50438</xdr:rowOff>
    </xdr:to>
    <xdr:sp macro="" textlink="">
      <xdr:nvSpPr>
        <xdr:cNvPr id="6" name="pole tekstow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100512" y="1251858"/>
          <a:ext cx="2322649" cy="6128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050">
              <a:solidFill>
                <a:schemeClr val="bg1"/>
              </a:solidFill>
              <a:latin typeface="Avenir Next LT Pro" panose="020B0504020202020204" pitchFamily="34" charset="-18"/>
            </a:rPr>
            <a:t>This</a:t>
          </a:r>
          <a:r>
            <a:rPr lang="pl-PL" sz="1050" baseline="0">
              <a:solidFill>
                <a:schemeClr val="bg1"/>
              </a:solidFill>
              <a:latin typeface="Avenir Next LT Pro" panose="020B0504020202020204" pitchFamily="34" charset="-18"/>
            </a:rPr>
            <a:t> dashboard shows us the company's revenue dependencies over the period 2020-2024</a:t>
          </a:r>
          <a:endParaRPr lang="pl-PL" sz="105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0</xdr:col>
      <xdr:colOff>213360</xdr:colOff>
      <xdr:row>14</xdr:row>
      <xdr:rowOff>76200</xdr:rowOff>
    </xdr:from>
    <xdr:to>
      <xdr:col>5</xdr:col>
      <xdr:colOff>495300</xdr:colOff>
      <xdr:row>17</xdr:row>
      <xdr:rowOff>144780</xdr:rowOff>
    </xdr:to>
    <xdr:sp macro="" textlink="">
      <xdr:nvSpPr>
        <xdr:cNvPr id="7" name="pole tekstow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13360" y="2636520"/>
          <a:ext cx="3329940" cy="617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800">
              <a:solidFill>
                <a:schemeClr val="bg1"/>
              </a:solidFill>
            </a:rPr>
            <a:t>Financial</a:t>
          </a:r>
          <a:r>
            <a:rPr lang="pl-PL" sz="2800" baseline="0">
              <a:solidFill>
                <a:schemeClr val="bg1"/>
              </a:solidFill>
            </a:rPr>
            <a:t> Statistics</a:t>
          </a:r>
          <a:endParaRPr lang="pl-PL" sz="28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93784</xdr:colOff>
      <xdr:row>11</xdr:row>
      <xdr:rowOff>142436</xdr:rowOff>
    </xdr:from>
    <xdr:to>
      <xdr:col>4</xdr:col>
      <xdr:colOff>429064</xdr:colOff>
      <xdr:row>13</xdr:row>
      <xdr:rowOff>65509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Year 1">
              <a:extLst>
                <a:ext uri="{FF2B5EF4-FFF2-40B4-BE49-F238E27FC236}">
                  <a16:creationId xmlns:a16="http://schemas.microsoft.com/office/drawing/2014/main" id="{00000000-0008-0000-0100-00000C000000}"/>
                </a:ext>
              </a:extLst>
            </xdr:cNvPr>
            <xdr:cNvGraphicFramePr>
              <a:graphicFrameLocks noChangeAspect="1" noMove="1" noResize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784" y="2144108"/>
              <a:ext cx="3371907" cy="3893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 fLocksWithSheet="0"/>
  </xdr:twoCellAnchor>
  <xdr:twoCellAnchor>
    <xdr:from>
      <xdr:col>1</xdr:col>
      <xdr:colOff>504091</xdr:colOff>
      <xdr:row>20</xdr:row>
      <xdr:rowOff>152987</xdr:rowOff>
    </xdr:from>
    <xdr:to>
      <xdr:col>3</xdr:col>
      <xdr:colOff>122903</xdr:colOff>
      <xdr:row>23</xdr:row>
      <xdr:rowOff>130127</xdr:rowOff>
    </xdr:to>
    <xdr:sp macro="" textlink="PivotTable!A23">
      <xdr:nvSpPr>
        <xdr:cNvPr id="20" name="pole tekstow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1253801" y="3975277"/>
          <a:ext cx="1155102" cy="68997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B1CD3D8-7A20-47FE-A036-04EFCA1BF28C}" type="TxLink">
            <a:rPr lang="en-US" sz="18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720 883 </a:t>
          </a:fld>
          <a:endParaRPr lang="pl-PL" sz="440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285457</xdr:colOff>
      <xdr:row>16</xdr:row>
      <xdr:rowOff>63890</xdr:rowOff>
    </xdr:from>
    <xdr:to>
      <xdr:col>3</xdr:col>
      <xdr:colOff>514057</xdr:colOff>
      <xdr:row>19</xdr:row>
      <xdr:rowOff>94370</xdr:rowOff>
    </xdr:to>
    <xdr:sp macro="" textlink="PivotTable!B23">
      <xdr:nvSpPr>
        <xdr:cNvPr id="21" name="pole tekstow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285457" y="3064998"/>
          <a:ext cx="2514600" cy="6283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B9CA4DB7-C3F4-45C3-BD6F-EFD60888FDBA}" type="TxLink">
            <a:rPr lang="en-US" sz="44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898 932 </a:t>
          </a:fld>
          <a:endParaRPr lang="pl-PL" sz="595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0</xdr:colOff>
      <xdr:row>22</xdr:row>
      <xdr:rowOff>5501</xdr:rowOff>
    </xdr:from>
    <xdr:to>
      <xdr:col>4</xdr:col>
      <xdr:colOff>328246</xdr:colOff>
      <xdr:row>28</xdr:row>
      <xdr:rowOff>35170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31</xdr:row>
      <xdr:rowOff>27082</xdr:rowOff>
    </xdr:from>
    <xdr:to>
      <xdr:col>3</xdr:col>
      <xdr:colOff>148740</xdr:colOff>
      <xdr:row>34</xdr:row>
      <xdr:rowOff>78829</xdr:rowOff>
    </xdr:to>
    <xdr:sp macro="" textlink="">
      <xdr:nvSpPr>
        <xdr:cNvPr id="24" name="pole tekstow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0" y="5963858"/>
          <a:ext cx="2434740" cy="59765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2400">
              <a:solidFill>
                <a:schemeClr val="bg1"/>
              </a:solidFill>
            </a:rPr>
            <a:t>Quantity</a:t>
          </a:r>
          <a:r>
            <a:rPr lang="pl-PL" sz="2400" baseline="0">
              <a:solidFill>
                <a:schemeClr val="bg1"/>
              </a:solidFill>
            </a:rPr>
            <a:t> of Item's</a:t>
          </a:r>
          <a:endParaRPr lang="pl-PL" sz="2400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0</xdr:col>
      <xdr:colOff>0</xdr:colOff>
      <xdr:row>34</xdr:row>
      <xdr:rowOff>48358</xdr:rowOff>
    </xdr:from>
    <xdr:to>
      <xdr:col>5</xdr:col>
      <xdr:colOff>480785</xdr:colOff>
      <xdr:row>51</xdr:row>
      <xdr:rowOff>0</xdr:rowOff>
    </xdr:to>
    <xdr:grpSp>
      <xdr:nvGrpSpPr>
        <xdr:cNvPr id="57" name="Grupa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GrpSpPr>
          <a:grpSpLocks noChangeAspect="1"/>
        </xdr:cNvGrpSpPr>
      </xdr:nvGrpSpPr>
      <xdr:grpSpPr>
        <a:xfrm>
          <a:off x="0" y="6531045"/>
          <a:ext cx="4211173" cy="3192985"/>
          <a:chOff x="0" y="5841873"/>
          <a:chExt cx="4310999" cy="3278094"/>
        </a:xfrm>
      </xdr:grpSpPr>
      <xdr:sp macro="" textlink="">
        <xdr:nvSpPr>
          <xdr:cNvPr id="53" name="pole tekstowe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 txBox="1"/>
        </xdr:nvSpPr>
        <xdr:spPr>
          <a:xfrm>
            <a:off x="0" y="8046793"/>
            <a:ext cx="368300" cy="5315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l-PL" sz="2400">
                <a:solidFill>
                  <a:srgbClr val="DD115E"/>
                </a:solidFill>
              </a:rPr>
              <a:t>▪</a:t>
            </a:r>
          </a:p>
        </xdr:txBody>
      </xdr:sp>
      <xdr:grpSp>
        <xdr:nvGrpSpPr>
          <xdr:cNvPr id="56" name="Grupa 55">
            <a:extLst>
              <a:ext uri="{FF2B5EF4-FFF2-40B4-BE49-F238E27FC236}">
                <a16:creationId xmlns:a16="http://schemas.microsoft.com/office/drawing/2014/main" id="{00000000-0008-0000-0100-000038000000}"/>
              </a:ext>
            </a:extLst>
          </xdr:cNvPr>
          <xdr:cNvGrpSpPr/>
        </xdr:nvGrpSpPr>
        <xdr:grpSpPr>
          <a:xfrm>
            <a:off x="0" y="5841873"/>
            <a:ext cx="4310999" cy="3278094"/>
            <a:chOff x="0" y="5841873"/>
            <a:chExt cx="4310999" cy="3278094"/>
          </a:xfrm>
        </xdr:grpSpPr>
        <xdr:grpSp>
          <xdr:nvGrpSpPr>
            <xdr:cNvPr id="33" name="Grupa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GrpSpPr/>
          </xdr:nvGrpSpPr>
          <xdr:grpSpPr>
            <a:xfrm>
              <a:off x="1993457" y="5955939"/>
              <a:ext cx="1471804" cy="3126388"/>
              <a:chOff x="0" y="6260124"/>
              <a:chExt cx="1465384" cy="3071446"/>
            </a:xfrm>
          </xdr:grpSpPr>
          <xdr:grpSp>
            <xdr:nvGrpSpPr>
              <xdr:cNvPr id="34" name="Grupa 33">
                <a:extLst>
                  <a:ext uri="{FF2B5EF4-FFF2-40B4-BE49-F238E27FC236}">
                    <a16:creationId xmlns:a16="http://schemas.microsoft.com/office/drawing/2014/main" id="{00000000-0008-0000-0100-000022000000}"/>
                  </a:ext>
                </a:extLst>
              </xdr:cNvPr>
              <xdr:cNvGrpSpPr/>
            </xdr:nvGrpSpPr>
            <xdr:grpSpPr>
              <a:xfrm>
                <a:off x="0" y="6260124"/>
                <a:ext cx="1465384" cy="2567353"/>
                <a:chOff x="0" y="6260124"/>
                <a:chExt cx="1465384" cy="2567353"/>
              </a:xfrm>
            </xdr:grpSpPr>
            <xdr:sp macro="" textlink="PivotTable!N58">
              <xdr:nvSpPr>
                <xdr:cNvPr id="36" name="pole tekstowe 35">
                  <a:extLst>
                    <a:ext uri="{FF2B5EF4-FFF2-40B4-BE49-F238E27FC236}">
                      <a16:creationId xmlns:a16="http://schemas.microsoft.com/office/drawing/2014/main" id="{00000000-0008-0000-0100-000024000000}"/>
                    </a:ext>
                  </a:extLst>
                </xdr:cNvPr>
                <xdr:cNvSpPr txBox="1"/>
              </xdr:nvSpPr>
              <xdr:spPr>
                <a:xfrm>
                  <a:off x="0" y="6260124"/>
                  <a:ext cx="1312984" cy="38686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fld id="{E6EF9DEB-287B-4B5C-9264-BAD56E027B3A}" type="TxLink">
                    <a:rPr lang="en-US" sz="1200" b="0" i="0" u="none" strike="noStrike">
                      <a:solidFill>
                        <a:schemeClr val="bg1"/>
                      </a:solidFill>
                      <a:latin typeface="Avenir Next LT Pro" panose="020B0504020202020204" pitchFamily="34" charset="-18"/>
                      <a:cs typeface="Calibri"/>
                    </a:rPr>
                    <a:pPr algn="ctr"/>
                    <a:t>10%</a:t>
                  </a:fld>
                  <a:endParaRPr lang="pl-PL" sz="1200">
                    <a:solidFill>
                      <a:schemeClr val="bg1"/>
                    </a:solidFill>
                    <a:latin typeface="Avenir Next LT Pro" panose="020B0504020202020204" pitchFamily="34" charset="-18"/>
                  </a:endParaRPr>
                </a:p>
              </xdr:txBody>
            </xdr:sp>
            <xdr:sp macro="" textlink="PivotTable!N59">
              <xdr:nvSpPr>
                <xdr:cNvPr id="37" name="pole tekstowe 36">
                  <a:extLst>
                    <a:ext uri="{FF2B5EF4-FFF2-40B4-BE49-F238E27FC236}">
                      <a16:creationId xmlns:a16="http://schemas.microsoft.com/office/drawing/2014/main" id="{00000000-0008-0000-0100-000025000000}"/>
                    </a:ext>
                  </a:extLst>
                </xdr:cNvPr>
                <xdr:cNvSpPr txBox="1"/>
              </xdr:nvSpPr>
              <xdr:spPr>
                <a:xfrm>
                  <a:off x="0" y="6805247"/>
                  <a:ext cx="1465384" cy="38686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fld id="{BFE992D9-188E-451B-88DA-2C0943104E33}" type="TxLink">
                    <a:rPr lang="en-US" sz="1200" b="0" i="0" u="none" strike="noStrike">
                      <a:solidFill>
                        <a:schemeClr val="bg1"/>
                      </a:solidFill>
                      <a:latin typeface="Avenir Next LT Pro" panose="020B0504020202020204" pitchFamily="34" charset="-18"/>
                      <a:cs typeface="Calibri"/>
                    </a:rPr>
                    <a:pPr algn="ctr"/>
                    <a:t>11%</a:t>
                  </a:fld>
                  <a:endParaRPr lang="pl-PL" sz="1200">
                    <a:solidFill>
                      <a:schemeClr val="bg1"/>
                    </a:solidFill>
                    <a:latin typeface="Avenir Next LT Pro" panose="020B0504020202020204" pitchFamily="34" charset="-18"/>
                  </a:endParaRPr>
                </a:p>
              </xdr:txBody>
            </xdr:sp>
            <xdr:sp macro="" textlink="PivotTable!N60">
              <xdr:nvSpPr>
                <xdr:cNvPr id="38" name="pole tekstowe 37">
                  <a:extLst>
                    <a:ext uri="{FF2B5EF4-FFF2-40B4-BE49-F238E27FC236}">
                      <a16:creationId xmlns:a16="http://schemas.microsoft.com/office/drawing/2014/main" id="{00000000-0008-0000-0100-000026000000}"/>
                    </a:ext>
                  </a:extLst>
                </xdr:cNvPr>
                <xdr:cNvSpPr txBox="1"/>
              </xdr:nvSpPr>
              <xdr:spPr>
                <a:xfrm>
                  <a:off x="0" y="7350370"/>
                  <a:ext cx="1312984" cy="38686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fld id="{82555259-82BB-4A06-A99D-D985FCF9C0DF}" type="TxLink">
                    <a:rPr lang="en-US" sz="1200" b="0" i="0" u="none" strike="noStrike">
                      <a:solidFill>
                        <a:schemeClr val="bg1"/>
                      </a:solidFill>
                      <a:latin typeface="Avenir Next LT Pro" panose="020B0504020202020204" pitchFamily="34" charset="-18"/>
                      <a:cs typeface="Calibri"/>
                    </a:rPr>
                    <a:pPr algn="ctr"/>
                    <a:t>14%</a:t>
                  </a:fld>
                  <a:endParaRPr lang="pl-PL" sz="1200">
                    <a:solidFill>
                      <a:schemeClr val="bg1"/>
                    </a:solidFill>
                    <a:latin typeface="Avenir Next LT Pro" panose="020B0504020202020204" pitchFamily="34" charset="-18"/>
                  </a:endParaRPr>
                </a:p>
              </xdr:txBody>
            </xdr:sp>
            <xdr:sp macro="" textlink="PivotTable!N61">
              <xdr:nvSpPr>
                <xdr:cNvPr id="39" name="pole tekstowe 38">
                  <a:extLst>
                    <a:ext uri="{FF2B5EF4-FFF2-40B4-BE49-F238E27FC236}">
                      <a16:creationId xmlns:a16="http://schemas.microsoft.com/office/drawing/2014/main" id="{00000000-0008-0000-0100-000027000000}"/>
                    </a:ext>
                  </a:extLst>
                </xdr:cNvPr>
                <xdr:cNvSpPr txBox="1"/>
              </xdr:nvSpPr>
              <xdr:spPr>
                <a:xfrm>
                  <a:off x="0" y="7895493"/>
                  <a:ext cx="1312984" cy="38686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fld id="{DC62AE69-ACEF-411A-AD7D-CB8AB29BE134}" type="TxLink">
                    <a:rPr lang="en-US" sz="1200" b="0" i="0" u="none" strike="noStrike">
                      <a:solidFill>
                        <a:schemeClr val="bg1"/>
                      </a:solidFill>
                      <a:latin typeface="Avenir Next LT Pro" panose="020B0504020202020204" pitchFamily="34" charset="-18"/>
                      <a:cs typeface="Calibri"/>
                    </a:rPr>
                    <a:pPr algn="ctr"/>
                    <a:t>62%</a:t>
                  </a:fld>
                  <a:endParaRPr lang="pl-PL" sz="1200">
                    <a:solidFill>
                      <a:schemeClr val="bg1"/>
                    </a:solidFill>
                    <a:latin typeface="Avenir Next LT Pro" panose="020B0504020202020204" pitchFamily="34" charset="-18"/>
                  </a:endParaRPr>
                </a:p>
              </xdr:txBody>
            </xdr:sp>
            <xdr:sp macro="" textlink="PivotTable!N62">
              <xdr:nvSpPr>
                <xdr:cNvPr id="40" name="pole tekstowe 39">
                  <a:extLst>
                    <a:ext uri="{FF2B5EF4-FFF2-40B4-BE49-F238E27FC236}">
                      <a16:creationId xmlns:a16="http://schemas.microsoft.com/office/drawing/2014/main" id="{00000000-0008-0000-0100-000028000000}"/>
                    </a:ext>
                  </a:extLst>
                </xdr:cNvPr>
                <xdr:cNvSpPr txBox="1"/>
              </xdr:nvSpPr>
              <xdr:spPr>
                <a:xfrm>
                  <a:off x="0" y="8440615"/>
                  <a:ext cx="1312984" cy="38686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fld id="{A58B9764-4C64-4201-B84F-285A243481AC}" type="TxLink">
                    <a:rPr lang="en-US" sz="1200" b="0" i="0" u="none" strike="noStrike">
                      <a:solidFill>
                        <a:schemeClr val="bg1"/>
                      </a:solidFill>
                      <a:latin typeface="Avenir Next LT Pro" panose="020B0504020202020204" pitchFamily="34" charset="-18"/>
                      <a:cs typeface="Calibri"/>
                    </a:rPr>
                    <a:pPr algn="ctr"/>
                    <a:t>0%</a:t>
                  </a:fld>
                  <a:endParaRPr lang="pl-PL" sz="1200">
                    <a:solidFill>
                      <a:schemeClr val="bg1"/>
                    </a:solidFill>
                    <a:latin typeface="Avenir Next LT Pro" panose="020B0504020202020204" pitchFamily="34" charset="-18"/>
                  </a:endParaRPr>
                </a:p>
              </xdr:txBody>
            </xdr:sp>
          </xdr:grpSp>
          <xdr:sp macro="" textlink="PivotTable!N63">
            <xdr:nvSpPr>
              <xdr:cNvPr id="35" name="pole tekstowe 34">
                <a:extLst>
                  <a:ext uri="{FF2B5EF4-FFF2-40B4-BE49-F238E27FC236}">
                    <a16:creationId xmlns:a16="http://schemas.microsoft.com/office/drawing/2014/main" id="{00000000-0008-0000-0100-000023000000}"/>
                  </a:ext>
                </a:extLst>
              </xdr:cNvPr>
              <xdr:cNvSpPr txBox="1"/>
            </xdr:nvSpPr>
            <xdr:spPr>
              <a:xfrm>
                <a:off x="0" y="8944708"/>
                <a:ext cx="1312984" cy="38686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CA4D7213-6467-4CCE-839E-159954465349}" type="TxLink">
                  <a:rPr lang="en-US" sz="1200" b="0" i="0" u="none" strike="noStrike">
                    <a:solidFill>
                      <a:schemeClr val="bg1"/>
                    </a:solidFill>
                    <a:latin typeface="Avenir Next LT Pro" panose="020B0504020202020204" pitchFamily="34" charset="-18"/>
                    <a:cs typeface="Calibri"/>
                  </a:rPr>
                  <a:pPr algn="ctr"/>
                  <a:t>2%</a:t>
                </a:fld>
                <a:endParaRPr lang="pl-PL" sz="1200">
                  <a:solidFill>
                    <a:schemeClr val="bg1"/>
                  </a:solidFill>
                  <a:latin typeface="Avenir Next LT Pro" panose="020B0504020202020204" pitchFamily="34" charset="-18"/>
                </a:endParaRPr>
              </a:p>
            </xdr:txBody>
          </xdr:sp>
        </xdr:grpSp>
        <xdr:grpSp>
          <xdr:nvGrpSpPr>
            <xdr:cNvPr id="41" name="Grupa 40">
              <a:extLst>
                <a:ext uri="{FF2B5EF4-FFF2-40B4-BE49-F238E27FC236}">
                  <a16:creationId xmlns:a16="http://schemas.microsoft.com/office/drawing/2014/main" id="{00000000-0008-0000-0100-000029000000}"/>
                </a:ext>
              </a:extLst>
            </xdr:cNvPr>
            <xdr:cNvGrpSpPr/>
          </xdr:nvGrpSpPr>
          <xdr:grpSpPr>
            <a:xfrm>
              <a:off x="3035402" y="5948124"/>
              <a:ext cx="1275597" cy="3158585"/>
              <a:chOff x="0" y="6260124"/>
              <a:chExt cx="1465384" cy="3104525"/>
            </a:xfrm>
          </xdr:grpSpPr>
          <xdr:grpSp>
            <xdr:nvGrpSpPr>
              <xdr:cNvPr id="42" name="Grupa 41">
                <a:extLst>
                  <a:ext uri="{FF2B5EF4-FFF2-40B4-BE49-F238E27FC236}">
                    <a16:creationId xmlns:a16="http://schemas.microsoft.com/office/drawing/2014/main" id="{00000000-0008-0000-0100-00002A000000}"/>
                  </a:ext>
                </a:extLst>
              </xdr:cNvPr>
              <xdr:cNvGrpSpPr/>
            </xdr:nvGrpSpPr>
            <xdr:grpSpPr>
              <a:xfrm>
                <a:off x="0" y="6260124"/>
                <a:ext cx="1465384" cy="2567353"/>
                <a:chOff x="0" y="6260124"/>
                <a:chExt cx="1465384" cy="2567353"/>
              </a:xfrm>
            </xdr:grpSpPr>
            <xdr:sp macro="" textlink="PivotTable!M58">
              <xdr:nvSpPr>
                <xdr:cNvPr id="44" name="pole tekstowe 43">
                  <a:extLst>
                    <a:ext uri="{FF2B5EF4-FFF2-40B4-BE49-F238E27FC236}">
                      <a16:creationId xmlns:a16="http://schemas.microsoft.com/office/drawing/2014/main" id="{00000000-0008-0000-0100-00002C000000}"/>
                    </a:ext>
                  </a:extLst>
                </xdr:cNvPr>
                <xdr:cNvSpPr txBox="1"/>
              </xdr:nvSpPr>
              <xdr:spPr>
                <a:xfrm>
                  <a:off x="0" y="6260124"/>
                  <a:ext cx="1312984" cy="38686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fld id="{F39AB54B-B05C-4E6F-B56E-95DBEDA60A9C}" type="TxLink">
                    <a:rPr lang="en-US" sz="1400" b="0" i="0" u="none" strike="noStrike">
                      <a:solidFill>
                        <a:schemeClr val="bg1"/>
                      </a:solidFill>
                      <a:latin typeface="Avenir Next LT Pro" panose="020B0504020202020204" pitchFamily="34" charset="-18"/>
                      <a:cs typeface="Calibri"/>
                    </a:rPr>
                    <a:pPr algn="ctr"/>
                    <a:t> 11 856 </a:t>
                  </a:fld>
                  <a:endParaRPr lang="pl-PL" sz="1800">
                    <a:solidFill>
                      <a:schemeClr val="bg1"/>
                    </a:solidFill>
                    <a:latin typeface="Avenir Next LT Pro" panose="020B0504020202020204" pitchFamily="34" charset="-18"/>
                  </a:endParaRPr>
                </a:p>
              </xdr:txBody>
            </xdr:sp>
            <xdr:sp macro="" textlink="PivotTable!M59">
              <xdr:nvSpPr>
                <xdr:cNvPr id="45" name="pole tekstowe 44">
                  <a:extLst>
                    <a:ext uri="{FF2B5EF4-FFF2-40B4-BE49-F238E27FC236}">
                      <a16:creationId xmlns:a16="http://schemas.microsoft.com/office/drawing/2014/main" id="{00000000-0008-0000-0100-00002D000000}"/>
                    </a:ext>
                  </a:extLst>
                </xdr:cNvPr>
                <xdr:cNvSpPr txBox="1"/>
              </xdr:nvSpPr>
              <xdr:spPr>
                <a:xfrm>
                  <a:off x="0" y="6805247"/>
                  <a:ext cx="1465384" cy="38686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fld id="{CAEA4224-0F9A-493B-8FB3-72DDA772B900}" type="TxLink">
                    <a:rPr lang="en-US" sz="1400" b="0" i="0" u="none" strike="noStrike">
                      <a:solidFill>
                        <a:schemeClr val="bg1"/>
                      </a:solidFill>
                      <a:latin typeface="Avenir Next LT Pro" panose="020B0504020202020204" pitchFamily="34" charset="-18"/>
                      <a:cs typeface="Calibri"/>
                    </a:rPr>
                    <a:pPr algn="ctr"/>
                    <a:t> 13 188 </a:t>
                  </a:fld>
                  <a:endParaRPr lang="pl-PL" sz="1800">
                    <a:solidFill>
                      <a:schemeClr val="bg1"/>
                    </a:solidFill>
                    <a:latin typeface="Avenir Next LT Pro" panose="020B0504020202020204" pitchFamily="34" charset="-18"/>
                  </a:endParaRPr>
                </a:p>
              </xdr:txBody>
            </xdr:sp>
            <xdr:sp macro="" textlink="PivotTable!M60">
              <xdr:nvSpPr>
                <xdr:cNvPr id="46" name="pole tekstowe 45">
                  <a:extLst>
                    <a:ext uri="{FF2B5EF4-FFF2-40B4-BE49-F238E27FC236}">
                      <a16:creationId xmlns:a16="http://schemas.microsoft.com/office/drawing/2014/main" id="{00000000-0008-0000-0100-00002E000000}"/>
                    </a:ext>
                  </a:extLst>
                </xdr:cNvPr>
                <xdr:cNvSpPr txBox="1"/>
              </xdr:nvSpPr>
              <xdr:spPr>
                <a:xfrm>
                  <a:off x="0" y="7350370"/>
                  <a:ext cx="1312984" cy="38686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fld id="{6D6221CD-9F9C-46A7-B728-DD1643C90A7A}" type="TxLink">
                    <a:rPr lang="en-US" sz="1400" b="0" i="0" u="none" strike="noStrike">
                      <a:solidFill>
                        <a:schemeClr val="bg1"/>
                      </a:solidFill>
                      <a:latin typeface="Avenir Next LT Pro" panose="020B0504020202020204" pitchFamily="34" charset="-18"/>
                      <a:cs typeface="Calibri"/>
                    </a:rPr>
                    <a:pPr algn="ctr"/>
                    <a:t> 16 488 </a:t>
                  </a:fld>
                  <a:endParaRPr lang="pl-PL" sz="1800">
                    <a:solidFill>
                      <a:schemeClr val="bg1"/>
                    </a:solidFill>
                    <a:latin typeface="Avenir Next LT Pro" panose="020B0504020202020204" pitchFamily="34" charset="-18"/>
                  </a:endParaRPr>
                </a:p>
              </xdr:txBody>
            </xdr:sp>
            <xdr:sp macro="" textlink="PivotTable!M61">
              <xdr:nvSpPr>
                <xdr:cNvPr id="47" name="pole tekstowe 46">
                  <a:extLst>
                    <a:ext uri="{FF2B5EF4-FFF2-40B4-BE49-F238E27FC236}">
                      <a16:creationId xmlns:a16="http://schemas.microsoft.com/office/drawing/2014/main" id="{00000000-0008-0000-0100-00002F000000}"/>
                    </a:ext>
                  </a:extLst>
                </xdr:cNvPr>
                <xdr:cNvSpPr txBox="1"/>
              </xdr:nvSpPr>
              <xdr:spPr>
                <a:xfrm>
                  <a:off x="0" y="7895493"/>
                  <a:ext cx="1312984" cy="38686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fld id="{56467BCE-5AE2-474C-92A0-7040069B3EF7}" type="TxLink">
                    <a:rPr lang="en-US" sz="1400" b="0" i="0" u="none" strike="noStrike">
                      <a:solidFill>
                        <a:schemeClr val="bg1"/>
                      </a:solidFill>
                      <a:latin typeface="Avenir Next LT Pro" panose="020B0504020202020204" pitchFamily="34" charset="-18"/>
                      <a:cs typeface="Calibri"/>
                    </a:rPr>
                    <a:pPr algn="ctr"/>
                    <a:t> 72 768 </a:t>
                  </a:fld>
                  <a:endParaRPr lang="pl-PL" sz="1800">
                    <a:solidFill>
                      <a:schemeClr val="bg1"/>
                    </a:solidFill>
                    <a:latin typeface="Avenir Next LT Pro" panose="020B0504020202020204" pitchFamily="34" charset="-18"/>
                  </a:endParaRPr>
                </a:p>
              </xdr:txBody>
            </xdr:sp>
            <xdr:sp macro="" textlink="PivotTable!M62">
              <xdr:nvSpPr>
                <xdr:cNvPr id="48" name="pole tekstowe 47">
                  <a:extLst>
                    <a:ext uri="{FF2B5EF4-FFF2-40B4-BE49-F238E27FC236}">
                      <a16:creationId xmlns:a16="http://schemas.microsoft.com/office/drawing/2014/main" id="{00000000-0008-0000-0100-000030000000}"/>
                    </a:ext>
                  </a:extLst>
                </xdr:cNvPr>
                <xdr:cNvSpPr txBox="1"/>
              </xdr:nvSpPr>
              <xdr:spPr>
                <a:xfrm>
                  <a:off x="0" y="8440615"/>
                  <a:ext cx="1312984" cy="38686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pPr algn="ctr"/>
                  <a:fld id="{2189DE09-4131-4CEB-8627-251F6052516C}" type="TxLink">
                    <a:rPr lang="en-US" sz="1400" b="0" i="0" u="none" strike="noStrike">
                      <a:solidFill>
                        <a:schemeClr val="bg1"/>
                      </a:solidFill>
                      <a:latin typeface="Avenir Next LT Pro" panose="020B0504020202020204" pitchFamily="34" charset="-18"/>
                      <a:cs typeface="Calibri"/>
                    </a:rPr>
                    <a:pPr algn="ctr"/>
                    <a:t> 26 </a:t>
                  </a:fld>
                  <a:endParaRPr lang="pl-PL" sz="1800">
                    <a:solidFill>
                      <a:schemeClr val="bg1"/>
                    </a:solidFill>
                    <a:latin typeface="Avenir Next LT Pro" panose="020B0504020202020204" pitchFamily="34" charset="-18"/>
                  </a:endParaRPr>
                </a:p>
              </xdr:txBody>
            </xdr:sp>
          </xdr:grpSp>
          <xdr:sp macro="" textlink="PivotTable!M63">
            <xdr:nvSpPr>
              <xdr:cNvPr id="43" name="pole tekstowe 42">
                <a:extLst>
                  <a:ext uri="{FF2B5EF4-FFF2-40B4-BE49-F238E27FC236}">
                    <a16:creationId xmlns:a16="http://schemas.microsoft.com/office/drawing/2014/main" id="{00000000-0008-0000-0100-00002B000000}"/>
                  </a:ext>
                </a:extLst>
              </xdr:cNvPr>
              <xdr:cNvSpPr txBox="1"/>
            </xdr:nvSpPr>
            <xdr:spPr>
              <a:xfrm>
                <a:off x="0" y="8977787"/>
                <a:ext cx="1312985" cy="386862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1A445102-BBCB-4E8A-8C3B-42379082E393}" type="TxLink">
                  <a:rPr lang="en-US" sz="1400" b="0" i="0" u="none" strike="noStrike">
                    <a:solidFill>
                      <a:schemeClr val="bg1"/>
                    </a:solidFill>
                    <a:latin typeface="Avenir Next LT Pro" panose="020B0504020202020204" pitchFamily="34" charset="-18"/>
                    <a:cs typeface="Calibri"/>
                  </a:rPr>
                  <a:pPr algn="ctr"/>
                  <a:t> 2 844 </a:t>
                </a:fld>
                <a:endParaRPr lang="pl-PL" sz="1800">
                  <a:solidFill>
                    <a:schemeClr val="bg1"/>
                  </a:solidFill>
                  <a:latin typeface="Avenir Next LT Pro" panose="020B0504020202020204" pitchFamily="34" charset="-18"/>
                </a:endParaRPr>
              </a:p>
            </xdr:txBody>
          </xdr:sp>
        </xdr:grpSp>
        <xdr:grpSp>
          <xdr:nvGrpSpPr>
            <xdr:cNvPr id="55" name="Grupa 54">
              <a:extLst>
                <a:ext uri="{FF2B5EF4-FFF2-40B4-BE49-F238E27FC236}">
                  <a16:creationId xmlns:a16="http://schemas.microsoft.com/office/drawing/2014/main" id="{00000000-0008-0000-0100-000037000000}"/>
                </a:ext>
              </a:extLst>
            </xdr:cNvPr>
            <xdr:cNvGrpSpPr/>
          </xdr:nvGrpSpPr>
          <xdr:grpSpPr>
            <a:xfrm>
              <a:off x="0" y="5841873"/>
              <a:ext cx="1687666" cy="3278094"/>
              <a:chOff x="0" y="5917000"/>
              <a:chExt cx="1687952" cy="3255594"/>
            </a:xfrm>
          </xdr:grpSpPr>
          <xdr:grpSp>
            <xdr:nvGrpSpPr>
              <xdr:cNvPr id="32" name="Grupa 31">
                <a:extLst>
                  <a:ext uri="{FF2B5EF4-FFF2-40B4-BE49-F238E27FC236}">
                    <a16:creationId xmlns:a16="http://schemas.microsoft.com/office/drawing/2014/main" id="{00000000-0008-0000-0100-000020000000}"/>
                  </a:ext>
                </a:extLst>
              </xdr:cNvPr>
              <xdr:cNvGrpSpPr/>
            </xdr:nvGrpSpPr>
            <xdr:grpSpPr>
              <a:xfrm>
                <a:off x="236112" y="6040339"/>
                <a:ext cx="1451840" cy="3106339"/>
                <a:chOff x="0" y="6260124"/>
                <a:chExt cx="1465384" cy="3071446"/>
              </a:xfrm>
            </xdr:grpSpPr>
            <xdr:grpSp>
              <xdr:nvGrpSpPr>
                <xdr:cNvPr id="30" name="Grupa 29">
                  <a:extLst>
                    <a:ext uri="{FF2B5EF4-FFF2-40B4-BE49-F238E27FC236}">
                      <a16:creationId xmlns:a16="http://schemas.microsoft.com/office/drawing/2014/main" id="{00000000-0008-0000-0100-00001E000000}"/>
                    </a:ext>
                  </a:extLst>
                </xdr:cNvPr>
                <xdr:cNvGrpSpPr/>
              </xdr:nvGrpSpPr>
              <xdr:grpSpPr>
                <a:xfrm>
                  <a:off x="0" y="6260124"/>
                  <a:ext cx="1465384" cy="2567353"/>
                  <a:chOff x="0" y="6260124"/>
                  <a:chExt cx="1465384" cy="2567353"/>
                </a:xfrm>
              </xdr:grpSpPr>
              <xdr:sp macro="" textlink="">
                <xdr:nvSpPr>
                  <xdr:cNvPr id="25" name="pole tekstowe 24">
                    <a:extLst>
                      <a:ext uri="{FF2B5EF4-FFF2-40B4-BE49-F238E27FC236}">
                        <a16:creationId xmlns:a16="http://schemas.microsoft.com/office/drawing/2014/main" id="{00000000-0008-0000-0100-000019000000}"/>
                      </a:ext>
                    </a:extLst>
                  </xdr:cNvPr>
                  <xdr:cNvSpPr txBox="1"/>
                </xdr:nvSpPr>
                <xdr:spPr>
                  <a:xfrm>
                    <a:off x="0" y="6260124"/>
                    <a:ext cx="1312984" cy="386862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pl-PL" sz="1400">
                        <a:solidFill>
                          <a:schemeClr val="bg1"/>
                        </a:solidFill>
                        <a:latin typeface="Avenir Next LT Pro" panose="020B0504020202020204" pitchFamily="34" charset="-18"/>
                      </a:rPr>
                      <a:t>Usage Fees</a:t>
                    </a:r>
                  </a:p>
                </xdr:txBody>
              </xdr:sp>
              <xdr:sp macro="" textlink="">
                <xdr:nvSpPr>
                  <xdr:cNvPr id="26" name="pole tekstowe 25">
                    <a:extLst>
                      <a:ext uri="{FF2B5EF4-FFF2-40B4-BE49-F238E27FC236}">
                        <a16:creationId xmlns:a16="http://schemas.microsoft.com/office/drawing/2014/main" id="{00000000-0008-0000-0100-00001A000000}"/>
                      </a:ext>
                    </a:extLst>
                  </xdr:cNvPr>
                  <xdr:cNvSpPr txBox="1"/>
                </xdr:nvSpPr>
                <xdr:spPr>
                  <a:xfrm>
                    <a:off x="0" y="6805247"/>
                    <a:ext cx="1465384" cy="386862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pl-PL" sz="1400">
                        <a:solidFill>
                          <a:schemeClr val="bg1"/>
                        </a:solidFill>
                        <a:latin typeface="Avenir Next LT Pro" panose="020B0504020202020204" pitchFamily="34" charset="-18"/>
                      </a:rPr>
                      <a:t>Subscription</a:t>
                    </a:r>
                  </a:p>
                </xdr:txBody>
              </xdr:sp>
              <xdr:sp macro="" textlink="">
                <xdr:nvSpPr>
                  <xdr:cNvPr id="27" name="pole tekstowe 26">
                    <a:extLst>
                      <a:ext uri="{FF2B5EF4-FFF2-40B4-BE49-F238E27FC236}">
                        <a16:creationId xmlns:a16="http://schemas.microsoft.com/office/drawing/2014/main" id="{00000000-0008-0000-0100-00001B000000}"/>
                      </a:ext>
                    </a:extLst>
                  </xdr:cNvPr>
                  <xdr:cNvSpPr txBox="1"/>
                </xdr:nvSpPr>
                <xdr:spPr>
                  <a:xfrm>
                    <a:off x="0" y="7350370"/>
                    <a:ext cx="1312984" cy="386862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pl-PL" sz="1400">
                        <a:solidFill>
                          <a:schemeClr val="bg1"/>
                        </a:solidFill>
                        <a:latin typeface="Avenir Next LT Pro" panose="020B0504020202020204" pitchFamily="34" charset="-18"/>
                      </a:rPr>
                      <a:t>Renting</a:t>
                    </a:r>
                  </a:p>
                </xdr:txBody>
              </xdr:sp>
              <xdr:sp macro="" textlink="">
                <xdr:nvSpPr>
                  <xdr:cNvPr id="28" name="pole tekstowe 27">
                    <a:extLst>
                      <a:ext uri="{FF2B5EF4-FFF2-40B4-BE49-F238E27FC236}">
                        <a16:creationId xmlns:a16="http://schemas.microsoft.com/office/drawing/2014/main" id="{00000000-0008-0000-0100-00001C000000}"/>
                      </a:ext>
                    </a:extLst>
                  </xdr:cNvPr>
                  <xdr:cNvSpPr txBox="1"/>
                </xdr:nvSpPr>
                <xdr:spPr>
                  <a:xfrm>
                    <a:off x="0" y="7895493"/>
                    <a:ext cx="1312984" cy="386862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pl-PL" sz="1400">
                        <a:solidFill>
                          <a:schemeClr val="bg1"/>
                        </a:solidFill>
                        <a:latin typeface="Avenir Next LT Pro" panose="020B0504020202020204" pitchFamily="34" charset="-18"/>
                      </a:rPr>
                      <a:t>Licensing</a:t>
                    </a:r>
                  </a:p>
                </xdr:txBody>
              </xdr:sp>
              <xdr:sp macro="" textlink="">
                <xdr:nvSpPr>
                  <xdr:cNvPr id="29" name="pole tekstowe 28">
                    <a:extLst>
                      <a:ext uri="{FF2B5EF4-FFF2-40B4-BE49-F238E27FC236}">
                        <a16:creationId xmlns:a16="http://schemas.microsoft.com/office/drawing/2014/main" id="{00000000-0008-0000-0100-00001D000000}"/>
                      </a:ext>
                    </a:extLst>
                  </xdr:cNvPr>
                  <xdr:cNvSpPr txBox="1"/>
                </xdr:nvSpPr>
                <xdr:spPr>
                  <a:xfrm>
                    <a:off x="0" y="8440615"/>
                    <a:ext cx="1312984" cy="386862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pl-PL" sz="1400">
                        <a:solidFill>
                          <a:schemeClr val="bg1"/>
                        </a:solidFill>
                        <a:latin typeface="Avenir Next LT Pro" panose="020B0504020202020204" pitchFamily="34" charset="-18"/>
                      </a:rPr>
                      <a:t>Asset sale</a:t>
                    </a:r>
                  </a:p>
                </xdr:txBody>
              </xdr:sp>
            </xdr:grpSp>
            <xdr:sp macro="" textlink="">
              <xdr:nvSpPr>
                <xdr:cNvPr id="31" name="pole tekstowe 30">
                  <a:extLst>
                    <a:ext uri="{FF2B5EF4-FFF2-40B4-BE49-F238E27FC236}">
                      <a16:creationId xmlns:a16="http://schemas.microsoft.com/office/drawing/2014/main" id="{00000000-0008-0000-0100-00001F000000}"/>
                    </a:ext>
                  </a:extLst>
                </xdr:cNvPr>
                <xdr:cNvSpPr txBox="1"/>
              </xdr:nvSpPr>
              <xdr:spPr>
                <a:xfrm>
                  <a:off x="0" y="8944708"/>
                  <a:ext cx="1312984" cy="386862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pl-PL" sz="1400">
                      <a:solidFill>
                        <a:schemeClr val="bg1"/>
                      </a:solidFill>
                      <a:latin typeface="Avenir Next LT Pro" panose="020B0504020202020204" pitchFamily="34" charset="-18"/>
                    </a:rPr>
                    <a:t>Advertising</a:t>
                  </a:r>
                </a:p>
              </xdr:txBody>
            </xdr:sp>
          </xdr:grpSp>
          <xdr:sp macro="" textlink="">
            <xdr:nvSpPr>
              <xdr:cNvPr id="49" name="pole tekstowe 48">
                <a:extLst>
                  <a:ext uri="{FF2B5EF4-FFF2-40B4-BE49-F238E27FC236}">
                    <a16:creationId xmlns:a16="http://schemas.microsoft.com/office/drawing/2014/main" id="{00000000-0008-0000-0100-000031000000}"/>
                  </a:ext>
                </a:extLst>
              </xdr:cNvPr>
              <xdr:cNvSpPr txBox="1"/>
            </xdr:nvSpPr>
            <xdr:spPr>
              <a:xfrm>
                <a:off x="0" y="5917000"/>
                <a:ext cx="368300" cy="5273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r>
                  <a:rPr lang="pl-PL" sz="2400">
                    <a:solidFill>
                      <a:srgbClr val="DD115E"/>
                    </a:solidFill>
                  </a:rPr>
                  <a:t>▪</a:t>
                </a:r>
              </a:p>
            </xdr:txBody>
          </xdr:sp>
          <xdr:sp macro="" textlink="">
            <xdr:nvSpPr>
              <xdr:cNvPr id="50" name="pole tekstowe 49">
                <a:extLst>
                  <a:ext uri="{FF2B5EF4-FFF2-40B4-BE49-F238E27FC236}">
                    <a16:creationId xmlns:a16="http://schemas.microsoft.com/office/drawing/2014/main" id="{00000000-0008-0000-0100-000032000000}"/>
                  </a:ext>
                </a:extLst>
              </xdr:cNvPr>
              <xdr:cNvSpPr txBox="1"/>
            </xdr:nvSpPr>
            <xdr:spPr>
              <a:xfrm>
                <a:off x="0" y="6463839"/>
                <a:ext cx="368300" cy="5273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r>
                  <a:rPr lang="pl-PL" sz="2400">
                    <a:solidFill>
                      <a:srgbClr val="DD115E"/>
                    </a:solidFill>
                  </a:rPr>
                  <a:t>▪</a:t>
                </a:r>
              </a:p>
            </xdr:txBody>
          </xdr:sp>
          <xdr:sp macro="" textlink="">
            <xdr:nvSpPr>
              <xdr:cNvPr id="51" name="pole tekstowe 50">
                <a:extLst>
                  <a:ext uri="{FF2B5EF4-FFF2-40B4-BE49-F238E27FC236}">
                    <a16:creationId xmlns:a16="http://schemas.microsoft.com/office/drawing/2014/main" id="{00000000-0008-0000-0100-000033000000}"/>
                  </a:ext>
                </a:extLst>
              </xdr:cNvPr>
              <xdr:cNvSpPr txBox="1"/>
            </xdr:nvSpPr>
            <xdr:spPr>
              <a:xfrm>
                <a:off x="0" y="7008856"/>
                <a:ext cx="368300" cy="527299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r>
                  <a:rPr lang="pl-PL" sz="2400">
                    <a:solidFill>
                      <a:srgbClr val="DD115E"/>
                    </a:solidFill>
                  </a:rPr>
                  <a:t>▪</a:t>
                </a:r>
              </a:p>
            </xdr:txBody>
          </xdr:sp>
          <xdr:sp macro="" textlink="">
            <xdr:nvSpPr>
              <xdr:cNvPr id="52" name="pole tekstowe 51">
                <a:extLst>
                  <a:ext uri="{FF2B5EF4-FFF2-40B4-BE49-F238E27FC236}">
                    <a16:creationId xmlns:a16="http://schemas.microsoft.com/office/drawing/2014/main" id="{00000000-0008-0000-0100-000034000000}"/>
                  </a:ext>
                </a:extLst>
              </xdr:cNvPr>
              <xdr:cNvSpPr txBox="1"/>
            </xdr:nvSpPr>
            <xdr:spPr>
              <a:xfrm>
                <a:off x="0" y="7557278"/>
                <a:ext cx="368300" cy="5273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r>
                  <a:rPr lang="pl-PL" sz="2400">
                    <a:solidFill>
                      <a:srgbClr val="DD115E"/>
                    </a:solidFill>
                  </a:rPr>
                  <a:t>▪</a:t>
                </a:r>
              </a:p>
            </xdr:txBody>
          </xdr:sp>
          <xdr:sp macro="" textlink="">
            <xdr:nvSpPr>
              <xdr:cNvPr id="54" name="pole tekstowe 53">
                <a:extLst>
                  <a:ext uri="{FF2B5EF4-FFF2-40B4-BE49-F238E27FC236}">
                    <a16:creationId xmlns:a16="http://schemas.microsoft.com/office/drawing/2014/main" id="{00000000-0008-0000-0100-000036000000}"/>
                  </a:ext>
                </a:extLst>
              </xdr:cNvPr>
              <xdr:cNvSpPr txBox="1"/>
            </xdr:nvSpPr>
            <xdr:spPr>
              <a:xfrm>
                <a:off x="0" y="8630874"/>
                <a:ext cx="368300" cy="54172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r>
                  <a:rPr lang="pl-PL" sz="2400">
                    <a:solidFill>
                      <a:srgbClr val="DD115E"/>
                    </a:solidFill>
                  </a:rPr>
                  <a:t>▪</a:t>
                </a:r>
              </a:p>
            </xdr:txBody>
          </xdr:sp>
        </xdr:grpSp>
      </xdr:grpSp>
    </xdr:grpSp>
    <xdr:clientData/>
  </xdr:twoCellAnchor>
  <xdr:twoCellAnchor editAs="absolute">
    <xdr:from>
      <xdr:col>21</xdr:col>
      <xdr:colOff>526073</xdr:colOff>
      <xdr:row>2</xdr:row>
      <xdr:rowOff>170044</xdr:rowOff>
    </xdr:from>
    <xdr:to>
      <xdr:col>24</xdr:col>
      <xdr:colOff>65244</xdr:colOff>
      <xdr:row>11</xdr:row>
      <xdr:rowOff>117750</xdr:rowOff>
    </xdr:to>
    <xdr:grpSp>
      <xdr:nvGrpSpPr>
        <xdr:cNvPr id="1024" name="Grupa 1023">
          <a:extLst>
            <a:ext uri="{FF2B5EF4-FFF2-40B4-BE49-F238E27FC236}">
              <a16:creationId xmlns:a16="http://schemas.microsoft.com/office/drawing/2014/main" id="{00000000-0008-0000-0100-000000040000}"/>
            </a:ext>
          </a:extLst>
        </xdr:cNvPr>
        <xdr:cNvGrpSpPr>
          <a:grpSpLocks noChangeAspect="1"/>
        </xdr:cNvGrpSpPr>
      </xdr:nvGrpSpPr>
      <xdr:grpSpPr>
        <a:xfrm>
          <a:off x="14242073" y="533984"/>
          <a:ext cx="1381619" cy="1585438"/>
          <a:chOff x="12997544" y="743856"/>
          <a:chExt cx="1362528" cy="1578429"/>
        </a:xfrm>
      </xdr:grpSpPr>
      <xdr:sp macro="" textlink="">
        <xdr:nvSpPr>
          <xdr:cNvPr id="58" name="Prostokąt: zaokrąglone rogi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13053786" y="743856"/>
            <a:ext cx="1242785" cy="1505857"/>
          </a:xfrm>
          <a:prstGeom prst="roundRect">
            <a:avLst>
              <a:gd name="adj" fmla="val 8013"/>
            </a:avLst>
          </a:prstGeom>
          <a:solidFill>
            <a:srgbClr val="070E25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PivotTable!A23">
        <xdr:nvSpPr>
          <xdr:cNvPr id="59" name="pole tekstowe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 txBox="1"/>
        </xdr:nvSpPr>
        <xdr:spPr>
          <a:xfrm>
            <a:off x="13017501" y="1696356"/>
            <a:ext cx="1324427" cy="625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l-PL" sz="1600">
                <a:solidFill>
                  <a:schemeClr val="bg1"/>
                </a:solidFill>
              </a:rPr>
              <a:t>Average</a:t>
            </a:r>
            <a:r>
              <a:rPr lang="pl-PL" sz="1200">
                <a:solidFill>
                  <a:schemeClr val="bg1"/>
                </a:solidFill>
              </a:rPr>
              <a:t> </a:t>
            </a:r>
          </a:p>
          <a:p>
            <a:pPr algn="ctr"/>
            <a:r>
              <a:rPr lang="pl-PL" sz="1200">
                <a:solidFill>
                  <a:schemeClr val="bg1"/>
                </a:solidFill>
              </a:rPr>
              <a:t>Monthly Income</a:t>
            </a:r>
          </a:p>
        </xdr:txBody>
      </xdr:sp>
      <xdr:sp macro="" textlink="PivotTable!E37">
        <xdr:nvSpPr>
          <xdr:cNvPr id="61" name="pole tekstowe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 txBox="1"/>
        </xdr:nvSpPr>
        <xdr:spPr>
          <a:xfrm>
            <a:off x="12997544" y="1077685"/>
            <a:ext cx="1362528" cy="6259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2857AED9-E4BE-4049-822C-1146EBDCB10D}" type="TxLink">
              <a:rPr lang="en-US" sz="3200" b="0" i="0" u="none" strike="noStrike">
                <a:solidFill>
                  <a:schemeClr val="bg1"/>
                </a:solidFill>
                <a:latin typeface="Avenir Next LT Pro" panose="020B0504020202020204" pitchFamily="34" charset="-18"/>
                <a:cs typeface="Calibri"/>
              </a:rPr>
              <a:pPr algn="ctr"/>
              <a:t>60074</a:t>
            </a:fld>
            <a:endParaRPr lang="pl-PL" sz="36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">
        <xdr:nvSpPr>
          <xdr:cNvPr id="62" name="pole tekstowe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 txBox="1"/>
        </xdr:nvSpPr>
        <xdr:spPr>
          <a:xfrm>
            <a:off x="13053785" y="743856"/>
            <a:ext cx="408215" cy="4354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 b="0" i="0" u="none" strike="noStrike">
                <a:solidFill>
                  <a:srgbClr val="DD115E"/>
                </a:solidFill>
                <a:latin typeface="Avenir Next LT Pro" panose="020B0504020202020204" pitchFamily="34" charset="-18"/>
                <a:cs typeface="Calibri"/>
              </a:rPr>
              <a:t>∑</a:t>
            </a:r>
          </a:p>
        </xdr:txBody>
      </xdr:sp>
    </xdr:grpSp>
    <xdr:clientData/>
  </xdr:twoCellAnchor>
  <xdr:twoCellAnchor editAs="absolute">
    <xdr:from>
      <xdr:col>21</xdr:col>
      <xdr:colOff>351903</xdr:colOff>
      <xdr:row>12</xdr:row>
      <xdr:rowOff>111881</xdr:rowOff>
    </xdr:from>
    <xdr:to>
      <xdr:col>24</xdr:col>
      <xdr:colOff>193275</xdr:colOff>
      <xdr:row>49</xdr:row>
      <xdr:rowOff>136177</xdr:rowOff>
    </xdr:to>
    <xdr:grpSp>
      <xdr:nvGrpSpPr>
        <xdr:cNvPr id="1098" name="Grupa 1097">
          <a:extLst>
            <a:ext uri="{FF2B5EF4-FFF2-40B4-BE49-F238E27FC236}">
              <a16:creationId xmlns:a16="http://schemas.microsoft.com/office/drawing/2014/main" id="{00000000-0008-0000-0100-00004A040000}"/>
            </a:ext>
          </a:extLst>
        </xdr:cNvPr>
        <xdr:cNvGrpSpPr>
          <a:grpSpLocks noChangeAspect="1"/>
        </xdr:cNvGrpSpPr>
      </xdr:nvGrpSpPr>
      <xdr:grpSpPr>
        <a:xfrm>
          <a:off x="14067903" y="2295523"/>
          <a:ext cx="1683820" cy="7200744"/>
          <a:chOff x="12842727" y="2541814"/>
          <a:chExt cx="1670172" cy="7365395"/>
        </a:xfrm>
      </xdr:grpSpPr>
      <xdr:sp macro="" textlink="">
        <xdr:nvSpPr>
          <xdr:cNvPr id="1031" name="Prostokąt: zaokrąglone rogi 1030">
            <a:extLst>
              <a:ext uri="{FF2B5EF4-FFF2-40B4-BE49-F238E27FC236}">
                <a16:creationId xmlns:a16="http://schemas.microsoft.com/office/drawing/2014/main" id="{00000000-0008-0000-0100-000007040000}"/>
              </a:ext>
            </a:extLst>
          </xdr:cNvPr>
          <xdr:cNvSpPr/>
        </xdr:nvSpPr>
        <xdr:spPr>
          <a:xfrm>
            <a:off x="13065882" y="6190343"/>
            <a:ext cx="1246414" cy="3664253"/>
          </a:xfrm>
          <a:prstGeom prst="roundRect">
            <a:avLst>
              <a:gd name="adj" fmla="val 8013"/>
            </a:avLst>
          </a:prstGeom>
          <a:solidFill>
            <a:srgbClr val="070E25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grpSp>
        <xdr:nvGrpSpPr>
          <xdr:cNvPr id="1097" name="Grupa 1096">
            <a:extLst>
              <a:ext uri="{FF2B5EF4-FFF2-40B4-BE49-F238E27FC236}">
                <a16:creationId xmlns:a16="http://schemas.microsoft.com/office/drawing/2014/main" id="{00000000-0008-0000-0100-000049040000}"/>
              </a:ext>
            </a:extLst>
          </xdr:cNvPr>
          <xdr:cNvGrpSpPr/>
        </xdr:nvGrpSpPr>
        <xdr:grpSpPr>
          <a:xfrm>
            <a:off x="12842727" y="2541814"/>
            <a:ext cx="1670172" cy="7365395"/>
            <a:chOff x="12856031" y="2530928"/>
            <a:chExt cx="1670172" cy="7327900"/>
          </a:xfrm>
        </xdr:grpSpPr>
        <xdr:grpSp>
          <xdr:nvGrpSpPr>
            <xdr:cNvPr id="1096" name="Grupa 1095">
              <a:extLst>
                <a:ext uri="{FF2B5EF4-FFF2-40B4-BE49-F238E27FC236}">
                  <a16:creationId xmlns:a16="http://schemas.microsoft.com/office/drawing/2014/main" id="{00000000-0008-0000-0100-000048040000}"/>
                </a:ext>
              </a:extLst>
            </xdr:cNvPr>
            <xdr:cNvGrpSpPr/>
          </xdr:nvGrpSpPr>
          <xdr:grpSpPr>
            <a:xfrm>
              <a:off x="12856031" y="2530928"/>
              <a:ext cx="1670172" cy="3467101"/>
              <a:chOff x="12856031" y="2530928"/>
              <a:chExt cx="1670172" cy="3467101"/>
            </a:xfrm>
          </xdr:grpSpPr>
          <xdr:sp macro="" textlink="">
            <xdr:nvSpPr>
              <xdr:cNvPr id="1026" name="Prostokąt: zaokrąglone rogi 1025">
                <a:extLst>
                  <a:ext uri="{FF2B5EF4-FFF2-40B4-BE49-F238E27FC236}">
                    <a16:creationId xmlns:a16="http://schemas.microsoft.com/office/drawing/2014/main" id="{00000000-0008-0000-0100-000002040000}"/>
                  </a:ext>
                </a:extLst>
              </xdr:cNvPr>
              <xdr:cNvSpPr/>
            </xdr:nvSpPr>
            <xdr:spPr>
              <a:xfrm>
                <a:off x="13086444" y="2558142"/>
                <a:ext cx="1246414" cy="3394529"/>
              </a:xfrm>
              <a:prstGeom prst="roundRect">
                <a:avLst>
                  <a:gd name="adj" fmla="val 8013"/>
                </a:avLst>
              </a:prstGeom>
              <a:solidFill>
                <a:srgbClr val="070E25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l-PL" sz="1100"/>
              </a:p>
            </xdr:txBody>
          </xdr:sp>
          <xdr:sp macro="" textlink="PivotTable!A23">
            <xdr:nvSpPr>
              <xdr:cNvPr id="1027" name="pole tekstowe 1026">
                <a:extLst>
                  <a:ext uri="{FF2B5EF4-FFF2-40B4-BE49-F238E27FC236}">
                    <a16:creationId xmlns:a16="http://schemas.microsoft.com/office/drawing/2014/main" id="{00000000-0008-0000-0100-000003040000}"/>
                  </a:ext>
                </a:extLst>
              </xdr:cNvPr>
              <xdr:cNvSpPr txBox="1"/>
            </xdr:nvSpPr>
            <xdr:spPr>
              <a:xfrm>
                <a:off x="13077373" y="2530928"/>
                <a:ext cx="1328056" cy="63681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pl-PL" sz="1600">
                    <a:solidFill>
                      <a:schemeClr val="bg1"/>
                    </a:solidFill>
                  </a:rPr>
                  <a:t>Operating</a:t>
                </a:r>
                <a:r>
                  <a:rPr lang="pl-PL" sz="1200">
                    <a:solidFill>
                      <a:schemeClr val="bg1"/>
                    </a:solidFill>
                  </a:rPr>
                  <a:t> </a:t>
                </a:r>
              </a:p>
              <a:p>
                <a:pPr algn="ctr"/>
                <a:r>
                  <a:rPr lang="pl-PL" sz="1600">
                    <a:solidFill>
                      <a:schemeClr val="bg1"/>
                    </a:solidFill>
                  </a:rPr>
                  <a:t>Profits</a:t>
                </a:r>
                <a:endParaRPr lang="pl-PL" sz="1200">
                  <a:solidFill>
                    <a:schemeClr val="bg1"/>
                  </a:solidFill>
                </a:endParaRPr>
              </a:p>
            </xdr:txBody>
          </xdr:sp>
          <xdr:graphicFrame macro="">
            <xdr:nvGraphicFramePr>
              <xdr:cNvPr id="1028" name="Wykres 1027">
                <a:extLst>
                  <a:ext uri="{FF2B5EF4-FFF2-40B4-BE49-F238E27FC236}">
                    <a16:creationId xmlns:a16="http://schemas.microsoft.com/office/drawing/2014/main" id="{00000000-0008-0000-0100-000004040000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3115472" y="3018972"/>
              <a:ext cx="1410731" cy="2536371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7"/>
              </a:graphicData>
            </a:graphic>
          </xdr:graphicFrame>
          <xdr:sp macro="" textlink="PivotTable!A86">
            <xdr:nvSpPr>
              <xdr:cNvPr id="1029" name="pole tekstowe 1028">
                <a:extLst>
                  <a:ext uri="{FF2B5EF4-FFF2-40B4-BE49-F238E27FC236}">
                    <a16:creationId xmlns:a16="http://schemas.microsoft.com/office/drawing/2014/main" id="{00000000-0008-0000-0100-000005040000}"/>
                  </a:ext>
                </a:extLst>
              </xdr:cNvPr>
              <xdr:cNvSpPr txBox="1"/>
            </xdr:nvSpPr>
            <xdr:spPr>
              <a:xfrm>
                <a:off x="12856031" y="5459185"/>
                <a:ext cx="1650998" cy="538844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fld id="{142B0F1A-AF62-41E4-9736-BE653E6F5425}" type="TxLink">
                  <a:rPr lang="en-US" sz="2400" b="0" i="0" u="none" strike="noStrike">
                    <a:solidFill>
                      <a:schemeClr val="bg1"/>
                    </a:solidFill>
                    <a:latin typeface="Avenir Next LT Pro" panose="020B0504020202020204" pitchFamily="34" charset="-18"/>
                    <a:cs typeface="Calibri"/>
                  </a:rPr>
                  <a:pPr algn="ctr"/>
                  <a:t> 144 177 </a:t>
                </a:fld>
                <a:endParaRPr lang="pl-PL" sz="2800" b="0" i="0" u="none" strike="noStrike">
                  <a:solidFill>
                    <a:schemeClr val="bg1"/>
                  </a:solidFill>
                  <a:latin typeface="Avenir Next LT Pro" panose="020B0504020202020204" pitchFamily="34" charset="-18"/>
                  <a:cs typeface="Calibri"/>
                </a:endParaRPr>
              </a:p>
            </xdr:txBody>
          </xdr:sp>
        </xdr:grpSp>
        <xdr:graphicFrame macro="">
          <xdr:nvGraphicFramePr>
            <xdr:cNvPr id="1030" name="Wykres 1029">
              <a:extLs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GraphicFramePr>
              <a:graphicFrameLocks/>
            </xdr:cNvGraphicFramePr>
          </xdr:nvGraphicFramePr>
          <xdr:xfrm>
            <a:off x="13079187" y="7333342"/>
            <a:ext cx="1309914" cy="1286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8"/>
            </a:graphicData>
          </a:graphic>
        </xdr:graphicFrame>
        <xdr:sp macro="" textlink="">
          <xdr:nvSpPr>
            <xdr:cNvPr id="1032" name="pole tekstowe 1031">
              <a:extLs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SpPr txBox="1"/>
          </xdr:nvSpPr>
          <xdr:spPr>
            <a:xfrm>
              <a:off x="13151758" y="6164943"/>
              <a:ext cx="1081313" cy="47352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l-PL" sz="2000" b="1" i="0" u="none" strike="noStrike">
                  <a:solidFill>
                    <a:schemeClr val="bg1"/>
                  </a:solidFill>
                  <a:latin typeface="Avenir Next LT Pro" panose="020B0504020202020204" pitchFamily="34" charset="-18"/>
                  <a:cs typeface="Calibri"/>
                </a:rPr>
                <a:t>B2B</a:t>
              </a:r>
              <a:endParaRPr lang="en-US" sz="2000" b="1" i="0" u="none" strike="noStrike">
                <a:solidFill>
                  <a:schemeClr val="bg1"/>
                </a:solidFill>
                <a:latin typeface="Avenir Next LT Pro" panose="020B0504020202020204" pitchFamily="34" charset="-18"/>
                <a:cs typeface="Calibri"/>
              </a:endParaRPr>
            </a:p>
          </xdr:txBody>
        </xdr:sp>
        <xdr:sp macro="" textlink="PivotTable!G91">
          <xdr:nvSpPr>
            <xdr:cNvPr id="1033" name="pole tekstowe 1032">
              <a:extLs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SpPr txBox="1"/>
          </xdr:nvSpPr>
          <xdr:spPr>
            <a:xfrm>
              <a:off x="13269685" y="6585856"/>
              <a:ext cx="836386" cy="50800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A0A52ECE-5FE7-454F-8371-2684733FFD66}" type="TxLink">
                <a:rPr lang="en-US" sz="14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63,79%</a:t>
              </a:fld>
              <a:endParaRPr lang="pl-PL" sz="1400" b="0" i="0" u="none" strike="noStrike">
                <a:solidFill>
                  <a:schemeClr val="bg1"/>
                </a:solidFill>
                <a:latin typeface="Avenir Next LT Pro" panose="020B0504020202020204" pitchFamily="34" charset="-18"/>
                <a:cs typeface="Calibri"/>
              </a:endParaRPr>
            </a:p>
          </xdr:txBody>
        </xdr:sp>
        <xdr:sp macro="" textlink="PivotTable!F91">
          <xdr:nvSpPr>
            <xdr:cNvPr id="1034" name="pole tekstowe 1033">
              <a:extLs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SpPr txBox="1"/>
          </xdr:nvSpPr>
          <xdr:spPr>
            <a:xfrm>
              <a:off x="13075557" y="7041243"/>
              <a:ext cx="1322614" cy="3283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8D207B08-8B9A-481D-8B3B-F841E7949456}" type="TxLink">
                <a:rPr lang="en-US" sz="14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459822,8625</a:t>
              </a:fld>
              <a:endParaRPr lang="pl-PL" sz="1400" b="0" i="0" u="none" strike="noStrike">
                <a:solidFill>
                  <a:schemeClr val="bg1"/>
                </a:solidFill>
                <a:latin typeface="Avenir Next LT Pro" panose="020B0504020202020204" pitchFamily="34" charset="-18"/>
                <a:cs typeface="Calibri"/>
              </a:endParaRPr>
            </a:p>
          </xdr:txBody>
        </xdr:sp>
        <xdr:sp macro="" textlink="">
          <xdr:nvSpPr>
            <xdr:cNvPr id="1036" name="pole tekstowe 1035">
              <a:extLst>
                <a:ext uri="{FF2B5EF4-FFF2-40B4-BE49-F238E27FC236}">
                  <a16:creationId xmlns:a16="http://schemas.microsoft.com/office/drawing/2014/main" id="{00000000-0008-0000-0100-00000C040000}"/>
                </a:ext>
              </a:extLst>
            </xdr:cNvPr>
            <xdr:cNvSpPr txBox="1"/>
          </xdr:nvSpPr>
          <xdr:spPr>
            <a:xfrm>
              <a:off x="13195300" y="9388927"/>
              <a:ext cx="1083128" cy="469901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pl-PL" sz="2000" b="1" i="0" u="none" strike="noStrike">
                  <a:solidFill>
                    <a:schemeClr val="bg1"/>
                  </a:solidFill>
                  <a:latin typeface="Avenir Next LT Pro" panose="020B0504020202020204" pitchFamily="34" charset="-18"/>
                  <a:cs typeface="Calibri"/>
                </a:rPr>
                <a:t>B2C</a:t>
              </a:r>
              <a:endParaRPr lang="en-US" sz="2000" b="1" i="0" u="none" strike="noStrike">
                <a:solidFill>
                  <a:schemeClr val="bg1"/>
                </a:solidFill>
                <a:latin typeface="Avenir Next LT Pro" panose="020B0504020202020204" pitchFamily="34" charset="-18"/>
                <a:cs typeface="Calibri"/>
              </a:endParaRPr>
            </a:p>
          </xdr:txBody>
        </xdr:sp>
        <xdr:sp macro="" textlink="PivotTable!G92">
          <xdr:nvSpPr>
            <xdr:cNvPr id="1037" name="pole tekstowe 1036">
              <a:extLst>
                <a:ext uri="{FF2B5EF4-FFF2-40B4-BE49-F238E27FC236}">
                  <a16:creationId xmlns:a16="http://schemas.microsoft.com/office/drawing/2014/main" id="{00000000-0008-0000-0100-00000D040000}"/>
                </a:ext>
              </a:extLst>
            </xdr:cNvPr>
            <xdr:cNvSpPr txBox="1"/>
          </xdr:nvSpPr>
          <xdr:spPr>
            <a:xfrm>
              <a:off x="13315043" y="9046937"/>
              <a:ext cx="836386" cy="35287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18B65361-E279-47AE-98F3-F2592A439356}" type="TxLink">
                <a:rPr lang="en-US" sz="14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36,21%</a:t>
              </a:fld>
              <a:endParaRPr lang="pl-PL" sz="1400" b="0" i="0" u="none" strike="noStrike">
                <a:solidFill>
                  <a:schemeClr val="bg1"/>
                </a:solidFill>
                <a:latin typeface="Avenir Next LT Pro" panose="020B0504020202020204" pitchFamily="34" charset="-18"/>
                <a:cs typeface="Calibri"/>
              </a:endParaRPr>
            </a:p>
          </xdr:txBody>
        </xdr:sp>
        <xdr:sp macro="" textlink="PivotTable!F92">
          <xdr:nvSpPr>
            <xdr:cNvPr id="1038" name="pole tekstowe 1037">
              <a:extLst>
                <a:ext uri="{FF2B5EF4-FFF2-40B4-BE49-F238E27FC236}">
                  <a16:creationId xmlns:a16="http://schemas.microsoft.com/office/drawing/2014/main" id="{00000000-0008-0000-0100-00000E040000}"/>
                </a:ext>
              </a:extLst>
            </xdr:cNvPr>
            <xdr:cNvSpPr txBox="1"/>
          </xdr:nvSpPr>
          <xdr:spPr>
            <a:xfrm>
              <a:off x="13097329" y="8637814"/>
              <a:ext cx="1322614" cy="3247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fld id="{43A6F313-7C80-41BF-AC49-DDCCCBDB0C39}" type="TxLink">
                <a:rPr lang="en-US" sz="1400" b="0" i="0" u="none" strike="noStrike">
                  <a:solidFill>
                    <a:schemeClr val="bg1"/>
                  </a:solidFill>
                  <a:latin typeface="Calibri"/>
                  <a:cs typeface="Calibri"/>
                </a:rPr>
                <a:pPr algn="ctr"/>
                <a:t>261060,48</a:t>
              </a:fld>
              <a:endParaRPr lang="pl-PL" sz="1400" b="0" i="0" u="none" strike="noStrike">
                <a:solidFill>
                  <a:schemeClr val="bg1"/>
                </a:solidFill>
                <a:latin typeface="Avenir Next LT Pro" panose="020B0504020202020204" pitchFamily="34" charset="-18"/>
                <a:cs typeface="Calibri"/>
              </a:endParaRPr>
            </a:p>
          </xdr:txBody>
        </xdr:sp>
      </xdr:grpSp>
    </xdr:grpSp>
    <xdr:clientData/>
  </xdr:twoCellAnchor>
  <xdr:twoCellAnchor>
    <xdr:from>
      <xdr:col>10</xdr:col>
      <xdr:colOff>359202</xdr:colOff>
      <xdr:row>15</xdr:row>
      <xdr:rowOff>19800</xdr:rowOff>
    </xdr:from>
    <xdr:to>
      <xdr:col>13</xdr:col>
      <xdr:colOff>24682</xdr:colOff>
      <xdr:row>22</xdr:row>
      <xdr:rowOff>61013</xdr:rowOff>
    </xdr:to>
    <xdr:sp macro="" textlink="">
      <xdr:nvSpPr>
        <xdr:cNvPr id="18" name="Owa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7312452" y="2861425"/>
          <a:ext cx="1499043" cy="1469963"/>
        </a:xfrm>
        <a:prstGeom prst="ellipse">
          <a:avLst/>
        </a:prstGeom>
        <a:gradFill>
          <a:gsLst>
            <a:gs pos="0">
              <a:srgbClr val="DC25FA"/>
            </a:gs>
            <a:gs pos="67000">
              <a:srgbClr val="9947F7"/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l-PL" sz="1100"/>
        </a:p>
      </xdr:txBody>
    </xdr:sp>
    <xdr:clientData/>
  </xdr:twoCellAnchor>
  <xdr:twoCellAnchor>
    <xdr:from>
      <xdr:col>10</xdr:col>
      <xdr:colOff>586967</xdr:colOff>
      <xdr:row>16</xdr:row>
      <xdr:rowOff>72874</xdr:rowOff>
    </xdr:from>
    <xdr:to>
      <xdr:col>12</xdr:col>
      <xdr:colOff>408104</xdr:colOff>
      <xdr:row>21</xdr:row>
      <xdr:rowOff>119062</xdr:rowOff>
    </xdr:to>
    <xdr:sp macro="" textlink="">
      <xdr:nvSpPr>
        <xdr:cNvPr id="22" name="Owal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7540217" y="3097062"/>
          <a:ext cx="1043512" cy="998688"/>
        </a:xfrm>
        <a:prstGeom prst="ellipse">
          <a:avLst/>
        </a:prstGeom>
        <a:solidFill>
          <a:schemeClr val="tx1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l-PL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11</xdr:col>
      <xdr:colOff>125802</xdr:colOff>
      <xdr:row>18</xdr:row>
      <xdr:rowOff>108837</xdr:rowOff>
    </xdr:from>
    <xdr:to>
      <xdr:col>12</xdr:col>
      <xdr:colOff>273169</xdr:colOff>
      <xdr:row>21</xdr:row>
      <xdr:rowOff>52718</xdr:rowOff>
    </xdr:to>
    <xdr:sp macro="" textlink="">
      <xdr:nvSpPr>
        <xdr:cNvPr id="15" name="pole tekstowe 19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7683500" y="3511479"/>
          <a:ext cx="756009" cy="5045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pl-PL" sz="1200" b="0" i="0" u="none" strike="noStrike">
              <a:solidFill>
                <a:schemeClr val="bg1"/>
              </a:solidFill>
              <a:latin typeface="Calibri"/>
              <a:cs typeface="Calibri"/>
            </a:rPr>
            <a:t>Income</a:t>
          </a:r>
          <a:r>
            <a:rPr lang="pl-PL" sz="1200" b="0" i="0" u="none" strike="noStrike" baseline="0">
              <a:solidFill>
                <a:schemeClr val="bg1"/>
              </a:solidFill>
              <a:latin typeface="Calibri"/>
              <a:cs typeface="Calibri"/>
            </a:rPr>
            <a:t> Achieved</a:t>
          </a:r>
          <a:endParaRPr lang="pl-PL" sz="48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113899</xdr:colOff>
      <xdr:row>16</xdr:row>
      <xdr:rowOff>101588</xdr:rowOff>
    </xdr:from>
    <xdr:to>
      <xdr:col>12</xdr:col>
      <xdr:colOff>354641</xdr:colOff>
      <xdr:row>19</xdr:row>
      <xdr:rowOff>33549</xdr:rowOff>
    </xdr:to>
    <xdr:sp macro="" textlink="PivotTable!D21">
      <xdr:nvSpPr>
        <xdr:cNvPr id="14" name="pole tekstowe 19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7671597" y="3116041"/>
          <a:ext cx="849384" cy="5166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fld id="{B87F6A77-EDBE-453A-80F4-389437DA127C}" type="TxLink">
            <a:rPr lang="en-US" sz="2800" b="0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80%</a:t>
          </a:fld>
          <a:endParaRPr lang="pl-PL" sz="28700">
            <a:solidFill>
              <a:schemeClr val="bg1"/>
            </a:solidFill>
          </a:endParaRPr>
        </a:p>
      </xdr:txBody>
    </xdr:sp>
    <xdr:clientData/>
  </xdr:twoCellAnchor>
  <xdr:twoCellAnchor>
    <xdr:from>
      <xdr:col>13</xdr:col>
      <xdr:colOff>222222</xdr:colOff>
      <xdr:row>7</xdr:row>
      <xdr:rowOff>84707</xdr:rowOff>
    </xdr:from>
    <xdr:to>
      <xdr:col>14</xdr:col>
      <xdr:colOff>487326</xdr:colOff>
      <xdr:row>9</xdr:row>
      <xdr:rowOff>44303</xdr:rowOff>
    </xdr:to>
    <xdr:sp macro="" textlink="PivotTable!A62">
      <xdr:nvSpPr>
        <xdr:cNvPr id="1087" name="pole tekstowe 1086">
          <a:extLst>
            <a:ext uri="{FF2B5EF4-FFF2-40B4-BE49-F238E27FC236}">
              <a16:creationId xmlns:a16="http://schemas.microsoft.com/office/drawing/2014/main" id="{00000000-0008-0000-0100-00003F040000}"/>
            </a:ext>
          </a:extLst>
        </xdr:cNvPr>
        <xdr:cNvSpPr txBox="1"/>
      </xdr:nvSpPr>
      <xdr:spPr>
        <a:xfrm>
          <a:off x="9011803" y="1387195"/>
          <a:ext cx="876476" cy="331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D110EF3-511B-4EFD-97DF-3B9DF5D77947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Advertising</a:t>
          </a:fld>
          <a:endParaRPr lang="pl-PL" sz="140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116643</xdr:colOff>
      <xdr:row>10</xdr:row>
      <xdr:rowOff>147218</xdr:rowOff>
    </xdr:from>
    <xdr:to>
      <xdr:col>9</xdr:col>
      <xdr:colOff>381747</xdr:colOff>
      <xdr:row>12</xdr:row>
      <xdr:rowOff>106815</xdr:rowOff>
    </xdr:to>
    <xdr:sp macro="" textlink="PivotTable!A60">
      <xdr:nvSpPr>
        <xdr:cNvPr id="1088" name="pole tekstowe 1087">
          <a:extLst>
            <a:ext uri="{FF2B5EF4-FFF2-40B4-BE49-F238E27FC236}">
              <a16:creationId xmlns:a16="http://schemas.microsoft.com/office/drawing/2014/main" id="{00000000-0008-0000-0100-000040040000}"/>
            </a:ext>
          </a:extLst>
        </xdr:cNvPr>
        <xdr:cNvSpPr txBox="1"/>
      </xdr:nvSpPr>
      <xdr:spPr>
        <a:xfrm>
          <a:off x="5848208" y="1969392"/>
          <a:ext cx="872496" cy="3240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E561C57-C380-4D39-A5D2-FDEDECC8C392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Licensing</a:t>
          </a:fld>
          <a:endParaRPr lang="pl-PL" sz="1400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318132</xdr:colOff>
      <xdr:row>26</xdr:row>
      <xdr:rowOff>35441</xdr:rowOff>
    </xdr:from>
    <xdr:to>
      <xdr:col>7</xdr:col>
      <xdr:colOff>512352</xdr:colOff>
      <xdr:row>27</xdr:row>
      <xdr:rowOff>181107</xdr:rowOff>
    </xdr:to>
    <xdr:sp macro="" textlink="PivotTable!A57">
      <xdr:nvSpPr>
        <xdr:cNvPr id="1089" name="pole tekstowe 1088">
          <a:extLst>
            <a:ext uri="{FF2B5EF4-FFF2-40B4-BE49-F238E27FC236}">
              <a16:creationId xmlns:a16="http://schemas.microsoft.com/office/drawing/2014/main" id="{00000000-0008-0000-0100-000041040000}"/>
            </a:ext>
          </a:extLst>
        </xdr:cNvPr>
        <xdr:cNvSpPr txBox="1"/>
      </xdr:nvSpPr>
      <xdr:spPr>
        <a:xfrm>
          <a:off x="4704062" y="5156790"/>
          <a:ext cx="876476" cy="331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16C1B3D-13FD-43FD-8538-67A45FE29549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Usage fees</a:t>
          </a:fld>
          <a:endParaRPr lang="pl-PL" sz="1400">
            <a:solidFill>
              <a:schemeClr val="bg1"/>
            </a:solidFill>
          </a:endParaRPr>
        </a:p>
      </xdr:txBody>
    </xdr:sp>
    <xdr:clientData/>
  </xdr:twoCellAnchor>
  <xdr:twoCellAnchor>
    <xdr:from>
      <xdr:col>11</xdr:col>
      <xdr:colOff>483142</xdr:colOff>
      <xdr:row>32</xdr:row>
      <xdr:rowOff>116216</xdr:rowOff>
    </xdr:from>
    <xdr:to>
      <xdr:col>13</xdr:col>
      <xdr:colOff>111848</xdr:colOff>
      <xdr:row>34</xdr:row>
      <xdr:rowOff>13743</xdr:rowOff>
    </xdr:to>
    <xdr:sp macro="" textlink="PivotTable!A59">
      <xdr:nvSpPr>
        <xdr:cNvPr id="1090" name="pole tekstowe 1089">
          <a:extLst>
            <a:ext uri="{FF2B5EF4-FFF2-40B4-BE49-F238E27FC236}">
              <a16:creationId xmlns:a16="http://schemas.microsoft.com/office/drawing/2014/main" id="{00000000-0008-0000-0100-000042040000}"/>
            </a:ext>
          </a:extLst>
        </xdr:cNvPr>
        <xdr:cNvSpPr txBox="1"/>
      </xdr:nvSpPr>
      <xdr:spPr>
        <a:xfrm>
          <a:off x="8036881" y="6245346"/>
          <a:ext cx="843489" cy="26196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62A5E34-7F32-422D-9E47-B9A740D35288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Renting</a:t>
          </a:fld>
          <a:endParaRPr lang="pl-PL" sz="105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517117</xdr:colOff>
      <xdr:row>29</xdr:row>
      <xdr:rowOff>111719</xdr:rowOff>
    </xdr:from>
    <xdr:to>
      <xdr:col>18</xdr:col>
      <xdr:colOff>242443</xdr:colOff>
      <xdr:row>31</xdr:row>
      <xdr:rowOff>71315</xdr:rowOff>
    </xdr:to>
    <xdr:sp macro="" textlink="PivotTable!A58">
      <xdr:nvSpPr>
        <xdr:cNvPr id="1091" name="pole tekstowe 1090">
          <a:extLst>
            <a:ext uri="{FF2B5EF4-FFF2-40B4-BE49-F238E27FC236}">
              <a16:creationId xmlns:a16="http://schemas.microsoft.com/office/drawing/2014/main" id="{00000000-0008-0000-0100-000043040000}"/>
            </a:ext>
          </a:extLst>
        </xdr:cNvPr>
        <xdr:cNvSpPr txBox="1"/>
      </xdr:nvSpPr>
      <xdr:spPr>
        <a:xfrm>
          <a:off x="11107813" y="5694197"/>
          <a:ext cx="940108" cy="324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97EF421-5FC7-454A-80BC-922D17B26E6E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Subscription</a:t>
          </a:fld>
          <a:endParaRPr lang="pl-PL" sz="14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97465</xdr:colOff>
      <xdr:row>16</xdr:row>
      <xdr:rowOff>124047</xdr:rowOff>
    </xdr:from>
    <xdr:to>
      <xdr:col>16</xdr:col>
      <xdr:colOff>362569</xdr:colOff>
      <xdr:row>18</xdr:row>
      <xdr:rowOff>65922</xdr:rowOff>
    </xdr:to>
    <xdr:sp macro="" textlink="PivotTable!A61">
      <xdr:nvSpPr>
        <xdr:cNvPr id="1092" name="pole tekstowe 1091">
          <a:extLst>
            <a:ext uri="{FF2B5EF4-FFF2-40B4-BE49-F238E27FC236}">
              <a16:creationId xmlns:a16="http://schemas.microsoft.com/office/drawing/2014/main" id="{00000000-0008-0000-0100-000044040000}"/>
            </a:ext>
          </a:extLst>
        </xdr:cNvPr>
        <xdr:cNvSpPr txBox="1"/>
      </xdr:nvSpPr>
      <xdr:spPr>
        <a:xfrm>
          <a:off x="10109791" y="3198628"/>
          <a:ext cx="876476" cy="33173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F6BAAB6-C204-47EB-9742-E1E2EC3A6BE1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Asset sale</a:t>
          </a:fld>
          <a:endParaRPr lang="pl-PL" sz="11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6</xdr:col>
      <xdr:colOff>219037</xdr:colOff>
      <xdr:row>19</xdr:row>
      <xdr:rowOff>54864</xdr:rowOff>
    </xdr:from>
    <xdr:to>
      <xdr:col>7</xdr:col>
      <xdr:colOff>39610</xdr:colOff>
      <xdr:row>21</xdr:row>
      <xdr:rowOff>183765</xdr:rowOff>
    </xdr:to>
    <xdr:sp macro="" textlink="">
      <xdr:nvSpPr>
        <xdr:cNvPr id="17" name="Okrąg: pusty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4620349" y="3669792"/>
          <a:ext cx="497229" cy="494661"/>
        </a:xfrm>
        <a:prstGeom prst="donut">
          <a:avLst>
            <a:gd name="adj" fmla="val 12500"/>
          </a:avLst>
        </a:prstGeom>
        <a:solidFill>
          <a:srgbClr val="CEE1F2"/>
        </a:solidFill>
        <a:ln>
          <a:solidFill>
            <a:schemeClr val="accent1">
              <a:shade val="15000"/>
              <a:alpha val="51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9</xdr:col>
      <xdr:colOff>291267</xdr:colOff>
      <xdr:row>28</xdr:row>
      <xdr:rowOff>129919</xdr:rowOff>
    </xdr:from>
    <xdr:to>
      <xdr:col>10</xdr:col>
      <xdr:colOff>206828</xdr:colOff>
      <xdr:row>31</xdr:row>
      <xdr:rowOff>103414</xdr:rowOff>
    </xdr:to>
    <xdr:cxnSp macro="">
      <xdr:nvCxnSpPr>
        <xdr:cNvPr id="19" name="Łącznik prosty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CxnSpPr>
          <a:stCxn id="60" idx="5"/>
        </xdr:cNvCxnSpPr>
      </xdr:nvCxnSpPr>
      <xdr:spPr>
        <a:xfrm>
          <a:off x="6632196" y="5599990"/>
          <a:ext cx="525161" cy="528667"/>
        </a:xfrm>
        <a:prstGeom prst="line">
          <a:avLst/>
        </a:prstGeom>
        <a:ln w="15875">
          <a:gradFill>
            <a:gsLst>
              <a:gs pos="25000">
                <a:srgbClr val="100D83"/>
              </a:gs>
              <a:gs pos="100000">
                <a:srgbClr val="CEE1F2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479783</xdr:colOff>
      <xdr:row>26</xdr:row>
      <xdr:rowOff>79330</xdr:rowOff>
    </xdr:from>
    <xdr:to>
      <xdr:col>9</xdr:col>
      <xdr:colOff>363514</xdr:colOff>
      <xdr:row>29</xdr:row>
      <xdr:rowOff>17042</xdr:rowOff>
    </xdr:to>
    <xdr:sp macro="" textlink="">
      <xdr:nvSpPr>
        <xdr:cNvPr id="60" name="Owal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/>
      </xdr:nvSpPr>
      <xdr:spPr>
        <a:xfrm>
          <a:off x="6211112" y="5179287"/>
          <a:ext cx="493331" cy="492884"/>
        </a:xfrm>
        <a:prstGeom prst="ellipse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9</xdr:col>
      <xdr:colOff>41258</xdr:colOff>
      <xdr:row>33</xdr:row>
      <xdr:rowOff>43543</xdr:rowOff>
    </xdr:from>
    <xdr:to>
      <xdr:col>10</xdr:col>
      <xdr:colOff>54428</xdr:colOff>
      <xdr:row>33</xdr:row>
      <xdr:rowOff>115933</xdr:rowOff>
    </xdr:to>
    <xdr:cxnSp macro="">
      <xdr:nvCxnSpPr>
        <xdr:cNvPr id="1040" name="Łącznik prosty 1039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CxnSpPr>
          <a:stCxn id="1041" idx="6"/>
        </xdr:cNvCxnSpPr>
      </xdr:nvCxnSpPr>
      <xdr:spPr>
        <a:xfrm flipV="1">
          <a:off x="6376317" y="6418445"/>
          <a:ext cx="620778" cy="72390"/>
        </a:xfrm>
        <a:prstGeom prst="line">
          <a:avLst/>
        </a:prstGeom>
        <a:ln w="15875">
          <a:gradFill>
            <a:gsLst>
              <a:gs pos="25000">
                <a:srgbClr val="100D83"/>
              </a:gs>
              <a:gs pos="100000">
                <a:srgbClr val="CEE1F2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156876</xdr:colOff>
      <xdr:row>32</xdr:row>
      <xdr:rowOff>51361</xdr:rowOff>
    </xdr:from>
    <xdr:to>
      <xdr:col>9</xdr:col>
      <xdr:colOff>41258</xdr:colOff>
      <xdr:row>34</xdr:row>
      <xdr:rowOff>180506</xdr:rowOff>
    </xdr:to>
    <xdr:sp macro="" textlink="">
      <xdr:nvSpPr>
        <xdr:cNvPr id="1041" name="Owal 1040">
          <a:extLst>
            <a:ext uri="{FF2B5EF4-FFF2-40B4-BE49-F238E27FC236}">
              <a16:creationId xmlns:a16="http://schemas.microsoft.com/office/drawing/2014/main" id="{00000000-0008-0000-0100-000011040000}"/>
            </a:ext>
          </a:extLst>
        </xdr:cNvPr>
        <xdr:cNvSpPr/>
      </xdr:nvSpPr>
      <xdr:spPr>
        <a:xfrm>
          <a:off x="5884327" y="6241988"/>
          <a:ext cx="491990" cy="497694"/>
        </a:xfrm>
        <a:prstGeom prst="ellipse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5</xdr:col>
      <xdr:colOff>240674</xdr:colOff>
      <xdr:row>18</xdr:row>
      <xdr:rowOff>148361</xdr:rowOff>
    </xdr:from>
    <xdr:to>
      <xdr:col>6</xdr:col>
      <xdr:colOff>219037</xdr:colOff>
      <xdr:row>20</xdr:row>
      <xdr:rowOff>119315</xdr:rowOff>
    </xdr:to>
    <xdr:cxnSp macro="">
      <xdr:nvCxnSpPr>
        <xdr:cNvPr id="1047" name="Łącznik prosty 1046">
          <a:extLst>
            <a:ext uri="{FF2B5EF4-FFF2-40B4-BE49-F238E27FC236}">
              <a16:creationId xmlns:a16="http://schemas.microsoft.com/office/drawing/2014/main" id="{00000000-0008-0000-0100-000017040000}"/>
            </a:ext>
          </a:extLst>
        </xdr:cNvPr>
        <xdr:cNvCxnSpPr>
          <a:stCxn id="1049" idx="5"/>
          <a:endCxn id="17" idx="2"/>
        </xdr:cNvCxnSpPr>
      </xdr:nvCxnSpPr>
      <xdr:spPr>
        <a:xfrm>
          <a:off x="3974474" y="3567201"/>
          <a:ext cx="643843" cy="351954"/>
        </a:xfrm>
        <a:prstGeom prst="line">
          <a:avLst/>
        </a:prstGeom>
        <a:ln w="15875">
          <a:gradFill>
            <a:gsLst>
              <a:gs pos="25000">
                <a:srgbClr val="100D83"/>
              </a:gs>
              <a:gs pos="100000">
                <a:srgbClr val="CEE1F2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514994</xdr:colOff>
      <xdr:row>16</xdr:row>
      <xdr:rowOff>118951</xdr:rowOff>
    </xdr:from>
    <xdr:to>
      <xdr:col>5</xdr:col>
      <xdr:colOff>313016</xdr:colOff>
      <xdr:row>19</xdr:row>
      <xdr:rowOff>22399</xdr:rowOff>
    </xdr:to>
    <xdr:sp macro="" textlink="">
      <xdr:nvSpPr>
        <xdr:cNvPr id="1049" name="Owal 1048">
          <a:extLst>
            <a:ext uri="{FF2B5EF4-FFF2-40B4-BE49-F238E27FC236}">
              <a16:creationId xmlns:a16="http://schemas.microsoft.com/office/drawing/2014/main" id="{00000000-0008-0000-0100-000019040000}"/>
            </a:ext>
          </a:extLst>
        </xdr:cNvPr>
        <xdr:cNvSpPr/>
      </xdr:nvSpPr>
      <xdr:spPr>
        <a:xfrm>
          <a:off x="3552834" y="3146631"/>
          <a:ext cx="493982" cy="492728"/>
        </a:xfrm>
        <a:prstGeom prst="ellipse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10</xdr:col>
      <xdr:colOff>117327</xdr:colOff>
      <xdr:row>33</xdr:row>
      <xdr:rowOff>159373</xdr:rowOff>
    </xdr:from>
    <xdr:to>
      <xdr:col>10</xdr:col>
      <xdr:colOff>239058</xdr:colOff>
      <xdr:row>36</xdr:row>
      <xdr:rowOff>110920</xdr:rowOff>
    </xdr:to>
    <xdr:cxnSp macro="">
      <xdr:nvCxnSpPr>
        <xdr:cNvPr id="1050" name="Łącznik prosty 1049">
          <a:extLst>
            <a:ext uri="{FF2B5EF4-FFF2-40B4-BE49-F238E27FC236}">
              <a16:creationId xmlns:a16="http://schemas.microsoft.com/office/drawing/2014/main" id="{00000000-0008-0000-0100-00001A040000}"/>
            </a:ext>
          </a:extLst>
        </xdr:cNvPr>
        <xdr:cNvCxnSpPr>
          <a:stCxn id="1052" idx="7"/>
        </xdr:cNvCxnSpPr>
      </xdr:nvCxnSpPr>
      <xdr:spPr>
        <a:xfrm flipV="1">
          <a:off x="7059994" y="6534275"/>
          <a:ext cx="121731" cy="504370"/>
        </a:xfrm>
        <a:prstGeom prst="line">
          <a:avLst/>
        </a:prstGeom>
        <a:ln w="15875">
          <a:gradFill>
            <a:gsLst>
              <a:gs pos="25000">
                <a:srgbClr val="100D83"/>
              </a:gs>
              <a:gs pos="100000">
                <a:srgbClr val="CEE1F2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304995</xdr:colOff>
      <xdr:row>36</xdr:row>
      <xdr:rowOff>38632</xdr:rowOff>
    </xdr:from>
    <xdr:to>
      <xdr:col>10</xdr:col>
      <xdr:colOff>189377</xdr:colOff>
      <xdr:row>38</xdr:row>
      <xdr:rowOff>163696</xdr:rowOff>
    </xdr:to>
    <xdr:sp macro="" textlink="">
      <xdr:nvSpPr>
        <xdr:cNvPr id="1052" name="Owal 1051">
          <a:extLst>
            <a:ext uri="{FF2B5EF4-FFF2-40B4-BE49-F238E27FC236}">
              <a16:creationId xmlns:a16="http://schemas.microsoft.com/office/drawing/2014/main" id="{00000000-0008-0000-0100-00001C040000}"/>
            </a:ext>
          </a:extLst>
        </xdr:cNvPr>
        <xdr:cNvSpPr/>
      </xdr:nvSpPr>
      <xdr:spPr>
        <a:xfrm>
          <a:off x="6640054" y="6966357"/>
          <a:ext cx="491990" cy="493614"/>
        </a:xfrm>
        <a:prstGeom prst="ellipse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7</xdr:col>
      <xdr:colOff>339132</xdr:colOff>
      <xdr:row>4</xdr:row>
      <xdr:rowOff>173946</xdr:rowOff>
    </xdr:from>
    <xdr:to>
      <xdr:col>8</xdr:col>
      <xdr:colOff>560842</xdr:colOff>
      <xdr:row>6</xdr:row>
      <xdr:rowOff>4186</xdr:rowOff>
    </xdr:to>
    <xdr:cxnSp macro="">
      <xdr:nvCxnSpPr>
        <xdr:cNvPr id="1059" name="Łącznik prosty 1058">
          <a:extLst>
            <a:ext uri="{FF2B5EF4-FFF2-40B4-BE49-F238E27FC236}">
              <a16:creationId xmlns:a16="http://schemas.microsoft.com/office/drawing/2014/main" id="{00000000-0008-0000-0100-000023040000}"/>
            </a:ext>
          </a:extLst>
        </xdr:cNvPr>
        <xdr:cNvCxnSpPr>
          <a:stCxn id="1060" idx="3"/>
        </xdr:cNvCxnSpPr>
      </xdr:nvCxnSpPr>
      <xdr:spPr>
        <a:xfrm flipH="1">
          <a:off x="5400989" y="910825"/>
          <a:ext cx="883227" cy="198680"/>
        </a:xfrm>
        <a:prstGeom prst="line">
          <a:avLst/>
        </a:prstGeom>
        <a:ln w="15875">
          <a:gradFill>
            <a:gsLst>
              <a:gs pos="25000">
                <a:srgbClr val="100D83"/>
              </a:gs>
              <a:gs pos="100000">
                <a:srgbClr val="CEE1F2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488921</xdr:colOff>
      <xdr:row>2</xdr:row>
      <xdr:rowOff>117608</xdr:rowOff>
    </xdr:from>
    <xdr:to>
      <xdr:col>9</xdr:col>
      <xdr:colOff>368754</xdr:colOff>
      <xdr:row>5</xdr:row>
      <xdr:rowOff>62606</xdr:rowOff>
    </xdr:to>
    <xdr:sp macro="" textlink="">
      <xdr:nvSpPr>
        <xdr:cNvPr id="1060" name="Owal 1059">
          <a:extLst>
            <a:ext uri="{FF2B5EF4-FFF2-40B4-BE49-F238E27FC236}">
              <a16:creationId xmlns:a16="http://schemas.microsoft.com/office/drawing/2014/main" id="{00000000-0008-0000-0100-000024040000}"/>
            </a:ext>
          </a:extLst>
        </xdr:cNvPr>
        <xdr:cNvSpPr/>
      </xdr:nvSpPr>
      <xdr:spPr>
        <a:xfrm>
          <a:off x="6212295" y="486048"/>
          <a:ext cx="491107" cy="497657"/>
        </a:xfrm>
        <a:prstGeom prst="ellipse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6</xdr:col>
      <xdr:colOff>391160</xdr:colOff>
      <xdr:row>16</xdr:row>
      <xdr:rowOff>157480</xdr:rowOff>
    </xdr:from>
    <xdr:to>
      <xdr:col>6</xdr:col>
      <xdr:colOff>469684</xdr:colOff>
      <xdr:row>19</xdr:row>
      <xdr:rowOff>54864</xdr:rowOff>
    </xdr:to>
    <xdr:cxnSp macro="">
      <xdr:nvCxnSpPr>
        <xdr:cNvPr id="1062" name="Łącznik prosty 1061">
          <a:extLst>
            <a:ext uri="{FF2B5EF4-FFF2-40B4-BE49-F238E27FC236}">
              <a16:creationId xmlns:a16="http://schemas.microsoft.com/office/drawing/2014/main" id="{00000000-0008-0000-0100-000026040000}"/>
            </a:ext>
          </a:extLst>
        </xdr:cNvPr>
        <xdr:cNvCxnSpPr>
          <a:endCxn id="17" idx="0"/>
        </xdr:cNvCxnSpPr>
      </xdr:nvCxnSpPr>
      <xdr:spPr>
        <a:xfrm>
          <a:off x="4790440" y="3185160"/>
          <a:ext cx="78524" cy="486664"/>
        </a:xfrm>
        <a:prstGeom prst="line">
          <a:avLst/>
        </a:prstGeom>
        <a:ln w="15875">
          <a:gradFill>
            <a:gsLst>
              <a:gs pos="25000">
                <a:srgbClr val="100D83"/>
              </a:gs>
              <a:gs pos="100000">
                <a:srgbClr val="CEE1F2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154314</xdr:colOff>
      <xdr:row>14</xdr:row>
      <xdr:rowOff>20320</xdr:rowOff>
    </xdr:from>
    <xdr:to>
      <xdr:col>6</xdr:col>
      <xdr:colOff>648296</xdr:colOff>
      <xdr:row>16</xdr:row>
      <xdr:rowOff>147288</xdr:rowOff>
    </xdr:to>
    <xdr:sp macro="" textlink="">
      <xdr:nvSpPr>
        <xdr:cNvPr id="1063" name="Owal 1062">
          <a:extLst>
            <a:ext uri="{FF2B5EF4-FFF2-40B4-BE49-F238E27FC236}">
              <a16:creationId xmlns:a16="http://schemas.microsoft.com/office/drawing/2014/main" id="{00000000-0008-0000-0100-000027040000}"/>
            </a:ext>
          </a:extLst>
        </xdr:cNvPr>
        <xdr:cNvSpPr/>
      </xdr:nvSpPr>
      <xdr:spPr>
        <a:xfrm>
          <a:off x="4553594" y="2682240"/>
          <a:ext cx="493982" cy="492728"/>
        </a:xfrm>
        <a:prstGeom prst="ellipse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6</xdr:col>
      <xdr:colOff>130752</xdr:colOff>
      <xdr:row>4</xdr:row>
      <xdr:rowOff>121507</xdr:rowOff>
    </xdr:from>
    <xdr:to>
      <xdr:col>6</xdr:col>
      <xdr:colOff>592275</xdr:colOff>
      <xdr:row>5</xdr:row>
      <xdr:rowOff>76992</xdr:rowOff>
    </xdr:to>
    <xdr:cxnSp macro="">
      <xdr:nvCxnSpPr>
        <xdr:cNvPr id="1071" name="Łącznik prosty 1070">
          <a:extLst>
            <a:ext uri="{FF2B5EF4-FFF2-40B4-BE49-F238E27FC236}">
              <a16:creationId xmlns:a16="http://schemas.microsoft.com/office/drawing/2014/main" id="{00000000-0008-0000-0100-00002F040000}"/>
            </a:ext>
          </a:extLst>
        </xdr:cNvPr>
        <xdr:cNvCxnSpPr>
          <a:stCxn id="1072" idx="5"/>
        </xdr:cNvCxnSpPr>
      </xdr:nvCxnSpPr>
      <xdr:spPr>
        <a:xfrm>
          <a:off x="4514345" y="858386"/>
          <a:ext cx="461523" cy="139705"/>
        </a:xfrm>
        <a:prstGeom prst="line">
          <a:avLst/>
        </a:prstGeom>
        <a:ln w="15875">
          <a:gradFill>
            <a:gsLst>
              <a:gs pos="25000">
                <a:srgbClr val="100D83"/>
              </a:gs>
              <a:gs pos="100000">
                <a:srgbClr val="CEE1F2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368859</xdr:colOff>
      <xdr:row>2</xdr:row>
      <xdr:rowOff>66989</xdr:rowOff>
    </xdr:from>
    <xdr:to>
      <xdr:col>6</xdr:col>
      <xdr:colOff>202999</xdr:colOff>
      <xdr:row>5</xdr:row>
      <xdr:rowOff>11077</xdr:rowOff>
    </xdr:to>
    <xdr:sp macro="" textlink="">
      <xdr:nvSpPr>
        <xdr:cNvPr id="1072" name="Owal 1071">
          <a:extLst>
            <a:ext uri="{FF2B5EF4-FFF2-40B4-BE49-F238E27FC236}">
              <a16:creationId xmlns:a16="http://schemas.microsoft.com/office/drawing/2014/main" id="{00000000-0008-0000-0100-000030040000}"/>
            </a:ext>
          </a:extLst>
        </xdr:cNvPr>
        <xdr:cNvSpPr/>
      </xdr:nvSpPr>
      <xdr:spPr>
        <a:xfrm>
          <a:off x="4090936" y="435429"/>
          <a:ext cx="495656" cy="496747"/>
        </a:xfrm>
        <a:prstGeom prst="ellipse">
          <a:avLst/>
        </a:prstGeom>
        <a:solidFill>
          <a:schemeClr val="tx2">
            <a:lumMod val="75000"/>
          </a:schemeClr>
        </a:solidFill>
        <a:ln>
          <a:solidFill>
            <a:schemeClr val="tx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pl-PL"/>
        </a:p>
      </xdr:txBody>
    </xdr:sp>
    <xdr:clientData/>
  </xdr:twoCellAnchor>
  <xdr:twoCellAnchor>
    <xdr:from>
      <xdr:col>17</xdr:col>
      <xdr:colOff>147469</xdr:colOff>
      <xdr:row>16</xdr:row>
      <xdr:rowOff>8539</xdr:rowOff>
    </xdr:from>
    <xdr:to>
      <xdr:col>18</xdr:col>
      <xdr:colOff>86323</xdr:colOff>
      <xdr:row>17</xdr:row>
      <xdr:rowOff>118984</xdr:rowOff>
    </xdr:to>
    <xdr:sp macro="" textlink="PivotTable!G123">
      <xdr:nvSpPr>
        <xdr:cNvPr id="1086" name="pole tekstowe 1085">
          <a:extLst>
            <a:ext uri="{FF2B5EF4-FFF2-40B4-BE49-F238E27FC236}">
              <a16:creationId xmlns:a16="http://schemas.microsoft.com/office/drawing/2014/main" id="{00000000-0008-0000-0100-00003E040000}"/>
            </a:ext>
          </a:extLst>
        </xdr:cNvPr>
        <xdr:cNvSpPr txBox="1"/>
      </xdr:nvSpPr>
      <xdr:spPr>
        <a:xfrm>
          <a:off x="11349927" y="3067122"/>
          <a:ext cx="547396" cy="295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2D58C01-8CB1-4A80-A27F-BD85DBC5C801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11%</a:t>
          </a:fld>
          <a:endParaRPr lang="pl-PL" sz="1400">
            <a:solidFill>
              <a:schemeClr val="bg1"/>
            </a:solidFill>
          </a:endParaRPr>
        </a:p>
      </xdr:txBody>
    </xdr:sp>
    <xdr:clientData/>
  </xdr:twoCellAnchor>
  <xdr:twoCellAnchor>
    <xdr:from>
      <xdr:col>16</xdr:col>
      <xdr:colOff>174592</xdr:colOff>
      <xdr:row>5</xdr:row>
      <xdr:rowOff>134112</xdr:rowOff>
    </xdr:from>
    <xdr:to>
      <xdr:col>17</xdr:col>
      <xdr:colOff>108066</xdr:colOff>
      <xdr:row>7</xdr:row>
      <xdr:rowOff>59604</xdr:rowOff>
    </xdr:to>
    <xdr:sp macro="" textlink="PivotTable!G125">
      <xdr:nvSpPr>
        <xdr:cNvPr id="1099" name="pole tekstowe 1098">
          <a:extLst>
            <a:ext uri="{FF2B5EF4-FFF2-40B4-BE49-F238E27FC236}">
              <a16:creationId xmlns:a16="http://schemas.microsoft.com/office/drawing/2014/main" id="{00000000-0008-0000-0100-00004B040000}"/>
            </a:ext>
          </a:extLst>
        </xdr:cNvPr>
        <xdr:cNvSpPr txBox="1"/>
      </xdr:nvSpPr>
      <xdr:spPr>
        <a:xfrm>
          <a:off x="10793824" y="1048512"/>
          <a:ext cx="543074" cy="2912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226BBA1-3F15-4A6E-A57A-C2A14322091D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16%</a:t>
          </a:fld>
          <a:endParaRPr lang="en-US" sz="11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18</xdr:col>
      <xdr:colOff>558640</xdr:colOff>
      <xdr:row>23</xdr:row>
      <xdr:rowOff>91440</xdr:rowOff>
    </xdr:from>
    <xdr:to>
      <xdr:col>19</xdr:col>
      <xdr:colOff>492114</xdr:colOff>
      <xdr:row>25</xdr:row>
      <xdr:rowOff>16932</xdr:rowOff>
    </xdr:to>
    <xdr:sp macro="" textlink="PivotTable!G113">
      <xdr:nvSpPr>
        <xdr:cNvPr id="1101" name="pole tekstowe 1100">
          <a:extLst>
            <a:ext uri="{FF2B5EF4-FFF2-40B4-BE49-F238E27FC236}">
              <a16:creationId xmlns:a16="http://schemas.microsoft.com/office/drawing/2014/main" id="{00000000-0008-0000-0100-00004D040000}"/>
            </a:ext>
          </a:extLst>
        </xdr:cNvPr>
        <xdr:cNvSpPr txBox="1"/>
      </xdr:nvSpPr>
      <xdr:spPr>
        <a:xfrm>
          <a:off x="12397072" y="4602480"/>
          <a:ext cx="543074" cy="2912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6DBD3ED-8DFF-46B0-9AF0-457487CF394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18%</a:t>
          </a:fld>
          <a:endParaRPr lang="en-US" sz="1100" b="0" i="0" u="none" strike="noStrike">
            <a:solidFill>
              <a:schemeClr val="bg1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9</xdr:col>
      <xdr:colOff>387190</xdr:colOff>
      <xdr:row>36</xdr:row>
      <xdr:rowOff>154263</xdr:rowOff>
    </xdr:from>
    <xdr:to>
      <xdr:col>10</xdr:col>
      <xdr:colOff>320663</xdr:colOff>
      <xdr:row>38</xdr:row>
      <xdr:rowOff>77426</xdr:rowOff>
    </xdr:to>
    <xdr:sp macro="" textlink="PivotTable!G119">
      <xdr:nvSpPr>
        <xdr:cNvPr id="1102" name="pole tekstowe 1101">
          <a:extLst>
            <a:ext uri="{FF2B5EF4-FFF2-40B4-BE49-F238E27FC236}">
              <a16:creationId xmlns:a16="http://schemas.microsoft.com/office/drawing/2014/main" id="{00000000-0008-0000-0100-00004E040000}"/>
            </a:ext>
          </a:extLst>
        </xdr:cNvPr>
        <xdr:cNvSpPr txBox="1"/>
      </xdr:nvSpPr>
      <xdr:spPr>
        <a:xfrm>
          <a:off x="6721315" y="7102221"/>
          <a:ext cx="542015" cy="293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DF3D313-177E-4846-A583-BC84CA2B1300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0%</a:t>
          </a:fld>
          <a:endParaRPr lang="en-US" sz="1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6</xdr:col>
      <xdr:colOff>601312</xdr:colOff>
      <xdr:row>4</xdr:row>
      <xdr:rowOff>158496</xdr:rowOff>
    </xdr:from>
    <xdr:to>
      <xdr:col>7</xdr:col>
      <xdr:colOff>467730</xdr:colOff>
      <xdr:row>6</xdr:row>
      <xdr:rowOff>83988</xdr:rowOff>
    </xdr:to>
    <xdr:sp macro="" textlink="PivotTable!G120">
      <xdr:nvSpPr>
        <xdr:cNvPr id="1103" name="pole tekstowe 1102">
          <a:extLst>
            <a:ext uri="{FF2B5EF4-FFF2-40B4-BE49-F238E27FC236}">
              <a16:creationId xmlns:a16="http://schemas.microsoft.com/office/drawing/2014/main" id="{00000000-0008-0000-0100-00004F040000}"/>
            </a:ext>
          </a:extLst>
        </xdr:cNvPr>
        <xdr:cNvSpPr txBox="1"/>
      </xdr:nvSpPr>
      <xdr:spPr>
        <a:xfrm>
          <a:off x="5002624" y="890016"/>
          <a:ext cx="543074" cy="2912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2FCAD7F-F190-4494-B587-9565E98ACB44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22%</a:t>
          </a:fld>
          <a:endParaRPr lang="en-US" sz="1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6</xdr:col>
      <xdr:colOff>272128</xdr:colOff>
      <xdr:row>19</xdr:row>
      <xdr:rowOff>164592</xdr:rowOff>
    </xdr:from>
    <xdr:to>
      <xdr:col>7</xdr:col>
      <xdr:colOff>138546</xdr:colOff>
      <xdr:row>21</xdr:row>
      <xdr:rowOff>90084</xdr:rowOff>
    </xdr:to>
    <xdr:sp macro="" textlink="PivotTable!G110">
      <xdr:nvSpPr>
        <xdr:cNvPr id="1104" name="pole tekstowe 1103">
          <a:extLst>
            <a:ext uri="{FF2B5EF4-FFF2-40B4-BE49-F238E27FC236}">
              <a16:creationId xmlns:a16="http://schemas.microsoft.com/office/drawing/2014/main" id="{00000000-0008-0000-0100-000050040000}"/>
            </a:ext>
          </a:extLst>
        </xdr:cNvPr>
        <xdr:cNvSpPr txBox="1"/>
      </xdr:nvSpPr>
      <xdr:spPr>
        <a:xfrm>
          <a:off x="4673440" y="3779520"/>
          <a:ext cx="543074" cy="2912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0CC9684-C3F4-488D-9A3C-9072BB07A726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25%</a:t>
          </a:fld>
          <a:endParaRPr lang="en-US" sz="1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18</xdr:col>
      <xdr:colOff>558640</xdr:colOff>
      <xdr:row>23</xdr:row>
      <xdr:rowOff>97536</xdr:rowOff>
    </xdr:from>
    <xdr:to>
      <xdr:col>19</xdr:col>
      <xdr:colOff>492114</xdr:colOff>
      <xdr:row>25</xdr:row>
      <xdr:rowOff>23028</xdr:rowOff>
    </xdr:to>
    <xdr:sp macro="" textlink="PivotTable!G113">
      <xdr:nvSpPr>
        <xdr:cNvPr id="1105" name="pole tekstowe 1104">
          <a:extLst>
            <a:ext uri="{FF2B5EF4-FFF2-40B4-BE49-F238E27FC236}">
              <a16:creationId xmlns:a16="http://schemas.microsoft.com/office/drawing/2014/main" id="{00000000-0008-0000-0100-000051040000}"/>
            </a:ext>
          </a:extLst>
        </xdr:cNvPr>
        <xdr:cNvSpPr txBox="1"/>
      </xdr:nvSpPr>
      <xdr:spPr>
        <a:xfrm>
          <a:off x="12397072" y="4608576"/>
          <a:ext cx="543074" cy="2912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093FC4D-D04A-4B41-AA6C-96E2330AE4C0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18%</a:t>
          </a:fld>
          <a:endParaRPr lang="en-US" sz="1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17</xdr:col>
      <xdr:colOff>569113</xdr:colOff>
      <xdr:row>2</xdr:row>
      <xdr:rowOff>58752</xdr:rowOff>
    </xdr:from>
    <xdr:to>
      <xdr:col>19</xdr:col>
      <xdr:colOff>227313</xdr:colOff>
      <xdr:row>4</xdr:row>
      <xdr:rowOff>18348</xdr:rowOff>
    </xdr:to>
    <xdr:sp macro="" textlink="PivotTable!E126">
      <xdr:nvSpPr>
        <xdr:cNvPr id="1107" name="pole tekstowe 1106">
          <a:extLst>
            <a:ext uri="{FF2B5EF4-FFF2-40B4-BE49-F238E27FC236}">
              <a16:creationId xmlns:a16="http://schemas.microsoft.com/office/drawing/2014/main" id="{00000000-0008-0000-0100-000053040000}"/>
            </a:ext>
          </a:extLst>
        </xdr:cNvPr>
        <xdr:cNvSpPr txBox="1"/>
      </xdr:nvSpPr>
      <xdr:spPr>
        <a:xfrm>
          <a:off x="11763095" y="422894"/>
          <a:ext cx="872006" cy="323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669A5C0-AC02-4D7D-A4AC-079097EA7542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Company Website</a:t>
          </a:fld>
          <a:endParaRPr lang="en-US" sz="1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19</xdr:col>
      <xdr:colOff>175300</xdr:colOff>
      <xdr:row>5</xdr:row>
      <xdr:rowOff>110002</xdr:rowOff>
    </xdr:from>
    <xdr:to>
      <xdr:col>20</xdr:col>
      <xdr:colOff>440404</xdr:colOff>
      <xdr:row>7</xdr:row>
      <xdr:rowOff>69597</xdr:rowOff>
    </xdr:to>
    <xdr:sp macro="" textlink="PivotTable!E127">
      <xdr:nvSpPr>
        <xdr:cNvPr id="1108" name="pole tekstowe 1107">
          <a:extLst>
            <a:ext uri="{FF2B5EF4-FFF2-40B4-BE49-F238E27FC236}">
              <a16:creationId xmlns:a16="http://schemas.microsoft.com/office/drawing/2014/main" id="{00000000-0008-0000-0100-000054040000}"/>
            </a:ext>
          </a:extLst>
        </xdr:cNvPr>
        <xdr:cNvSpPr txBox="1"/>
      </xdr:nvSpPr>
      <xdr:spPr>
        <a:xfrm>
          <a:off x="12583088" y="1020356"/>
          <a:ext cx="872006" cy="323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59826A4-B062-4B1C-8984-1E189AFD2EA6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Facebook Page</a:t>
          </a:fld>
          <a:endParaRPr lang="pl-PL" sz="14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18</xdr:col>
      <xdr:colOff>462568</xdr:colOff>
      <xdr:row>9</xdr:row>
      <xdr:rowOff>134278</xdr:rowOff>
    </xdr:from>
    <xdr:to>
      <xdr:col>20</xdr:col>
      <xdr:colOff>120769</xdr:colOff>
      <xdr:row>11</xdr:row>
      <xdr:rowOff>93873</xdr:rowOff>
    </xdr:to>
    <xdr:sp macro="" textlink="PivotTable!E128">
      <xdr:nvSpPr>
        <xdr:cNvPr id="1109" name="pole tekstowe 1108">
          <a:extLst>
            <a:ext uri="{FF2B5EF4-FFF2-40B4-BE49-F238E27FC236}">
              <a16:creationId xmlns:a16="http://schemas.microsoft.com/office/drawing/2014/main" id="{00000000-0008-0000-0100-000055040000}"/>
            </a:ext>
          </a:extLst>
        </xdr:cNvPr>
        <xdr:cNvSpPr txBox="1"/>
      </xdr:nvSpPr>
      <xdr:spPr>
        <a:xfrm>
          <a:off x="12263453" y="1772915"/>
          <a:ext cx="872006" cy="323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E766F9E-11E2-4650-9AEE-F7F1883442B8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Google Ad</a:t>
          </a:fld>
          <a:endParaRPr lang="pl-PL" sz="14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17</xdr:col>
      <xdr:colOff>102472</xdr:colOff>
      <xdr:row>12</xdr:row>
      <xdr:rowOff>104607</xdr:rowOff>
    </xdr:from>
    <xdr:to>
      <xdr:col>18</xdr:col>
      <xdr:colOff>367575</xdr:colOff>
      <xdr:row>13</xdr:row>
      <xdr:rowOff>145123</xdr:rowOff>
    </xdr:to>
    <xdr:sp macro="" textlink="PivotTable!E129">
      <xdr:nvSpPr>
        <xdr:cNvPr id="1110" name="pole tekstowe 1109">
          <a:extLst>
            <a:ext uri="{FF2B5EF4-FFF2-40B4-BE49-F238E27FC236}">
              <a16:creationId xmlns:a16="http://schemas.microsoft.com/office/drawing/2014/main" id="{00000000-0008-0000-0100-000056040000}"/>
            </a:ext>
          </a:extLst>
        </xdr:cNvPr>
        <xdr:cNvSpPr txBox="1"/>
      </xdr:nvSpPr>
      <xdr:spPr>
        <a:xfrm>
          <a:off x="11296454" y="2289457"/>
          <a:ext cx="872006" cy="323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BEE06DE-555D-4BBF-A4B5-D8DBD8E78B12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Television Ad</a:t>
          </a:fld>
          <a:endParaRPr lang="pl-PL" sz="14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19</xdr:col>
      <xdr:colOff>530001</xdr:colOff>
      <xdr:row>17</xdr:row>
      <xdr:rowOff>181482</xdr:rowOff>
    </xdr:from>
    <xdr:to>
      <xdr:col>21</xdr:col>
      <xdr:colOff>188202</xdr:colOff>
      <xdr:row>19</xdr:row>
      <xdr:rowOff>100617</xdr:rowOff>
    </xdr:to>
    <xdr:sp macro="" textlink="PivotTable!A61">
      <xdr:nvSpPr>
        <xdr:cNvPr id="1111" name="pole tekstowe 1110">
          <a:extLst>
            <a:ext uri="{FF2B5EF4-FFF2-40B4-BE49-F238E27FC236}">
              <a16:creationId xmlns:a16="http://schemas.microsoft.com/office/drawing/2014/main" id="{00000000-0008-0000-0100-000057040000}"/>
            </a:ext>
          </a:extLst>
        </xdr:cNvPr>
        <xdr:cNvSpPr txBox="1"/>
      </xdr:nvSpPr>
      <xdr:spPr>
        <a:xfrm>
          <a:off x="12937789" y="3377836"/>
          <a:ext cx="872006" cy="323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5516CEF-3424-4AD0-9BE9-D5CA44AF8B34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Asset sale</a:t>
          </a:fld>
          <a:endParaRPr lang="pl-PL" sz="14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18</xdr:col>
      <xdr:colOff>513817</xdr:colOff>
      <xdr:row>32</xdr:row>
      <xdr:rowOff>50660</xdr:rowOff>
    </xdr:from>
    <xdr:to>
      <xdr:col>20</xdr:col>
      <xdr:colOff>172018</xdr:colOff>
      <xdr:row>34</xdr:row>
      <xdr:rowOff>10256</xdr:rowOff>
    </xdr:to>
    <xdr:sp macro="" textlink="PivotTable!E114">
      <xdr:nvSpPr>
        <xdr:cNvPr id="1112" name="pole tekstowe 1111">
          <a:extLst>
            <a:ext uri="{FF2B5EF4-FFF2-40B4-BE49-F238E27FC236}">
              <a16:creationId xmlns:a16="http://schemas.microsoft.com/office/drawing/2014/main" id="{00000000-0008-0000-0100-000058040000}"/>
            </a:ext>
          </a:extLst>
        </xdr:cNvPr>
        <xdr:cNvSpPr txBox="1"/>
      </xdr:nvSpPr>
      <xdr:spPr>
        <a:xfrm>
          <a:off x="12314702" y="6180377"/>
          <a:ext cx="872006" cy="323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61234CD-FB95-4D32-9CC6-76C1FF11BDC0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Premium</a:t>
          </a:fld>
          <a:endParaRPr lang="pl-PL" sz="14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20</xdr:col>
      <xdr:colOff>357212</xdr:colOff>
      <xdr:row>28</xdr:row>
      <xdr:rowOff>47204</xdr:rowOff>
    </xdr:from>
    <xdr:to>
      <xdr:col>22</xdr:col>
      <xdr:colOff>8481</xdr:colOff>
      <xdr:row>30</xdr:row>
      <xdr:rowOff>6800</xdr:rowOff>
    </xdr:to>
    <xdr:sp macro="" textlink="PivotTable!E115">
      <xdr:nvSpPr>
        <xdr:cNvPr id="1113" name="pole tekstowe 1112">
          <a:extLst>
            <a:ext uri="{FF2B5EF4-FFF2-40B4-BE49-F238E27FC236}">
              <a16:creationId xmlns:a16="http://schemas.microsoft.com/office/drawing/2014/main" id="{00000000-0008-0000-0100-000059040000}"/>
            </a:ext>
          </a:extLst>
        </xdr:cNvPr>
        <xdr:cNvSpPr txBox="1"/>
      </xdr:nvSpPr>
      <xdr:spPr>
        <a:xfrm>
          <a:off x="13469962" y="5402371"/>
          <a:ext cx="878936" cy="3194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F499C27-5361-47AE-9D6F-8920376B195A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Prime</a:t>
          </a:fld>
          <a:endParaRPr lang="pl-PL" sz="14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9</xdr:col>
      <xdr:colOff>152401</xdr:colOff>
      <xdr:row>39</xdr:row>
      <xdr:rowOff>22713</xdr:rowOff>
    </xdr:from>
    <xdr:to>
      <xdr:col>10</xdr:col>
      <xdr:colOff>417504</xdr:colOff>
      <xdr:row>40</xdr:row>
      <xdr:rowOff>165188</xdr:rowOff>
    </xdr:to>
    <xdr:sp macro="" textlink="PivotTable!E119">
      <xdr:nvSpPr>
        <xdr:cNvPr id="1114" name="pole tekstowe 1113">
          <a:extLst>
            <a:ext uri="{FF2B5EF4-FFF2-40B4-BE49-F238E27FC236}">
              <a16:creationId xmlns:a16="http://schemas.microsoft.com/office/drawing/2014/main" id="{00000000-0008-0000-0100-00005A040000}"/>
            </a:ext>
          </a:extLst>
        </xdr:cNvPr>
        <xdr:cNvSpPr txBox="1"/>
      </xdr:nvSpPr>
      <xdr:spPr>
        <a:xfrm>
          <a:off x="6504433" y="7459833"/>
          <a:ext cx="874703" cy="3253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0E5FBB8-3859-4D62-9F37-2345ADE061FD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Offices</a:t>
          </a:fld>
          <a:endParaRPr lang="pl-PL" sz="14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7</xdr:col>
      <xdr:colOff>179710</xdr:colOff>
      <xdr:row>33</xdr:row>
      <xdr:rowOff>16747</xdr:rowOff>
    </xdr:from>
    <xdr:to>
      <xdr:col>8</xdr:col>
      <xdr:colOff>387120</xdr:colOff>
      <xdr:row>34</xdr:row>
      <xdr:rowOff>156260</xdr:rowOff>
    </xdr:to>
    <xdr:sp macro="" textlink="PivotTable!E118">
      <xdr:nvSpPr>
        <xdr:cNvPr id="1115" name="pole tekstowe 1114">
          <a:extLst>
            <a:ext uri="{FF2B5EF4-FFF2-40B4-BE49-F238E27FC236}">
              <a16:creationId xmlns:a16="http://schemas.microsoft.com/office/drawing/2014/main" id="{00000000-0008-0000-0100-00005B040000}"/>
            </a:ext>
          </a:extLst>
        </xdr:cNvPr>
        <xdr:cNvSpPr txBox="1"/>
      </xdr:nvSpPr>
      <xdr:spPr>
        <a:xfrm>
          <a:off x="5257678" y="6356587"/>
          <a:ext cx="871874" cy="32239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1DB58B1-A7C3-40DD-BF53-4142DB56BD36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Lands</a:t>
          </a:fld>
          <a:endParaRPr lang="pl-PL" sz="14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7</xdr:col>
      <xdr:colOff>592591</xdr:colOff>
      <xdr:row>28</xdr:row>
      <xdr:rowOff>171506</xdr:rowOff>
    </xdr:from>
    <xdr:to>
      <xdr:col>9</xdr:col>
      <xdr:colOff>196845</xdr:colOff>
      <xdr:row>30</xdr:row>
      <xdr:rowOff>131102</xdr:rowOff>
    </xdr:to>
    <xdr:sp macro="" textlink="PivotTable!E117">
      <xdr:nvSpPr>
        <xdr:cNvPr id="1116" name="pole tekstowe 1115">
          <a:extLst>
            <a:ext uri="{FF2B5EF4-FFF2-40B4-BE49-F238E27FC236}">
              <a16:creationId xmlns:a16="http://schemas.microsoft.com/office/drawing/2014/main" id="{00000000-0008-0000-0100-00005C040000}"/>
            </a:ext>
          </a:extLst>
        </xdr:cNvPr>
        <xdr:cNvSpPr txBox="1"/>
      </xdr:nvSpPr>
      <xdr:spPr>
        <a:xfrm>
          <a:off x="5672591" y="5526673"/>
          <a:ext cx="884837" cy="3194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29947BF-06F1-487C-8321-9553E8840A30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Equipments</a:t>
          </a:fld>
          <a:endParaRPr lang="pl-PL" sz="14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6</xdr:col>
      <xdr:colOff>31199</xdr:colOff>
      <xdr:row>12</xdr:row>
      <xdr:rowOff>58276</xdr:rowOff>
    </xdr:from>
    <xdr:to>
      <xdr:col>7</xdr:col>
      <xdr:colOff>226481</xdr:colOff>
      <xdr:row>13</xdr:row>
      <xdr:rowOff>105501</xdr:rowOff>
    </xdr:to>
    <xdr:sp macro="" textlink="PivotTable!E112">
      <xdr:nvSpPr>
        <xdr:cNvPr id="1117" name="pole tekstowe 1116">
          <a:extLst>
            <a:ext uri="{FF2B5EF4-FFF2-40B4-BE49-F238E27FC236}">
              <a16:creationId xmlns:a16="http://schemas.microsoft.com/office/drawing/2014/main" id="{00000000-0008-0000-0100-00005D040000}"/>
            </a:ext>
          </a:extLst>
        </xdr:cNvPr>
        <xdr:cNvSpPr txBox="1"/>
      </xdr:nvSpPr>
      <xdr:spPr>
        <a:xfrm>
          <a:off x="4432511" y="2252836"/>
          <a:ext cx="871938" cy="3276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054041F-D3B0-4524-85B9-239C0856226D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Renewal</a:t>
          </a:fld>
          <a:endParaRPr lang="pl-PL" sz="14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4</xdr:col>
      <xdr:colOff>524148</xdr:colOff>
      <xdr:row>14</xdr:row>
      <xdr:rowOff>51410</xdr:rowOff>
    </xdr:from>
    <xdr:to>
      <xdr:col>5</xdr:col>
      <xdr:colOff>420623</xdr:colOff>
      <xdr:row>16</xdr:row>
      <xdr:rowOff>11006</xdr:rowOff>
    </xdr:to>
    <xdr:sp macro="" textlink="PivotTable!E111">
      <xdr:nvSpPr>
        <xdr:cNvPr id="1118" name="pole tekstowe 1117">
          <a:extLst>
            <a:ext uri="{FF2B5EF4-FFF2-40B4-BE49-F238E27FC236}">
              <a16:creationId xmlns:a16="http://schemas.microsoft.com/office/drawing/2014/main" id="{00000000-0008-0000-0100-00005E040000}"/>
            </a:ext>
          </a:extLst>
        </xdr:cNvPr>
        <xdr:cNvSpPr txBox="1"/>
      </xdr:nvSpPr>
      <xdr:spPr>
        <a:xfrm>
          <a:off x="3566052" y="2709266"/>
          <a:ext cx="591419" cy="3253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13527B8-30BB-4734-9101-2B11CA2AA1DC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New </a:t>
          </a:fld>
          <a:endParaRPr lang="pl-PL" sz="14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5</xdr:col>
      <xdr:colOff>168892</xdr:colOff>
      <xdr:row>5</xdr:row>
      <xdr:rowOff>83616</xdr:rowOff>
    </xdr:from>
    <xdr:to>
      <xdr:col>6</xdr:col>
      <xdr:colOff>380049</xdr:colOff>
      <xdr:row>7</xdr:row>
      <xdr:rowOff>43211</xdr:rowOff>
    </xdr:to>
    <xdr:sp macro="" textlink="PivotTable!E121">
      <xdr:nvSpPr>
        <xdr:cNvPr id="1119" name="pole tekstowe 1118">
          <a:extLst>
            <a:ext uri="{FF2B5EF4-FFF2-40B4-BE49-F238E27FC236}">
              <a16:creationId xmlns:a16="http://schemas.microsoft.com/office/drawing/2014/main" id="{00000000-0008-0000-0100-00005F040000}"/>
            </a:ext>
          </a:extLst>
        </xdr:cNvPr>
        <xdr:cNvSpPr txBox="1"/>
      </xdr:nvSpPr>
      <xdr:spPr>
        <a:xfrm>
          <a:off x="3894225" y="1009658"/>
          <a:ext cx="872616" cy="3300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AFD677E-7A38-409D-A435-2600A55EA8E7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Floating License</a:t>
          </a:fld>
          <a:endParaRPr lang="pl-PL" sz="14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9</xdr:col>
      <xdr:colOff>418089</xdr:colOff>
      <xdr:row>3</xdr:row>
      <xdr:rowOff>74177</xdr:rowOff>
    </xdr:from>
    <xdr:to>
      <xdr:col>11</xdr:col>
      <xdr:colOff>76290</xdr:colOff>
      <xdr:row>5</xdr:row>
      <xdr:rowOff>33772</xdr:rowOff>
    </xdr:to>
    <xdr:sp macro="" textlink="PivotTable!E122">
      <xdr:nvSpPr>
        <xdr:cNvPr id="1120" name="pole tekstowe 1119">
          <a:extLst>
            <a:ext uri="{FF2B5EF4-FFF2-40B4-BE49-F238E27FC236}">
              <a16:creationId xmlns:a16="http://schemas.microsoft.com/office/drawing/2014/main" id="{00000000-0008-0000-0100-000060040000}"/>
            </a:ext>
          </a:extLst>
        </xdr:cNvPr>
        <xdr:cNvSpPr txBox="1"/>
      </xdr:nvSpPr>
      <xdr:spPr>
        <a:xfrm>
          <a:off x="6756850" y="620389"/>
          <a:ext cx="872006" cy="32373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943DDB-C059-4C35-90D2-B3CC00021E03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Software Metered License</a:t>
          </a:fld>
          <a:endParaRPr lang="pl-PL" sz="14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18</xdr:col>
      <xdr:colOff>27468</xdr:colOff>
      <xdr:row>9</xdr:row>
      <xdr:rowOff>142353</xdr:rowOff>
    </xdr:from>
    <xdr:to>
      <xdr:col>18</xdr:col>
      <xdr:colOff>567844</xdr:colOff>
      <xdr:row>11</xdr:row>
      <xdr:rowOff>67845</xdr:rowOff>
    </xdr:to>
    <xdr:sp macro="" textlink="PivotTable!G128">
      <xdr:nvSpPr>
        <xdr:cNvPr id="1121" name="pole tekstowe 1120">
          <a:extLst>
            <a:ext uri="{FF2B5EF4-FFF2-40B4-BE49-F238E27FC236}">
              <a16:creationId xmlns:a16="http://schemas.microsoft.com/office/drawing/2014/main" id="{00000000-0008-0000-0100-000061040000}"/>
            </a:ext>
          </a:extLst>
        </xdr:cNvPr>
        <xdr:cNvSpPr txBox="1"/>
      </xdr:nvSpPr>
      <xdr:spPr>
        <a:xfrm>
          <a:off x="11841963" y="1778206"/>
          <a:ext cx="540376" cy="2890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D17C0DE-EED3-4D98-97B2-FBC49328ADAB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4%</a:t>
          </a:fld>
          <a:endParaRPr lang="en-US" sz="1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16</xdr:col>
      <xdr:colOff>408647</xdr:colOff>
      <xdr:row>11</xdr:row>
      <xdr:rowOff>10789</xdr:rowOff>
    </xdr:from>
    <xdr:to>
      <xdr:col>17</xdr:col>
      <xdr:colOff>342121</xdr:colOff>
      <xdr:row>12</xdr:row>
      <xdr:rowOff>118352</xdr:rowOff>
    </xdr:to>
    <xdr:sp macro="" textlink="PivotTable!G128">
      <xdr:nvSpPr>
        <xdr:cNvPr id="1122" name="pole tekstowe 1121">
          <a:extLst>
            <a:ext uri="{FF2B5EF4-FFF2-40B4-BE49-F238E27FC236}">
              <a16:creationId xmlns:a16="http://schemas.microsoft.com/office/drawing/2014/main" id="{00000000-0008-0000-0100-000062040000}"/>
            </a:ext>
          </a:extLst>
        </xdr:cNvPr>
        <xdr:cNvSpPr txBox="1"/>
      </xdr:nvSpPr>
      <xdr:spPr>
        <a:xfrm>
          <a:off x="10995727" y="2013568"/>
          <a:ext cx="540376" cy="28963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A63556C-9F8E-4377-B910-8F43A1570B9C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4%</a:t>
          </a:fld>
          <a:endParaRPr lang="en-US" sz="1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17</xdr:col>
      <xdr:colOff>176565</xdr:colOff>
      <xdr:row>2</xdr:row>
      <xdr:rowOff>141610</xdr:rowOff>
    </xdr:from>
    <xdr:to>
      <xdr:col>18</xdr:col>
      <xdr:colOff>110038</xdr:colOff>
      <xdr:row>4</xdr:row>
      <xdr:rowOff>67103</xdr:rowOff>
    </xdr:to>
    <xdr:sp macro="" textlink="PivotTable!G126">
      <xdr:nvSpPr>
        <xdr:cNvPr id="1124" name="pole tekstowe 1123">
          <a:extLst>
            <a:ext uri="{FF2B5EF4-FFF2-40B4-BE49-F238E27FC236}">
              <a16:creationId xmlns:a16="http://schemas.microsoft.com/office/drawing/2014/main" id="{00000000-0008-0000-0100-000064040000}"/>
            </a:ext>
          </a:extLst>
        </xdr:cNvPr>
        <xdr:cNvSpPr txBox="1"/>
      </xdr:nvSpPr>
      <xdr:spPr>
        <a:xfrm>
          <a:off x="11382859" y="505133"/>
          <a:ext cx="541674" cy="2890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9EBFEBA-0F47-42FB-945F-0BC0B51791BB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0%</a:t>
          </a:fld>
          <a:endParaRPr lang="en-US" sz="1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18</xdr:col>
      <xdr:colOff>294752</xdr:colOff>
      <xdr:row>5</xdr:row>
      <xdr:rowOff>98701</xdr:rowOff>
    </xdr:from>
    <xdr:to>
      <xdr:col>19</xdr:col>
      <xdr:colOff>228225</xdr:colOff>
      <xdr:row>7</xdr:row>
      <xdr:rowOff>24193</xdr:rowOff>
    </xdr:to>
    <xdr:sp macro="" textlink="PivotTable!G127">
      <xdr:nvSpPr>
        <xdr:cNvPr id="1125" name="pole tekstowe 1124">
          <a:extLst>
            <a:ext uri="{FF2B5EF4-FFF2-40B4-BE49-F238E27FC236}">
              <a16:creationId xmlns:a16="http://schemas.microsoft.com/office/drawing/2014/main" id="{00000000-0008-0000-0100-000065040000}"/>
            </a:ext>
          </a:extLst>
        </xdr:cNvPr>
        <xdr:cNvSpPr txBox="1"/>
      </xdr:nvSpPr>
      <xdr:spPr>
        <a:xfrm>
          <a:off x="12109247" y="1007508"/>
          <a:ext cx="541675" cy="2890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3192AC3-9C70-4423-8806-02482844B4DC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4%</a:t>
          </a:fld>
          <a:endParaRPr lang="en-US" sz="1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19</xdr:col>
      <xdr:colOff>15177</xdr:colOff>
      <xdr:row>17</xdr:row>
      <xdr:rowOff>146122</xdr:rowOff>
    </xdr:from>
    <xdr:to>
      <xdr:col>19</xdr:col>
      <xdr:colOff>555553</xdr:colOff>
      <xdr:row>19</xdr:row>
      <xdr:rowOff>39865</xdr:rowOff>
    </xdr:to>
    <xdr:sp macro="" textlink="PivotTable!G124">
      <xdr:nvSpPr>
        <xdr:cNvPr id="1126" name="pole tekstowe 1125">
          <a:extLst>
            <a:ext uri="{FF2B5EF4-FFF2-40B4-BE49-F238E27FC236}">
              <a16:creationId xmlns:a16="http://schemas.microsoft.com/office/drawing/2014/main" id="{00000000-0008-0000-0100-000066040000}"/>
            </a:ext>
          </a:extLst>
        </xdr:cNvPr>
        <xdr:cNvSpPr txBox="1"/>
      </xdr:nvSpPr>
      <xdr:spPr>
        <a:xfrm>
          <a:off x="12434719" y="3389914"/>
          <a:ext cx="540376" cy="295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295EB14-7354-4A0A-BE4F-94A08DCA1134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11%</a:t>
          </a:fld>
          <a:endParaRPr lang="en-US" sz="1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20</xdr:col>
      <xdr:colOff>377739</xdr:colOff>
      <xdr:row>26</xdr:row>
      <xdr:rowOff>7481</xdr:rowOff>
    </xdr:from>
    <xdr:to>
      <xdr:col>21</xdr:col>
      <xdr:colOff>316593</xdr:colOff>
      <xdr:row>27</xdr:row>
      <xdr:rowOff>117927</xdr:rowOff>
    </xdr:to>
    <xdr:sp macro="" textlink="PivotTable!G115">
      <xdr:nvSpPr>
        <xdr:cNvPr id="1127" name="pole tekstowe 1126">
          <a:extLst>
            <a:ext uri="{FF2B5EF4-FFF2-40B4-BE49-F238E27FC236}">
              <a16:creationId xmlns:a16="http://schemas.microsoft.com/office/drawing/2014/main" id="{00000000-0008-0000-0100-000067040000}"/>
            </a:ext>
          </a:extLst>
        </xdr:cNvPr>
        <xdr:cNvSpPr txBox="1"/>
      </xdr:nvSpPr>
      <xdr:spPr>
        <a:xfrm>
          <a:off x="13408638" y="5033885"/>
          <a:ext cx="547056" cy="29220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4FF9179-77CA-4EC8-A1A5-DB788EC6D55E}" type="TxLink">
            <a:rPr lang="en-US" sz="11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10%</a:t>
          </a:fld>
          <a:endParaRPr lang="pl-PL" sz="14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19</xdr:col>
      <xdr:colOff>134768</xdr:colOff>
      <xdr:row>30</xdr:row>
      <xdr:rowOff>22298</xdr:rowOff>
    </xdr:from>
    <xdr:to>
      <xdr:col>20</xdr:col>
      <xdr:colOff>73623</xdr:colOff>
      <xdr:row>31</xdr:row>
      <xdr:rowOff>132743</xdr:rowOff>
    </xdr:to>
    <xdr:sp macro="" textlink="PivotTable!G114">
      <xdr:nvSpPr>
        <xdr:cNvPr id="1128" name="pole tekstowe 1127">
          <a:extLst>
            <a:ext uri="{FF2B5EF4-FFF2-40B4-BE49-F238E27FC236}">
              <a16:creationId xmlns:a16="http://schemas.microsoft.com/office/drawing/2014/main" id="{00000000-0008-0000-0100-000068040000}"/>
            </a:ext>
          </a:extLst>
        </xdr:cNvPr>
        <xdr:cNvSpPr txBox="1"/>
      </xdr:nvSpPr>
      <xdr:spPr>
        <a:xfrm>
          <a:off x="12554310" y="5859006"/>
          <a:ext cx="547396" cy="2956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9C67440-E161-4528-9163-37BAEB825D7E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8%</a:t>
          </a:fld>
          <a:endParaRPr lang="pl-PL" sz="140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10</xdr:col>
      <xdr:colOff>120406</xdr:colOff>
      <xdr:row>32</xdr:row>
      <xdr:rowOff>14139</xdr:rowOff>
    </xdr:from>
    <xdr:to>
      <xdr:col>10</xdr:col>
      <xdr:colOff>518584</xdr:colOff>
      <xdr:row>33</xdr:row>
      <xdr:rowOff>105833</xdr:rowOff>
    </xdr:to>
    <xdr:sp macro="" textlink="PivotTable!G116">
      <xdr:nvSpPr>
        <xdr:cNvPr id="1129" name="pole tekstowe 1128">
          <a:extLst>
            <a:ext uri="{FF2B5EF4-FFF2-40B4-BE49-F238E27FC236}">
              <a16:creationId xmlns:a16="http://schemas.microsoft.com/office/drawing/2014/main" id="{00000000-0008-0000-0100-000069040000}"/>
            </a:ext>
          </a:extLst>
        </xdr:cNvPr>
        <xdr:cNvSpPr txBox="1"/>
      </xdr:nvSpPr>
      <xdr:spPr>
        <a:xfrm>
          <a:off x="7094823" y="6088972"/>
          <a:ext cx="398178" cy="2716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ADC593F-6F39-4340-B473-BCC4D12DD99D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8%</a:t>
          </a:fld>
          <a:endParaRPr lang="en-US" sz="1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8</xdr:col>
      <xdr:colOff>230667</xdr:colOff>
      <xdr:row>32</xdr:row>
      <xdr:rowOff>169938</xdr:rowOff>
    </xdr:from>
    <xdr:to>
      <xdr:col>9</xdr:col>
      <xdr:colOff>164140</xdr:colOff>
      <xdr:row>34</xdr:row>
      <xdr:rowOff>93101</xdr:rowOff>
    </xdr:to>
    <xdr:sp macro="" textlink="PivotTable!G118">
      <xdr:nvSpPr>
        <xdr:cNvPr id="1130" name="pole tekstowe 1129">
          <a:extLst>
            <a:ext uri="{FF2B5EF4-FFF2-40B4-BE49-F238E27FC236}">
              <a16:creationId xmlns:a16="http://schemas.microsoft.com/office/drawing/2014/main" id="{00000000-0008-0000-0100-00006A040000}"/>
            </a:ext>
          </a:extLst>
        </xdr:cNvPr>
        <xdr:cNvSpPr txBox="1"/>
      </xdr:nvSpPr>
      <xdr:spPr>
        <a:xfrm>
          <a:off x="5963144" y="6286910"/>
          <a:ext cx="541675" cy="28668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8907F8D-0CBB-4340-9DA4-97C786392D53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0%</a:t>
          </a:fld>
          <a:endParaRPr lang="en-US" sz="1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8</xdr:col>
      <xdr:colOff>552206</xdr:colOff>
      <xdr:row>27</xdr:row>
      <xdr:rowOff>6731</xdr:rowOff>
    </xdr:from>
    <xdr:to>
      <xdr:col>9</xdr:col>
      <xdr:colOff>485679</xdr:colOff>
      <xdr:row>28</xdr:row>
      <xdr:rowOff>115102</xdr:rowOff>
    </xdr:to>
    <xdr:sp macro="" textlink="PivotTable!G117">
      <xdr:nvSpPr>
        <xdr:cNvPr id="1131" name="pole tekstowe 1130">
          <a:extLst>
            <a:ext uri="{FF2B5EF4-FFF2-40B4-BE49-F238E27FC236}">
              <a16:creationId xmlns:a16="http://schemas.microsoft.com/office/drawing/2014/main" id="{00000000-0008-0000-0100-00006B040000}"/>
            </a:ext>
          </a:extLst>
        </xdr:cNvPr>
        <xdr:cNvSpPr txBox="1"/>
      </xdr:nvSpPr>
      <xdr:spPr>
        <a:xfrm>
          <a:off x="6277789" y="5287814"/>
          <a:ext cx="542015" cy="293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BDB690E-1885-494C-8D9D-6476C6BCB625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8%</a:t>
          </a:fld>
          <a:endParaRPr lang="en-US" sz="1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6</xdr:col>
      <xdr:colOff>182709</xdr:colOff>
      <xdr:row>14</xdr:row>
      <xdr:rowOff>129969</xdr:rowOff>
    </xdr:from>
    <xdr:to>
      <xdr:col>7</xdr:col>
      <xdr:colOff>49127</xdr:colOff>
      <xdr:row>16</xdr:row>
      <xdr:rowOff>55462</xdr:rowOff>
    </xdr:to>
    <xdr:sp macro="" textlink="PivotTable!G111">
      <xdr:nvSpPr>
        <xdr:cNvPr id="1133" name="pole tekstowe 1132">
          <a:extLst>
            <a:ext uri="{FF2B5EF4-FFF2-40B4-BE49-F238E27FC236}">
              <a16:creationId xmlns:a16="http://schemas.microsoft.com/office/drawing/2014/main" id="{00000000-0008-0000-0100-00006D040000}"/>
            </a:ext>
          </a:extLst>
        </xdr:cNvPr>
        <xdr:cNvSpPr txBox="1"/>
      </xdr:nvSpPr>
      <xdr:spPr>
        <a:xfrm>
          <a:off x="4572948" y="2772501"/>
          <a:ext cx="544528" cy="2890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1DD8821-092F-45A0-98AF-6D9EF81AE227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12%</a:t>
          </a:fld>
          <a:endParaRPr lang="en-US" sz="1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4</xdr:col>
      <xdr:colOff>538979</xdr:colOff>
      <xdr:row>17</xdr:row>
      <xdr:rowOff>47927</xdr:rowOff>
    </xdr:from>
    <xdr:to>
      <xdr:col>5</xdr:col>
      <xdr:colOff>389522</xdr:colOff>
      <xdr:row>18</xdr:row>
      <xdr:rowOff>137461</xdr:rowOff>
    </xdr:to>
    <xdr:sp macro="" textlink="PivotTable!G112">
      <xdr:nvSpPr>
        <xdr:cNvPr id="1134" name="pole tekstowe 1133">
          <a:extLst>
            <a:ext uri="{FF2B5EF4-FFF2-40B4-BE49-F238E27FC236}">
              <a16:creationId xmlns:a16="http://schemas.microsoft.com/office/drawing/2014/main" id="{00000000-0008-0000-0100-00006E040000}"/>
            </a:ext>
          </a:extLst>
        </xdr:cNvPr>
        <xdr:cNvSpPr txBox="1"/>
      </xdr:nvSpPr>
      <xdr:spPr>
        <a:xfrm>
          <a:off x="3572997" y="3235744"/>
          <a:ext cx="542635" cy="2922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FD47BBAD-0B7F-4B6C-8285-6C95B241A7FE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12%</a:t>
          </a:fld>
          <a:endParaRPr lang="en-US" sz="1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8</xdr:col>
      <xdr:colOff>541750</xdr:colOff>
      <xdr:row>3</xdr:row>
      <xdr:rowOff>38058</xdr:rowOff>
    </xdr:from>
    <xdr:to>
      <xdr:col>9</xdr:col>
      <xdr:colOff>476959</xdr:colOff>
      <xdr:row>4</xdr:row>
      <xdr:rowOff>148759</xdr:rowOff>
    </xdr:to>
    <xdr:sp macro="" textlink="PivotTable!G122">
      <xdr:nvSpPr>
        <xdr:cNvPr id="1135" name="pole tekstowe 1134">
          <a:extLst>
            <a:ext uri="{FF2B5EF4-FFF2-40B4-BE49-F238E27FC236}">
              <a16:creationId xmlns:a16="http://schemas.microsoft.com/office/drawing/2014/main" id="{00000000-0008-0000-0100-00006F040000}"/>
            </a:ext>
          </a:extLst>
        </xdr:cNvPr>
        <xdr:cNvSpPr txBox="1"/>
      </xdr:nvSpPr>
      <xdr:spPr>
        <a:xfrm>
          <a:off x="6267333" y="593683"/>
          <a:ext cx="543751" cy="295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5C37955-B3AC-470F-932D-5BF5E8903763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8%</a:t>
          </a:fld>
          <a:endParaRPr lang="en-US" sz="1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5</xdr:col>
      <xdr:colOff>413691</xdr:colOff>
      <xdr:row>3</xdr:row>
      <xdr:rowOff>5249</xdr:rowOff>
    </xdr:from>
    <xdr:to>
      <xdr:col>6</xdr:col>
      <xdr:colOff>295983</xdr:colOff>
      <xdr:row>4</xdr:row>
      <xdr:rowOff>115950</xdr:rowOff>
    </xdr:to>
    <xdr:sp macro="" textlink="PivotTable!G121">
      <xdr:nvSpPr>
        <xdr:cNvPr id="1136" name="pole tekstowe 1135">
          <a:extLst>
            <a:ext uri="{FF2B5EF4-FFF2-40B4-BE49-F238E27FC236}">
              <a16:creationId xmlns:a16="http://schemas.microsoft.com/office/drawing/2014/main" id="{00000000-0008-0000-0100-000070040000}"/>
            </a:ext>
          </a:extLst>
        </xdr:cNvPr>
        <xdr:cNvSpPr txBox="1"/>
      </xdr:nvSpPr>
      <xdr:spPr>
        <a:xfrm>
          <a:off x="4139024" y="560874"/>
          <a:ext cx="543751" cy="2959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CB6774F-D484-49B2-9CEA-85F73415AA38}" type="TxLink">
            <a:rPr lang="en-US" sz="11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/>
            <a:t>14%</a:t>
          </a:fld>
          <a:endParaRPr lang="en-US" sz="1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18</xdr:col>
      <xdr:colOff>128016</xdr:colOff>
      <xdr:row>3</xdr:row>
      <xdr:rowOff>30480</xdr:rowOff>
    </xdr:from>
    <xdr:to>
      <xdr:col>19</xdr:col>
      <xdr:colOff>54864</xdr:colOff>
      <xdr:row>4</xdr:row>
      <xdr:rowOff>36576</xdr:rowOff>
    </xdr:to>
    <xdr:sp macro="" textlink="PivotTable!F126">
      <xdr:nvSpPr>
        <xdr:cNvPr id="1137" name="pole tekstowe 1136">
          <a:extLst>
            <a:ext uri="{FF2B5EF4-FFF2-40B4-BE49-F238E27FC236}">
              <a16:creationId xmlns:a16="http://schemas.microsoft.com/office/drawing/2014/main" id="{00000000-0008-0000-0100-000071040000}"/>
            </a:ext>
          </a:extLst>
        </xdr:cNvPr>
        <xdr:cNvSpPr txBox="1"/>
      </xdr:nvSpPr>
      <xdr:spPr>
        <a:xfrm>
          <a:off x="11966448" y="579120"/>
          <a:ext cx="536448" cy="188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E3D14BA7-F8B5-4A16-8508-E07A900B870D}" type="TxLink">
            <a:rPr lang="en-US" sz="9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1 225 </a:t>
          </a:fld>
          <a:endParaRPr lang="en-US" sz="4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19</xdr:col>
      <xdr:colOff>329184</xdr:colOff>
      <xdr:row>6</xdr:row>
      <xdr:rowOff>103632</xdr:rowOff>
    </xdr:from>
    <xdr:to>
      <xdr:col>20</xdr:col>
      <xdr:colOff>256032</xdr:colOff>
      <xdr:row>7</xdr:row>
      <xdr:rowOff>109728</xdr:rowOff>
    </xdr:to>
    <xdr:sp macro="" textlink="PivotTable!F127">
      <xdr:nvSpPr>
        <xdr:cNvPr id="1142" name="pole tekstowe 1141">
          <a:extLst>
            <a:ext uri="{FF2B5EF4-FFF2-40B4-BE49-F238E27FC236}">
              <a16:creationId xmlns:a16="http://schemas.microsoft.com/office/drawing/2014/main" id="{00000000-0008-0000-0100-000076040000}"/>
            </a:ext>
          </a:extLst>
        </xdr:cNvPr>
        <xdr:cNvSpPr txBox="1"/>
      </xdr:nvSpPr>
      <xdr:spPr>
        <a:xfrm>
          <a:off x="12777216" y="1200912"/>
          <a:ext cx="536448" cy="188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AB2E5ECE-B88B-4212-8372-8FDA58B4C3A5}" type="TxLink">
            <a:rPr lang="en-US" sz="8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28 379 </a:t>
          </a:fld>
          <a:endParaRPr lang="en-US" sz="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18</xdr:col>
      <xdr:colOff>536448</xdr:colOff>
      <xdr:row>10</xdr:row>
      <xdr:rowOff>146304</xdr:rowOff>
    </xdr:from>
    <xdr:to>
      <xdr:col>19</xdr:col>
      <xdr:colOff>463296</xdr:colOff>
      <xdr:row>11</xdr:row>
      <xdr:rowOff>152400</xdr:rowOff>
    </xdr:to>
    <xdr:sp macro="" textlink="PivotTable!F128">
      <xdr:nvSpPr>
        <xdr:cNvPr id="1143" name="pole tekstowe 1142">
          <a:extLst>
            <a:ext uri="{FF2B5EF4-FFF2-40B4-BE49-F238E27FC236}">
              <a16:creationId xmlns:a16="http://schemas.microsoft.com/office/drawing/2014/main" id="{00000000-0008-0000-0100-000077040000}"/>
            </a:ext>
          </a:extLst>
        </xdr:cNvPr>
        <xdr:cNvSpPr txBox="1"/>
      </xdr:nvSpPr>
      <xdr:spPr>
        <a:xfrm>
          <a:off x="12374880" y="1975104"/>
          <a:ext cx="536448" cy="188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85DCA57-3E57-4FB9-9C88-488F22CDE349}" type="TxLink">
            <a:rPr lang="en-US" sz="8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27 919 </a:t>
          </a:fld>
          <a:endParaRPr lang="en-US" sz="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17</xdr:col>
      <xdr:colOff>213360</xdr:colOff>
      <xdr:row>13</xdr:row>
      <xdr:rowOff>0</xdr:rowOff>
    </xdr:from>
    <xdr:to>
      <xdr:col>18</xdr:col>
      <xdr:colOff>140208</xdr:colOff>
      <xdr:row>14</xdr:row>
      <xdr:rowOff>6096</xdr:rowOff>
    </xdr:to>
    <xdr:sp macro="" textlink="PivotTable!F129">
      <xdr:nvSpPr>
        <xdr:cNvPr id="1144" name="pole tekstowe 1143">
          <a:extLst>
            <a:ext uri="{FF2B5EF4-FFF2-40B4-BE49-F238E27FC236}">
              <a16:creationId xmlns:a16="http://schemas.microsoft.com/office/drawing/2014/main" id="{00000000-0008-0000-0100-000078040000}"/>
            </a:ext>
          </a:extLst>
        </xdr:cNvPr>
        <xdr:cNvSpPr txBox="1"/>
      </xdr:nvSpPr>
      <xdr:spPr>
        <a:xfrm>
          <a:off x="11442192" y="2474976"/>
          <a:ext cx="536448" cy="188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BEEE502-7CDF-4509-8DCA-7F4D6CBCD072}" type="TxLink">
            <a:rPr lang="en-US" sz="8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31 528 </a:t>
          </a:fld>
          <a:endParaRPr lang="en-US" sz="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20</xdr:col>
      <xdr:colOff>36576</xdr:colOff>
      <xdr:row>18</xdr:row>
      <xdr:rowOff>170688</xdr:rowOff>
    </xdr:from>
    <xdr:to>
      <xdr:col>20</xdr:col>
      <xdr:colOff>573024</xdr:colOff>
      <xdr:row>19</xdr:row>
      <xdr:rowOff>158496</xdr:rowOff>
    </xdr:to>
    <xdr:sp macro="" textlink="PivotTable!F124">
      <xdr:nvSpPr>
        <xdr:cNvPr id="1145" name="pole tekstowe 1144">
          <a:extLst>
            <a:ext uri="{FF2B5EF4-FFF2-40B4-BE49-F238E27FC236}">
              <a16:creationId xmlns:a16="http://schemas.microsoft.com/office/drawing/2014/main" id="{00000000-0008-0000-0100-000079040000}"/>
            </a:ext>
          </a:extLst>
        </xdr:cNvPr>
        <xdr:cNvSpPr txBox="1"/>
      </xdr:nvSpPr>
      <xdr:spPr>
        <a:xfrm>
          <a:off x="13094208" y="3584448"/>
          <a:ext cx="536448" cy="188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D9EDA090-633C-434F-902B-5F69A7385772}" type="TxLink">
            <a:rPr lang="en-US" sz="8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77 422 </a:t>
          </a:fld>
          <a:endParaRPr lang="en-US" sz="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20</xdr:col>
      <xdr:colOff>384048</xdr:colOff>
      <xdr:row>29</xdr:row>
      <xdr:rowOff>30480</xdr:rowOff>
    </xdr:from>
    <xdr:to>
      <xdr:col>21</xdr:col>
      <xdr:colOff>310896</xdr:colOff>
      <xdr:row>30</xdr:row>
      <xdr:rowOff>36576</xdr:rowOff>
    </xdr:to>
    <xdr:sp macro="" textlink="PivotTable!F115">
      <xdr:nvSpPr>
        <xdr:cNvPr id="1146" name="pole tekstowe 1145">
          <a:extLst>
            <a:ext uri="{FF2B5EF4-FFF2-40B4-BE49-F238E27FC236}">
              <a16:creationId xmlns:a16="http://schemas.microsoft.com/office/drawing/2014/main" id="{00000000-0008-0000-0100-00007A040000}"/>
            </a:ext>
          </a:extLst>
        </xdr:cNvPr>
        <xdr:cNvSpPr txBox="1"/>
      </xdr:nvSpPr>
      <xdr:spPr>
        <a:xfrm>
          <a:off x="13441680" y="5638800"/>
          <a:ext cx="536448" cy="188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8D571CF-4338-46CD-A88D-72BA58D24710}" type="TxLink">
            <a:rPr lang="en-US" sz="8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72 081 </a:t>
          </a:fld>
          <a:endParaRPr lang="en-US" sz="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19</xdr:col>
      <xdr:colOff>73152</xdr:colOff>
      <xdr:row>33</xdr:row>
      <xdr:rowOff>48768</xdr:rowOff>
    </xdr:from>
    <xdr:to>
      <xdr:col>20</xdr:col>
      <xdr:colOff>0</xdr:colOff>
      <xdr:row>34</xdr:row>
      <xdr:rowOff>54864</xdr:rowOff>
    </xdr:to>
    <xdr:sp macro="" textlink="PivotTable!F114">
      <xdr:nvSpPr>
        <xdr:cNvPr id="1147" name="pole tekstowe 1146">
          <a:extLst>
            <a:ext uri="{FF2B5EF4-FFF2-40B4-BE49-F238E27FC236}">
              <a16:creationId xmlns:a16="http://schemas.microsoft.com/office/drawing/2014/main" id="{00000000-0008-0000-0100-00007B040000}"/>
            </a:ext>
          </a:extLst>
        </xdr:cNvPr>
        <xdr:cNvSpPr txBox="1"/>
      </xdr:nvSpPr>
      <xdr:spPr>
        <a:xfrm>
          <a:off x="12521184" y="6388608"/>
          <a:ext cx="536448" cy="188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5667857-E7A8-49B4-9EEF-3B8A03A6B864}" type="TxLink">
            <a:rPr lang="en-US" sz="8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58 148 </a:t>
          </a:fld>
          <a:endParaRPr lang="en-US" sz="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8</xdr:col>
      <xdr:colOff>103632</xdr:colOff>
      <xdr:row>29</xdr:row>
      <xdr:rowOff>164592</xdr:rowOff>
    </xdr:from>
    <xdr:to>
      <xdr:col>9</xdr:col>
      <xdr:colOff>30480</xdr:colOff>
      <xdr:row>30</xdr:row>
      <xdr:rowOff>170688</xdr:rowOff>
    </xdr:to>
    <xdr:sp macro="" textlink="PivotTable!F117">
      <xdr:nvSpPr>
        <xdr:cNvPr id="1148" name="pole tekstowe 1147">
          <a:extLst>
            <a:ext uri="{FF2B5EF4-FFF2-40B4-BE49-F238E27FC236}">
              <a16:creationId xmlns:a16="http://schemas.microsoft.com/office/drawing/2014/main" id="{00000000-0008-0000-0100-00007C040000}"/>
            </a:ext>
          </a:extLst>
        </xdr:cNvPr>
        <xdr:cNvSpPr txBox="1"/>
      </xdr:nvSpPr>
      <xdr:spPr>
        <a:xfrm>
          <a:off x="5846064" y="5772912"/>
          <a:ext cx="536448" cy="188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4D00C9AD-E392-4021-AC7C-A00A06931138}" type="TxLink">
            <a:rPr lang="en-US" sz="8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57 444 </a:t>
          </a:fld>
          <a:endParaRPr lang="en-US" sz="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9</xdr:col>
      <xdr:colOff>231648</xdr:colOff>
      <xdr:row>40</xdr:row>
      <xdr:rowOff>30480</xdr:rowOff>
    </xdr:from>
    <xdr:to>
      <xdr:col>10</xdr:col>
      <xdr:colOff>158496</xdr:colOff>
      <xdr:row>41</xdr:row>
      <xdr:rowOff>36576</xdr:rowOff>
    </xdr:to>
    <xdr:sp macro="" textlink="PivotTable!F119">
      <xdr:nvSpPr>
        <xdr:cNvPr id="1149" name="pole tekstowe 1148">
          <a:extLst>
            <a:ext uri="{FF2B5EF4-FFF2-40B4-BE49-F238E27FC236}">
              <a16:creationId xmlns:a16="http://schemas.microsoft.com/office/drawing/2014/main" id="{00000000-0008-0000-0100-00007D040000}"/>
            </a:ext>
          </a:extLst>
        </xdr:cNvPr>
        <xdr:cNvSpPr txBox="1"/>
      </xdr:nvSpPr>
      <xdr:spPr>
        <a:xfrm>
          <a:off x="6583680" y="7650480"/>
          <a:ext cx="536448" cy="188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9D4DE3BF-84CD-47EF-BBCA-E0A65A7FEA15}" type="TxLink">
            <a:rPr lang="en-US" sz="8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1 270 </a:t>
          </a:fld>
          <a:endParaRPr lang="en-US" sz="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7</xdr:col>
      <xdr:colOff>237744</xdr:colOff>
      <xdr:row>34</xdr:row>
      <xdr:rowOff>42672</xdr:rowOff>
    </xdr:from>
    <xdr:to>
      <xdr:col>8</xdr:col>
      <xdr:colOff>109728</xdr:colOff>
      <xdr:row>35</xdr:row>
      <xdr:rowOff>48768</xdr:rowOff>
    </xdr:to>
    <xdr:sp macro="" textlink="PivotTable!F118">
      <xdr:nvSpPr>
        <xdr:cNvPr id="1150" name="pole tekstowe 1149">
          <a:extLst>
            <a:ext uri="{FF2B5EF4-FFF2-40B4-BE49-F238E27FC236}">
              <a16:creationId xmlns:a16="http://schemas.microsoft.com/office/drawing/2014/main" id="{00000000-0008-0000-0100-00007E040000}"/>
            </a:ext>
          </a:extLst>
        </xdr:cNvPr>
        <xdr:cNvSpPr txBox="1"/>
      </xdr:nvSpPr>
      <xdr:spPr>
        <a:xfrm>
          <a:off x="5315712" y="6565392"/>
          <a:ext cx="536448" cy="188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58D14BCB-3198-4E87-82A1-A7D44D76B111}" type="TxLink">
            <a:rPr lang="en-US" sz="8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2 490 </a:t>
          </a:fld>
          <a:endParaRPr lang="en-US" sz="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4</xdr:col>
      <xdr:colOff>499872</xdr:colOff>
      <xdr:row>15</xdr:row>
      <xdr:rowOff>97536</xdr:rowOff>
    </xdr:from>
    <xdr:to>
      <xdr:col>5</xdr:col>
      <xdr:colOff>341376</xdr:colOff>
      <xdr:row>16</xdr:row>
      <xdr:rowOff>103632</xdr:rowOff>
    </xdr:to>
    <xdr:sp macro="" textlink="PivotTable!F112">
      <xdr:nvSpPr>
        <xdr:cNvPr id="1151" name="pole tekstowe 1150">
          <a:extLst>
            <a:ext uri="{FF2B5EF4-FFF2-40B4-BE49-F238E27FC236}">
              <a16:creationId xmlns:a16="http://schemas.microsoft.com/office/drawing/2014/main" id="{00000000-0008-0000-0100-00007F040000}"/>
            </a:ext>
          </a:extLst>
        </xdr:cNvPr>
        <xdr:cNvSpPr txBox="1"/>
      </xdr:nvSpPr>
      <xdr:spPr>
        <a:xfrm>
          <a:off x="3541776" y="2938272"/>
          <a:ext cx="536448" cy="188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1717DE23-6A4B-47A6-BB0F-89D18C8DB8E9}" type="TxLink">
            <a:rPr lang="en-US" sz="8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88 200 </a:t>
          </a:fld>
          <a:endParaRPr lang="en-US" sz="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6</xdr:col>
      <xdr:colOff>140927</xdr:colOff>
      <xdr:row>12</xdr:row>
      <xdr:rowOff>241156</xdr:rowOff>
    </xdr:from>
    <xdr:to>
      <xdr:col>7</xdr:col>
      <xdr:colOff>719</xdr:colOff>
      <xdr:row>13</xdr:row>
      <xdr:rowOff>149716</xdr:rowOff>
    </xdr:to>
    <xdr:sp macro="" textlink="PivotTable!F111">
      <xdr:nvSpPr>
        <xdr:cNvPr id="1152" name="pole tekstowe 1151">
          <a:extLst>
            <a:ext uri="{FF2B5EF4-FFF2-40B4-BE49-F238E27FC236}">
              <a16:creationId xmlns:a16="http://schemas.microsoft.com/office/drawing/2014/main" id="{00000000-0008-0000-0100-000080040000}"/>
            </a:ext>
          </a:extLst>
        </xdr:cNvPr>
        <xdr:cNvSpPr txBox="1"/>
      </xdr:nvSpPr>
      <xdr:spPr>
        <a:xfrm>
          <a:off x="4542239" y="2435716"/>
          <a:ext cx="536448" cy="188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AF0DA81-827D-4F0B-B5FC-283B50BD4A43}" type="TxLink">
            <a:rPr lang="en-US" sz="8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88 900 </a:t>
          </a:fld>
          <a:endParaRPr lang="en-US" sz="1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9</xdr:col>
      <xdr:colOff>566928</xdr:colOff>
      <xdr:row>4</xdr:row>
      <xdr:rowOff>91440</xdr:rowOff>
    </xdr:from>
    <xdr:to>
      <xdr:col>10</xdr:col>
      <xdr:colOff>493776</xdr:colOff>
      <xdr:row>5</xdr:row>
      <xdr:rowOff>97536</xdr:rowOff>
    </xdr:to>
    <xdr:sp macro="" textlink="PivotTable!F122">
      <xdr:nvSpPr>
        <xdr:cNvPr id="1153" name="pole tekstowe 1152">
          <a:extLst>
            <a:ext uri="{FF2B5EF4-FFF2-40B4-BE49-F238E27FC236}">
              <a16:creationId xmlns:a16="http://schemas.microsoft.com/office/drawing/2014/main" id="{00000000-0008-0000-0100-000081040000}"/>
            </a:ext>
          </a:extLst>
        </xdr:cNvPr>
        <xdr:cNvSpPr txBox="1"/>
      </xdr:nvSpPr>
      <xdr:spPr>
        <a:xfrm>
          <a:off x="6918960" y="822960"/>
          <a:ext cx="536448" cy="188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830B2718-562E-42A2-86A4-9E762DE7B58B}" type="TxLink">
            <a:rPr lang="en-US" sz="8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56 987 </a:t>
          </a:fld>
          <a:endParaRPr lang="en-US" sz="2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5</xdr:col>
      <xdr:colOff>274320</xdr:colOff>
      <xdr:row>6</xdr:row>
      <xdr:rowOff>115824</xdr:rowOff>
    </xdr:from>
    <xdr:to>
      <xdr:col>6</xdr:col>
      <xdr:colOff>146304</xdr:colOff>
      <xdr:row>7</xdr:row>
      <xdr:rowOff>121920</xdr:rowOff>
    </xdr:to>
    <xdr:sp macro="" textlink="PivotTable!F121">
      <xdr:nvSpPr>
        <xdr:cNvPr id="1154" name="pole tekstowe 1153">
          <a:extLst>
            <a:ext uri="{FF2B5EF4-FFF2-40B4-BE49-F238E27FC236}">
              <a16:creationId xmlns:a16="http://schemas.microsoft.com/office/drawing/2014/main" id="{00000000-0008-0000-0100-000082040000}"/>
            </a:ext>
          </a:extLst>
        </xdr:cNvPr>
        <xdr:cNvSpPr txBox="1"/>
      </xdr:nvSpPr>
      <xdr:spPr>
        <a:xfrm>
          <a:off x="4011168" y="1213104"/>
          <a:ext cx="536448" cy="18897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2178E7DC-AC55-4079-8201-DF7958D85B70}" type="TxLink">
            <a:rPr lang="en-US" sz="800" b="0" i="0" u="none" strike="noStrike">
              <a:solidFill>
                <a:schemeClr val="bg1"/>
              </a:solidFill>
              <a:latin typeface="Calibri"/>
              <a:cs typeface="Calibri"/>
            </a:rPr>
            <a:pPr/>
            <a:t> 100 400 </a:t>
          </a:fld>
          <a:endParaRPr lang="en-US" sz="200" b="0" i="0" u="none" strike="noStrike">
            <a:solidFill>
              <a:schemeClr val="bg1"/>
            </a:solidFill>
            <a:latin typeface="Avenir Next LT Pro" panose="020B0504020202020204" pitchFamily="34" charset="-18"/>
            <a:cs typeface="Calibri"/>
          </a:endParaRPr>
        </a:p>
      </xdr:txBody>
    </xdr:sp>
    <xdr:clientData/>
  </xdr:twoCellAnchor>
  <xdr:twoCellAnchor>
    <xdr:from>
      <xdr:col>8</xdr:col>
      <xdr:colOff>512330</xdr:colOff>
      <xdr:row>9</xdr:row>
      <xdr:rowOff>127819</xdr:rowOff>
    </xdr:from>
    <xdr:to>
      <xdr:col>14</xdr:col>
      <xdr:colOff>425233</xdr:colOff>
      <xdr:row>27</xdr:row>
      <xdr:rowOff>114465</xdr:rowOff>
    </xdr:to>
    <xdr:sp macro="" textlink="">
      <xdr:nvSpPr>
        <xdr:cNvPr id="1157" name="Owal 1156">
          <a:extLst>
            <a:ext uri="{FF2B5EF4-FFF2-40B4-BE49-F238E27FC236}">
              <a16:creationId xmlns:a16="http://schemas.microsoft.com/office/drawing/2014/main" id="{00000000-0008-0000-0100-000085040000}"/>
            </a:ext>
          </a:extLst>
        </xdr:cNvPr>
        <xdr:cNvSpPr/>
      </xdr:nvSpPr>
      <xdr:spPr>
        <a:xfrm>
          <a:off x="6239620" y="1787013"/>
          <a:ext cx="3600000" cy="3600000"/>
        </a:xfrm>
        <a:prstGeom prst="ellipse">
          <a:avLst/>
        </a:prstGeom>
        <a:noFill/>
        <a:ln w="3175">
          <a:solidFill>
            <a:srgbClr val="1B1B1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0.28668</cdr:x>
      <cdr:y>0.19995</cdr:y>
    </cdr:from>
    <cdr:to>
      <cdr:x>0.71441</cdr:x>
      <cdr:y>0.79871</cdr:y>
    </cdr:to>
    <cdr:sp macro="" textlink="">
      <cdr:nvSpPr>
        <cdr:cNvPr id="3" name="Owal 2">
          <a:extLst xmlns:a="http://schemas.openxmlformats.org/drawingml/2006/main">
            <a:ext uri="{FF2B5EF4-FFF2-40B4-BE49-F238E27FC236}">
              <a16:creationId xmlns:a16="http://schemas.microsoft.com/office/drawing/2014/main" id="{64DE7E4C-051B-0D00-84D5-3543E54BE222}"/>
            </a:ext>
          </a:extLst>
        </cdr:cNvPr>
        <cdr:cNvSpPr/>
      </cdr:nvSpPr>
      <cdr:spPr>
        <a:xfrm xmlns:a="http://schemas.openxmlformats.org/drawingml/2006/main">
          <a:off x="1521140" y="767493"/>
          <a:ext cx="2269517" cy="2298247"/>
        </a:xfrm>
        <a:prstGeom xmlns:a="http://schemas.openxmlformats.org/drawingml/2006/main" prst="ellipse">
          <a:avLst/>
        </a:prstGeom>
        <a:gradFill xmlns:a="http://schemas.openxmlformats.org/drawingml/2006/main" flip="none" rotWithShape="1">
          <a:gsLst>
            <a:gs pos="0">
              <a:srgbClr val="7417BD">
                <a:alpha val="0"/>
                <a:lumMod val="65000"/>
              </a:srgbClr>
            </a:gs>
            <a:gs pos="75000">
              <a:srgbClr val="100D83">
                <a:alpha val="60000"/>
              </a:srgbClr>
            </a:gs>
          </a:gsLst>
          <a:lin ang="2700000" scaled="1"/>
          <a:tileRect/>
        </a:gradFill>
        <a:ln xmlns:a="http://schemas.openxmlformats.org/drawingml/2006/main">
          <a:noFill/>
        </a:ln>
        <a:effectLst xmlns:a="http://schemas.openxmlformats.org/drawingml/2006/main">
          <a:glow rad="190500">
            <a:srgbClr val="9947F7">
              <a:alpha val="36000"/>
            </a:srgbClr>
          </a:glow>
          <a:outerShdw blurRad="50800" dist="50800" dir="5400000" algn="ctr" rotWithShape="0">
            <a:srgbClr val="000000">
              <a:alpha val="3000"/>
            </a:srgbClr>
          </a:outerShdw>
          <a:softEdge rad="114300"/>
        </a:effectLst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l-PL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0.49549</cdr:x>
      <cdr:y>0.17222</cdr:y>
    </cdr:from>
    <cdr:to>
      <cdr:x>0.56867</cdr:x>
      <cdr:y>0.18619</cdr:y>
    </cdr:to>
    <cdr:cxnSp macro="">
      <cdr:nvCxnSpPr>
        <cdr:cNvPr id="15" name="Łącznik prosty 14">
          <a:extLst xmlns:a="http://schemas.openxmlformats.org/drawingml/2006/main">
            <a:ext uri="{FF2B5EF4-FFF2-40B4-BE49-F238E27FC236}">
              <a16:creationId xmlns:a16="http://schemas.microsoft.com/office/drawing/2014/main" id="{3377E4F6-29E4-BC4D-5957-18227AB34581}"/>
            </a:ext>
          </a:extLst>
        </cdr:cNvPr>
        <cdr:cNvCxnSpPr>
          <a:endCxn xmlns:a="http://schemas.openxmlformats.org/drawingml/2006/main" id="17" idx="2"/>
        </cdr:cNvCxnSpPr>
      </cdr:nvCxnSpPr>
      <cdr:spPr>
        <a:xfrm xmlns:a="http://schemas.openxmlformats.org/drawingml/2006/main" flipV="1">
          <a:off x="5864258" y="1164941"/>
          <a:ext cx="866079" cy="94476"/>
        </a:xfrm>
        <a:prstGeom xmlns:a="http://schemas.openxmlformats.org/drawingml/2006/main" prst="line">
          <a:avLst/>
        </a:prstGeom>
        <a:ln xmlns:a="http://schemas.openxmlformats.org/drawingml/2006/main" w="15875">
          <a:gradFill>
            <a:gsLst>
              <a:gs pos="25000">
                <a:srgbClr val="100D83"/>
              </a:gs>
              <a:gs pos="100000">
                <a:srgbClr val="CEE1F2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0.57687</cdr:x>
      <cdr:y>0.45217</cdr:y>
    </cdr:from>
    <cdr:to>
      <cdr:x>0.61638</cdr:x>
      <cdr:y>0.46331</cdr:y>
    </cdr:to>
    <cdr:cxnSp macro="">
      <cdr:nvCxnSpPr>
        <cdr:cNvPr id="39" name="Łącznik prosty 38">
          <a:extLst xmlns:a="http://schemas.openxmlformats.org/drawingml/2006/main">
            <a:ext uri="{FF2B5EF4-FFF2-40B4-BE49-F238E27FC236}">
              <a16:creationId xmlns:a16="http://schemas.microsoft.com/office/drawing/2014/main" id="{2E1A17A4-681E-49E5-AE80-92C2B61E8B00}"/>
            </a:ext>
          </a:extLst>
        </cdr:cNvPr>
        <cdr:cNvCxnSpPr>
          <a:endCxn xmlns:a="http://schemas.openxmlformats.org/drawingml/2006/main" id="40" idx="2"/>
        </cdr:cNvCxnSpPr>
      </cdr:nvCxnSpPr>
      <cdr:spPr>
        <a:xfrm xmlns:a="http://schemas.openxmlformats.org/drawingml/2006/main">
          <a:off x="6827341" y="3058583"/>
          <a:ext cx="467655" cy="75367"/>
        </a:xfrm>
        <a:prstGeom xmlns:a="http://schemas.openxmlformats.org/drawingml/2006/main" prst="line">
          <a:avLst/>
        </a:prstGeom>
        <a:ln xmlns:a="http://schemas.openxmlformats.org/drawingml/2006/main" w="15875">
          <a:gradFill>
            <a:gsLst>
              <a:gs pos="25000">
                <a:srgbClr val="100D83"/>
              </a:gs>
              <a:gs pos="100000">
                <a:srgbClr val="CEE1F2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0.67523</cdr:x>
      <cdr:y>0.71764</cdr:y>
    </cdr:from>
    <cdr:to>
      <cdr:x>0.71149</cdr:x>
      <cdr:y>0.77604</cdr:y>
    </cdr:to>
    <cdr:cxnSp macro="">
      <cdr:nvCxnSpPr>
        <cdr:cNvPr id="41" name="Łącznik prosty 40">
          <a:extLst xmlns:a="http://schemas.openxmlformats.org/drawingml/2006/main">
            <a:ext uri="{FF2B5EF4-FFF2-40B4-BE49-F238E27FC236}">
              <a16:creationId xmlns:a16="http://schemas.microsoft.com/office/drawing/2014/main" id="{2E1A17A4-681E-49E5-AE80-92C2B61E8B00}"/>
            </a:ext>
          </a:extLst>
        </cdr:cNvPr>
        <cdr:cNvCxnSpPr>
          <a:endCxn xmlns:a="http://schemas.openxmlformats.org/drawingml/2006/main" id="42" idx="3"/>
        </cdr:cNvCxnSpPr>
      </cdr:nvCxnSpPr>
      <cdr:spPr>
        <a:xfrm xmlns:a="http://schemas.openxmlformats.org/drawingml/2006/main" flipV="1">
          <a:off x="7991508" y="4854289"/>
          <a:ext cx="429131" cy="395044"/>
        </a:xfrm>
        <a:prstGeom xmlns:a="http://schemas.openxmlformats.org/drawingml/2006/main" prst="line">
          <a:avLst/>
        </a:prstGeom>
        <a:ln xmlns:a="http://schemas.openxmlformats.org/drawingml/2006/main" w="15875">
          <a:gradFill>
            <a:gsLst>
              <a:gs pos="25000">
                <a:srgbClr val="100D83"/>
              </a:gs>
              <a:gs pos="100000">
                <a:srgbClr val="CEE1F2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0.11231</cdr:x>
      <cdr:y>0.17688</cdr:y>
    </cdr:from>
    <cdr:to>
      <cdr:x>0.14973</cdr:x>
      <cdr:y>0.2259</cdr:y>
    </cdr:to>
    <cdr:cxnSp macro="">
      <cdr:nvCxnSpPr>
        <cdr:cNvPr id="45" name="Łącznik prosty 44">
          <a:extLst xmlns:a="http://schemas.openxmlformats.org/drawingml/2006/main">
            <a:ext uri="{FF2B5EF4-FFF2-40B4-BE49-F238E27FC236}">
              <a16:creationId xmlns:a16="http://schemas.microsoft.com/office/drawing/2014/main" id="{9DF35C6A-1216-CE9E-BD91-6D9480BD65BA}"/>
            </a:ext>
          </a:extLst>
        </cdr:cNvPr>
        <cdr:cNvCxnSpPr>
          <a:endCxn xmlns:a="http://schemas.openxmlformats.org/drawingml/2006/main" id="46" idx="5"/>
        </cdr:cNvCxnSpPr>
      </cdr:nvCxnSpPr>
      <cdr:spPr>
        <a:xfrm xmlns:a="http://schemas.openxmlformats.org/drawingml/2006/main" flipH="1" flipV="1">
          <a:off x="1320851" y="1211199"/>
          <a:ext cx="440037" cy="335661"/>
        </a:xfrm>
        <a:prstGeom xmlns:a="http://schemas.openxmlformats.org/drawingml/2006/main" prst="line">
          <a:avLst/>
        </a:prstGeom>
        <a:ln xmlns:a="http://schemas.openxmlformats.org/drawingml/2006/main" w="15875">
          <a:gradFill>
            <a:gsLst>
              <a:gs pos="25000">
                <a:srgbClr val="100D83"/>
              </a:gs>
              <a:gs pos="100000">
                <a:srgbClr val="CEE1F2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0.29342</cdr:x>
      <cdr:y>0.91812</cdr:y>
    </cdr:from>
    <cdr:to>
      <cdr:x>0.33471</cdr:x>
      <cdr:y>0.92063</cdr:y>
    </cdr:to>
    <cdr:cxnSp macro="">
      <cdr:nvCxnSpPr>
        <cdr:cNvPr id="43" name="Łącznik prosty 42">
          <a:extLst xmlns:a="http://schemas.openxmlformats.org/drawingml/2006/main">
            <a:ext uri="{FF2B5EF4-FFF2-40B4-BE49-F238E27FC236}">
              <a16:creationId xmlns:a16="http://schemas.microsoft.com/office/drawing/2014/main" id="{2E1A17A4-681E-49E5-AE80-92C2B61E8B00}"/>
            </a:ext>
          </a:extLst>
        </cdr:cNvPr>
        <cdr:cNvCxnSpPr>
          <a:endCxn xmlns:a="http://schemas.openxmlformats.org/drawingml/2006/main" id="44" idx="6"/>
        </cdr:cNvCxnSpPr>
      </cdr:nvCxnSpPr>
      <cdr:spPr>
        <a:xfrm xmlns:a="http://schemas.openxmlformats.org/drawingml/2006/main" flipH="1" flipV="1">
          <a:off x="3440569" y="6266589"/>
          <a:ext cx="484178" cy="17150"/>
        </a:xfrm>
        <a:prstGeom xmlns:a="http://schemas.openxmlformats.org/drawingml/2006/main" prst="line">
          <a:avLst/>
        </a:prstGeom>
        <a:ln xmlns:a="http://schemas.openxmlformats.org/drawingml/2006/main" w="15875">
          <a:gradFill>
            <a:gsLst>
              <a:gs pos="25000">
                <a:srgbClr val="100D83"/>
              </a:gs>
              <a:gs pos="100000">
                <a:srgbClr val="CEE1F2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0.56867</cdr:x>
      <cdr:y>0.1365</cdr:y>
    </cdr:from>
    <cdr:to>
      <cdr:x>0.61073</cdr:x>
      <cdr:y>0.20794</cdr:y>
    </cdr:to>
    <cdr:sp macro="" textlink="">
      <cdr:nvSpPr>
        <cdr:cNvPr id="17" name="Okrąg: pusty 16">
          <a:extLst xmlns:a="http://schemas.openxmlformats.org/drawingml/2006/main">
            <a:ext uri="{FF2B5EF4-FFF2-40B4-BE49-F238E27FC236}">
              <a16:creationId xmlns:a16="http://schemas.microsoft.com/office/drawing/2014/main" id="{390F62D4-9B52-76CB-0398-F8CD6A429B5A}"/>
            </a:ext>
          </a:extLst>
        </cdr:cNvPr>
        <cdr:cNvSpPr/>
      </cdr:nvSpPr>
      <cdr:spPr>
        <a:xfrm xmlns:a="http://schemas.openxmlformats.org/drawingml/2006/main">
          <a:off x="6708217" y="948070"/>
          <a:ext cx="496186" cy="496186"/>
        </a:xfrm>
        <a:prstGeom xmlns:a="http://schemas.openxmlformats.org/drawingml/2006/main" prst="donut">
          <a:avLst>
            <a:gd name="adj" fmla="val 12500"/>
          </a:avLst>
        </a:prstGeom>
        <a:solidFill xmlns:a="http://schemas.openxmlformats.org/drawingml/2006/main">
          <a:srgbClr val="CEE1F2"/>
        </a:solidFill>
        <a:ln xmlns:a="http://schemas.openxmlformats.org/drawingml/2006/main">
          <a:solidFill>
            <a:schemeClr val="accent1">
              <a:shade val="15000"/>
              <a:alpha val="51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l-PL"/>
        </a:p>
      </cdr:txBody>
    </cdr:sp>
  </cdr:relSizeAnchor>
  <cdr:relSizeAnchor xmlns:cdr="http://schemas.openxmlformats.org/drawingml/2006/chartDrawing">
    <cdr:from>
      <cdr:x>0.5897</cdr:x>
      <cdr:y>0.20794</cdr:y>
    </cdr:from>
    <cdr:to>
      <cdr:x>0.60804</cdr:x>
      <cdr:y>0.27694</cdr:y>
    </cdr:to>
    <cdr:cxnSp macro="">
      <cdr:nvCxnSpPr>
        <cdr:cNvPr id="19" name="Łącznik prosty 18">
          <a:extLst xmlns:a="http://schemas.openxmlformats.org/drawingml/2006/main">
            <a:ext uri="{FF2B5EF4-FFF2-40B4-BE49-F238E27FC236}">
              <a16:creationId xmlns:a16="http://schemas.microsoft.com/office/drawing/2014/main" id="{74FD5D1D-16B8-E360-A685-BA7C23DB71E4}"/>
            </a:ext>
          </a:extLst>
        </cdr:cNvPr>
        <cdr:cNvCxnSpPr>
          <a:stCxn xmlns:a="http://schemas.openxmlformats.org/drawingml/2006/main" id="28" idx="0"/>
          <a:endCxn xmlns:a="http://schemas.openxmlformats.org/drawingml/2006/main" id="17" idx="4"/>
        </cdr:cNvCxnSpPr>
      </cdr:nvCxnSpPr>
      <cdr:spPr>
        <a:xfrm xmlns:a="http://schemas.openxmlformats.org/drawingml/2006/main" flipH="1" flipV="1">
          <a:off x="6931802" y="1443092"/>
          <a:ext cx="215572" cy="478858"/>
        </a:xfrm>
        <a:prstGeom xmlns:a="http://schemas.openxmlformats.org/drawingml/2006/main" prst="line">
          <a:avLst/>
        </a:prstGeom>
        <a:ln xmlns:a="http://schemas.openxmlformats.org/drawingml/2006/main" w="15875">
          <a:gradFill>
            <a:gsLst>
              <a:gs pos="25000">
                <a:srgbClr val="100D83"/>
              </a:gs>
              <a:gs pos="100000">
                <a:srgbClr val="CEE1F2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0.58698</cdr:x>
      <cdr:y>0.27694</cdr:y>
    </cdr:from>
    <cdr:to>
      <cdr:x>0.62909</cdr:x>
      <cdr:y>0.34847</cdr:y>
    </cdr:to>
    <cdr:sp macro="" textlink="">
      <cdr:nvSpPr>
        <cdr:cNvPr id="28" name="Owal 27">
          <a:extLst xmlns:a="http://schemas.openxmlformats.org/drawingml/2006/main">
            <a:ext uri="{FF2B5EF4-FFF2-40B4-BE49-F238E27FC236}">
              <a16:creationId xmlns:a16="http://schemas.microsoft.com/office/drawing/2014/main" id="{A44D5BE9-FF30-C6F5-578A-87E4D169366A}"/>
            </a:ext>
          </a:extLst>
        </cdr:cNvPr>
        <cdr:cNvSpPr/>
      </cdr:nvSpPr>
      <cdr:spPr>
        <a:xfrm xmlns:a="http://schemas.openxmlformats.org/drawingml/2006/main">
          <a:off x="6899877" y="1921950"/>
          <a:ext cx="494994" cy="496415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2">
            <a:lumMod val="75000"/>
          </a:schemeClr>
        </a:solidFill>
        <a:ln xmlns:a="http://schemas.openxmlformats.org/drawingml/2006/main">
          <a:solidFill>
            <a:schemeClr val="tx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pl-PL"/>
        </a:p>
      </cdr:txBody>
    </cdr:sp>
  </cdr:relSizeAnchor>
  <cdr:relSizeAnchor xmlns:cdr="http://schemas.openxmlformats.org/drawingml/2006/chartDrawing">
    <cdr:from>
      <cdr:x>0.60457</cdr:x>
      <cdr:y>0.19748</cdr:y>
    </cdr:from>
    <cdr:to>
      <cdr:x>0.66406</cdr:x>
      <cdr:y>0.25354</cdr:y>
    </cdr:to>
    <cdr:cxnSp macro="">
      <cdr:nvCxnSpPr>
        <cdr:cNvPr id="2" name="Łącznik prosty 1">
          <a:extLst xmlns:a="http://schemas.openxmlformats.org/drawingml/2006/main">
            <a:ext uri="{FF2B5EF4-FFF2-40B4-BE49-F238E27FC236}">
              <a16:creationId xmlns:a16="http://schemas.microsoft.com/office/drawing/2014/main" id="{8FB446E6-3D69-4DB1-FA4F-3E95E5E93858}"/>
            </a:ext>
          </a:extLst>
        </cdr:cNvPr>
        <cdr:cNvCxnSpPr>
          <a:stCxn xmlns:a="http://schemas.openxmlformats.org/drawingml/2006/main" id="3" idx="1"/>
          <a:endCxn xmlns:a="http://schemas.openxmlformats.org/drawingml/2006/main" id="17" idx="5"/>
        </cdr:cNvCxnSpPr>
      </cdr:nvCxnSpPr>
      <cdr:spPr>
        <a:xfrm xmlns:a="http://schemas.openxmlformats.org/drawingml/2006/main" flipH="1" flipV="1">
          <a:off x="7106601" y="1370485"/>
          <a:ext cx="699318" cy="389081"/>
        </a:xfrm>
        <a:prstGeom xmlns:a="http://schemas.openxmlformats.org/drawingml/2006/main" prst="line">
          <a:avLst/>
        </a:prstGeom>
        <a:ln xmlns:a="http://schemas.openxmlformats.org/drawingml/2006/main" w="15875">
          <a:gradFill>
            <a:gsLst>
              <a:gs pos="25000">
                <a:srgbClr val="100D83"/>
              </a:gs>
              <a:gs pos="100000">
                <a:srgbClr val="CEE1F2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0.6579</cdr:x>
      <cdr:y>0.24307</cdr:y>
    </cdr:from>
    <cdr:to>
      <cdr:x>0.70001</cdr:x>
      <cdr:y>0.3146</cdr:y>
    </cdr:to>
    <cdr:sp macro="" textlink="">
      <cdr:nvSpPr>
        <cdr:cNvPr id="3" name="Owal 2">
          <a:extLst xmlns:a="http://schemas.openxmlformats.org/drawingml/2006/main">
            <a:ext uri="{FF2B5EF4-FFF2-40B4-BE49-F238E27FC236}">
              <a16:creationId xmlns:a16="http://schemas.microsoft.com/office/drawing/2014/main" id="{FD5FA29A-8102-C949-2699-7EBA3A6E7503}"/>
            </a:ext>
          </a:extLst>
        </cdr:cNvPr>
        <cdr:cNvSpPr/>
      </cdr:nvSpPr>
      <cdr:spPr>
        <a:xfrm xmlns:a="http://schemas.openxmlformats.org/drawingml/2006/main">
          <a:off x="7733429" y="1686868"/>
          <a:ext cx="494995" cy="49641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2">
            <a:lumMod val="75000"/>
          </a:schemeClr>
        </a:solidFill>
        <a:ln xmlns:a="http://schemas.openxmlformats.org/drawingml/2006/main">
          <a:solidFill>
            <a:schemeClr val="tx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l-PL"/>
        </a:p>
      </cdr:txBody>
    </cdr:sp>
  </cdr:relSizeAnchor>
  <cdr:relSizeAnchor xmlns:cdr="http://schemas.openxmlformats.org/drawingml/2006/chartDrawing">
    <cdr:from>
      <cdr:x>0.61073</cdr:x>
      <cdr:y>0.16761</cdr:y>
    </cdr:from>
    <cdr:to>
      <cdr:x>0.68101</cdr:x>
      <cdr:y>0.17222</cdr:y>
    </cdr:to>
    <cdr:cxnSp macro="">
      <cdr:nvCxnSpPr>
        <cdr:cNvPr id="12" name="Łącznik prosty 11">
          <a:extLst xmlns:a="http://schemas.openxmlformats.org/drawingml/2006/main">
            <a:ext uri="{FF2B5EF4-FFF2-40B4-BE49-F238E27FC236}">
              <a16:creationId xmlns:a16="http://schemas.microsoft.com/office/drawing/2014/main" id="{A6E49CA0-76CD-B373-23F9-C6D44849F2B1}"/>
            </a:ext>
          </a:extLst>
        </cdr:cNvPr>
        <cdr:cNvCxnSpPr>
          <a:stCxn xmlns:a="http://schemas.openxmlformats.org/drawingml/2006/main" id="13" idx="2"/>
          <a:endCxn xmlns:a="http://schemas.openxmlformats.org/drawingml/2006/main" id="17" idx="6"/>
        </cdr:cNvCxnSpPr>
      </cdr:nvCxnSpPr>
      <cdr:spPr>
        <a:xfrm xmlns:a="http://schemas.openxmlformats.org/drawingml/2006/main" flipH="1">
          <a:off x="7179005" y="1163211"/>
          <a:ext cx="826085" cy="31986"/>
        </a:xfrm>
        <a:prstGeom xmlns:a="http://schemas.openxmlformats.org/drawingml/2006/main" prst="line">
          <a:avLst/>
        </a:prstGeom>
        <a:ln xmlns:a="http://schemas.openxmlformats.org/drawingml/2006/main" w="15875">
          <a:gradFill>
            <a:gsLst>
              <a:gs pos="25000">
                <a:srgbClr val="100D83"/>
              </a:gs>
              <a:gs pos="100000">
                <a:srgbClr val="CEE1F2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0.68101</cdr:x>
      <cdr:y>0.13185</cdr:y>
    </cdr:from>
    <cdr:to>
      <cdr:x>0.72312</cdr:x>
      <cdr:y>0.20338</cdr:y>
    </cdr:to>
    <cdr:sp macro="" textlink="">
      <cdr:nvSpPr>
        <cdr:cNvPr id="13" name="Owal 12">
          <a:extLst xmlns:a="http://schemas.openxmlformats.org/drawingml/2006/main">
            <a:ext uri="{FF2B5EF4-FFF2-40B4-BE49-F238E27FC236}">
              <a16:creationId xmlns:a16="http://schemas.microsoft.com/office/drawing/2014/main" id="{555E8C1B-FB1A-FA5C-5038-53185B753A34}"/>
            </a:ext>
          </a:extLst>
        </cdr:cNvPr>
        <cdr:cNvSpPr/>
      </cdr:nvSpPr>
      <cdr:spPr>
        <a:xfrm xmlns:a="http://schemas.openxmlformats.org/drawingml/2006/main">
          <a:off x="8005090" y="915004"/>
          <a:ext cx="494995" cy="49641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2">
            <a:lumMod val="75000"/>
          </a:schemeClr>
        </a:solidFill>
        <a:ln xmlns:a="http://schemas.openxmlformats.org/drawingml/2006/main">
          <a:solidFill>
            <a:schemeClr val="tx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l-PL"/>
        </a:p>
      </cdr:txBody>
    </cdr:sp>
  </cdr:relSizeAnchor>
  <cdr:relSizeAnchor xmlns:cdr="http://schemas.openxmlformats.org/drawingml/2006/chartDrawing">
    <cdr:from>
      <cdr:x>0.5897</cdr:x>
      <cdr:y>0.09563</cdr:y>
    </cdr:from>
    <cdr:to>
      <cdr:x>0.61762</cdr:x>
      <cdr:y>0.1365</cdr:y>
    </cdr:to>
    <cdr:cxnSp macro="">
      <cdr:nvCxnSpPr>
        <cdr:cNvPr id="14" name="Łącznik prosty 13">
          <a:extLst xmlns:a="http://schemas.openxmlformats.org/drawingml/2006/main">
            <a:ext uri="{FF2B5EF4-FFF2-40B4-BE49-F238E27FC236}">
              <a16:creationId xmlns:a16="http://schemas.microsoft.com/office/drawing/2014/main" id="{A6E49CA0-76CD-B373-23F9-C6D44849F2B1}"/>
            </a:ext>
          </a:extLst>
        </cdr:cNvPr>
        <cdr:cNvCxnSpPr>
          <a:stCxn xmlns:a="http://schemas.openxmlformats.org/drawingml/2006/main" id="16" idx="2"/>
          <a:endCxn xmlns:a="http://schemas.openxmlformats.org/drawingml/2006/main" id="17" idx="0"/>
        </cdr:cNvCxnSpPr>
      </cdr:nvCxnSpPr>
      <cdr:spPr>
        <a:xfrm xmlns:a="http://schemas.openxmlformats.org/drawingml/2006/main" flipH="1">
          <a:off x="6931802" y="663677"/>
          <a:ext cx="328225" cy="283625"/>
        </a:xfrm>
        <a:prstGeom xmlns:a="http://schemas.openxmlformats.org/drawingml/2006/main" prst="line">
          <a:avLst/>
        </a:prstGeom>
        <a:ln xmlns:a="http://schemas.openxmlformats.org/drawingml/2006/main" w="15875">
          <a:gradFill>
            <a:gsLst>
              <a:gs pos="25000">
                <a:srgbClr val="100D83"/>
              </a:gs>
              <a:gs pos="100000">
                <a:srgbClr val="CEE1F2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0.61762</cdr:x>
      <cdr:y>0.05987</cdr:y>
    </cdr:from>
    <cdr:to>
      <cdr:x>0.65973</cdr:x>
      <cdr:y>0.1314</cdr:y>
    </cdr:to>
    <cdr:sp macro="" textlink="">
      <cdr:nvSpPr>
        <cdr:cNvPr id="16" name="Owal 15">
          <a:extLst xmlns:a="http://schemas.openxmlformats.org/drawingml/2006/main">
            <a:ext uri="{FF2B5EF4-FFF2-40B4-BE49-F238E27FC236}">
              <a16:creationId xmlns:a16="http://schemas.microsoft.com/office/drawing/2014/main" id="{555E8C1B-FB1A-FA5C-5038-53185B753A34}"/>
            </a:ext>
          </a:extLst>
        </cdr:cNvPr>
        <cdr:cNvSpPr/>
      </cdr:nvSpPr>
      <cdr:spPr>
        <a:xfrm xmlns:a="http://schemas.openxmlformats.org/drawingml/2006/main">
          <a:off x="7260027" y="415470"/>
          <a:ext cx="494995" cy="496414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2">
            <a:lumMod val="75000"/>
          </a:schemeClr>
        </a:solidFill>
        <a:ln xmlns:a="http://schemas.openxmlformats.org/drawingml/2006/main">
          <a:solidFill>
            <a:schemeClr val="tx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l-PL"/>
        </a:p>
      </cdr:txBody>
    </cdr:sp>
  </cdr:relSizeAnchor>
  <cdr:relSizeAnchor xmlns:cdr="http://schemas.openxmlformats.org/drawingml/2006/chartDrawing">
    <cdr:from>
      <cdr:x>0.61638</cdr:x>
      <cdr:y>0.42759</cdr:y>
    </cdr:from>
    <cdr:to>
      <cdr:x>0.65844</cdr:x>
      <cdr:y>0.49903</cdr:y>
    </cdr:to>
    <cdr:sp macro="" textlink="">
      <cdr:nvSpPr>
        <cdr:cNvPr id="40" name="Okrąg: pusty 39">
          <a:extLst xmlns:a="http://schemas.openxmlformats.org/drawingml/2006/main">
            <a:ext uri="{FF2B5EF4-FFF2-40B4-BE49-F238E27FC236}">
              <a16:creationId xmlns:a16="http://schemas.microsoft.com/office/drawing/2014/main" id="{61F4F931-E66B-E25A-DEC9-8495D2480E27}"/>
            </a:ext>
          </a:extLst>
        </cdr:cNvPr>
        <cdr:cNvSpPr/>
      </cdr:nvSpPr>
      <cdr:spPr>
        <a:xfrm xmlns:a="http://schemas.openxmlformats.org/drawingml/2006/main">
          <a:off x="7249961" y="2931269"/>
          <a:ext cx="494720" cy="489741"/>
        </a:xfrm>
        <a:prstGeom xmlns:a="http://schemas.openxmlformats.org/drawingml/2006/main" prst="donut">
          <a:avLst>
            <a:gd name="adj" fmla="val 12500"/>
          </a:avLst>
        </a:prstGeom>
        <a:solidFill xmlns:a="http://schemas.openxmlformats.org/drawingml/2006/main">
          <a:srgbClr val="CEE1F2"/>
        </a:solidFill>
        <a:ln xmlns:a="http://schemas.openxmlformats.org/drawingml/2006/main">
          <a:solidFill>
            <a:schemeClr val="accent1">
              <a:shade val="15000"/>
              <a:alpha val="51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l-PL"/>
        </a:p>
      </cdr:txBody>
    </cdr:sp>
  </cdr:relSizeAnchor>
  <cdr:relSizeAnchor xmlns:cdr="http://schemas.openxmlformats.org/drawingml/2006/chartDrawing">
    <cdr:from>
      <cdr:x>0.70533</cdr:x>
      <cdr:y>0.65666</cdr:y>
    </cdr:from>
    <cdr:to>
      <cdr:x>0.74739</cdr:x>
      <cdr:y>0.7281</cdr:y>
    </cdr:to>
    <cdr:sp macro="" textlink="">
      <cdr:nvSpPr>
        <cdr:cNvPr id="42" name="Okrąg: pusty 41">
          <a:extLst xmlns:a="http://schemas.openxmlformats.org/drawingml/2006/main">
            <a:ext uri="{FF2B5EF4-FFF2-40B4-BE49-F238E27FC236}">
              <a16:creationId xmlns:a16="http://schemas.microsoft.com/office/drawing/2014/main" id="{61F4F931-E66B-E25A-DEC9-8495D2480E27}"/>
            </a:ext>
          </a:extLst>
        </cdr:cNvPr>
        <cdr:cNvSpPr/>
      </cdr:nvSpPr>
      <cdr:spPr>
        <a:xfrm xmlns:a="http://schemas.openxmlformats.org/drawingml/2006/main">
          <a:off x="8296267" y="4501608"/>
          <a:ext cx="494721" cy="489741"/>
        </a:xfrm>
        <a:prstGeom xmlns:a="http://schemas.openxmlformats.org/drawingml/2006/main" prst="donut">
          <a:avLst>
            <a:gd name="adj" fmla="val 12500"/>
          </a:avLst>
        </a:prstGeom>
        <a:solidFill xmlns:a="http://schemas.openxmlformats.org/drawingml/2006/main">
          <a:srgbClr val="CEE1F2"/>
        </a:solidFill>
        <a:ln xmlns:a="http://schemas.openxmlformats.org/drawingml/2006/main">
          <a:solidFill>
            <a:schemeClr val="accent1">
              <a:shade val="15000"/>
              <a:alpha val="51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l-PL"/>
        </a:p>
      </cdr:txBody>
    </cdr:sp>
  </cdr:relSizeAnchor>
  <cdr:relSizeAnchor xmlns:cdr="http://schemas.openxmlformats.org/drawingml/2006/chartDrawing">
    <cdr:from>
      <cdr:x>0.25136</cdr:x>
      <cdr:y>0.8824</cdr:y>
    </cdr:from>
    <cdr:to>
      <cdr:x>0.29342</cdr:x>
      <cdr:y>0.95384</cdr:y>
    </cdr:to>
    <cdr:sp macro="" textlink="">
      <cdr:nvSpPr>
        <cdr:cNvPr id="44" name="Okrąg: pusty 43">
          <a:extLst xmlns:a="http://schemas.openxmlformats.org/drawingml/2006/main">
            <a:ext uri="{FF2B5EF4-FFF2-40B4-BE49-F238E27FC236}">
              <a16:creationId xmlns:a16="http://schemas.microsoft.com/office/drawing/2014/main" id="{61F4F931-E66B-E25A-DEC9-8495D2480E27}"/>
            </a:ext>
          </a:extLst>
        </cdr:cNvPr>
        <cdr:cNvSpPr/>
      </cdr:nvSpPr>
      <cdr:spPr>
        <a:xfrm xmlns:a="http://schemas.openxmlformats.org/drawingml/2006/main">
          <a:off x="2974913" y="5968780"/>
          <a:ext cx="497790" cy="483239"/>
        </a:xfrm>
        <a:prstGeom xmlns:a="http://schemas.openxmlformats.org/drawingml/2006/main" prst="donut">
          <a:avLst>
            <a:gd name="adj" fmla="val 12500"/>
          </a:avLst>
        </a:prstGeom>
        <a:solidFill xmlns:a="http://schemas.openxmlformats.org/drawingml/2006/main">
          <a:srgbClr val="CEE1F2"/>
        </a:solidFill>
        <a:ln xmlns:a="http://schemas.openxmlformats.org/drawingml/2006/main">
          <a:solidFill>
            <a:schemeClr val="accent1">
              <a:shade val="15000"/>
              <a:alpha val="51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l-PL"/>
        </a:p>
      </cdr:txBody>
    </cdr:sp>
  </cdr:relSizeAnchor>
  <cdr:relSizeAnchor xmlns:cdr="http://schemas.openxmlformats.org/drawingml/2006/chartDrawing">
    <cdr:from>
      <cdr:x>0.07641</cdr:x>
      <cdr:y>0.1159</cdr:y>
    </cdr:from>
    <cdr:to>
      <cdr:x>0.11847</cdr:x>
      <cdr:y>0.18734</cdr:y>
    </cdr:to>
    <cdr:sp macro="" textlink="">
      <cdr:nvSpPr>
        <cdr:cNvPr id="46" name="Okrąg: pusty 45">
          <a:extLst xmlns:a="http://schemas.openxmlformats.org/drawingml/2006/main">
            <a:ext uri="{FF2B5EF4-FFF2-40B4-BE49-F238E27FC236}">
              <a16:creationId xmlns:a16="http://schemas.microsoft.com/office/drawing/2014/main" id="{1DF269AE-C5A3-4CEE-913D-A17B209BDD48}"/>
            </a:ext>
          </a:extLst>
        </cdr:cNvPr>
        <cdr:cNvSpPr/>
      </cdr:nvSpPr>
      <cdr:spPr>
        <a:xfrm xmlns:a="http://schemas.openxmlformats.org/drawingml/2006/main">
          <a:off x="898711" y="794512"/>
          <a:ext cx="494720" cy="489741"/>
        </a:xfrm>
        <a:prstGeom xmlns:a="http://schemas.openxmlformats.org/drawingml/2006/main" prst="donut">
          <a:avLst>
            <a:gd name="adj" fmla="val 12500"/>
          </a:avLst>
        </a:prstGeom>
        <a:solidFill xmlns:a="http://schemas.openxmlformats.org/drawingml/2006/main">
          <a:srgbClr val="CEE1F2"/>
        </a:solidFill>
        <a:ln xmlns:a="http://schemas.openxmlformats.org/drawingml/2006/main">
          <a:solidFill>
            <a:schemeClr val="accent1">
              <a:shade val="15000"/>
              <a:alpha val="51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l-PL"/>
        </a:p>
      </cdr:txBody>
    </cdr:sp>
  </cdr:relSizeAnchor>
  <cdr:relSizeAnchor xmlns:cdr="http://schemas.openxmlformats.org/drawingml/2006/chartDrawing">
    <cdr:from>
      <cdr:x>0.65844</cdr:x>
      <cdr:y>0.46331</cdr:y>
    </cdr:from>
    <cdr:to>
      <cdr:x>0.71755</cdr:x>
      <cdr:y>0.48555</cdr:y>
    </cdr:to>
    <cdr:cxnSp macro="">
      <cdr:nvCxnSpPr>
        <cdr:cNvPr id="4" name="Łącznik prosty 3">
          <a:extLst xmlns:a="http://schemas.openxmlformats.org/drawingml/2006/main">
            <a:ext uri="{FF2B5EF4-FFF2-40B4-BE49-F238E27FC236}">
              <a16:creationId xmlns:a16="http://schemas.microsoft.com/office/drawing/2014/main" id="{39B228A8-69E4-48EF-EC1A-CA72E45A951F}"/>
            </a:ext>
          </a:extLst>
        </cdr:cNvPr>
        <cdr:cNvCxnSpPr>
          <a:stCxn xmlns:a="http://schemas.openxmlformats.org/drawingml/2006/main" id="5" idx="1"/>
          <a:endCxn xmlns:a="http://schemas.openxmlformats.org/drawingml/2006/main" id="40" idx="6"/>
        </cdr:cNvCxnSpPr>
      </cdr:nvCxnSpPr>
      <cdr:spPr>
        <a:xfrm xmlns:a="http://schemas.openxmlformats.org/drawingml/2006/main" flipH="1" flipV="1">
          <a:off x="7754572" y="3193581"/>
          <a:ext cx="696117" cy="153316"/>
        </a:xfrm>
        <a:prstGeom xmlns:a="http://schemas.openxmlformats.org/drawingml/2006/main" prst="line">
          <a:avLst/>
        </a:prstGeom>
        <a:ln xmlns:a="http://schemas.openxmlformats.org/drawingml/2006/main" w="15875">
          <a:gradFill>
            <a:gsLst>
              <a:gs pos="25000">
                <a:srgbClr val="100D83"/>
              </a:gs>
              <a:gs pos="100000">
                <a:srgbClr val="CEE1F2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0.71138</cdr:x>
      <cdr:y>0.47508</cdr:y>
    </cdr:from>
    <cdr:to>
      <cdr:x>0.75349</cdr:x>
      <cdr:y>0.54661</cdr:y>
    </cdr:to>
    <cdr:sp macro="" textlink="">
      <cdr:nvSpPr>
        <cdr:cNvPr id="5" name="Owal 4">
          <a:extLst xmlns:a="http://schemas.openxmlformats.org/drawingml/2006/main">
            <a:ext uri="{FF2B5EF4-FFF2-40B4-BE49-F238E27FC236}">
              <a16:creationId xmlns:a16="http://schemas.microsoft.com/office/drawing/2014/main" id="{A3C8D33A-4914-1F00-5ED4-2D33674E84B8}"/>
            </a:ext>
          </a:extLst>
        </cdr:cNvPr>
        <cdr:cNvSpPr/>
      </cdr:nvSpPr>
      <cdr:spPr>
        <a:xfrm xmlns:a="http://schemas.openxmlformats.org/drawingml/2006/main">
          <a:off x="8378061" y="3274691"/>
          <a:ext cx="495938" cy="493053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2">
            <a:lumMod val="75000"/>
          </a:schemeClr>
        </a:solidFill>
        <a:ln xmlns:a="http://schemas.openxmlformats.org/drawingml/2006/main">
          <a:solidFill>
            <a:schemeClr val="tx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l-PL"/>
        </a:p>
      </cdr:txBody>
    </cdr:sp>
  </cdr:relSizeAnchor>
  <cdr:relSizeAnchor xmlns:cdr="http://schemas.openxmlformats.org/drawingml/2006/chartDrawing">
    <cdr:from>
      <cdr:x>0.74739</cdr:x>
      <cdr:y>0.69238</cdr:y>
    </cdr:from>
    <cdr:to>
      <cdr:x>0.79881</cdr:x>
      <cdr:y>0.73241</cdr:y>
    </cdr:to>
    <cdr:cxnSp macro="">
      <cdr:nvCxnSpPr>
        <cdr:cNvPr id="9" name="Łącznik prosty 8">
          <a:extLst xmlns:a="http://schemas.openxmlformats.org/drawingml/2006/main">
            <a:ext uri="{FF2B5EF4-FFF2-40B4-BE49-F238E27FC236}">
              <a16:creationId xmlns:a16="http://schemas.microsoft.com/office/drawing/2014/main" id="{39B228A8-69E4-48EF-EC1A-CA72E45A951F}"/>
            </a:ext>
          </a:extLst>
        </cdr:cNvPr>
        <cdr:cNvCxnSpPr>
          <a:stCxn xmlns:a="http://schemas.openxmlformats.org/drawingml/2006/main" id="10" idx="1"/>
          <a:endCxn xmlns:a="http://schemas.openxmlformats.org/drawingml/2006/main" id="42" idx="6"/>
        </cdr:cNvCxnSpPr>
      </cdr:nvCxnSpPr>
      <cdr:spPr>
        <a:xfrm xmlns:a="http://schemas.openxmlformats.org/drawingml/2006/main" flipH="1" flipV="1">
          <a:off x="8777341" y="4761012"/>
          <a:ext cx="603869" cy="275233"/>
        </a:xfrm>
        <a:prstGeom xmlns:a="http://schemas.openxmlformats.org/drawingml/2006/main" prst="line">
          <a:avLst/>
        </a:prstGeom>
        <a:ln xmlns:a="http://schemas.openxmlformats.org/drawingml/2006/main" w="15875">
          <a:gradFill>
            <a:gsLst>
              <a:gs pos="25000">
                <a:srgbClr val="100D83"/>
              </a:gs>
              <a:gs pos="100000">
                <a:srgbClr val="CEE1F2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0.79266</cdr:x>
      <cdr:y>0.72166</cdr:y>
    </cdr:from>
    <cdr:to>
      <cdr:x>0.83464</cdr:x>
      <cdr:y>0.79507</cdr:y>
    </cdr:to>
    <cdr:sp macro="" textlink="">
      <cdr:nvSpPr>
        <cdr:cNvPr id="10" name="Owal 9">
          <a:extLst xmlns:a="http://schemas.openxmlformats.org/drawingml/2006/main">
            <a:ext uri="{FF2B5EF4-FFF2-40B4-BE49-F238E27FC236}">
              <a16:creationId xmlns:a16="http://schemas.microsoft.com/office/drawing/2014/main" id="{A3C8D33A-4914-1F00-5ED4-2D33674E84B8}"/>
            </a:ext>
          </a:extLst>
        </cdr:cNvPr>
        <cdr:cNvSpPr/>
      </cdr:nvSpPr>
      <cdr:spPr>
        <a:xfrm xmlns:a="http://schemas.openxmlformats.org/drawingml/2006/main">
          <a:off x="9309004" y="4962315"/>
          <a:ext cx="493055" cy="50482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2">
            <a:lumMod val="75000"/>
          </a:schemeClr>
        </a:solidFill>
        <a:ln xmlns:a="http://schemas.openxmlformats.org/drawingml/2006/main">
          <a:solidFill>
            <a:schemeClr val="tx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l-PL"/>
        </a:p>
      </cdr:txBody>
    </cdr:sp>
  </cdr:relSizeAnchor>
  <cdr:relSizeAnchor xmlns:cdr="http://schemas.openxmlformats.org/drawingml/2006/chartDrawing">
    <cdr:from>
      <cdr:x>0.72636</cdr:x>
      <cdr:y>0.7281</cdr:y>
    </cdr:from>
    <cdr:to>
      <cdr:x>0.73805</cdr:x>
      <cdr:y>0.83034</cdr:y>
    </cdr:to>
    <cdr:cxnSp macro="">
      <cdr:nvCxnSpPr>
        <cdr:cNvPr id="11" name="Łącznik prosty 10">
          <a:extLst xmlns:a="http://schemas.openxmlformats.org/drawingml/2006/main">
            <a:ext uri="{FF2B5EF4-FFF2-40B4-BE49-F238E27FC236}">
              <a16:creationId xmlns:a16="http://schemas.microsoft.com/office/drawing/2014/main" id="{39B228A8-69E4-48EF-EC1A-CA72E45A951F}"/>
            </a:ext>
          </a:extLst>
        </cdr:cNvPr>
        <cdr:cNvCxnSpPr>
          <a:stCxn xmlns:a="http://schemas.openxmlformats.org/drawingml/2006/main" id="18" idx="0"/>
          <a:endCxn xmlns:a="http://schemas.openxmlformats.org/drawingml/2006/main" id="42" idx="4"/>
        </cdr:cNvCxnSpPr>
      </cdr:nvCxnSpPr>
      <cdr:spPr>
        <a:xfrm xmlns:a="http://schemas.openxmlformats.org/drawingml/2006/main" flipH="1" flipV="1">
          <a:off x="8530365" y="5006633"/>
          <a:ext cx="137341" cy="703020"/>
        </a:xfrm>
        <a:prstGeom xmlns:a="http://schemas.openxmlformats.org/drawingml/2006/main" prst="line">
          <a:avLst/>
        </a:prstGeom>
        <a:ln xmlns:a="http://schemas.openxmlformats.org/drawingml/2006/main" w="15875">
          <a:gradFill>
            <a:gsLst>
              <a:gs pos="25000">
                <a:srgbClr val="100D83"/>
              </a:gs>
              <a:gs pos="100000">
                <a:srgbClr val="CEE1F2"/>
              </a:gs>
            </a:gsLst>
            <a:lin ang="5400000" scaled="1"/>
          </a:gra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0.71706</cdr:x>
      <cdr:y>0.83034</cdr:y>
    </cdr:from>
    <cdr:to>
      <cdr:x>0.75905</cdr:x>
      <cdr:y>0.90375</cdr:y>
    </cdr:to>
    <cdr:sp macro="" textlink="">
      <cdr:nvSpPr>
        <cdr:cNvPr id="18" name="Owal 17">
          <a:extLst xmlns:a="http://schemas.openxmlformats.org/drawingml/2006/main">
            <a:ext uri="{FF2B5EF4-FFF2-40B4-BE49-F238E27FC236}">
              <a16:creationId xmlns:a16="http://schemas.microsoft.com/office/drawing/2014/main" id="{A3C8D33A-4914-1F00-5ED4-2D33674E84B8}"/>
            </a:ext>
          </a:extLst>
        </cdr:cNvPr>
        <cdr:cNvSpPr/>
      </cdr:nvSpPr>
      <cdr:spPr>
        <a:xfrm xmlns:a="http://schemas.openxmlformats.org/drawingml/2006/main">
          <a:off x="8421178" y="5709653"/>
          <a:ext cx="493055" cy="504829"/>
        </a:xfrm>
        <a:prstGeom xmlns:a="http://schemas.openxmlformats.org/drawingml/2006/main" prst="ellipse">
          <a:avLst/>
        </a:prstGeom>
        <a:solidFill xmlns:a="http://schemas.openxmlformats.org/drawingml/2006/main">
          <a:schemeClr val="tx2">
            <a:lumMod val="75000"/>
          </a:schemeClr>
        </a:solidFill>
        <a:ln xmlns:a="http://schemas.openxmlformats.org/drawingml/2006/main">
          <a:solidFill>
            <a:schemeClr val="tx2">
              <a:lumMod val="75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pl-PL"/>
        </a:p>
      </cdr:txBody>
    </cdr:sp>
  </cdr:relSizeAnchor>
  <cdr:relSizeAnchor xmlns:cdr="http://schemas.openxmlformats.org/drawingml/2006/chartDrawing">
    <cdr:from>
      <cdr:x>0.62248</cdr:x>
      <cdr:y>0.07561</cdr:y>
    </cdr:from>
    <cdr:to>
      <cdr:x>0.6686</cdr:x>
      <cdr:y>0.11804</cdr:y>
    </cdr:to>
    <cdr:sp macro="" textlink="">
      <cdr:nvSpPr>
        <cdr:cNvPr id="54" name="pole tekstowe 1098">
          <a:extLst xmlns:a="http://schemas.openxmlformats.org/drawingml/2006/main">
            <a:ext uri="{FF2B5EF4-FFF2-40B4-BE49-F238E27FC236}">
              <a16:creationId xmlns:a16="http://schemas.microsoft.com/office/drawing/2014/main" id="{FFD399A6-E97C-48AB-8DD5-97DE9FA154A2}"/>
            </a:ext>
          </a:extLst>
        </cdr:cNvPr>
        <cdr:cNvSpPr txBox="1"/>
      </cdr:nvSpPr>
      <cdr:spPr>
        <a:xfrm xmlns:a="http://schemas.openxmlformats.org/drawingml/2006/main">
          <a:off x="7293172" y="516092"/>
          <a:ext cx="540376" cy="2896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100" b="0" i="0" u="none" strike="noStrike">
            <a:solidFill>
              <a:schemeClr val="bg1"/>
            </a:solidFill>
            <a:latin typeface="Calibri"/>
            <a:cs typeface="Calibri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495300</xdr:colOff>
      <xdr:row>1</xdr:row>
      <xdr:rowOff>106680</xdr:rowOff>
    </xdr:from>
    <xdr:to>
      <xdr:col>19</xdr:col>
      <xdr:colOff>312420</xdr:colOff>
      <xdr:row>18</xdr:row>
      <xdr:rowOff>80010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487680</xdr:colOff>
      <xdr:row>20</xdr:row>
      <xdr:rowOff>7620</xdr:rowOff>
    </xdr:from>
    <xdr:to>
      <xdr:col>14</xdr:col>
      <xdr:colOff>227908</xdr:colOff>
      <xdr:row>33</xdr:row>
      <xdr:rowOff>97155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Year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0168" y="3724693"/>
              <a:ext cx="1821789" cy="250563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8</xdr:col>
      <xdr:colOff>338398</xdr:colOff>
      <xdr:row>36</xdr:row>
      <xdr:rowOff>179805</xdr:rowOff>
    </xdr:from>
    <xdr:to>
      <xdr:col>13</xdr:col>
      <xdr:colOff>7642</xdr:colOff>
      <xdr:row>45</xdr:row>
      <xdr:rowOff>177339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56284</xdr:colOff>
      <xdr:row>67</xdr:row>
      <xdr:rowOff>109104</xdr:rowOff>
    </xdr:from>
    <xdr:to>
      <xdr:col>4</xdr:col>
      <xdr:colOff>467591</xdr:colOff>
      <xdr:row>82</xdr:row>
      <xdr:rowOff>124690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510886</xdr:colOff>
      <xdr:row>87</xdr:row>
      <xdr:rowOff>22513</xdr:rowOff>
    </xdr:from>
    <xdr:to>
      <xdr:col>14</xdr:col>
      <xdr:colOff>251114</xdr:colOff>
      <xdr:row>102</xdr:row>
      <xdr:rowOff>38099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429662</xdr:colOff>
      <xdr:row>86</xdr:row>
      <xdr:rowOff>146537</xdr:rowOff>
    </xdr:from>
    <xdr:to>
      <xdr:col>25</xdr:col>
      <xdr:colOff>525199</xdr:colOff>
      <xdr:row>114</xdr:row>
      <xdr:rowOff>-1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11</xdr:row>
      <xdr:rowOff>60960</xdr:rowOff>
    </xdr:from>
    <xdr:to>
      <xdr:col>1</xdr:col>
      <xdr:colOff>876300</xdr:colOff>
      <xdr:row>24</xdr:row>
      <xdr:rowOff>150495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Year 2">
              <a:extLst>
                <a:ext uri="{FF2B5EF4-FFF2-40B4-BE49-F238E27FC236}">
                  <a16:creationId xmlns:a16="http://schemas.microsoft.com/office/drawing/2014/main" id="{1819A365-4BF7-8E7A-CF9A-4274861B8A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0" y="20726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5</xdr:col>
      <xdr:colOff>472440</xdr:colOff>
      <xdr:row>11</xdr:row>
      <xdr:rowOff>102870</xdr:rowOff>
    </xdr:from>
    <xdr:to>
      <xdr:col>12</xdr:col>
      <xdr:colOff>182880</xdr:colOff>
      <xdr:row>15</xdr:row>
      <xdr:rowOff>53340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A6DD842-7909-67FD-B501-DECD2F9A7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575310</xdr:colOff>
      <xdr:row>25</xdr:row>
      <xdr:rowOff>171450</xdr:rowOff>
    </xdr:from>
    <xdr:to>
      <xdr:col>12</xdr:col>
      <xdr:colOff>209550</xdr:colOff>
      <xdr:row>40</xdr:row>
      <xdr:rowOff>171450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CC37DB08-2D9A-0B5E-D974-41CE452E8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754380</xdr:colOff>
      <xdr:row>5</xdr:row>
      <xdr:rowOff>3810</xdr:rowOff>
    </xdr:from>
    <xdr:to>
      <xdr:col>19</xdr:col>
      <xdr:colOff>160020</xdr:colOff>
      <xdr:row>20</xdr:row>
      <xdr:rowOff>3810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91D3F02B-8394-7ED7-362B-EA23A9828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431223</xdr:colOff>
      <xdr:row>5</xdr:row>
      <xdr:rowOff>144258</xdr:rowOff>
    </xdr:from>
    <xdr:to>
      <xdr:col>24</xdr:col>
      <xdr:colOff>297325</xdr:colOff>
      <xdr:row>35</xdr:row>
      <xdr:rowOff>127718</xdr:rowOff>
    </xdr:to>
    <xdr:pic>
      <xdr:nvPicPr>
        <xdr:cNvPr id="59" name="Obraz 58">
          <a:extLst>
            <a:ext uri="{FF2B5EF4-FFF2-40B4-BE49-F238E27FC236}">
              <a16:creationId xmlns:a16="http://schemas.microsoft.com/office/drawing/2014/main" id="{36307B85-9BEF-50D9-151C-246A447E89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3495788" y="1055345"/>
          <a:ext cx="11511450" cy="5449982"/>
        </a:xfrm>
        <a:prstGeom prst="rect">
          <a:avLst/>
        </a:prstGeom>
        <a:noFill/>
        <a:effectLst>
          <a:glow rad="127">
            <a:srgbClr val="100D83">
              <a:alpha val="49000"/>
            </a:srgbClr>
          </a:glow>
        </a:effectLst>
      </xdr:spPr>
    </xdr:pic>
    <xdr:clientData fLocksWithSheet="0" fPrintsWithSheet="0"/>
  </xdr:twoCellAnchor>
  <xdr:twoCellAnchor>
    <xdr:from>
      <xdr:col>6</xdr:col>
      <xdr:colOff>79380</xdr:colOff>
      <xdr:row>7</xdr:row>
      <xdr:rowOff>106149</xdr:rowOff>
    </xdr:from>
    <xdr:to>
      <xdr:col>8</xdr:col>
      <xdr:colOff>82810</xdr:colOff>
      <xdr:row>10</xdr:row>
      <xdr:rowOff>55650</xdr:rowOff>
    </xdr:to>
    <xdr:grpSp>
      <xdr:nvGrpSpPr>
        <xdr:cNvPr id="39" name="Grupa 38">
          <a:extLst>
            <a:ext uri="{FF2B5EF4-FFF2-40B4-BE49-F238E27FC236}">
              <a16:creationId xmlns:a16="http://schemas.microsoft.com/office/drawing/2014/main" id="{907701EA-B7A1-9546-C5A8-160D2E596418}"/>
            </a:ext>
          </a:extLst>
        </xdr:cNvPr>
        <xdr:cNvGrpSpPr/>
      </xdr:nvGrpSpPr>
      <xdr:grpSpPr>
        <a:xfrm>
          <a:off x="3713534" y="1405457"/>
          <a:ext cx="1214814" cy="506347"/>
          <a:chOff x="3877368" y="1837114"/>
          <a:chExt cx="1222613" cy="495110"/>
        </a:xfrm>
      </xdr:grpSpPr>
      <xdr:sp macro="" textlink="">
        <xdr:nvSpPr>
          <xdr:cNvPr id="26" name="Prostokąt: zaokrąglone rogi 25">
            <a:extLst>
              <a:ext uri="{FF2B5EF4-FFF2-40B4-BE49-F238E27FC236}">
                <a16:creationId xmlns:a16="http://schemas.microsoft.com/office/drawing/2014/main" id="{8A6B5390-D29E-3BE4-11E2-730904F00D3C}"/>
              </a:ext>
            </a:extLst>
          </xdr:cNvPr>
          <xdr:cNvSpPr/>
        </xdr:nvSpPr>
        <xdr:spPr>
          <a:xfrm>
            <a:off x="3894438" y="1837114"/>
            <a:ext cx="1105930" cy="495110"/>
          </a:xfrm>
          <a:prstGeom prst="roundRect">
            <a:avLst/>
          </a:prstGeom>
          <a:solidFill>
            <a:srgbClr val="070E0A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27" name="Prostokąt: zaokrąglone rogi 26">
            <a:extLst>
              <a:ext uri="{FF2B5EF4-FFF2-40B4-BE49-F238E27FC236}">
                <a16:creationId xmlns:a16="http://schemas.microsoft.com/office/drawing/2014/main" id="{DC33F09E-0F80-48D0-BA5B-7959D7AF263A}"/>
              </a:ext>
            </a:extLst>
          </xdr:cNvPr>
          <xdr:cNvSpPr/>
        </xdr:nvSpPr>
        <xdr:spPr>
          <a:xfrm>
            <a:off x="3907997" y="1912580"/>
            <a:ext cx="332078" cy="332413"/>
          </a:xfrm>
          <a:prstGeom prst="roundRect">
            <a:avLst/>
          </a:prstGeom>
          <a:solidFill>
            <a:srgbClr val="100D8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pic>
        <xdr:nvPicPr>
          <xdr:cNvPr id="29" name="Grafika 28" descr="Miasto kontur">
            <a:extLst>
              <a:ext uri="{FF2B5EF4-FFF2-40B4-BE49-F238E27FC236}">
                <a16:creationId xmlns:a16="http://schemas.microsoft.com/office/drawing/2014/main" id="{A4650E0D-27AE-06DC-E597-1DBF0BBC64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877368" y="1891570"/>
            <a:ext cx="383796" cy="384755"/>
          </a:xfrm>
          <a:prstGeom prst="rect">
            <a:avLst/>
          </a:prstGeom>
        </xdr:spPr>
      </xdr:pic>
      <xdr:sp macro="" textlink="PivotTable_2!I6">
        <xdr:nvSpPr>
          <xdr:cNvPr id="31" name="pole tekstowe 30">
            <a:extLst>
              <a:ext uri="{FF2B5EF4-FFF2-40B4-BE49-F238E27FC236}">
                <a16:creationId xmlns:a16="http://schemas.microsoft.com/office/drawing/2014/main" id="{0CFFA294-2144-48E7-8646-7F062312ABB6}"/>
              </a:ext>
            </a:extLst>
          </xdr:cNvPr>
          <xdr:cNvSpPr txBox="1"/>
        </xdr:nvSpPr>
        <xdr:spPr>
          <a:xfrm>
            <a:off x="4282404" y="1860970"/>
            <a:ext cx="817577" cy="2238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D2E3B24C-0194-4E00-8F31-7AD799D1EA6D}" type="TxLink">
              <a:rPr lang="en-US" sz="12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Canada</a:t>
            </a:fld>
            <a:endParaRPr lang="pl-PL" sz="1800">
              <a:solidFill>
                <a:schemeClr val="bg1"/>
              </a:solidFill>
            </a:endParaRPr>
          </a:p>
        </xdr:txBody>
      </xdr:sp>
      <xdr:sp macro="" textlink="PivotTable_2!K6">
        <xdr:nvSpPr>
          <xdr:cNvPr id="33" name="pole tekstowe 32">
            <a:extLst>
              <a:ext uri="{FF2B5EF4-FFF2-40B4-BE49-F238E27FC236}">
                <a16:creationId xmlns:a16="http://schemas.microsoft.com/office/drawing/2014/main" id="{F03DC105-ABE7-49EC-A261-7D91BB01208C}"/>
              </a:ext>
            </a:extLst>
          </xdr:cNvPr>
          <xdr:cNvSpPr txBox="1"/>
        </xdr:nvSpPr>
        <xdr:spPr>
          <a:xfrm>
            <a:off x="4227357" y="2039592"/>
            <a:ext cx="841022" cy="2238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86C4A270-D4A2-4999-893D-7A6AA9939905}" type="TxLink">
              <a:rPr lang="en-US" sz="12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 $125 960 </a:t>
            </a:fld>
            <a:endParaRPr lang="pl-PL" sz="20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376597</xdr:colOff>
      <xdr:row>13</xdr:row>
      <xdr:rowOff>89955</xdr:rowOff>
    </xdr:from>
    <xdr:to>
      <xdr:col>10</xdr:col>
      <xdr:colOff>299795</xdr:colOff>
      <xdr:row>16</xdr:row>
      <xdr:rowOff>38415</xdr:rowOff>
    </xdr:to>
    <xdr:grpSp>
      <xdr:nvGrpSpPr>
        <xdr:cNvPr id="40" name="Grupa 39">
          <a:extLst>
            <a:ext uri="{FF2B5EF4-FFF2-40B4-BE49-F238E27FC236}">
              <a16:creationId xmlns:a16="http://schemas.microsoft.com/office/drawing/2014/main" id="{B3C22D8E-9A7F-40FF-8D7B-75027654F1D6}"/>
            </a:ext>
          </a:extLst>
        </xdr:cNvPr>
        <xdr:cNvGrpSpPr/>
      </xdr:nvGrpSpPr>
      <xdr:grpSpPr>
        <a:xfrm>
          <a:off x="5222135" y="2502955"/>
          <a:ext cx="1134583" cy="505306"/>
          <a:chOff x="3877368" y="1837114"/>
          <a:chExt cx="1146187" cy="495110"/>
        </a:xfrm>
      </xdr:grpSpPr>
      <xdr:sp macro="" textlink="">
        <xdr:nvSpPr>
          <xdr:cNvPr id="47" name="Prostokąt: zaokrąglone rogi 46">
            <a:extLst>
              <a:ext uri="{FF2B5EF4-FFF2-40B4-BE49-F238E27FC236}">
                <a16:creationId xmlns:a16="http://schemas.microsoft.com/office/drawing/2014/main" id="{EB546D48-2EBB-9BFF-7AE1-BD26FB642A39}"/>
              </a:ext>
            </a:extLst>
          </xdr:cNvPr>
          <xdr:cNvSpPr/>
        </xdr:nvSpPr>
        <xdr:spPr>
          <a:xfrm>
            <a:off x="3894438" y="1837114"/>
            <a:ext cx="1105930" cy="495110"/>
          </a:xfrm>
          <a:prstGeom prst="roundRect">
            <a:avLst/>
          </a:prstGeom>
          <a:solidFill>
            <a:srgbClr val="070E0A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49" name="Prostokąt: zaokrąglone rogi 48">
            <a:extLst>
              <a:ext uri="{FF2B5EF4-FFF2-40B4-BE49-F238E27FC236}">
                <a16:creationId xmlns:a16="http://schemas.microsoft.com/office/drawing/2014/main" id="{2F31A9AF-A612-7180-E374-6B3B2E42587A}"/>
              </a:ext>
            </a:extLst>
          </xdr:cNvPr>
          <xdr:cNvSpPr/>
        </xdr:nvSpPr>
        <xdr:spPr>
          <a:xfrm>
            <a:off x="3907997" y="1912580"/>
            <a:ext cx="332078" cy="332413"/>
          </a:xfrm>
          <a:prstGeom prst="roundRect">
            <a:avLst/>
          </a:prstGeom>
          <a:solidFill>
            <a:srgbClr val="9C103B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pic>
        <xdr:nvPicPr>
          <xdr:cNvPr id="50" name="Grafika 49" descr="Miasto kontur">
            <a:extLst>
              <a:ext uri="{FF2B5EF4-FFF2-40B4-BE49-F238E27FC236}">
                <a16:creationId xmlns:a16="http://schemas.microsoft.com/office/drawing/2014/main" id="{D028B452-CF62-EDDF-9511-59B9D0A567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877368" y="1891570"/>
            <a:ext cx="383796" cy="384755"/>
          </a:xfrm>
          <a:prstGeom prst="rect">
            <a:avLst/>
          </a:prstGeom>
        </xdr:spPr>
      </xdr:pic>
      <xdr:sp macro="" textlink="PivotTable_2!I3">
        <xdr:nvSpPr>
          <xdr:cNvPr id="51" name="pole tekstowe 50">
            <a:extLst>
              <a:ext uri="{FF2B5EF4-FFF2-40B4-BE49-F238E27FC236}">
                <a16:creationId xmlns:a16="http://schemas.microsoft.com/office/drawing/2014/main" id="{06953CF5-643A-56E8-F519-29DF08D9BBFF}"/>
              </a:ext>
            </a:extLst>
          </xdr:cNvPr>
          <xdr:cNvSpPr txBox="1"/>
        </xdr:nvSpPr>
        <xdr:spPr>
          <a:xfrm>
            <a:off x="4237580" y="1860959"/>
            <a:ext cx="699482" cy="2238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870825B-82BE-4CB2-B0B2-94EFEEA66956}" type="TxLink">
              <a:rPr lang="en-US" sz="14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USA</a:t>
            </a:fld>
            <a:endParaRPr lang="pl-PL" sz="2400">
              <a:solidFill>
                <a:schemeClr val="bg1"/>
              </a:solidFill>
            </a:endParaRPr>
          </a:p>
        </xdr:txBody>
      </xdr:sp>
      <xdr:sp macro="" textlink="PivotTable_2!K3">
        <xdr:nvSpPr>
          <xdr:cNvPr id="52" name="pole tekstowe 51">
            <a:extLst>
              <a:ext uri="{FF2B5EF4-FFF2-40B4-BE49-F238E27FC236}">
                <a16:creationId xmlns:a16="http://schemas.microsoft.com/office/drawing/2014/main" id="{2E0518E0-D8F6-4735-2571-92419076AA1F}"/>
              </a:ext>
            </a:extLst>
          </xdr:cNvPr>
          <xdr:cNvSpPr txBox="1"/>
        </xdr:nvSpPr>
        <xdr:spPr>
          <a:xfrm>
            <a:off x="4182533" y="2039592"/>
            <a:ext cx="841022" cy="2238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0E2895CE-F43F-4C09-87BE-1FF2E3537168}" type="TxLink">
              <a:rPr lang="en-US" sz="12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 $197 480 </a:t>
            </a:fld>
            <a:endParaRPr lang="pl-PL" sz="2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8</xdr:col>
      <xdr:colOff>39654</xdr:colOff>
      <xdr:row>22</xdr:row>
      <xdr:rowOff>92221</xdr:rowOff>
    </xdr:from>
    <xdr:to>
      <xdr:col>10</xdr:col>
      <xdr:colOff>4526</xdr:colOff>
      <xdr:row>25</xdr:row>
      <xdr:rowOff>41722</xdr:rowOff>
    </xdr:to>
    <xdr:grpSp>
      <xdr:nvGrpSpPr>
        <xdr:cNvPr id="55" name="Grupa 54">
          <a:extLst>
            <a:ext uri="{FF2B5EF4-FFF2-40B4-BE49-F238E27FC236}">
              <a16:creationId xmlns:a16="http://schemas.microsoft.com/office/drawing/2014/main" id="{2CBDC7F2-9ED0-4770-A8F8-ADBDA88E4ED0}"/>
            </a:ext>
          </a:extLst>
        </xdr:cNvPr>
        <xdr:cNvGrpSpPr/>
      </xdr:nvGrpSpPr>
      <xdr:grpSpPr>
        <a:xfrm>
          <a:off x="4885192" y="4175759"/>
          <a:ext cx="1176257" cy="506348"/>
          <a:chOff x="3877368" y="1837114"/>
          <a:chExt cx="1184287" cy="495110"/>
        </a:xfrm>
      </xdr:grpSpPr>
      <xdr:sp macro="" textlink="">
        <xdr:nvSpPr>
          <xdr:cNvPr id="56" name="Prostokąt: zaokrąglone rogi 55">
            <a:extLst>
              <a:ext uri="{FF2B5EF4-FFF2-40B4-BE49-F238E27FC236}">
                <a16:creationId xmlns:a16="http://schemas.microsoft.com/office/drawing/2014/main" id="{DC27A6CF-D26D-FBAC-F404-B7D802340186}"/>
              </a:ext>
            </a:extLst>
          </xdr:cNvPr>
          <xdr:cNvSpPr/>
        </xdr:nvSpPr>
        <xdr:spPr>
          <a:xfrm>
            <a:off x="3894438" y="1837114"/>
            <a:ext cx="1105930" cy="495110"/>
          </a:xfrm>
          <a:prstGeom prst="roundRect">
            <a:avLst/>
          </a:prstGeom>
          <a:solidFill>
            <a:srgbClr val="070E0A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57" name="Prostokąt: zaokrąglone rogi 56">
            <a:extLst>
              <a:ext uri="{FF2B5EF4-FFF2-40B4-BE49-F238E27FC236}">
                <a16:creationId xmlns:a16="http://schemas.microsoft.com/office/drawing/2014/main" id="{07FD1EFC-2EA1-A51E-B9EE-425910F95344}"/>
              </a:ext>
            </a:extLst>
          </xdr:cNvPr>
          <xdr:cNvSpPr/>
        </xdr:nvSpPr>
        <xdr:spPr>
          <a:xfrm>
            <a:off x="3907997" y="1912580"/>
            <a:ext cx="332078" cy="332413"/>
          </a:xfrm>
          <a:prstGeom prst="roundRect">
            <a:avLst/>
          </a:prstGeom>
          <a:solidFill>
            <a:srgbClr val="00CC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pic>
        <xdr:nvPicPr>
          <xdr:cNvPr id="58" name="Grafika 57" descr="Miasto kontur">
            <a:extLst>
              <a:ext uri="{FF2B5EF4-FFF2-40B4-BE49-F238E27FC236}">
                <a16:creationId xmlns:a16="http://schemas.microsoft.com/office/drawing/2014/main" id="{59D3E655-9CAF-326E-1B64-5E90F2CD90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877368" y="1891570"/>
            <a:ext cx="383796" cy="384755"/>
          </a:xfrm>
          <a:prstGeom prst="rect">
            <a:avLst/>
          </a:prstGeom>
        </xdr:spPr>
      </xdr:pic>
      <xdr:sp macro="" textlink="PivotTable_2!I7">
        <xdr:nvSpPr>
          <xdr:cNvPr id="60" name="pole tekstowe 59">
            <a:extLst>
              <a:ext uri="{FF2B5EF4-FFF2-40B4-BE49-F238E27FC236}">
                <a16:creationId xmlns:a16="http://schemas.microsoft.com/office/drawing/2014/main" id="{E87B11AE-F087-4C59-99CC-D8A9EAE86FDB}"/>
              </a:ext>
            </a:extLst>
          </xdr:cNvPr>
          <xdr:cNvSpPr txBox="1"/>
        </xdr:nvSpPr>
        <xdr:spPr>
          <a:xfrm>
            <a:off x="4295852" y="1847681"/>
            <a:ext cx="699482" cy="2238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0E07A902-10AC-4332-A20B-642FFF5300BE}" type="TxLink">
              <a:rPr lang="en-US" sz="12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Brazil</a:t>
            </a:fld>
            <a:endParaRPr lang="pl-PL" sz="2000">
              <a:solidFill>
                <a:schemeClr val="bg1"/>
              </a:solidFill>
            </a:endParaRPr>
          </a:p>
        </xdr:txBody>
      </xdr:sp>
      <xdr:sp macro="" textlink="PivotTable_2!K7">
        <xdr:nvSpPr>
          <xdr:cNvPr id="61" name="pole tekstowe 60">
            <a:extLst>
              <a:ext uri="{FF2B5EF4-FFF2-40B4-BE49-F238E27FC236}">
                <a16:creationId xmlns:a16="http://schemas.microsoft.com/office/drawing/2014/main" id="{E237950E-0B83-DFF4-6BBE-34AAEF6BD503}"/>
              </a:ext>
            </a:extLst>
          </xdr:cNvPr>
          <xdr:cNvSpPr txBox="1"/>
        </xdr:nvSpPr>
        <xdr:spPr>
          <a:xfrm>
            <a:off x="4220633" y="2039592"/>
            <a:ext cx="841022" cy="2238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419A9A89-A77A-4C9D-A2F5-D2760567FA93}" type="TxLink">
              <a:rPr lang="en-US" sz="12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 $126 472 </a:t>
            </a:fld>
            <a:endParaRPr lang="pl-PL" sz="2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15</xdr:col>
      <xdr:colOff>562504</xdr:colOff>
      <xdr:row>18</xdr:row>
      <xdr:rowOff>111227</xdr:rowOff>
    </xdr:from>
    <xdr:to>
      <xdr:col>17</xdr:col>
      <xdr:colOff>489045</xdr:colOff>
      <xdr:row>21</xdr:row>
      <xdr:rowOff>60730</xdr:rowOff>
    </xdr:to>
    <xdr:grpSp>
      <xdr:nvGrpSpPr>
        <xdr:cNvPr id="62" name="Grupa 61">
          <a:extLst>
            <a:ext uri="{FF2B5EF4-FFF2-40B4-BE49-F238E27FC236}">
              <a16:creationId xmlns:a16="http://schemas.microsoft.com/office/drawing/2014/main" id="{BBCDFC4E-0E91-45AA-B8CF-02CC42FD1A72}"/>
            </a:ext>
          </a:extLst>
        </xdr:cNvPr>
        <xdr:cNvGrpSpPr/>
      </xdr:nvGrpSpPr>
      <xdr:grpSpPr>
        <a:xfrm>
          <a:off x="9647889" y="3452304"/>
          <a:ext cx="1137925" cy="506349"/>
          <a:chOff x="3877368" y="1837114"/>
          <a:chExt cx="1146187" cy="495110"/>
        </a:xfrm>
      </xdr:grpSpPr>
      <xdr:sp macro="" textlink="">
        <xdr:nvSpPr>
          <xdr:cNvPr id="63" name="Prostokąt: zaokrąglone rogi 62">
            <a:extLst>
              <a:ext uri="{FF2B5EF4-FFF2-40B4-BE49-F238E27FC236}">
                <a16:creationId xmlns:a16="http://schemas.microsoft.com/office/drawing/2014/main" id="{52519FB5-8B90-6C3E-B5AE-EE22796F60DF}"/>
              </a:ext>
            </a:extLst>
          </xdr:cNvPr>
          <xdr:cNvSpPr/>
        </xdr:nvSpPr>
        <xdr:spPr>
          <a:xfrm>
            <a:off x="3894438" y="1837114"/>
            <a:ext cx="1105930" cy="495110"/>
          </a:xfrm>
          <a:prstGeom prst="roundRect">
            <a:avLst/>
          </a:prstGeom>
          <a:solidFill>
            <a:srgbClr val="070E0A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64" name="Prostokąt: zaokrąglone rogi 63">
            <a:extLst>
              <a:ext uri="{FF2B5EF4-FFF2-40B4-BE49-F238E27FC236}">
                <a16:creationId xmlns:a16="http://schemas.microsoft.com/office/drawing/2014/main" id="{39F03823-9AAC-4EB5-9E08-08383B134398}"/>
              </a:ext>
            </a:extLst>
          </xdr:cNvPr>
          <xdr:cNvSpPr/>
        </xdr:nvSpPr>
        <xdr:spPr>
          <a:xfrm>
            <a:off x="3907997" y="1912580"/>
            <a:ext cx="332078" cy="332413"/>
          </a:xfrm>
          <a:prstGeom prst="roundRect">
            <a:avLst/>
          </a:prstGeom>
          <a:solidFill>
            <a:srgbClr val="4642EC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pic>
        <xdr:nvPicPr>
          <xdr:cNvPr id="65" name="Grafika 64" descr="Miasto kontur">
            <a:extLst>
              <a:ext uri="{FF2B5EF4-FFF2-40B4-BE49-F238E27FC236}">
                <a16:creationId xmlns:a16="http://schemas.microsoft.com/office/drawing/2014/main" id="{7074ECA9-6430-9140-70CC-8577983F6D6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877368" y="1891570"/>
            <a:ext cx="383796" cy="384755"/>
          </a:xfrm>
          <a:prstGeom prst="rect">
            <a:avLst/>
          </a:prstGeom>
        </xdr:spPr>
      </xdr:pic>
      <xdr:sp macro="" textlink="PivotTable_2!I2">
        <xdr:nvSpPr>
          <xdr:cNvPr id="66" name="pole tekstowe 65">
            <a:extLst>
              <a:ext uri="{FF2B5EF4-FFF2-40B4-BE49-F238E27FC236}">
                <a16:creationId xmlns:a16="http://schemas.microsoft.com/office/drawing/2014/main" id="{01C131D9-879F-D317-7460-D2085102A10C}"/>
              </a:ext>
            </a:extLst>
          </xdr:cNvPr>
          <xdr:cNvSpPr txBox="1"/>
        </xdr:nvSpPr>
        <xdr:spPr>
          <a:xfrm>
            <a:off x="4318263" y="1852110"/>
            <a:ext cx="699482" cy="2238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9E0B7CCF-0D7B-4816-9ED2-F7F66D10388A}" type="TxLink">
              <a:rPr lang="en-US" sz="14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Egypt</a:t>
            </a:fld>
            <a:endParaRPr lang="pl-PL" sz="2400">
              <a:solidFill>
                <a:schemeClr val="bg1"/>
              </a:solidFill>
            </a:endParaRPr>
          </a:p>
        </xdr:txBody>
      </xdr:sp>
      <xdr:sp macro="" textlink="PivotTable_2!K2">
        <xdr:nvSpPr>
          <xdr:cNvPr id="67" name="pole tekstowe 66">
            <a:extLst>
              <a:ext uri="{FF2B5EF4-FFF2-40B4-BE49-F238E27FC236}">
                <a16:creationId xmlns:a16="http://schemas.microsoft.com/office/drawing/2014/main" id="{910BB959-FA1F-AEA2-FC88-14D1465A2291}"/>
              </a:ext>
            </a:extLst>
          </xdr:cNvPr>
          <xdr:cNvSpPr txBox="1"/>
        </xdr:nvSpPr>
        <xdr:spPr>
          <a:xfrm>
            <a:off x="4182533" y="2039592"/>
            <a:ext cx="841022" cy="2238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97311DD4-610F-4119-A474-90B5030840FB}" type="TxLink">
              <a:rPr lang="en-US" sz="12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 $364 236 </a:t>
            </a:fld>
            <a:endParaRPr lang="pl-PL" sz="2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601614</xdr:colOff>
      <xdr:row>5</xdr:row>
      <xdr:rowOff>177394</xdr:rowOff>
    </xdr:from>
    <xdr:to>
      <xdr:col>15</xdr:col>
      <xdr:colOff>239555</xdr:colOff>
      <xdr:row>9</xdr:row>
      <xdr:rowOff>45</xdr:rowOff>
    </xdr:to>
    <xdr:grpSp>
      <xdr:nvGrpSpPr>
        <xdr:cNvPr id="68" name="Grupa 67">
          <a:extLst>
            <a:ext uri="{FF2B5EF4-FFF2-40B4-BE49-F238E27FC236}">
              <a16:creationId xmlns:a16="http://schemas.microsoft.com/office/drawing/2014/main" id="{2D4BDA0A-4614-45F9-BA6A-71EE3F6793EB}"/>
            </a:ext>
          </a:extLst>
        </xdr:cNvPr>
        <xdr:cNvGrpSpPr/>
      </xdr:nvGrpSpPr>
      <xdr:grpSpPr>
        <a:xfrm>
          <a:off x="7869922" y="1105471"/>
          <a:ext cx="1455018" cy="565112"/>
          <a:chOff x="3877368" y="1781179"/>
          <a:chExt cx="1130034" cy="551045"/>
        </a:xfrm>
      </xdr:grpSpPr>
      <xdr:sp macro="" textlink="">
        <xdr:nvSpPr>
          <xdr:cNvPr id="69" name="Prostokąt: zaokrąglone rogi 68">
            <a:extLst>
              <a:ext uri="{FF2B5EF4-FFF2-40B4-BE49-F238E27FC236}">
                <a16:creationId xmlns:a16="http://schemas.microsoft.com/office/drawing/2014/main" id="{79D09278-EB88-32EB-C870-BA46EC87A56C}"/>
              </a:ext>
            </a:extLst>
          </xdr:cNvPr>
          <xdr:cNvSpPr/>
        </xdr:nvSpPr>
        <xdr:spPr>
          <a:xfrm>
            <a:off x="3894438" y="1837114"/>
            <a:ext cx="1105930" cy="495110"/>
          </a:xfrm>
          <a:prstGeom prst="roundRect">
            <a:avLst/>
          </a:prstGeom>
          <a:solidFill>
            <a:srgbClr val="070E0A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70" name="Prostokąt: zaokrąglone rogi 69">
            <a:extLst>
              <a:ext uri="{FF2B5EF4-FFF2-40B4-BE49-F238E27FC236}">
                <a16:creationId xmlns:a16="http://schemas.microsoft.com/office/drawing/2014/main" id="{86E8332B-A1B9-27D8-BBD7-428F7C876C92}"/>
              </a:ext>
            </a:extLst>
          </xdr:cNvPr>
          <xdr:cNvSpPr/>
        </xdr:nvSpPr>
        <xdr:spPr>
          <a:xfrm>
            <a:off x="3907998" y="1912580"/>
            <a:ext cx="292567" cy="332413"/>
          </a:xfrm>
          <a:prstGeom prst="roundRect">
            <a:avLst/>
          </a:prstGeom>
          <a:solidFill>
            <a:srgbClr val="DC25FA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pic>
        <xdr:nvPicPr>
          <xdr:cNvPr id="71" name="Grafika 70" descr="Miasto kontur">
            <a:extLst>
              <a:ext uri="{FF2B5EF4-FFF2-40B4-BE49-F238E27FC236}">
                <a16:creationId xmlns:a16="http://schemas.microsoft.com/office/drawing/2014/main" id="{CEF75398-B0D3-722B-41E8-137FDFFDF3A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877368" y="1891570"/>
            <a:ext cx="336899" cy="384755"/>
          </a:xfrm>
          <a:prstGeom prst="rect">
            <a:avLst/>
          </a:prstGeom>
        </xdr:spPr>
      </xdr:pic>
      <xdr:sp macro="" textlink="PivotTable_2!I5">
        <xdr:nvSpPr>
          <xdr:cNvPr id="72" name="pole tekstowe 71">
            <a:extLst>
              <a:ext uri="{FF2B5EF4-FFF2-40B4-BE49-F238E27FC236}">
                <a16:creationId xmlns:a16="http://schemas.microsoft.com/office/drawing/2014/main" id="{7D33C7F4-B172-7139-4D0E-72A85A8911E6}"/>
              </a:ext>
            </a:extLst>
          </xdr:cNvPr>
          <xdr:cNvSpPr txBox="1"/>
        </xdr:nvSpPr>
        <xdr:spPr>
          <a:xfrm>
            <a:off x="4176980" y="1781179"/>
            <a:ext cx="827096" cy="453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47F4E56B-8853-4977-BB3E-4AB766DEEA7D}" type="TxLink">
              <a:rPr lang="en-US" sz="11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 algn="ctr"/>
              <a:t>United Kingdom</a:t>
            </a:fld>
            <a:endParaRPr lang="pl-PL" sz="1800">
              <a:solidFill>
                <a:schemeClr val="bg1"/>
              </a:solidFill>
            </a:endParaRPr>
          </a:p>
        </xdr:txBody>
      </xdr:sp>
      <xdr:sp macro="" textlink="PivotTable_2!K5">
        <xdr:nvSpPr>
          <xdr:cNvPr id="73" name="pole tekstowe 72">
            <a:extLst>
              <a:ext uri="{FF2B5EF4-FFF2-40B4-BE49-F238E27FC236}">
                <a16:creationId xmlns:a16="http://schemas.microsoft.com/office/drawing/2014/main" id="{243DA441-2591-D223-F4CC-B694018AF8AD}"/>
              </a:ext>
            </a:extLst>
          </xdr:cNvPr>
          <xdr:cNvSpPr txBox="1"/>
        </xdr:nvSpPr>
        <xdr:spPr>
          <a:xfrm>
            <a:off x="4272298" y="2102544"/>
            <a:ext cx="735104" cy="2238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BF72A084-8EB7-420D-A833-7B0391F3205B}" type="TxLink">
              <a:rPr lang="en-US" sz="12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 $167 840 </a:t>
            </a:fld>
            <a:endParaRPr lang="pl-PL" sz="2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18</xdr:col>
      <xdr:colOff>291718</xdr:colOff>
      <xdr:row>7</xdr:row>
      <xdr:rowOff>120482</xdr:rowOff>
    </xdr:from>
    <xdr:to>
      <xdr:col>20</xdr:col>
      <xdr:colOff>272373</xdr:colOff>
      <xdr:row>10</xdr:row>
      <xdr:rowOff>68082</xdr:rowOff>
    </xdr:to>
    <xdr:grpSp>
      <xdr:nvGrpSpPr>
        <xdr:cNvPr id="74" name="Grupa 73">
          <a:extLst>
            <a:ext uri="{FF2B5EF4-FFF2-40B4-BE49-F238E27FC236}">
              <a16:creationId xmlns:a16="http://schemas.microsoft.com/office/drawing/2014/main" id="{93379C89-1127-4478-9E21-EB099F51B9AE}"/>
            </a:ext>
          </a:extLst>
        </xdr:cNvPr>
        <xdr:cNvGrpSpPr/>
      </xdr:nvGrpSpPr>
      <xdr:grpSpPr>
        <a:xfrm>
          <a:off x="11194180" y="1419790"/>
          <a:ext cx="1192039" cy="504446"/>
          <a:chOff x="3877368" y="1837113"/>
          <a:chExt cx="1199975" cy="495110"/>
        </a:xfrm>
      </xdr:grpSpPr>
      <xdr:sp macro="" textlink="">
        <xdr:nvSpPr>
          <xdr:cNvPr id="75" name="Prostokąt: zaokrąglone rogi 74">
            <a:extLst>
              <a:ext uri="{FF2B5EF4-FFF2-40B4-BE49-F238E27FC236}">
                <a16:creationId xmlns:a16="http://schemas.microsoft.com/office/drawing/2014/main" id="{66CF2E72-82EF-9614-04E6-2F26221C0301}"/>
              </a:ext>
            </a:extLst>
          </xdr:cNvPr>
          <xdr:cNvSpPr/>
        </xdr:nvSpPr>
        <xdr:spPr>
          <a:xfrm>
            <a:off x="3894438" y="1837113"/>
            <a:ext cx="1105930" cy="495110"/>
          </a:xfrm>
          <a:prstGeom prst="roundRect">
            <a:avLst/>
          </a:prstGeom>
          <a:solidFill>
            <a:srgbClr val="070E0A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sp macro="" textlink="">
        <xdr:nvSpPr>
          <xdr:cNvPr id="76" name="Prostokąt: zaokrąglone rogi 75">
            <a:extLst>
              <a:ext uri="{FF2B5EF4-FFF2-40B4-BE49-F238E27FC236}">
                <a16:creationId xmlns:a16="http://schemas.microsoft.com/office/drawing/2014/main" id="{B442DF33-51EA-FDAC-7B87-C38A0F2FD630}"/>
              </a:ext>
            </a:extLst>
          </xdr:cNvPr>
          <xdr:cNvSpPr/>
        </xdr:nvSpPr>
        <xdr:spPr>
          <a:xfrm>
            <a:off x="3907997" y="1912580"/>
            <a:ext cx="332078" cy="332413"/>
          </a:xfrm>
          <a:prstGeom prst="roundRect">
            <a:avLst/>
          </a:prstGeom>
          <a:solidFill>
            <a:srgbClr val="AC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l-PL" sz="1100"/>
          </a:p>
        </xdr:txBody>
      </xdr:sp>
      <xdr:pic>
        <xdr:nvPicPr>
          <xdr:cNvPr id="77" name="Grafika 76" descr="Miasto kontur">
            <a:extLst>
              <a:ext uri="{FF2B5EF4-FFF2-40B4-BE49-F238E27FC236}">
                <a16:creationId xmlns:a16="http://schemas.microsoft.com/office/drawing/2014/main" id="{94940FD0-2DF7-5A61-0EC8-D2D23896DDC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877368" y="1891570"/>
            <a:ext cx="383796" cy="384755"/>
          </a:xfrm>
          <a:prstGeom prst="rect">
            <a:avLst/>
          </a:prstGeom>
        </xdr:spPr>
      </xdr:pic>
      <xdr:sp macro="" textlink="PivotTable_2!I4">
        <xdr:nvSpPr>
          <xdr:cNvPr id="78" name="pole tekstowe 77">
            <a:extLst>
              <a:ext uri="{FF2B5EF4-FFF2-40B4-BE49-F238E27FC236}">
                <a16:creationId xmlns:a16="http://schemas.microsoft.com/office/drawing/2014/main" id="{B92E6B8F-9A22-5392-DDA0-B826745817ED}"/>
              </a:ext>
            </a:extLst>
          </xdr:cNvPr>
          <xdr:cNvSpPr txBox="1"/>
        </xdr:nvSpPr>
        <xdr:spPr>
          <a:xfrm>
            <a:off x="4268958" y="1878690"/>
            <a:ext cx="699482" cy="2238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9ED7CC82-CCE7-4FB1-B1B9-96A308A5E7CC}" type="TxLink">
              <a:rPr lang="en-US" sz="14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Russia</a:t>
            </a:fld>
            <a:endParaRPr lang="pl-PL" sz="2400">
              <a:solidFill>
                <a:schemeClr val="bg1"/>
              </a:solidFill>
            </a:endParaRPr>
          </a:p>
        </xdr:txBody>
      </xdr:sp>
      <xdr:sp macro="" textlink="PivotTable_2!K4">
        <xdr:nvSpPr>
          <xdr:cNvPr id="79" name="pole tekstowe 78">
            <a:extLst>
              <a:ext uri="{FF2B5EF4-FFF2-40B4-BE49-F238E27FC236}">
                <a16:creationId xmlns:a16="http://schemas.microsoft.com/office/drawing/2014/main" id="{D2183424-A6D9-BE4A-706E-CB74604DC65D}"/>
              </a:ext>
            </a:extLst>
          </xdr:cNvPr>
          <xdr:cNvSpPr txBox="1"/>
        </xdr:nvSpPr>
        <xdr:spPr>
          <a:xfrm>
            <a:off x="4236321" y="2039592"/>
            <a:ext cx="841022" cy="22383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7CA30060-98CB-4AC1-BD0A-C051EC99FBE1}" type="TxLink">
              <a:rPr lang="en-US" sz="1200" b="0" i="0" u="none" strike="noStrike">
                <a:solidFill>
                  <a:schemeClr val="bg1"/>
                </a:solidFill>
                <a:latin typeface="Calibri"/>
                <a:cs typeface="Calibri"/>
              </a:rPr>
              <a:pPr/>
              <a:t> $187 412 </a:t>
            </a:fld>
            <a:endParaRPr lang="pl-PL" sz="28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0</xdr:col>
      <xdr:colOff>0</xdr:colOff>
      <xdr:row>0</xdr:row>
      <xdr:rowOff>14619</xdr:rowOff>
    </xdr:from>
    <xdr:to>
      <xdr:col>24</xdr:col>
      <xdr:colOff>15551</xdr:colOff>
      <xdr:row>1</xdr:row>
      <xdr:rowOff>152401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0" y="14619"/>
          <a:ext cx="14645951" cy="320662"/>
        </a:xfrm>
        <a:prstGeom prst="rect">
          <a:avLst/>
        </a:prstGeom>
        <a:solidFill>
          <a:srgbClr val="1D1D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13</xdr:col>
      <xdr:colOff>38100</xdr:colOff>
      <xdr:row>0</xdr:row>
      <xdr:rowOff>15240</xdr:rowOff>
    </xdr:from>
    <xdr:to>
      <xdr:col>15</xdr:col>
      <xdr:colOff>220980</xdr:colOff>
      <xdr:row>1</xdr:row>
      <xdr:rowOff>144780</xdr:rowOff>
    </xdr:to>
    <xdr:sp macro="" textlink="">
      <xdr:nvSpPr>
        <xdr:cNvPr id="3" name="pole tekstowe 2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7962900" y="15240"/>
          <a:ext cx="14020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Income</a:t>
          </a:r>
          <a:r>
            <a:rPr lang="pl-PL" sz="1400" baseline="0">
              <a:solidFill>
                <a:schemeClr val="bg1"/>
              </a:solidFill>
            </a:rPr>
            <a:t> Sources</a:t>
          </a:r>
          <a:endParaRPr lang="pl-PL" sz="14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274320</xdr:colOff>
      <xdr:row>0</xdr:row>
      <xdr:rowOff>0</xdr:rowOff>
    </xdr:from>
    <xdr:to>
      <xdr:col>17</xdr:col>
      <xdr:colOff>457200</xdr:colOff>
      <xdr:row>1</xdr:row>
      <xdr:rowOff>129540</xdr:rowOff>
    </xdr:to>
    <xdr:sp macro="" textlink="">
      <xdr:nvSpPr>
        <xdr:cNvPr id="4" name="pole tekstowe 3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9418320" y="0"/>
          <a:ext cx="14020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Geographically</a:t>
          </a:r>
        </a:p>
      </xdr:txBody>
    </xdr:sp>
    <xdr:clientData/>
  </xdr:twoCellAnchor>
  <xdr:twoCellAnchor>
    <xdr:from>
      <xdr:col>17</xdr:col>
      <xdr:colOff>510540</xdr:colOff>
      <xdr:row>0</xdr:row>
      <xdr:rowOff>0</xdr:rowOff>
    </xdr:from>
    <xdr:to>
      <xdr:col>20</xdr:col>
      <xdr:colOff>83820</xdr:colOff>
      <xdr:row>1</xdr:row>
      <xdr:rowOff>129540</xdr:rowOff>
    </xdr:to>
    <xdr:sp macro="" textlink="">
      <xdr:nvSpPr>
        <xdr:cNvPr id="5" name="pole tekstowe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 txBox="1"/>
      </xdr:nvSpPr>
      <xdr:spPr>
        <a:xfrm>
          <a:off x="10873740" y="0"/>
          <a:ext cx="14020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Sales</a:t>
          </a:r>
          <a:r>
            <a:rPr lang="pl-PL" sz="1400" baseline="0">
              <a:solidFill>
                <a:schemeClr val="bg1"/>
              </a:solidFill>
            </a:rPr>
            <a:t> Process</a:t>
          </a:r>
          <a:endParaRPr lang="pl-PL" sz="14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137160</xdr:colOff>
      <xdr:row>0</xdr:row>
      <xdr:rowOff>0</xdr:rowOff>
    </xdr:from>
    <xdr:to>
      <xdr:col>22</xdr:col>
      <xdr:colOff>320040</xdr:colOff>
      <xdr:row>1</xdr:row>
      <xdr:rowOff>129540</xdr:rowOff>
    </xdr:to>
    <xdr:sp macro="" textlink="">
      <xdr:nvSpPr>
        <xdr:cNvPr id="6" name="pole tekstowe 5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 txBox="1"/>
      </xdr:nvSpPr>
      <xdr:spPr>
        <a:xfrm>
          <a:off x="12329160" y="0"/>
          <a:ext cx="14020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Project</a:t>
          </a:r>
          <a:r>
            <a:rPr lang="pl-PL" sz="1400" baseline="0">
              <a:solidFill>
                <a:schemeClr val="bg1"/>
              </a:solidFill>
            </a:rPr>
            <a:t> Status</a:t>
          </a:r>
          <a:endParaRPr lang="pl-PL" sz="14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266700</xdr:colOff>
      <xdr:row>1</xdr:row>
      <xdr:rowOff>91440</xdr:rowOff>
    </xdr:from>
    <xdr:to>
      <xdr:col>17</xdr:col>
      <xdr:colOff>274320</xdr:colOff>
      <xdr:row>1</xdr:row>
      <xdr:rowOff>137159</xdr:rowOff>
    </xdr:to>
    <xdr:sp macro="" textlink="">
      <xdr:nvSpPr>
        <xdr:cNvPr id="7" name="Prostokąt: zaokrąglone rogi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9410700" y="274320"/>
          <a:ext cx="1226820" cy="45719"/>
        </a:xfrm>
        <a:prstGeom prst="roundRect">
          <a:avLst/>
        </a:prstGeom>
        <a:solidFill>
          <a:srgbClr val="194AF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0</xdr:col>
      <xdr:colOff>0</xdr:colOff>
      <xdr:row>6</xdr:row>
      <xdr:rowOff>114300</xdr:rowOff>
    </xdr:from>
    <xdr:to>
      <xdr:col>5</xdr:col>
      <xdr:colOff>388620</xdr:colOff>
      <xdr:row>28</xdr:row>
      <xdr:rowOff>97530</xdr:rowOff>
    </xdr:to>
    <xdr:grpSp>
      <xdr:nvGrpSpPr>
        <xdr:cNvPr id="4345" name="Grupa 4344">
          <a:extLst>
            <a:ext uri="{FF2B5EF4-FFF2-40B4-BE49-F238E27FC236}">
              <a16:creationId xmlns:a16="http://schemas.microsoft.com/office/drawing/2014/main" id="{586D0746-7C31-B24E-611B-07D601895F62}"/>
            </a:ext>
          </a:extLst>
        </xdr:cNvPr>
        <xdr:cNvGrpSpPr/>
      </xdr:nvGrpSpPr>
      <xdr:grpSpPr>
        <a:xfrm>
          <a:off x="0" y="1227992"/>
          <a:ext cx="3417082" cy="4066769"/>
          <a:chOff x="0" y="1193087"/>
          <a:chExt cx="3428058" cy="3938780"/>
        </a:xfrm>
      </xdr:grpSpPr>
      <xdr:sp macro="" textlink="">
        <xdr:nvSpPr>
          <xdr:cNvPr id="35" name="pole tekstowe 34">
            <a:extLst>
              <a:ext uri="{FF2B5EF4-FFF2-40B4-BE49-F238E27FC236}">
                <a16:creationId xmlns:a16="http://schemas.microsoft.com/office/drawing/2014/main" id="{DF18DE97-A868-4673-B3C6-8CA1E5ACBC97}"/>
              </a:ext>
            </a:extLst>
          </xdr:cNvPr>
          <xdr:cNvSpPr txBox="1"/>
        </xdr:nvSpPr>
        <xdr:spPr>
          <a:xfrm>
            <a:off x="175260" y="1193087"/>
            <a:ext cx="2879418" cy="60524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l-PL" sz="2800">
                <a:solidFill>
                  <a:schemeClr val="bg1"/>
                </a:solidFill>
              </a:rPr>
              <a:t>Financial</a:t>
            </a:r>
            <a:r>
              <a:rPr lang="pl-PL" sz="2800" baseline="0">
                <a:solidFill>
                  <a:schemeClr val="bg1"/>
                </a:solidFill>
              </a:rPr>
              <a:t> Statistics</a:t>
            </a:r>
            <a:endParaRPr lang="pl-PL" sz="2800">
              <a:solidFill>
                <a:schemeClr val="bg1"/>
              </a:solidFill>
            </a:endParaRPr>
          </a:p>
        </xdr:txBody>
      </xdr:sp>
      <xdr:sp macro="" textlink="PivotTable_2!G3">
        <xdr:nvSpPr>
          <xdr:cNvPr id="36" name="pole tekstowe 35">
            <a:extLst>
              <a:ext uri="{FF2B5EF4-FFF2-40B4-BE49-F238E27FC236}">
                <a16:creationId xmlns:a16="http://schemas.microsoft.com/office/drawing/2014/main" id="{93AE4570-1FDE-4DBC-9CCE-8650C300622B}"/>
              </a:ext>
            </a:extLst>
          </xdr:cNvPr>
          <xdr:cNvSpPr txBox="1"/>
        </xdr:nvSpPr>
        <xdr:spPr>
          <a:xfrm>
            <a:off x="0" y="1592687"/>
            <a:ext cx="3199458" cy="87612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721ECF0F-A1DE-4DBF-9AD9-CF304B34184E}" type="TxLink">
              <a:rPr lang="en-US" sz="4400" b="0" i="0" u="none" strike="noStrike">
                <a:solidFill>
                  <a:schemeClr val="bg1"/>
                </a:solidFill>
                <a:latin typeface="Avenir Next LT Pro" panose="020B0504020202020204" pitchFamily="34" charset="-18"/>
                <a:cs typeface="Calibri"/>
              </a:rPr>
              <a:pPr algn="ctr"/>
              <a:t> $1 169 400 </a:t>
            </a:fld>
            <a:endParaRPr lang="pl-PL" sz="8800" b="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mc:AlternateContent xmlns:mc="http://schemas.openxmlformats.org/markup-compatibility/2006" xmlns:a14="http://schemas.microsoft.com/office/drawing/2010/main">
        <mc:Choice Requires="a14">
          <xdr:graphicFrame macro="">
            <xdr:nvGraphicFramePr>
              <xdr:cNvPr id="37" name="Year 3">
                <a:extLst>
                  <a:ext uri="{FF2B5EF4-FFF2-40B4-BE49-F238E27FC236}">
                    <a16:creationId xmlns:a16="http://schemas.microsoft.com/office/drawing/2014/main" id="{EDCC6DE3-6284-4603-8FAF-BC33F3D82A80}"/>
                  </a:ext>
                </a:extLst>
              </xdr:cNvPr>
              <xdr:cNvGraphicFramePr/>
            </xdr:nvGraphicFramePr>
            <xdr:xfrm>
              <a:off x="91440" y="2421192"/>
              <a:ext cx="3298518" cy="658231"/>
            </xdr:xfrm>
            <a:graphic>
              <a:graphicData uri="http://schemas.microsoft.com/office/drawing/2010/slicer">
                <sle:slicer xmlns:sle="http://schemas.microsoft.com/office/drawing/2010/slicer" name="Year 3"/>
              </a:graphicData>
            </a:graphic>
          </xdr:graphicFrame>
        </mc:Choice>
        <mc:Fallback xmlns="">
          <xdr:sp macro="" textlink="">
            <xdr:nvSpPr>
              <xdr:cNvPr id="0" name=""/>
              <xdr:cNvSpPr>
                <a:spLocks noTextEdit="1"/>
              </xdr:cNvSpPr>
            </xdr:nvSpPr>
            <xdr:spPr>
              <a:xfrm>
                <a:off x="91668" y="2488825"/>
                <a:ext cx="3306756" cy="677567"/>
              </a:xfrm>
              <a:prstGeom prst="rect">
                <a:avLst/>
              </a:prstGeom>
              <a:solidFill>
                <a:prstClr val="white"/>
              </a:solidFill>
              <a:ln w="1">
                <a:solidFill>
                  <a:prstClr val="green"/>
                </a:solidFill>
              </a:ln>
            </xdr:spPr>
            <xdr:txBody>
              <a:bodyPr vertOverflow="clip" horzOverflow="clip"/>
              <a:lstStyle/>
              <a:p>
                <a:r>
                  <a:rPr lang="pl-PL" sz="1100"/>
  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  </a:r>
              </a:p>
            </xdr:txBody>
          </xdr:sp>
        </mc:Fallback>
      </mc:AlternateContent>
      <xdr:graphicFrame macro="">
        <xdr:nvGraphicFramePr>
          <xdr:cNvPr id="38" name="Wykres 37">
            <a:extLst>
              <a:ext uri="{FF2B5EF4-FFF2-40B4-BE49-F238E27FC236}">
                <a16:creationId xmlns:a16="http://schemas.microsoft.com/office/drawing/2014/main" id="{2012638A-7186-4704-8FF3-73381B389ABF}"/>
              </a:ext>
            </a:extLst>
          </xdr:cNvPr>
          <xdr:cNvGraphicFramePr>
            <a:graphicFrameLocks/>
          </xdr:cNvGraphicFramePr>
        </xdr:nvGraphicFramePr>
        <xdr:xfrm>
          <a:off x="0" y="2712206"/>
          <a:ext cx="3428058" cy="47389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9"/>
          </a:graphicData>
        </a:graphic>
      </xdr:graphicFrame>
      <xdr:grpSp>
        <xdr:nvGrpSpPr>
          <xdr:cNvPr id="4343" name="Grupa 4342">
            <a:extLst>
              <a:ext uri="{FF2B5EF4-FFF2-40B4-BE49-F238E27FC236}">
                <a16:creationId xmlns:a16="http://schemas.microsoft.com/office/drawing/2014/main" id="{183E31B2-B794-8145-7EFC-67A0D18FE703}"/>
              </a:ext>
            </a:extLst>
          </xdr:cNvPr>
          <xdr:cNvGrpSpPr/>
        </xdr:nvGrpSpPr>
        <xdr:grpSpPr>
          <a:xfrm>
            <a:off x="0" y="3103890"/>
            <a:ext cx="3229329" cy="2027977"/>
            <a:chOff x="0" y="3169574"/>
            <a:chExt cx="3237891" cy="2070479"/>
          </a:xfrm>
        </xdr:grpSpPr>
        <xdr:grpSp>
          <xdr:nvGrpSpPr>
            <xdr:cNvPr id="32" name="Grupa 31">
              <a:extLst>
                <a:ext uri="{FF2B5EF4-FFF2-40B4-BE49-F238E27FC236}">
                  <a16:creationId xmlns:a16="http://schemas.microsoft.com/office/drawing/2014/main" id="{693438BC-E27F-CF18-CDAB-CA4046999949}"/>
                </a:ext>
              </a:extLst>
            </xdr:cNvPr>
            <xdr:cNvGrpSpPr/>
          </xdr:nvGrpSpPr>
          <xdr:grpSpPr>
            <a:xfrm>
              <a:off x="289560" y="3267046"/>
              <a:ext cx="2948331" cy="1770553"/>
              <a:chOff x="0" y="1920238"/>
              <a:chExt cx="2895600" cy="2197254"/>
            </a:xfrm>
          </xdr:grpSpPr>
          <xdr:sp macro="" textlink="PivotTable_2!C2">
            <xdr:nvSpPr>
              <xdr:cNvPr id="8" name="pole tekstowe 7">
                <a:extLst>
                  <a:ext uri="{FF2B5EF4-FFF2-40B4-BE49-F238E27FC236}">
                    <a16:creationId xmlns:a16="http://schemas.microsoft.com/office/drawing/2014/main" id="{0FD47C84-4A4E-0054-77F3-5E7F8165D758}"/>
                  </a:ext>
                </a:extLst>
              </xdr:cNvPr>
              <xdr:cNvSpPr txBox="1"/>
            </xdr:nvSpPr>
            <xdr:spPr>
              <a:xfrm>
                <a:off x="0" y="1955650"/>
                <a:ext cx="800100" cy="3048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fld id="{8B3100F4-330B-4EEE-AE1F-24A82444DF8F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Brazil</a:t>
                </a:fld>
                <a:endParaRPr lang="pl-PL" sz="1100">
                  <a:solidFill>
                    <a:schemeClr val="bg1"/>
                  </a:solidFill>
                </a:endParaRPr>
              </a:p>
            </xdr:txBody>
          </xdr:sp>
          <xdr:sp macro="" textlink="PivotTable_2!C3">
            <xdr:nvSpPr>
              <xdr:cNvPr id="9" name="pole tekstowe 8">
                <a:extLst>
                  <a:ext uri="{FF2B5EF4-FFF2-40B4-BE49-F238E27FC236}">
                    <a16:creationId xmlns:a16="http://schemas.microsoft.com/office/drawing/2014/main" id="{F685871B-0ECE-4377-A686-5E7BBFE0CF14}"/>
                  </a:ext>
                </a:extLst>
              </xdr:cNvPr>
              <xdr:cNvSpPr txBox="1"/>
            </xdr:nvSpPr>
            <xdr:spPr>
              <a:xfrm>
                <a:off x="0" y="2310654"/>
                <a:ext cx="800100" cy="3048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fld id="{822F6A4F-6872-4322-A174-F85D0A241CD0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Canada</a:t>
                </a:fld>
                <a:endParaRPr lang="pl-PL" sz="1100">
                  <a:solidFill>
                    <a:schemeClr val="bg1"/>
                  </a:solidFill>
                </a:endParaRPr>
              </a:p>
            </xdr:txBody>
          </xdr:sp>
          <xdr:sp macro="" textlink="PivotTable_2!C4">
            <xdr:nvSpPr>
              <xdr:cNvPr id="10" name="pole tekstowe 9">
                <a:extLst>
                  <a:ext uri="{FF2B5EF4-FFF2-40B4-BE49-F238E27FC236}">
                    <a16:creationId xmlns:a16="http://schemas.microsoft.com/office/drawing/2014/main" id="{493CC015-0649-4AF7-B2BA-71A7BC9115E0}"/>
                  </a:ext>
                </a:extLst>
              </xdr:cNvPr>
              <xdr:cNvSpPr txBox="1"/>
            </xdr:nvSpPr>
            <xdr:spPr>
              <a:xfrm>
                <a:off x="0" y="2691208"/>
                <a:ext cx="800100" cy="3048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fld id="{B4C991A8-1DFB-43B4-8389-0E1FC97BF6FF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Egypt</a:t>
                </a:fld>
                <a:endParaRPr lang="pl-PL" sz="1100">
                  <a:solidFill>
                    <a:schemeClr val="bg1"/>
                  </a:solidFill>
                </a:endParaRPr>
              </a:p>
            </xdr:txBody>
          </xdr:sp>
          <xdr:sp macro="" textlink="PivotTable_2!C5">
            <xdr:nvSpPr>
              <xdr:cNvPr id="11" name="pole tekstowe 10">
                <a:extLst>
                  <a:ext uri="{FF2B5EF4-FFF2-40B4-BE49-F238E27FC236}">
                    <a16:creationId xmlns:a16="http://schemas.microsoft.com/office/drawing/2014/main" id="{EF04B486-110E-41E7-A532-88CC42984FD5}"/>
                  </a:ext>
                </a:extLst>
              </xdr:cNvPr>
              <xdr:cNvSpPr txBox="1"/>
            </xdr:nvSpPr>
            <xdr:spPr>
              <a:xfrm>
                <a:off x="0" y="3066829"/>
                <a:ext cx="800100" cy="3048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fld id="{5602C4D7-E183-43AA-B202-39C5C0199C8D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Russia</a:t>
                </a:fld>
                <a:endParaRPr lang="pl-PL" sz="1100">
                  <a:solidFill>
                    <a:schemeClr val="bg1"/>
                  </a:solidFill>
                </a:endParaRPr>
              </a:p>
            </xdr:txBody>
          </xdr:sp>
          <xdr:sp macro="" textlink="PivotTable_2!C6">
            <xdr:nvSpPr>
              <xdr:cNvPr id="12" name="pole tekstowe 11">
                <a:extLst>
                  <a:ext uri="{FF2B5EF4-FFF2-40B4-BE49-F238E27FC236}">
                    <a16:creationId xmlns:a16="http://schemas.microsoft.com/office/drawing/2014/main" id="{584DAE3C-3F04-450B-B988-F34AB9454122}"/>
                  </a:ext>
                </a:extLst>
              </xdr:cNvPr>
              <xdr:cNvSpPr txBox="1"/>
            </xdr:nvSpPr>
            <xdr:spPr>
              <a:xfrm>
                <a:off x="0" y="3406592"/>
                <a:ext cx="1173480" cy="3048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fld id="{64FD0F76-77B9-457B-BA92-721B80CDF033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United Kingdom</a:t>
                </a:fld>
                <a:endParaRPr lang="pl-PL" sz="1100">
                  <a:solidFill>
                    <a:schemeClr val="bg1"/>
                  </a:solidFill>
                </a:endParaRPr>
              </a:p>
            </xdr:txBody>
          </xdr:sp>
          <xdr:sp macro="" textlink="PivotTable_2!D2">
            <xdr:nvSpPr>
              <xdr:cNvPr id="14" name="pole tekstowe 13">
                <a:extLst>
                  <a:ext uri="{FF2B5EF4-FFF2-40B4-BE49-F238E27FC236}">
                    <a16:creationId xmlns:a16="http://schemas.microsoft.com/office/drawing/2014/main" id="{FA24A8EF-0384-436F-A6C7-133B90F851C1}"/>
                  </a:ext>
                </a:extLst>
              </xdr:cNvPr>
              <xdr:cNvSpPr txBox="1"/>
            </xdr:nvSpPr>
            <xdr:spPr>
              <a:xfrm>
                <a:off x="1165860" y="1922482"/>
                <a:ext cx="800100" cy="3048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fld id="{C2A66C95-8E65-414D-93D0-0ED48BA51999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126472</a:t>
                </a:fld>
                <a:endParaRPr lang="pl-PL" sz="1100">
                  <a:solidFill>
                    <a:schemeClr val="bg1"/>
                  </a:solidFill>
                </a:endParaRPr>
              </a:p>
            </xdr:txBody>
          </xdr:sp>
          <xdr:sp macro="" textlink="PivotTable_2!E2">
            <xdr:nvSpPr>
              <xdr:cNvPr id="15" name="pole tekstowe 14">
                <a:extLst>
                  <a:ext uri="{FF2B5EF4-FFF2-40B4-BE49-F238E27FC236}">
                    <a16:creationId xmlns:a16="http://schemas.microsoft.com/office/drawing/2014/main" id="{F5C81C02-E40B-4A73-97AD-50D707AF8757}"/>
                  </a:ext>
                </a:extLst>
              </xdr:cNvPr>
              <xdr:cNvSpPr txBox="1"/>
            </xdr:nvSpPr>
            <xdr:spPr>
              <a:xfrm>
                <a:off x="2095500" y="1920238"/>
                <a:ext cx="800100" cy="3048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fld id="{D0D251C9-6A42-488C-9DDF-273AF5564E49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10,82%</a:t>
                </a:fld>
                <a:endParaRPr lang="pl-PL" sz="1100">
                  <a:solidFill>
                    <a:schemeClr val="bg1"/>
                  </a:solidFill>
                </a:endParaRPr>
              </a:p>
            </xdr:txBody>
          </xdr:sp>
          <xdr:sp macro="" textlink="PivotTable_2!D3">
            <xdr:nvSpPr>
              <xdr:cNvPr id="16" name="pole tekstowe 15">
                <a:extLst>
                  <a:ext uri="{FF2B5EF4-FFF2-40B4-BE49-F238E27FC236}">
                    <a16:creationId xmlns:a16="http://schemas.microsoft.com/office/drawing/2014/main" id="{8D766E95-5637-4795-AE02-6BF38EA2CDF6}"/>
                  </a:ext>
                </a:extLst>
              </xdr:cNvPr>
              <xdr:cNvSpPr txBox="1"/>
            </xdr:nvSpPr>
            <xdr:spPr>
              <a:xfrm>
                <a:off x="1165860" y="2305724"/>
                <a:ext cx="800100" cy="3048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fld id="{36C4464E-9225-4506-9722-6E8672463325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125960</a:t>
                </a:fld>
                <a:endParaRPr lang="pl-PL" sz="1100">
                  <a:solidFill>
                    <a:schemeClr val="bg1"/>
                  </a:solidFill>
                </a:endParaRPr>
              </a:p>
            </xdr:txBody>
          </xdr:sp>
          <xdr:sp macro="" textlink="PivotTable_2!E3">
            <xdr:nvSpPr>
              <xdr:cNvPr id="17" name="pole tekstowe 16">
                <a:extLst>
                  <a:ext uri="{FF2B5EF4-FFF2-40B4-BE49-F238E27FC236}">
                    <a16:creationId xmlns:a16="http://schemas.microsoft.com/office/drawing/2014/main" id="{DF22005E-3C4E-4661-881F-22B72E0B4675}"/>
                  </a:ext>
                </a:extLst>
              </xdr:cNvPr>
              <xdr:cNvSpPr txBox="1"/>
            </xdr:nvSpPr>
            <xdr:spPr>
              <a:xfrm>
                <a:off x="2095500" y="2277933"/>
                <a:ext cx="800100" cy="3048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fld id="{AA560120-2A9D-4B76-89BD-50BE9993F00C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10,77%</a:t>
                </a:fld>
                <a:endParaRPr lang="pl-PL" sz="1100">
                  <a:solidFill>
                    <a:schemeClr val="bg1"/>
                  </a:solidFill>
                </a:endParaRPr>
              </a:p>
            </xdr:txBody>
          </xdr:sp>
          <xdr:sp macro="" textlink="PivotTable_2!D4">
            <xdr:nvSpPr>
              <xdr:cNvPr id="18" name="pole tekstowe 17">
                <a:extLst>
                  <a:ext uri="{FF2B5EF4-FFF2-40B4-BE49-F238E27FC236}">
                    <a16:creationId xmlns:a16="http://schemas.microsoft.com/office/drawing/2014/main" id="{9A1D7C2A-A61E-43AC-86CF-24C9BA82C189}"/>
                  </a:ext>
                </a:extLst>
              </xdr:cNvPr>
              <xdr:cNvSpPr txBox="1"/>
            </xdr:nvSpPr>
            <xdr:spPr>
              <a:xfrm>
                <a:off x="1165860" y="2655796"/>
                <a:ext cx="800100" cy="3048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fld id="{537708E9-E1CF-4037-A81C-D1E206BE7DA5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364236</a:t>
                </a:fld>
                <a:endParaRPr lang="pl-PL" sz="1100">
                  <a:solidFill>
                    <a:schemeClr val="bg1"/>
                  </a:solidFill>
                </a:endParaRPr>
              </a:p>
            </xdr:txBody>
          </xdr:sp>
          <xdr:sp macro="" textlink="PivotTable_2!E4">
            <xdr:nvSpPr>
              <xdr:cNvPr id="19" name="pole tekstowe 18">
                <a:extLst>
                  <a:ext uri="{FF2B5EF4-FFF2-40B4-BE49-F238E27FC236}">
                    <a16:creationId xmlns:a16="http://schemas.microsoft.com/office/drawing/2014/main" id="{BAFE2E85-659B-483A-975D-A762E6F7B1D4}"/>
                  </a:ext>
                </a:extLst>
              </xdr:cNvPr>
              <xdr:cNvSpPr txBox="1"/>
            </xdr:nvSpPr>
            <xdr:spPr>
              <a:xfrm>
                <a:off x="2095500" y="2612766"/>
                <a:ext cx="800100" cy="3048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fld id="{811DA09C-85C9-4224-BB7C-66F2375E44D6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31,15%</a:t>
                </a:fld>
                <a:endParaRPr lang="pl-PL" sz="1100">
                  <a:solidFill>
                    <a:schemeClr val="bg1"/>
                  </a:solidFill>
                </a:endParaRPr>
              </a:p>
            </xdr:txBody>
          </xdr:sp>
          <xdr:sp macro="" textlink="PivotTable_2!D5">
            <xdr:nvSpPr>
              <xdr:cNvPr id="20" name="pole tekstowe 19">
                <a:extLst>
                  <a:ext uri="{FF2B5EF4-FFF2-40B4-BE49-F238E27FC236}">
                    <a16:creationId xmlns:a16="http://schemas.microsoft.com/office/drawing/2014/main" id="{95190311-EDC2-4097-98AF-D8787C848816}"/>
                  </a:ext>
                </a:extLst>
              </xdr:cNvPr>
              <xdr:cNvSpPr txBox="1"/>
            </xdr:nvSpPr>
            <xdr:spPr>
              <a:xfrm>
                <a:off x="1165860" y="3026040"/>
                <a:ext cx="800100" cy="3048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fld id="{B4D87893-07C8-478B-99CC-0689BE7443B9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187412</a:t>
                </a:fld>
                <a:endParaRPr lang="pl-PL" sz="1100">
                  <a:solidFill>
                    <a:schemeClr val="bg1"/>
                  </a:solidFill>
                </a:endParaRPr>
              </a:p>
            </xdr:txBody>
          </xdr:sp>
          <xdr:sp macro="" textlink="PivotTable_2!E5">
            <xdr:nvSpPr>
              <xdr:cNvPr id="21" name="pole tekstowe 20">
                <a:extLst>
                  <a:ext uri="{FF2B5EF4-FFF2-40B4-BE49-F238E27FC236}">
                    <a16:creationId xmlns:a16="http://schemas.microsoft.com/office/drawing/2014/main" id="{6C44A19C-FA74-402B-89D5-0D3D1CAAF42A}"/>
                  </a:ext>
                </a:extLst>
              </xdr:cNvPr>
              <xdr:cNvSpPr txBox="1"/>
            </xdr:nvSpPr>
            <xdr:spPr>
              <a:xfrm>
                <a:off x="2095500" y="3016179"/>
                <a:ext cx="800100" cy="3048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fld id="{74495509-0673-407E-8E7D-51AB83DE9B78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16,03%</a:t>
                </a:fld>
                <a:endParaRPr lang="pl-PL" sz="1100">
                  <a:solidFill>
                    <a:schemeClr val="bg1"/>
                  </a:solidFill>
                </a:endParaRPr>
              </a:p>
            </xdr:txBody>
          </xdr:sp>
          <xdr:sp macro="" textlink="PivotTable_2!D6">
            <xdr:nvSpPr>
              <xdr:cNvPr id="22" name="pole tekstowe 21">
                <a:extLst>
                  <a:ext uri="{FF2B5EF4-FFF2-40B4-BE49-F238E27FC236}">
                    <a16:creationId xmlns:a16="http://schemas.microsoft.com/office/drawing/2014/main" id="{BC1DC3F6-046C-46C3-8621-496F3CE4AFAE}"/>
                  </a:ext>
                </a:extLst>
              </xdr:cNvPr>
              <xdr:cNvSpPr txBox="1"/>
            </xdr:nvSpPr>
            <xdr:spPr>
              <a:xfrm>
                <a:off x="1165860" y="3401662"/>
                <a:ext cx="800100" cy="3048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fld id="{49152925-C704-46D7-8C52-95ABDCE9829F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167840</a:t>
                </a:fld>
                <a:endParaRPr lang="pl-PL" sz="1100">
                  <a:solidFill>
                    <a:schemeClr val="bg1"/>
                  </a:solidFill>
                </a:endParaRPr>
              </a:p>
            </xdr:txBody>
          </xdr:sp>
          <xdr:sp macro="" textlink="PivotTable_2!E6">
            <xdr:nvSpPr>
              <xdr:cNvPr id="23" name="pole tekstowe 22">
                <a:extLst>
                  <a:ext uri="{FF2B5EF4-FFF2-40B4-BE49-F238E27FC236}">
                    <a16:creationId xmlns:a16="http://schemas.microsoft.com/office/drawing/2014/main" id="{74CF2CB1-043B-4314-AC44-91B989F6D373}"/>
                  </a:ext>
                </a:extLst>
              </xdr:cNvPr>
              <xdr:cNvSpPr txBox="1"/>
            </xdr:nvSpPr>
            <xdr:spPr>
              <a:xfrm>
                <a:off x="2095500" y="3442452"/>
                <a:ext cx="800100" cy="3048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fld id="{442E0F53-9C8F-4BC4-8B93-72C1EE479E5E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14,35%</a:t>
                </a:fld>
                <a:endParaRPr lang="pl-PL" sz="1100">
                  <a:solidFill>
                    <a:schemeClr val="bg1"/>
                  </a:solidFill>
                </a:endParaRPr>
              </a:p>
            </xdr:txBody>
          </xdr:sp>
          <xdr:sp macro="" textlink="PivotTable_2!C7">
            <xdr:nvSpPr>
              <xdr:cNvPr id="13" name="pole tekstowe 12">
                <a:extLst>
                  <a:ext uri="{FF2B5EF4-FFF2-40B4-BE49-F238E27FC236}">
                    <a16:creationId xmlns:a16="http://schemas.microsoft.com/office/drawing/2014/main" id="{2E331189-9E10-4D59-9537-FC848A8F5761}"/>
                  </a:ext>
                </a:extLst>
              </xdr:cNvPr>
              <xdr:cNvSpPr txBox="1"/>
            </xdr:nvSpPr>
            <xdr:spPr>
              <a:xfrm>
                <a:off x="0" y="3810000"/>
                <a:ext cx="1271883" cy="3048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fld id="{D69813C9-A089-4E55-9AEC-755D7E7019E4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USA</a:t>
                </a:fld>
                <a:endParaRPr lang="pl-PL" sz="1100">
                  <a:solidFill>
                    <a:schemeClr val="bg1"/>
                  </a:solidFill>
                </a:endParaRPr>
              </a:p>
            </xdr:txBody>
          </xdr:sp>
          <xdr:sp macro="" textlink="PivotTable_2!D7">
            <xdr:nvSpPr>
              <xdr:cNvPr id="24" name="pole tekstowe 23">
                <a:extLst>
                  <a:ext uri="{FF2B5EF4-FFF2-40B4-BE49-F238E27FC236}">
                    <a16:creationId xmlns:a16="http://schemas.microsoft.com/office/drawing/2014/main" id="{E811C366-BDBC-4E40-BC1F-C97673E1E8A8}"/>
                  </a:ext>
                </a:extLst>
              </xdr:cNvPr>
              <xdr:cNvSpPr txBox="1"/>
            </xdr:nvSpPr>
            <xdr:spPr>
              <a:xfrm>
                <a:off x="1165860" y="3812692"/>
                <a:ext cx="853111" cy="3048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fld id="{0197A1AF-216C-4F0B-8C61-D6E675C6972C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197480</a:t>
                </a:fld>
                <a:endParaRPr lang="pl-PL" sz="1100">
                  <a:solidFill>
                    <a:schemeClr val="bg1"/>
                  </a:solidFill>
                </a:endParaRPr>
              </a:p>
            </xdr:txBody>
          </xdr:sp>
          <xdr:sp macro="" textlink="PivotTable_2!E7">
            <xdr:nvSpPr>
              <xdr:cNvPr id="25" name="pole tekstowe 24">
                <a:extLst>
                  <a:ext uri="{FF2B5EF4-FFF2-40B4-BE49-F238E27FC236}">
                    <a16:creationId xmlns:a16="http://schemas.microsoft.com/office/drawing/2014/main" id="{C1A22D1B-067D-42C2-B8A8-6E8B1B21F96B}"/>
                  </a:ext>
                </a:extLst>
              </xdr:cNvPr>
              <xdr:cNvSpPr txBox="1"/>
            </xdr:nvSpPr>
            <xdr:spPr>
              <a:xfrm>
                <a:off x="2110740" y="3800145"/>
                <a:ext cx="784860" cy="3048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l"/>
                <a:fld id="{A21C60F4-BFAC-426C-A01F-4A6FEA37BD54}" type="TxLink">
                  <a:rPr lang="en-US" sz="1100" b="0" i="0" u="none" strike="noStrike">
                    <a:solidFill>
                      <a:schemeClr val="bg1"/>
                    </a:solidFill>
                    <a:latin typeface="Calibri"/>
                    <a:cs typeface="Calibri"/>
                  </a:rPr>
                  <a:pPr algn="l"/>
                  <a:t>16,89%</a:t>
                </a:fld>
                <a:endParaRPr lang="pl-PL" sz="1100">
                  <a:solidFill>
                    <a:schemeClr val="bg1"/>
                  </a:solidFill>
                </a:endParaRPr>
              </a:p>
            </xdr:txBody>
          </xdr:sp>
        </xdr:grpSp>
        <xdr:sp macro="" textlink="">
          <xdr:nvSpPr>
            <xdr:cNvPr id="41" name="pole tekstowe 40">
              <a:extLst>
                <a:ext uri="{FF2B5EF4-FFF2-40B4-BE49-F238E27FC236}">
                  <a16:creationId xmlns:a16="http://schemas.microsoft.com/office/drawing/2014/main" id="{E5FA6724-EBCD-475D-BB1C-9B12E56547AC}"/>
                </a:ext>
              </a:extLst>
            </xdr:cNvPr>
            <xdr:cNvSpPr txBox="1"/>
          </xdr:nvSpPr>
          <xdr:spPr>
            <a:xfrm>
              <a:off x="0" y="3169574"/>
              <a:ext cx="265043" cy="377578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l-PL" sz="2400">
                  <a:solidFill>
                    <a:srgbClr val="DD115E"/>
                  </a:solidFill>
                </a:rPr>
                <a:t>▪</a:t>
              </a:r>
            </a:p>
          </xdr:txBody>
        </xdr:sp>
        <xdr:sp macro="" textlink="">
          <xdr:nvSpPr>
            <xdr:cNvPr id="42" name="pole tekstowe 41">
              <a:extLst>
                <a:ext uri="{FF2B5EF4-FFF2-40B4-BE49-F238E27FC236}">
                  <a16:creationId xmlns:a16="http://schemas.microsoft.com/office/drawing/2014/main" id="{D25D1881-7B2C-41E2-BE96-342973EE2DF6}"/>
                </a:ext>
              </a:extLst>
            </xdr:cNvPr>
            <xdr:cNvSpPr txBox="1"/>
          </xdr:nvSpPr>
          <xdr:spPr>
            <a:xfrm>
              <a:off x="0" y="3793078"/>
              <a:ext cx="359711" cy="5319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l-PL" sz="2400">
                  <a:solidFill>
                    <a:srgbClr val="DD115E"/>
                  </a:solidFill>
                </a:rPr>
                <a:t>▪</a:t>
              </a:r>
            </a:p>
          </xdr:txBody>
        </xdr:sp>
        <xdr:sp macro="" textlink="">
          <xdr:nvSpPr>
            <xdr:cNvPr id="43" name="pole tekstowe 42">
              <a:extLst>
                <a:ext uri="{FF2B5EF4-FFF2-40B4-BE49-F238E27FC236}">
                  <a16:creationId xmlns:a16="http://schemas.microsoft.com/office/drawing/2014/main" id="{8F158791-01B9-40D8-B677-D75936DB2986}"/>
                </a:ext>
              </a:extLst>
            </xdr:cNvPr>
            <xdr:cNvSpPr txBox="1"/>
          </xdr:nvSpPr>
          <xdr:spPr>
            <a:xfrm>
              <a:off x="0" y="3488485"/>
              <a:ext cx="359711" cy="531942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l-PL" sz="2400">
                  <a:solidFill>
                    <a:srgbClr val="DD115E"/>
                  </a:solidFill>
                </a:rPr>
                <a:t>▪</a:t>
              </a:r>
            </a:p>
          </xdr:txBody>
        </xdr:sp>
        <xdr:sp macro="" textlink="">
          <xdr:nvSpPr>
            <xdr:cNvPr id="44" name="pole tekstowe 43">
              <a:extLst>
                <a:ext uri="{FF2B5EF4-FFF2-40B4-BE49-F238E27FC236}">
                  <a16:creationId xmlns:a16="http://schemas.microsoft.com/office/drawing/2014/main" id="{266D565B-D8F9-4377-9FFD-0E5B0B92FAC8}"/>
                </a:ext>
              </a:extLst>
            </xdr:cNvPr>
            <xdr:cNvSpPr txBox="1"/>
          </xdr:nvSpPr>
          <xdr:spPr>
            <a:xfrm>
              <a:off x="0" y="4100699"/>
              <a:ext cx="359711" cy="53364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l-PL" sz="2400">
                  <a:solidFill>
                    <a:srgbClr val="DD115E"/>
                  </a:solidFill>
                </a:rPr>
                <a:t>▪</a:t>
              </a:r>
            </a:p>
          </xdr:txBody>
        </xdr:sp>
        <xdr:sp macro="" textlink="">
          <xdr:nvSpPr>
            <xdr:cNvPr id="45" name="pole tekstowe 44">
              <a:extLst>
                <a:ext uri="{FF2B5EF4-FFF2-40B4-BE49-F238E27FC236}">
                  <a16:creationId xmlns:a16="http://schemas.microsoft.com/office/drawing/2014/main" id="{3F3B1B53-1111-4639-B5E8-5F457157A6D1}"/>
                </a:ext>
              </a:extLst>
            </xdr:cNvPr>
            <xdr:cNvSpPr txBox="1"/>
          </xdr:nvSpPr>
          <xdr:spPr>
            <a:xfrm>
              <a:off x="0" y="4370934"/>
              <a:ext cx="227180" cy="35719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l-PL" sz="2400">
                  <a:solidFill>
                    <a:srgbClr val="DD115E"/>
                  </a:solidFill>
                </a:rPr>
                <a:t>▪</a:t>
              </a:r>
            </a:p>
          </xdr:txBody>
        </xdr:sp>
        <xdr:sp macro="" textlink="">
          <xdr:nvSpPr>
            <xdr:cNvPr id="46" name="pole tekstowe 45">
              <a:extLst>
                <a:ext uri="{FF2B5EF4-FFF2-40B4-BE49-F238E27FC236}">
                  <a16:creationId xmlns:a16="http://schemas.microsoft.com/office/drawing/2014/main" id="{92C089DF-0F70-4B9C-AEAA-B0E82A964A89}"/>
                </a:ext>
              </a:extLst>
            </xdr:cNvPr>
            <xdr:cNvSpPr txBox="1"/>
          </xdr:nvSpPr>
          <xdr:spPr>
            <a:xfrm>
              <a:off x="0" y="4706406"/>
              <a:ext cx="359711" cy="533647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l"/>
              <a:r>
                <a:rPr lang="pl-PL" sz="2400">
                  <a:solidFill>
                    <a:srgbClr val="DD115E"/>
                  </a:solidFill>
                </a:rPr>
                <a:t>▪</a:t>
              </a:r>
            </a:p>
          </xdr:txBody>
        </xdr:sp>
      </xdr:grpSp>
    </xdr:grpSp>
    <xdr:clientData/>
  </xdr:twoCellAnchor>
  <xdr:twoCellAnchor>
    <xdr:from>
      <xdr:col>0</xdr:col>
      <xdr:colOff>1</xdr:colOff>
      <xdr:row>28</xdr:row>
      <xdr:rowOff>32197</xdr:rowOff>
    </xdr:from>
    <xdr:to>
      <xdr:col>4</xdr:col>
      <xdr:colOff>601015</xdr:colOff>
      <xdr:row>41</xdr:row>
      <xdr:rowOff>106539</xdr:rowOff>
    </xdr:to>
    <xdr:graphicFrame macro="">
      <xdr:nvGraphicFramePr>
        <xdr:cNvPr id="48" name="Wykres 47">
          <a:extLst>
            <a:ext uri="{FF2B5EF4-FFF2-40B4-BE49-F238E27FC236}">
              <a16:creationId xmlns:a16="http://schemas.microsoft.com/office/drawing/2014/main" id="{94A040FB-3872-4616-AB49-F4828C2333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150253</xdr:colOff>
      <xdr:row>35</xdr:row>
      <xdr:rowOff>32196</xdr:rowOff>
    </xdr:from>
    <xdr:to>
      <xdr:col>3</xdr:col>
      <xdr:colOff>418563</xdr:colOff>
      <xdr:row>38</xdr:row>
      <xdr:rowOff>98047</xdr:rowOff>
    </xdr:to>
    <xdr:sp macro="" textlink="">
      <xdr:nvSpPr>
        <xdr:cNvPr id="53" name="pole tekstowe 52">
          <a:extLst>
            <a:ext uri="{FF2B5EF4-FFF2-40B4-BE49-F238E27FC236}">
              <a16:creationId xmlns:a16="http://schemas.microsoft.com/office/drawing/2014/main" id="{84FC4D2A-AFB0-450D-BF4F-66F247A5C3F9}"/>
            </a:ext>
          </a:extLst>
        </xdr:cNvPr>
        <xdr:cNvSpPr txBox="1"/>
      </xdr:nvSpPr>
      <xdr:spPr>
        <a:xfrm>
          <a:off x="761999" y="6417971"/>
          <a:ext cx="1491803" cy="61320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l-PL" sz="1400">
              <a:solidFill>
                <a:schemeClr val="bg1"/>
              </a:solidFill>
            </a:rPr>
            <a:t>Sales</a:t>
          </a:r>
          <a:r>
            <a:rPr lang="pl-PL" sz="1400" baseline="0">
              <a:solidFill>
                <a:schemeClr val="bg1"/>
              </a:solidFill>
            </a:rPr>
            <a:t> Percentage    Achived</a:t>
          </a:r>
          <a:endParaRPr lang="pl-PL" sz="14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375633</xdr:colOff>
      <xdr:row>31</xdr:row>
      <xdr:rowOff>42930</xdr:rowOff>
    </xdr:from>
    <xdr:to>
      <xdr:col>3</xdr:col>
      <xdr:colOff>268310</xdr:colOff>
      <xdr:row>36</xdr:row>
      <xdr:rowOff>20071</xdr:rowOff>
    </xdr:to>
    <xdr:sp macro="" textlink="PivotTable_2!$E$29">
      <xdr:nvSpPr>
        <xdr:cNvPr id="54" name="pole tekstowe 53">
          <a:extLst>
            <a:ext uri="{FF2B5EF4-FFF2-40B4-BE49-F238E27FC236}">
              <a16:creationId xmlns:a16="http://schemas.microsoft.com/office/drawing/2014/main" id="{563CC857-8856-4061-9DD1-7868E3473148}"/>
            </a:ext>
          </a:extLst>
        </xdr:cNvPr>
        <xdr:cNvSpPr txBox="1"/>
      </xdr:nvSpPr>
      <xdr:spPr>
        <a:xfrm>
          <a:off x="987379" y="5698902"/>
          <a:ext cx="1116170" cy="88939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fld id="{631DE013-4853-48FB-8DF6-50DDA8D656C8}" type="TxLink">
            <a:rPr lang="en-US" sz="3600" b="0" i="0" u="none" strike="noStrike">
              <a:solidFill>
                <a:schemeClr val="bg1"/>
              </a:solidFill>
              <a:latin typeface="Avenir Next LT Pro" panose="020B0504020202020204" pitchFamily="34" charset="-18"/>
              <a:cs typeface="Calibri"/>
            </a:rPr>
            <a:pPr algn="l"/>
            <a:t>66%</a:t>
          </a:fld>
          <a:endParaRPr lang="pl-PL" sz="49600" b="0">
            <a:solidFill>
              <a:schemeClr val="bg1"/>
            </a:solidFill>
            <a:latin typeface="Avenir Next LT Pro" panose="020B0504020202020204" pitchFamily="34" charset="-18"/>
          </a:endParaRPr>
        </a:p>
      </xdr:txBody>
    </xdr:sp>
    <xdr:clientData/>
  </xdr:twoCellAnchor>
  <xdr:twoCellAnchor>
    <xdr:from>
      <xdr:col>8</xdr:col>
      <xdr:colOff>315337</xdr:colOff>
      <xdr:row>8</xdr:row>
      <xdr:rowOff>81199</xdr:rowOff>
    </xdr:from>
    <xdr:to>
      <xdr:col>8</xdr:col>
      <xdr:colOff>538263</xdr:colOff>
      <xdr:row>9</xdr:row>
      <xdr:rowOff>117677</xdr:rowOff>
    </xdr:to>
    <xdr:grpSp>
      <xdr:nvGrpSpPr>
        <xdr:cNvPr id="4377" name="Grupa 4376">
          <a:extLst>
            <a:ext uri="{FF2B5EF4-FFF2-40B4-BE49-F238E27FC236}">
              <a16:creationId xmlns:a16="http://schemas.microsoft.com/office/drawing/2014/main" id="{C5F5A26B-EA3D-6568-8B21-234E724EB755}"/>
            </a:ext>
          </a:extLst>
        </xdr:cNvPr>
        <xdr:cNvGrpSpPr/>
      </xdr:nvGrpSpPr>
      <xdr:grpSpPr>
        <a:xfrm>
          <a:off x="5160875" y="1566122"/>
          <a:ext cx="222926" cy="222093"/>
          <a:chOff x="5138635" y="1734901"/>
          <a:chExt cx="222926" cy="218872"/>
        </a:xfrm>
      </xdr:grpSpPr>
      <xdr:sp macro="" textlink="PivotTable_2!B55">
        <xdr:nvSpPr>
          <xdr:cNvPr id="4373" name="pole tekstowe 4372">
            <a:extLst>
              <a:ext uri="{FF2B5EF4-FFF2-40B4-BE49-F238E27FC236}">
                <a16:creationId xmlns:a16="http://schemas.microsoft.com/office/drawing/2014/main" id="{689F78B6-3039-42F2-47BF-0587F4C2DF34}"/>
              </a:ext>
            </a:extLst>
          </xdr:cNvPr>
          <xdr:cNvSpPr txBox="1"/>
        </xdr:nvSpPr>
        <xdr:spPr>
          <a:xfrm>
            <a:off x="5138635" y="1734901"/>
            <a:ext cx="222926" cy="2188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B9753FD-B57D-4647-BADB-1FE2EC80BC7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5">
        <xdr:nvSpPr>
          <xdr:cNvPr id="4374" name="pole tekstowe 4373">
            <a:extLst>
              <a:ext uri="{FF2B5EF4-FFF2-40B4-BE49-F238E27FC236}">
                <a16:creationId xmlns:a16="http://schemas.microsoft.com/office/drawing/2014/main" id="{80D95593-88B0-452D-A202-C3BBCA5FBBB0}"/>
              </a:ext>
            </a:extLst>
          </xdr:cNvPr>
          <xdr:cNvSpPr txBox="1"/>
        </xdr:nvSpPr>
        <xdr:spPr>
          <a:xfrm>
            <a:off x="5138635" y="1734901"/>
            <a:ext cx="222926" cy="2188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566427-2674-458F-9827-0A2EAF892566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9</xdr:col>
      <xdr:colOff>374918</xdr:colOff>
      <xdr:row>9</xdr:row>
      <xdr:rowOff>91872</xdr:rowOff>
    </xdr:from>
    <xdr:to>
      <xdr:col>9</xdr:col>
      <xdr:colOff>597844</xdr:colOff>
      <xdr:row>10</xdr:row>
      <xdr:rowOff>128351</xdr:rowOff>
    </xdr:to>
    <xdr:sp macro="" textlink="PivotTable_2!C55">
      <xdr:nvSpPr>
        <xdr:cNvPr id="4375" name="pole tekstowe 4374">
          <a:extLst>
            <a:ext uri="{FF2B5EF4-FFF2-40B4-BE49-F238E27FC236}">
              <a16:creationId xmlns:a16="http://schemas.microsoft.com/office/drawing/2014/main" id="{B725510C-DA25-4735-BB7B-EC730714F0B7}"/>
            </a:ext>
          </a:extLst>
        </xdr:cNvPr>
        <xdr:cNvSpPr txBox="1"/>
      </xdr:nvSpPr>
      <xdr:spPr>
        <a:xfrm>
          <a:off x="5846727" y="1733415"/>
          <a:ext cx="222926" cy="218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DCF338C-D40B-4D6E-8A23-347CF4C056CF}" type="TxLink">
            <a:rPr lang="en-US" sz="1600" b="0" i="0" u="none" strike="noStrike">
              <a:solidFill>
                <a:srgbClr val="5A097C"/>
              </a:solidFill>
              <a:latin typeface="Calibri"/>
              <a:cs typeface="Calibri"/>
            </a:rPr>
            <a:pPr algn="ctr"/>
            <a:t> </a:t>
          </a:fld>
          <a:endParaRPr lang="pl-PL" sz="1100"/>
        </a:p>
      </xdr:txBody>
    </xdr:sp>
    <xdr:clientData/>
  </xdr:twoCellAnchor>
  <xdr:twoCellAnchor>
    <xdr:from>
      <xdr:col>8</xdr:col>
      <xdr:colOff>241163</xdr:colOff>
      <xdr:row>10</xdr:row>
      <xdr:rowOff>51341</xdr:rowOff>
    </xdr:from>
    <xdr:to>
      <xdr:col>8</xdr:col>
      <xdr:colOff>464089</xdr:colOff>
      <xdr:row>11</xdr:row>
      <xdr:rowOff>87819</xdr:rowOff>
    </xdr:to>
    <xdr:sp macro="" textlink="PivotTable_2!E55">
      <xdr:nvSpPr>
        <xdr:cNvPr id="4376" name="pole tekstowe 4375">
          <a:extLst>
            <a:ext uri="{FF2B5EF4-FFF2-40B4-BE49-F238E27FC236}">
              <a16:creationId xmlns:a16="http://schemas.microsoft.com/office/drawing/2014/main" id="{41392F10-4347-41DC-B42F-9F0760BF65D9}"/>
            </a:ext>
          </a:extLst>
        </xdr:cNvPr>
        <xdr:cNvSpPr txBox="1"/>
      </xdr:nvSpPr>
      <xdr:spPr>
        <a:xfrm>
          <a:off x="5104993" y="1875277"/>
          <a:ext cx="222926" cy="218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BCA99C-5D12-4DF4-9876-6A6C1D2F2CF9}" type="TxLink">
            <a:rPr lang="en-US" sz="1600" b="0" i="0" u="none" strike="noStrike">
              <a:solidFill>
                <a:srgbClr val="296EFC"/>
              </a:solidFill>
              <a:latin typeface="Calibri"/>
              <a:cs typeface="Calibri"/>
            </a:rPr>
            <a:pPr algn="ctr"/>
            <a:t>• </a:t>
          </a:fld>
          <a:endParaRPr lang="pl-PL" sz="1100"/>
        </a:p>
      </xdr:txBody>
    </xdr:sp>
    <xdr:clientData/>
  </xdr:twoCellAnchor>
  <xdr:twoCellAnchor>
    <xdr:from>
      <xdr:col>7</xdr:col>
      <xdr:colOff>593386</xdr:colOff>
      <xdr:row>7</xdr:row>
      <xdr:rowOff>180907</xdr:rowOff>
    </xdr:from>
    <xdr:to>
      <xdr:col>8</xdr:col>
      <xdr:colOff>208333</xdr:colOff>
      <xdr:row>9</xdr:row>
      <xdr:rowOff>34991</xdr:rowOff>
    </xdr:to>
    <xdr:grpSp>
      <xdr:nvGrpSpPr>
        <xdr:cNvPr id="4378" name="Grupa 4377">
          <a:extLst>
            <a:ext uri="{FF2B5EF4-FFF2-40B4-BE49-F238E27FC236}">
              <a16:creationId xmlns:a16="http://schemas.microsoft.com/office/drawing/2014/main" id="{1D35FA7F-471D-4B86-9D5F-E2173D54F7C9}"/>
            </a:ext>
          </a:extLst>
        </xdr:cNvPr>
        <xdr:cNvGrpSpPr/>
      </xdr:nvGrpSpPr>
      <xdr:grpSpPr>
        <a:xfrm>
          <a:off x="4833232" y="1480215"/>
          <a:ext cx="220639" cy="225314"/>
          <a:chOff x="5138635" y="1734901"/>
          <a:chExt cx="222926" cy="218872"/>
        </a:xfrm>
      </xdr:grpSpPr>
      <xdr:sp macro="" textlink="PivotTable_2!B55">
        <xdr:nvSpPr>
          <xdr:cNvPr id="4379" name="pole tekstowe 4378">
            <a:extLst>
              <a:ext uri="{FF2B5EF4-FFF2-40B4-BE49-F238E27FC236}">
                <a16:creationId xmlns:a16="http://schemas.microsoft.com/office/drawing/2014/main" id="{9BA21E94-6CB2-4E5A-5C97-3648DA37D481}"/>
              </a:ext>
            </a:extLst>
          </xdr:cNvPr>
          <xdr:cNvSpPr txBox="1"/>
        </xdr:nvSpPr>
        <xdr:spPr>
          <a:xfrm>
            <a:off x="5138635" y="1734901"/>
            <a:ext cx="222926" cy="2188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B9753FD-B57D-4647-BADB-1FE2EC80BC7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5">
        <xdr:nvSpPr>
          <xdr:cNvPr id="4380" name="pole tekstowe 4379">
            <a:extLst>
              <a:ext uri="{FF2B5EF4-FFF2-40B4-BE49-F238E27FC236}">
                <a16:creationId xmlns:a16="http://schemas.microsoft.com/office/drawing/2014/main" id="{B0771D7A-16D9-68A5-75E7-0CD1E8381119}"/>
              </a:ext>
            </a:extLst>
          </xdr:cNvPr>
          <xdr:cNvSpPr txBox="1"/>
        </xdr:nvSpPr>
        <xdr:spPr>
          <a:xfrm>
            <a:off x="5138635" y="1734901"/>
            <a:ext cx="222926" cy="2188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566427-2674-458F-9827-0A2EAF892566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7</xdr:col>
      <xdr:colOff>601492</xdr:colOff>
      <xdr:row>9</xdr:row>
      <xdr:rowOff>144428</xdr:rowOff>
    </xdr:from>
    <xdr:to>
      <xdr:col>8</xdr:col>
      <xdr:colOff>216439</xdr:colOff>
      <xdr:row>10</xdr:row>
      <xdr:rowOff>180907</xdr:rowOff>
    </xdr:to>
    <xdr:grpSp>
      <xdr:nvGrpSpPr>
        <xdr:cNvPr id="4381" name="Grupa 4380">
          <a:extLst>
            <a:ext uri="{FF2B5EF4-FFF2-40B4-BE49-F238E27FC236}">
              <a16:creationId xmlns:a16="http://schemas.microsoft.com/office/drawing/2014/main" id="{E2447AE1-40AE-4B15-8158-021010713C0E}"/>
            </a:ext>
          </a:extLst>
        </xdr:cNvPr>
        <xdr:cNvGrpSpPr/>
      </xdr:nvGrpSpPr>
      <xdr:grpSpPr>
        <a:xfrm>
          <a:off x="4841338" y="1814966"/>
          <a:ext cx="220639" cy="222095"/>
          <a:chOff x="5138635" y="1734901"/>
          <a:chExt cx="222926" cy="218872"/>
        </a:xfrm>
      </xdr:grpSpPr>
      <xdr:sp macro="" textlink="PivotTable_2!B55">
        <xdr:nvSpPr>
          <xdr:cNvPr id="4382" name="pole tekstowe 4381">
            <a:extLst>
              <a:ext uri="{FF2B5EF4-FFF2-40B4-BE49-F238E27FC236}">
                <a16:creationId xmlns:a16="http://schemas.microsoft.com/office/drawing/2014/main" id="{79A8A705-5B86-6ED6-1D21-76F6C4AD51BF}"/>
              </a:ext>
            </a:extLst>
          </xdr:cNvPr>
          <xdr:cNvSpPr txBox="1"/>
        </xdr:nvSpPr>
        <xdr:spPr>
          <a:xfrm>
            <a:off x="5138635" y="1734901"/>
            <a:ext cx="222926" cy="2188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B9753FD-B57D-4647-BADB-1FE2EC80BC7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5">
        <xdr:nvSpPr>
          <xdr:cNvPr id="4383" name="pole tekstowe 4382">
            <a:extLst>
              <a:ext uri="{FF2B5EF4-FFF2-40B4-BE49-F238E27FC236}">
                <a16:creationId xmlns:a16="http://schemas.microsoft.com/office/drawing/2014/main" id="{4E954E59-D2AA-E106-6A09-786F6053412A}"/>
              </a:ext>
            </a:extLst>
          </xdr:cNvPr>
          <xdr:cNvSpPr txBox="1"/>
        </xdr:nvSpPr>
        <xdr:spPr>
          <a:xfrm>
            <a:off x="5138635" y="1734901"/>
            <a:ext cx="222926" cy="2188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566427-2674-458F-9827-0A2EAF892566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8</xdr:col>
      <xdr:colOff>312094</xdr:colOff>
      <xdr:row>9</xdr:row>
      <xdr:rowOff>146860</xdr:rowOff>
    </xdr:from>
    <xdr:to>
      <xdr:col>8</xdr:col>
      <xdr:colOff>535020</xdr:colOff>
      <xdr:row>11</xdr:row>
      <xdr:rowOff>945</xdr:rowOff>
    </xdr:to>
    <xdr:grpSp>
      <xdr:nvGrpSpPr>
        <xdr:cNvPr id="4384" name="Grupa 4383">
          <a:extLst>
            <a:ext uri="{FF2B5EF4-FFF2-40B4-BE49-F238E27FC236}">
              <a16:creationId xmlns:a16="http://schemas.microsoft.com/office/drawing/2014/main" id="{394B78E7-7876-4045-840B-8695154195AB}"/>
            </a:ext>
          </a:extLst>
        </xdr:cNvPr>
        <xdr:cNvGrpSpPr/>
      </xdr:nvGrpSpPr>
      <xdr:grpSpPr>
        <a:xfrm>
          <a:off x="5157632" y="1817398"/>
          <a:ext cx="222926" cy="225316"/>
          <a:chOff x="5138635" y="1734901"/>
          <a:chExt cx="222926" cy="218872"/>
        </a:xfrm>
      </xdr:grpSpPr>
      <xdr:sp macro="" textlink="PivotTable_2!B55">
        <xdr:nvSpPr>
          <xdr:cNvPr id="4385" name="pole tekstowe 4384">
            <a:extLst>
              <a:ext uri="{FF2B5EF4-FFF2-40B4-BE49-F238E27FC236}">
                <a16:creationId xmlns:a16="http://schemas.microsoft.com/office/drawing/2014/main" id="{3531F9EE-1A42-9206-5033-A7142993DB9A}"/>
              </a:ext>
            </a:extLst>
          </xdr:cNvPr>
          <xdr:cNvSpPr txBox="1"/>
        </xdr:nvSpPr>
        <xdr:spPr>
          <a:xfrm>
            <a:off x="5138635" y="1734901"/>
            <a:ext cx="222926" cy="2188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B9753FD-B57D-4647-BADB-1FE2EC80BC7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5">
        <xdr:nvSpPr>
          <xdr:cNvPr id="4386" name="pole tekstowe 4385">
            <a:extLst>
              <a:ext uri="{FF2B5EF4-FFF2-40B4-BE49-F238E27FC236}">
                <a16:creationId xmlns:a16="http://schemas.microsoft.com/office/drawing/2014/main" id="{3F7516B8-F79A-D47E-34EE-194CBF160DD1}"/>
              </a:ext>
            </a:extLst>
          </xdr:cNvPr>
          <xdr:cNvSpPr txBox="1"/>
        </xdr:nvSpPr>
        <xdr:spPr>
          <a:xfrm>
            <a:off x="5138635" y="1734901"/>
            <a:ext cx="222926" cy="2188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566427-2674-458F-9827-0A2EAF892566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8</xdr:col>
      <xdr:colOff>565824</xdr:colOff>
      <xdr:row>10</xdr:row>
      <xdr:rowOff>39856</xdr:rowOff>
    </xdr:from>
    <xdr:to>
      <xdr:col>9</xdr:col>
      <xdr:colOff>180771</xdr:colOff>
      <xdr:row>11</xdr:row>
      <xdr:rowOff>76334</xdr:rowOff>
    </xdr:to>
    <xdr:grpSp>
      <xdr:nvGrpSpPr>
        <xdr:cNvPr id="4387" name="Grupa 4386">
          <a:extLst>
            <a:ext uri="{FF2B5EF4-FFF2-40B4-BE49-F238E27FC236}">
              <a16:creationId xmlns:a16="http://schemas.microsoft.com/office/drawing/2014/main" id="{727B8515-78CF-4212-BA34-727AD671EBB7}"/>
            </a:ext>
          </a:extLst>
        </xdr:cNvPr>
        <xdr:cNvGrpSpPr/>
      </xdr:nvGrpSpPr>
      <xdr:grpSpPr>
        <a:xfrm>
          <a:off x="5411362" y="1896010"/>
          <a:ext cx="220640" cy="222093"/>
          <a:chOff x="5138635" y="1734901"/>
          <a:chExt cx="222926" cy="218872"/>
        </a:xfrm>
      </xdr:grpSpPr>
      <xdr:sp macro="" textlink="PivotTable_2!B55">
        <xdr:nvSpPr>
          <xdr:cNvPr id="4388" name="pole tekstowe 4387">
            <a:extLst>
              <a:ext uri="{FF2B5EF4-FFF2-40B4-BE49-F238E27FC236}">
                <a16:creationId xmlns:a16="http://schemas.microsoft.com/office/drawing/2014/main" id="{BD34311E-2405-684A-FA66-3DE8657597AF}"/>
              </a:ext>
            </a:extLst>
          </xdr:cNvPr>
          <xdr:cNvSpPr txBox="1"/>
        </xdr:nvSpPr>
        <xdr:spPr>
          <a:xfrm>
            <a:off x="5138635" y="1734901"/>
            <a:ext cx="222926" cy="2188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B9753FD-B57D-4647-BADB-1FE2EC80BC7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5">
        <xdr:nvSpPr>
          <xdr:cNvPr id="4389" name="pole tekstowe 4388">
            <a:extLst>
              <a:ext uri="{FF2B5EF4-FFF2-40B4-BE49-F238E27FC236}">
                <a16:creationId xmlns:a16="http://schemas.microsoft.com/office/drawing/2014/main" id="{A60D8909-C648-04D5-92D6-9F05018F8FFA}"/>
              </a:ext>
            </a:extLst>
          </xdr:cNvPr>
          <xdr:cNvSpPr txBox="1"/>
        </xdr:nvSpPr>
        <xdr:spPr>
          <a:xfrm>
            <a:off x="5138635" y="1734901"/>
            <a:ext cx="222926" cy="2188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566427-2674-458F-9827-0A2EAF892566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8</xdr:col>
      <xdr:colOff>150777</xdr:colOff>
      <xdr:row>10</xdr:row>
      <xdr:rowOff>123352</xdr:rowOff>
    </xdr:from>
    <xdr:to>
      <xdr:col>8</xdr:col>
      <xdr:colOff>373703</xdr:colOff>
      <xdr:row>11</xdr:row>
      <xdr:rowOff>159830</xdr:rowOff>
    </xdr:to>
    <xdr:grpSp>
      <xdr:nvGrpSpPr>
        <xdr:cNvPr id="4390" name="Grupa 4389">
          <a:extLst>
            <a:ext uri="{FF2B5EF4-FFF2-40B4-BE49-F238E27FC236}">
              <a16:creationId xmlns:a16="http://schemas.microsoft.com/office/drawing/2014/main" id="{1F9BB933-7D52-4D75-A2E0-111452B655D2}"/>
            </a:ext>
          </a:extLst>
        </xdr:cNvPr>
        <xdr:cNvGrpSpPr/>
      </xdr:nvGrpSpPr>
      <xdr:grpSpPr>
        <a:xfrm>
          <a:off x="4996315" y="1979506"/>
          <a:ext cx="222926" cy="222093"/>
          <a:chOff x="5138635" y="1734901"/>
          <a:chExt cx="222926" cy="218872"/>
        </a:xfrm>
      </xdr:grpSpPr>
      <xdr:sp macro="" textlink="PivotTable_2!B55">
        <xdr:nvSpPr>
          <xdr:cNvPr id="4391" name="pole tekstowe 4390">
            <a:extLst>
              <a:ext uri="{FF2B5EF4-FFF2-40B4-BE49-F238E27FC236}">
                <a16:creationId xmlns:a16="http://schemas.microsoft.com/office/drawing/2014/main" id="{DFBF4A4F-24B0-095C-FB73-B18B1F0411DE}"/>
              </a:ext>
            </a:extLst>
          </xdr:cNvPr>
          <xdr:cNvSpPr txBox="1"/>
        </xdr:nvSpPr>
        <xdr:spPr>
          <a:xfrm>
            <a:off x="5138635" y="1734901"/>
            <a:ext cx="222926" cy="2188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B9753FD-B57D-4647-BADB-1FE2EC80BC7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5">
        <xdr:nvSpPr>
          <xdr:cNvPr id="4392" name="pole tekstowe 4391">
            <a:extLst>
              <a:ext uri="{FF2B5EF4-FFF2-40B4-BE49-F238E27FC236}">
                <a16:creationId xmlns:a16="http://schemas.microsoft.com/office/drawing/2014/main" id="{DB68CD91-1088-75B8-9F46-C9A7D0585D89}"/>
              </a:ext>
            </a:extLst>
          </xdr:cNvPr>
          <xdr:cNvSpPr txBox="1"/>
        </xdr:nvSpPr>
        <xdr:spPr>
          <a:xfrm>
            <a:off x="5138635" y="1734901"/>
            <a:ext cx="222926" cy="2188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566427-2674-458F-9827-0A2EAF892566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8</xdr:col>
      <xdr:colOff>76199</xdr:colOff>
      <xdr:row>8</xdr:row>
      <xdr:rowOff>166316</xdr:rowOff>
    </xdr:from>
    <xdr:to>
      <xdr:col>8</xdr:col>
      <xdr:colOff>299125</xdr:colOff>
      <xdr:row>10</xdr:row>
      <xdr:rowOff>20401</xdr:rowOff>
    </xdr:to>
    <xdr:grpSp>
      <xdr:nvGrpSpPr>
        <xdr:cNvPr id="4393" name="Grupa 4392">
          <a:extLst>
            <a:ext uri="{FF2B5EF4-FFF2-40B4-BE49-F238E27FC236}">
              <a16:creationId xmlns:a16="http://schemas.microsoft.com/office/drawing/2014/main" id="{29ABEA4F-951C-4AF0-A1C8-F7DF98C36E62}"/>
            </a:ext>
          </a:extLst>
        </xdr:cNvPr>
        <xdr:cNvGrpSpPr/>
      </xdr:nvGrpSpPr>
      <xdr:grpSpPr>
        <a:xfrm>
          <a:off x="4921737" y="1651239"/>
          <a:ext cx="222926" cy="225316"/>
          <a:chOff x="5138635" y="1734901"/>
          <a:chExt cx="222926" cy="218872"/>
        </a:xfrm>
      </xdr:grpSpPr>
      <xdr:sp macro="" textlink="PivotTable_2!B55">
        <xdr:nvSpPr>
          <xdr:cNvPr id="4394" name="pole tekstowe 4393">
            <a:extLst>
              <a:ext uri="{FF2B5EF4-FFF2-40B4-BE49-F238E27FC236}">
                <a16:creationId xmlns:a16="http://schemas.microsoft.com/office/drawing/2014/main" id="{DCC18E46-A656-3EE7-A4B6-1D00B4CA23F4}"/>
              </a:ext>
            </a:extLst>
          </xdr:cNvPr>
          <xdr:cNvSpPr txBox="1"/>
        </xdr:nvSpPr>
        <xdr:spPr>
          <a:xfrm>
            <a:off x="5138635" y="1734901"/>
            <a:ext cx="222926" cy="2188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B9753FD-B57D-4647-BADB-1FE2EC80BC7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5">
        <xdr:nvSpPr>
          <xdr:cNvPr id="4395" name="pole tekstowe 4394">
            <a:extLst>
              <a:ext uri="{FF2B5EF4-FFF2-40B4-BE49-F238E27FC236}">
                <a16:creationId xmlns:a16="http://schemas.microsoft.com/office/drawing/2014/main" id="{C7A8CEC7-FA1A-A4AE-A69E-47140B95683F}"/>
              </a:ext>
            </a:extLst>
          </xdr:cNvPr>
          <xdr:cNvSpPr txBox="1"/>
        </xdr:nvSpPr>
        <xdr:spPr>
          <a:xfrm>
            <a:off x="5138635" y="1734901"/>
            <a:ext cx="222926" cy="2188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566427-2674-458F-9827-0A2EAF892566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8</xdr:col>
      <xdr:colOff>556907</xdr:colOff>
      <xdr:row>8</xdr:row>
      <xdr:rowOff>83631</xdr:rowOff>
    </xdr:from>
    <xdr:to>
      <xdr:col>9</xdr:col>
      <xdr:colOff>171854</xdr:colOff>
      <xdr:row>9</xdr:row>
      <xdr:rowOff>120109</xdr:rowOff>
    </xdr:to>
    <xdr:grpSp>
      <xdr:nvGrpSpPr>
        <xdr:cNvPr id="4396" name="Grupa 4395">
          <a:extLst>
            <a:ext uri="{FF2B5EF4-FFF2-40B4-BE49-F238E27FC236}">
              <a16:creationId xmlns:a16="http://schemas.microsoft.com/office/drawing/2014/main" id="{7F37278F-A718-48EC-B008-20DA92ECD41C}"/>
            </a:ext>
          </a:extLst>
        </xdr:cNvPr>
        <xdr:cNvGrpSpPr/>
      </xdr:nvGrpSpPr>
      <xdr:grpSpPr>
        <a:xfrm>
          <a:off x="5402445" y="1568554"/>
          <a:ext cx="220640" cy="222093"/>
          <a:chOff x="5138635" y="1734901"/>
          <a:chExt cx="222926" cy="218872"/>
        </a:xfrm>
      </xdr:grpSpPr>
      <xdr:sp macro="" textlink="PivotTable_2!B55">
        <xdr:nvSpPr>
          <xdr:cNvPr id="4397" name="pole tekstowe 4396">
            <a:extLst>
              <a:ext uri="{FF2B5EF4-FFF2-40B4-BE49-F238E27FC236}">
                <a16:creationId xmlns:a16="http://schemas.microsoft.com/office/drawing/2014/main" id="{AE9FC3EA-7A9E-621A-9862-E07C2389FDBD}"/>
              </a:ext>
            </a:extLst>
          </xdr:cNvPr>
          <xdr:cNvSpPr txBox="1"/>
        </xdr:nvSpPr>
        <xdr:spPr>
          <a:xfrm>
            <a:off x="5138635" y="1734901"/>
            <a:ext cx="222926" cy="2188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B9753FD-B57D-4647-BADB-1FE2EC80BC7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5">
        <xdr:nvSpPr>
          <xdr:cNvPr id="4398" name="pole tekstowe 4397">
            <a:extLst>
              <a:ext uri="{FF2B5EF4-FFF2-40B4-BE49-F238E27FC236}">
                <a16:creationId xmlns:a16="http://schemas.microsoft.com/office/drawing/2014/main" id="{6B58B50C-C25E-B9A7-3D89-054935FE233F}"/>
              </a:ext>
            </a:extLst>
          </xdr:cNvPr>
          <xdr:cNvSpPr txBox="1"/>
        </xdr:nvSpPr>
        <xdr:spPr>
          <a:xfrm>
            <a:off x="5138635" y="1734901"/>
            <a:ext cx="222926" cy="2188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566427-2674-458F-9827-0A2EAF892566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8</xdr:col>
      <xdr:colOff>393158</xdr:colOff>
      <xdr:row>7</xdr:row>
      <xdr:rowOff>98223</xdr:rowOff>
    </xdr:from>
    <xdr:to>
      <xdr:col>9</xdr:col>
      <xdr:colOff>8105</xdr:colOff>
      <xdr:row>8</xdr:row>
      <xdr:rowOff>134701</xdr:rowOff>
    </xdr:to>
    <xdr:grpSp>
      <xdr:nvGrpSpPr>
        <xdr:cNvPr id="4399" name="Grupa 4398">
          <a:extLst>
            <a:ext uri="{FF2B5EF4-FFF2-40B4-BE49-F238E27FC236}">
              <a16:creationId xmlns:a16="http://schemas.microsoft.com/office/drawing/2014/main" id="{AA226162-6DB8-456C-B574-34353A0AA8FD}"/>
            </a:ext>
          </a:extLst>
        </xdr:cNvPr>
        <xdr:cNvGrpSpPr/>
      </xdr:nvGrpSpPr>
      <xdr:grpSpPr>
        <a:xfrm>
          <a:off x="5238696" y="1397531"/>
          <a:ext cx="220640" cy="222093"/>
          <a:chOff x="5138635" y="1734901"/>
          <a:chExt cx="222926" cy="218872"/>
        </a:xfrm>
      </xdr:grpSpPr>
      <xdr:sp macro="" textlink="PivotTable_2!B55">
        <xdr:nvSpPr>
          <xdr:cNvPr id="4400" name="pole tekstowe 4399">
            <a:extLst>
              <a:ext uri="{FF2B5EF4-FFF2-40B4-BE49-F238E27FC236}">
                <a16:creationId xmlns:a16="http://schemas.microsoft.com/office/drawing/2014/main" id="{8C0A7F8B-5369-12AD-A9B4-EE41441B3382}"/>
              </a:ext>
            </a:extLst>
          </xdr:cNvPr>
          <xdr:cNvSpPr txBox="1"/>
        </xdr:nvSpPr>
        <xdr:spPr>
          <a:xfrm>
            <a:off x="5138635" y="1734901"/>
            <a:ext cx="222926" cy="2188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B9753FD-B57D-4647-BADB-1FE2EC80BC7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5">
        <xdr:nvSpPr>
          <xdr:cNvPr id="4401" name="pole tekstowe 4400">
            <a:extLst>
              <a:ext uri="{FF2B5EF4-FFF2-40B4-BE49-F238E27FC236}">
                <a16:creationId xmlns:a16="http://schemas.microsoft.com/office/drawing/2014/main" id="{6A638409-3911-ADA9-417D-84513D2E668B}"/>
              </a:ext>
            </a:extLst>
          </xdr:cNvPr>
          <xdr:cNvSpPr txBox="1"/>
        </xdr:nvSpPr>
        <xdr:spPr>
          <a:xfrm>
            <a:off x="5138635" y="1734901"/>
            <a:ext cx="222926" cy="2188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C566427-2674-458F-9827-0A2EAF892566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7</xdr:col>
      <xdr:colOff>365191</xdr:colOff>
      <xdr:row>9</xdr:row>
      <xdr:rowOff>142942</xdr:rowOff>
    </xdr:from>
    <xdr:to>
      <xdr:col>7</xdr:col>
      <xdr:colOff>588117</xdr:colOff>
      <xdr:row>10</xdr:row>
      <xdr:rowOff>179421</xdr:rowOff>
    </xdr:to>
    <xdr:sp macro="" textlink="PivotTable_2!E55">
      <xdr:nvSpPr>
        <xdr:cNvPr id="4402" name="pole tekstowe 4401">
          <a:extLst>
            <a:ext uri="{FF2B5EF4-FFF2-40B4-BE49-F238E27FC236}">
              <a16:creationId xmlns:a16="http://schemas.microsoft.com/office/drawing/2014/main" id="{D1BAF266-2402-4743-8102-C3DB10CB1779}"/>
            </a:ext>
          </a:extLst>
        </xdr:cNvPr>
        <xdr:cNvSpPr txBox="1"/>
      </xdr:nvSpPr>
      <xdr:spPr>
        <a:xfrm>
          <a:off x="4621042" y="1784485"/>
          <a:ext cx="222926" cy="218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BCA99C-5D12-4DF4-9876-6A6C1D2F2CF9}" type="TxLink">
            <a:rPr lang="en-US" sz="1600" b="0" i="0" u="none" strike="noStrike">
              <a:solidFill>
                <a:srgbClr val="296EFC"/>
              </a:solidFill>
              <a:latin typeface="Calibri"/>
              <a:cs typeface="Calibri"/>
            </a:rPr>
            <a:pPr algn="ctr"/>
            <a:t>• </a:t>
          </a:fld>
          <a:endParaRPr lang="pl-PL" sz="1100"/>
        </a:p>
      </xdr:txBody>
    </xdr:sp>
    <xdr:clientData/>
  </xdr:twoCellAnchor>
  <xdr:twoCellAnchor>
    <xdr:from>
      <xdr:col>8</xdr:col>
      <xdr:colOff>404101</xdr:colOff>
      <xdr:row>8</xdr:row>
      <xdr:rowOff>173746</xdr:rowOff>
    </xdr:from>
    <xdr:to>
      <xdr:col>9</xdr:col>
      <xdr:colOff>19048</xdr:colOff>
      <xdr:row>10</xdr:row>
      <xdr:rowOff>27831</xdr:rowOff>
    </xdr:to>
    <xdr:sp macro="" textlink="PivotTable_2!E55">
      <xdr:nvSpPr>
        <xdr:cNvPr id="4403" name="pole tekstowe 4402">
          <a:extLst>
            <a:ext uri="{FF2B5EF4-FFF2-40B4-BE49-F238E27FC236}">
              <a16:creationId xmlns:a16="http://schemas.microsoft.com/office/drawing/2014/main" id="{91E117D7-70E2-4AC6-8665-FE93D699A2A2}"/>
            </a:ext>
          </a:extLst>
        </xdr:cNvPr>
        <xdr:cNvSpPr txBox="1"/>
      </xdr:nvSpPr>
      <xdr:spPr>
        <a:xfrm>
          <a:off x="5267931" y="1632895"/>
          <a:ext cx="222926" cy="218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BCA99C-5D12-4DF4-9876-6A6C1D2F2CF9}" type="TxLink">
            <a:rPr lang="en-US" sz="1600" b="0" i="0" u="none" strike="noStrike">
              <a:solidFill>
                <a:srgbClr val="296EFC"/>
              </a:solidFill>
              <a:latin typeface="Calibri"/>
              <a:cs typeface="Calibri"/>
            </a:rPr>
            <a:pPr algn="ctr"/>
            <a:t>• </a:t>
          </a:fld>
          <a:endParaRPr lang="pl-PL" sz="1100"/>
        </a:p>
      </xdr:txBody>
    </xdr:sp>
    <xdr:clientData/>
  </xdr:twoCellAnchor>
  <xdr:twoCellAnchor>
    <xdr:from>
      <xdr:col>8</xdr:col>
      <xdr:colOff>70118</xdr:colOff>
      <xdr:row>9</xdr:row>
      <xdr:rowOff>151858</xdr:rowOff>
    </xdr:from>
    <xdr:to>
      <xdr:col>8</xdr:col>
      <xdr:colOff>293044</xdr:colOff>
      <xdr:row>11</xdr:row>
      <xdr:rowOff>5943</xdr:rowOff>
    </xdr:to>
    <xdr:sp macro="" textlink="PivotTable_2!E55">
      <xdr:nvSpPr>
        <xdr:cNvPr id="4404" name="pole tekstowe 4403">
          <a:extLst>
            <a:ext uri="{FF2B5EF4-FFF2-40B4-BE49-F238E27FC236}">
              <a16:creationId xmlns:a16="http://schemas.microsoft.com/office/drawing/2014/main" id="{10F5B740-A9D5-4AC8-B213-E7FD69D6738D}"/>
            </a:ext>
          </a:extLst>
        </xdr:cNvPr>
        <xdr:cNvSpPr txBox="1"/>
      </xdr:nvSpPr>
      <xdr:spPr>
        <a:xfrm>
          <a:off x="4933948" y="1793401"/>
          <a:ext cx="222926" cy="218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BCA99C-5D12-4DF4-9876-6A6C1D2F2CF9}" type="TxLink">
            <a:rPr lang="en-US" sz="1600" b="0" i="0" u="none" strike="noStrike">
              <a:solidFill>
                <a:srgbClr val="296EFC"/>
              </a:solidFill>
              <a:latin typeface="Calibri"/>
              <a:cs typeface="Calibri"/>
            </a:rPr>
            <a:pPr algn="ctr"/>
            <a:t>• </a:t>
          </a:fld>
          <a:endParaRPr lang="pl-PL" sz="1100"/>
        </a:p>
      </xdr:txBody>
    </xdr:sp>
    <xdr:clientData/>
  </xdr:twoCellAnchor>
  <xdr:twoCellAnchor>
    <xdr:from>
      <xdr:col>8</xdr:col>
      <xdr:colOff>153614</xdr:colOff>
      <xdr:row>8</xdr:row>
      <xdr:rowOff>81333</xdr:rowOff>
    </xdr:from>
    <xdr:to>
      <xdr:col>8</xdr:col>
      <xdr:colOff>376540</xdr:colOff>
      <xdr:row>9</xdr:row>
      <xdr:rowOff>117811</xdr:rowOff>
    </xdr:to>
    <xdr:sp macro="" textlink="PivotTable_2!E55">
      <xdr:nvSpPr>
        <xdr:cNvPr id="4405" name="pole tekstowe 4404">
          <a:extLst>
            <a:ext uri="{FF2B5EF4-FFF2-40B4-BE49-F238E27FC236}">
              <a16:creationId xmlns:a16="http://schemas.microsoft.com/office/drawing/2014/main" id="{1BBFD54E-87D1-4FE3-9616-45F18EA1FAB2}"/>
            </a:ext>
          </a:extLst>
        </xdr:cNvPr>
        <xdr:cNvSpPr txBox="1"/>
      </xdr:nvSpPr>
      <xdr:spPr>
        <a:xfrm>
          <a:off x="5017444" y="1540482"/>
          <a:ext cx="222926" cy="218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BCA99C-5D12-4DF4-9876-6A6C1D2F2CF9}" type="TxLink">
            <a:rPr lang="en-US" sz="1600" b="0" i="0" u="none" strike="noStrike">
              <a:solidFill>
                <a:srgbClr val="296EFC"/>
              </a:solidFill>
              <a:latin typeface="Calibri"/>
              <a:cs typeface="Calibri"/>
            </a:rPr>
            <a:pPr algn="ctr"/>
            <a:t>• </a:t>
          </a:fld>
          <a:endParaRPr lang="pl-PL" sz="1100"/>
        </a:p>
      </xdr:txBody>
    </xdr:sp>
    <xdr:clientData/>
  </xdr:twoCellAnchor>
  <xdr:twoCellAnchor>
    <xdr:from>
      <xdr:col>8</xdr:col>
      <xdr:colOff>237110</xdr:colOff>
      <xdr:row>9</xdr:row>
      <xdr:rowOff>67552</xdr:rowOff>
    </xdr:from>
    <xdr:to>
      <xdr:col>8</xdr:col>
      <xdr:colOff>460036</xdr:colOff>
      <xdr:row>10</xdr:row>
      <xdr:rowOff>104031</xdr:rowOff>
    </xdr:to>
    <xdr:sp macro="" textlink="PivotTable_2!E55">
      <xdr:nvSpPr>
        <xdr:cNvPr id="4406" name="pole tekstowe 4405">
          <a:extLst>
            <a:ext uri="{FF2B5EF4-FFF2-40B4-BE49-F238E27FC236}">
              <a16:creationId xmlns:a16="http://schemas.microsoft.com/office/drawing/2014/main" id="{929CF67E-F1AF-40D2-820E-017235515F3A}"/>
            </a:ext>
          </a:extLst>
        </xdr:cNvPr>
        <xdr:cNvSpPr txBox="1"/>
      </xdr:nvSpPr>
      <xdr:spPr>
        <a:xfrm>
          <a:off x="5100940" y="1709095"/>
          <a:ext cx="222926" cy="218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BCA99C-5D12-4DF4-9876-6A6C1D2F2CF9}" type="TxLink">
            <a:rPr lang="en-US" sz="1600" b="0" i="0" u="none" strike="noStrike">
              <a:solidFill>
                <a:srgbClr val="296EFC"/>
              </a:solidFill>
              <a:latin typeface="Calibri"/>
              <a:cs typeface="Calibri"/>
            </a:rPr>
            <a:pPr algn="ctr"/>
            <a:t>• </a:t>
          </a:fld>
          <a:endParaRPr lang="pl-PL" sz="1100"/>
        </a:p>
      </xdr:txBody>
    </xdr:sp>
    <xdr:clientData/>
  </xdr:twoCellAnchor>
  <xdr:twoCellAnchor>
    <xdr:from>
      <xdr:col>8</xdr:col>
      <xdr:colOff>466520</xdr:colOff>
      <xdr:row>7</xdr:row>
      <xdr:rowOff>179421</xdr:rowOff>
    </xdr:from>
    <xdr:to>
      <xdr:col>9</xdr:col>
      <xdr:colOff>81467</xdr:colOff>
      <xdr:row>9</xdr:row>
      <xdr:rowOff>33505</xdr:rowOff>
    </xdr:to>
    <xdr:sp macro="" textlink="PivotTable_2!E55">
      <xdr:nvSpPr>
        <xdr:cNvPr id="4407" name="pole tekstowe 4406">
          <a:extLst>
            <a:ext uri="{FF2B5EF4-FFF2-40B4-BE49-F238E27FC236}">
              <a16:creationId xmlns:a16="http://schemas.microsoft.com/office/drawing/2014/main" id="{8621EC2E-0DB4-46B7-B81F-E8F6A75D8476}"/>
            </a:ext>
          </a:extLst>
        </xdr:cNvPr>
        <xdr:cNvSpPr txBox="1"/>
      </xdr:nvSpPr>
      <xdr:spPr>
        <a:xfrm>
          <a:off x="5330350" y="1456176"/>
          <a:ext cx="222926" cy="218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BCA99C-5D12-4DF4-9876-6A6C1D2F2CF9}" type="TxLink">
            <a:rPr lang="en-US" sz="1600" b="0" i="0" u="none" strike="noStrike">
              <a:solidFill>
                <a:srgbClr val="296EFC"/>
              </a:solidFill>
              <a:latin typeface="Calibri"/>
              <a:cs typeface="Calibri"/>
            </a:rPr>
            <a:pPr algn="ctr"/>
            <a:t>• </a:t>
          </a:fld>
          <a:endParaRPr lang="pl-PL" sz="1100"/>
        </a:p>
      </xdr:txBody>
    </xdr:sp>
    <xdr:clientData/>
  </xdr:twoCellAnchor>
  <xdr:twoCellAnchor>
    <xdr:from>
      <xdr:col>7</xdr:col>
      <xdr:colOff>521643</xdr:colOff>
      <xdr:row>7</xdr:row>
      <xdr:rowOff>108895</xdr:rowOff>
    </xdr:from>
    <xdr:to>
      <xdr:col>8</xdr:col>
      <xdr:colOff>136590</xdr:colOff>
      <xdr:row>8</xdr:row>
      <xdr:rowOff>145373</xdr:rowOff>
    </xdr:to>
    <xdr:sp macro="" textlink="PivotTable_2!E55">
      <xdr:nvSpPr>
        <xdr:cNvPr id="4408" name="pole tekstowe 4407">
          <a:extLst>
            <a:ext uri="{FF2B5EF4-FFF2-40B4-BE49-F238E27FC236}">
              <a16:creationId xmlns:a16="http://schemas.microsoft.com/office/drawing/2014/main" id="{1C3EE66A-5BD3-426F-83CC-672ABC930CEE}"/>
            </a:ext>
          </a:extLst>
        </xdr:cNvPr>
        <xdr:cNvSpPr txBox="1"/>
      </xdr:nvSpPr>
      <xdr:spPr>
        <a:xfrm>
          <a:off x="4777494" y="1385650"/>
          <a:ext cx="222926" cy="218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BCA99C-5D12-4DF4-9876-6A6C1D2F2CF9}" type="TxLink">
            <a:rPr lang="en-US" sz="1600" b="0" i="0" u="none" strike="noStrike">
              <a:solidFill>
                <a:srgbClr val="296EFC"/>
              </a:solidFill>
              <a:latin typeface="Calibri"/>
              <a:cs typeface="Calibri"/>
            </a:rPr>
            <a:pPr algn="ctr"/>
            <a:t>• </a:t>
          </a:fld>
          <a:endParaRPr lang="pl-PL" sz="1100"/>
        </a:p>
      </xdr:txBody>
    </xdr:sp>
    <xdr:clientData/>
  </xdr:twoCellAnchor>
  <xdr:twoCellAnchor>
    <xdr:from>
      <xdr:col>7</xdr:col>
      <xdr:colOff>597032</xdr:colOff>
      <xdr:row>8</xdr:row>
      <xdr:rowOff>168071</xdr:rowOff>
    </xdr:from>
    <xdr:to>
      <xdr:col>8</xdr:col>
      <xdr:colOff>211979</xdr:colOff>
      <xdr:row>10</xdr:row>
      <xdr:rowOff>22156</xdr:rowOff>
    </xdr:to>
    <xdr:sp macro="" textlink="PivotTable_2!E55">
      <xdr:nvSpPr>
        <xdr:cNvPr id="4409" name="pole tekstowe 4408">
          <a:extLst>
            <a:ext uri="{FF2B5EF4-FFF2-40B4-BE49-F238E27FC236}">
              <a16:creationId xmlns:a16="http://schemas.microsoft.com/office/drawing/2014/main" id="{44E11014-2DC6-4EC1-92A1-A5265CC5C075}"/>
            </a:ext>
          </a:extLst>
        </xdr:cNvPr>
        <xdr:cNvSpPr txBox="1"/>
      </xdr:nvSpPr>
      <xdr:spPr>
        <a:xfrm>
          <a:off x="4852883" y="1627220"/>
          <a:ext cx="222926" cy="218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BCA99C-5D12-4DF4-9876-6A6C1D2F2CF9}" type="TxLink">
            <a:rPr lang="en-US" sz="1600" b="0" i="0" u="none" strike="noStrike">
              <a:solidFill>
                <a:srgbClr val="296EFC"/>
              </a:solidFill>
              <a:latin typeface="Calibri"/>
              <a:cs typeface="Calibri"/>
            </a:rPr>
            <a:pPr algn="ctr"/>
            <a:t>• </a:t>
          </a:fld>
          <a:endParaRPr lang="pl-PL" sz="1100"/>
        </a:p>
      </xdr:txBody>
    </xdr:sp>
    <xdr:clientData/>
  </xdr:twoCellAnchor>
  <xdr:twoCellAnchor>
    <xdr:from>
      <xdr:col>8</xdr:col>
      <xdr:colOff>396804</xdr:colOff>
      <xdr:row>10</xdr:row>
      <xdr:rowOff>48908</xdr:rowOff>
    </xdr:from>
    <xdr:to>
      <xdr:col>9</xdr:col>
      <xdr:colOff>11751</xdr:colOff>
      <xdr:row>11</xdr:row>
      <xdr:rowOff>85386</xdr:rowOff>
    </xdr:to>
    <xdr:sp macro="" textlink="PivotTable_2!E55">
      <xdr:nvSpPr>
        <xdr:cNvPr id="4410" name="pole tekstowe 4409">
          <a:extLst>
            <a:ext uri="{FF2B5EF4-FFF2-40B4-BE49-F238E27FC236}">
              <a16:creationId xmlns:a16="http://schemas.microsoft.com/office/drawing/2014/main" id="{26DF98E6-5372-42CF-B021-438E89A45B76}"/>
            </a:ext>
          </a:extLst>
        </xdr:cNvPr>
        <xdr:cNvSpPr txBox="1"/>
      </xdr:nvSpPr>
      <xdr:spPr>
        <a:xfrm>
          <a:off x="5260634" y="1872844"/>
          <a:ext cx="222926" cy="218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BCA99C-5D12-4DF4-9876-6A6C1D2F2CF9}" type="TxLink">
            <a:rPr lang="en-US" sz="1600" b="0" i="0" u="none" strike="noStrike">
              <a:solidFill>
                <a:srgbClr val="296EFC"/>
              </a:solidFill>
              <a:latin typeface="Calibri"/>
              <a:cs typeface="Calibri"/>
            </a:rPr>
            <a:pPr algn="ctr"/>
            <a:t>• </a:t>
          </a:fld>
          <a:endParaRPr lang="pl-PL" sz="1100"/>
        </a:p>
      </xdr:txBody>
    </xdr:sp>
    <xdr:clientData/>
  </xdr:twoCellAnchor>
  <xdr:twoCellAnchor>
    <xdr:from>
      <xdr:col>8</xdr:col>
      <xdr:colOff>395183</xdr:colOff>
      <xdr:row>8</xdr:row>
      <xdr:rowOff>87818</xdr:rowOff>
    </xdr:from>
    <xdr:to>
      <xdr:col>9</xdr:col>
      <xdr:colOff>10130</xdr:colOff>
      <xdr:row>9</xdr:row>
      <xdr:rowOff>124296</xdr:rowOff>
    </xdr:to>
    <xdr:sp macro="" textlink="PivotTable_2!E55">
      <xdr:nvSpPr>
        <xdr:cNvPr id="4411" name="pole tekstowe 4410">
          <a:extLst>
            <a:ext uri="{FF2B5EF4-FFF2-40B4-BE49-F238E27FC236}">
              <a16:creationId xmlns:a16="http://schemas.microsoft.com/office/drawing/2014/main" id="{DCD67AF0-4E2D-473A-8596-54433C87DB04}"/>
            </a:ext>
          </a:extLst>
        </xdr:cNvPr>
        <xdr:cNvSpPr txBox="1"/>
      </xdr:nvSpPr>
      <xdr:spPr>
        <a:xfrm>
          <a:off x="5259013" y="1546967"/>
          <a:ext cx="222926" cy="218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BCA99C-5D12-4DF4-9876-6A6C1D2F2CF9}" type="TxLink">
            <a:rPr lang="en-US" sz="1600" b="0" i="0" u="none" strike="noStrike">
              <a:solidFill>
                <a:srgbClr val="296EFC"/>
              </a:solidFill>
              <a:latin typeface="Calibri"/>
              <a:cs typeface="Calibri"/>
            </a:rPr>
            <a:pPr algn="ctr"/>
            <a:t>• </a:t>
          </a:fld>
          <a:endParaRPr lang="pl-PL" sz="1100"/>
        </a:p>
      </xdr:txBody>
    </xdr:sp>
    <xdr:clientData/>
  </xdr:twoCellAnchor>
  <xdr:twoCellAnchor>
    <xdr:from>
      <xdr:col>9</xdr:col>
      <xdr:colOff>190902</xdr:colOff>
      <xdr:row>8</xdr:row>
      <xdr:rowOff>78091</xdr:rowOff>
    </xdr:from>
    <xdr:to>
      <xdr:col>9</xdr:col>
      <xdr:colOff>413828</xdr:colOff>
      <xdr:row>9</xdr:row>
      <xdr:rowOff>114569</xdr:rowOff>
    </xdr:to>
    <xdr:sp macro="" textlink="PivotTable_2!E55">
      <xdr:nvSpPr>
        <xdr:cNvPr id="4412" name="pole tekstowe 4411">
          <a:extLst>
            <a:ext uri="{FF2B5EF4-FFF2-40B4-BE49-F238E27FC236}">
              <a16:creationId xmlns:a16="http://schemas.microsoft.com/office/drawing/2014/main" id="{6A44F4FB-D09A-48DE-9B6C-C12DD59BA5FA}"/>
            </a:ext>
          </a:extLst>
        </xdr:cNvPr>
        <xdr:cNvSpPr txBox="1"/>
      </xdr:nvSpPr>
      <xdr:spPr>
        <a:xfrm>
          <a:off x="5662711" y="1537240"/>
          <a:ext cx="222926" cy="218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BCA99C-5D12-4DF4-9876-6A6C1D2F2CF9}" type="TxLink">
            <a:rPr lang="en-US" sz="1600" b="0" i="0" u="none" strike="noStrike">
              <a:solidFill>
                <a:srgbClr val="296EFC"/>
              </a:solidFill>
              <a:latin typeface="Calibri"/>
              <a:cs typeface="Calibri"/>
            </a:rPr>
            <a:pPr algn="ctr"/>
            <a:t>• </a:t>
          </a:fld>
          <a:endParaRPr lang="pl-PL" sz="1100"/>
        </a:p>
      </xdr:txBody>
    </xdr:sp>
    <xdr:clientData/>
  </xdr:twoCellAnchor>
  <xdr:twoCellAnchor>
    <xdr:from>
      <xdr:col>8</xdr:col>
      <xdr:colOff>229813</xdr:colOff>
      <xdr:row>8</xdr:row>
      <xdr:rowOff>3512</xdr:rowOff>
    </xdr:from>
    <xdr:to>
      <xdr:col>8</xdr:col>
      <xdr:colOff>452739</xdr:colOff>
      <xdr:row>9</xdr:row>
      <xdr:rowOff>39990</xdr:rowOff>
    </xdr:to>
    <xdr:sp macro="" textlink="PivotTable_2!E55">
      <xdr:nvSpPr>
        <xdr:cNvPr id="4413" name="pole tekstowe 4412">
          <a:extLst>
            <a:ext uri="{FF2B5EF4-FFF2-40B4-BE49-F238E27FC236}">
              <a16:creationId xmlns:a16="http://schemas.microsoft.com/office/drawing/2014/main" id="{56A57221-A5CA-47C7-9FF8-82A289644F1D}"/>
            </a:ext>
          </a:extLst>
        </xdr:cNvPr>
        <xdr:cNvSpPr txBox="1"/>
      </xdr:nvSpPr>
      <xdr:spPr>
        <a:xfrm>
          <a:off x="5093643" y="1462661"/>
          <a:ext cx="222926" cy="2188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FBCA99C-5D12-4DF4-9876-6A6C1D2F2CF9}" type="TxLink">
            <a:rPr lang="en-US" sz="1600" b="0" i="0" u="none" strike="noStrike">
              <a:solidFill>
                <a:srgbClr val="296EFC"/>
              </a:solidFill>
              <a:latin typeface="Calibri"/>
              <a:cs typeface="Calibri"/>
            </a:rPr>
            <a:pPr algn="ctr"/>
            <a:t>• </a:t>
          </a:fld>
          <a:endParaRPr lang="pl-PL" sz="1100"/>
        </a:p>
      </xdr:txBody>
    </xdr:sp>
    <xdr:clientData/>
  </xdr:twoCellAnchor>
  <xdr:twoCellAnchor>
    <xdr:from>
      <xdr:col>15</xdr:col>
      <xdr:colOff>123175</xdr:colOff>
      <xdr:row>18</xdr:row>
      <xdr:rowOff>141978</xdr:rowOff>
    </xdr:from>
    <xdr:to>
      <xdr:col>15</xdr:col>
      <xdr:colOff>332344</xdr:colOff>
      <xdr:row>19</xdr:row>
      <xdr:rowOff>149377</xdr:rowOff>
    </xdr:to>
    <xdr:grpSp>
      <xdr:nvGrpSpPr>
        <xdr:cNvPr id="4485" name="Grupa 4484">
          <a:extLst>
            <a:ext uri="{FF2B5EF4-FFF2-40B4-BE49-F238E27FC236}">
              <a16:creationId xmlns:a16="http://schemas.microsoft.com/office/drawing/2014/main" id="{37298E45-AFDD-4186-B8FA-38E41B1BC58A}"/>
            </a:ext>
          </a:extLst>
        </xdr:cNvPr>
        <xdr:cNvGrpSpPr/>
      </xdr:nvGrpSpPr>
      <xdr:grpSpPr>
        <a:xfrm>
          <a:off x="9208560" y="3483055"/>
          <a:ext cx="209169" cy="193014"/>
          <a:chOff x="8481919" y="3062556"/>
          <a:chExt cx="210844" cy="191618"/>
        </a:xfrm>
      </xdr:grpSpPr>
      <xdr:sp macro="" textlink="PivotTable_2!B54">
        <xdr:nvSpPr>
          <xdr:cNvPr id="4486" name="pole tekstowe 4485">
            <a:extLst>
              <a:ext uri="{FF2B5EF4-FFF2-40B4-BE49-F238E27FC236}">
                <a16:creationId xmlns:a16="http://schemas.microsoft.com/office/drawing/2014/main" id="{2F0F9E1B-EEC0-BE47-DB20-F9EAC2F25685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A177E22-A020-4616-9382-7E968B397802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•</a:t>
            </a:fld>
            <a:endParaRPr lang="pl-PL" sz="1100"/>
          </a:p>
        </xdr:txBody>
      </xdr:sp>
      <xdr:sp macro="" textlink="PivotTable_2!D54">
        <xdr:nvSpPr>
          <xdr:cNvPr id="4487" name="pole tekstowe 4486">
            <a:extLst>
              <a:ext uri="{FF2B5EF4-FFF2-40B4-BE49-F238E27FC236}">
                <a16:creationId xmlns:a16="http://schemas.microsoft.com/office/drawing/2014/main" id="{3D74B427-49FE-750B-E612-A4818A2EDCE0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1E1CAE3-05BF-441C-90DC-675D9276653E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</xdr:grpSp>
    <xdr:clientData/>
  </xdr:twoCellAnchor>
  <xdr:twoCellAnchor>
    <xdr:from>
      <xdr:col>14</xdr:col>
      <xdr:colOff>494554</xdr:colOff>
      <xdr:row>17</xdr:row>
      <xdr:rowOff>6129</xdr:rowOff>
    </xdr:from>
    <xdr:to>
      <xdr:col>15</xdr:col>
      <xdr:colOff>94123</xdr:colOff>
      <xdr:row>18</xdr:row>
      <xdr:rowOff>13526</xdr:rowOff>
    </xdr:to>
    <xdr:grpSp>
      <xdr:nvGrpSpPr>
        <xdr:cNvPr id="4488" name="Grupa 4487">
          <a:extLst>
            <a:ext uri="{FF2B5EF4-FFF2-40B4-BE49-F238E27FC236}">
              <a16:creationId xmlns:a16="http://schemas.microsoft.com/office/drawing/2014/main" id="{1A67973A-A4DD-446E-92A6-FEB4D41425D0}"/>
            </a:ext>
          </a:extLst>
        </xdr:cNvPr>
        <xdr:cNvGrpSpPr/>
      </xdr:nvGrpSpPr>
      <xdr:grpSpPr>
        <a:xfrm>
          <a:off x="8974246" y="3161591"/>
          <a:ext cx="205262" cy="193012"/>
          <a:chOff x="8481919" y="3062556"/>
          <a:chExt cx="210844" cy="191618"/>
        </a:xfrm>
      </xdr:grpSpPr>
      <xdr:sp macro="" textlink="PivotTable_2!B54">
        <xdr:nvSpPr>
          <xdr:cNvPr id="4489" name="pole tekstowe 4488">
            <a:extLst>
              <a:ext uri="{FF2B5EF4-FFF2-40B4-BE49-F238E27FC236}">
                <a16:creationId xmlns:a16="http://schemas.microsoft.com/office/drawing/2014/main" id="{9820D28B-D100-DCB2-7170-03F2D6638575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A177E22-A020-4616-9382-7E968B397802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•</a:t>
            </a:fld>
            <a:endParaRPr lang="pl-PL" sz="1100"/>
          </a:p>
        </xdr:txBody>
      </xdr:sp>
      <xdr:sp macro="" textlink="PivotTable_2!D54">
        <xdr:nvSpPr>
          <xdr:cNvPr id="4490" name="pole tekstowe 4489">
            <a:extLst>
              <a:ext uri="{FF2B5EF4-FFF2-40B4-BE49-F238E27FC236}">
                <a16:creationId xmlns:a16="http://schemas.microsoft.com/office/drawing/2014/main" id="{384C033E-BFC9-CF62-4C78-4D7050521D08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1E1CAE3-05BF-441C-90DC-675D9276653E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</xdr:grpSp>
    <xdr:clientData/>
  </xdr:twoCellAnchor>
  <xdr:twoCellAnchor>
    <xdr:from>
      <xdr:col>15</xdr:col>
      <xdr:colOff>209767</xdr:colOff>
      <xdr:row>17</xdr:row>
      <xdr:rowOff>173922</xdr:rowOff>
    </xdr:from>
    <xdr:to>
      <xdr:col>15</xdr:col>
      <xdr:colOff>418936</xdr:colOff>
      <xdr:row>18</xdr:row>
      <xdr:rowOff>181319</xdr:rowOff>
    </xdr:to>
    <xdr:grpSp>
      <xdr:nvGrpSpPr>
        <xdr:cNvPr id="4491" name="Grupa 4490">
          <a:extLst>
            <a:ext uri="{FF2B5EF4-FFF2-40B4-BE49-F238E27FC236}">
              <a16:creationId xmlns:a16="http://schemas.microsoft.com/office/drawing/2014/main" id="{698075A3-AF1E-4BFF-9169-7180F1FB5F11}"/>
            </a:ext>
          </a:extLst>
        </xdr:cNvPr>
        <xdr:cNvGrpSpPr/>
      </xdr:nvGrpSpPr>
      <xdr:grpSpPr>
        <a:xfrm>
          <a:off x="9295152" y="3329384"/>
          <a:ext cx="209169" cy="193012"/>
          <a:chOff x="8481919" y="3062556"/>
          <a:chExt cx="210844" cy="191618"/>
        </a:xfrm>
      </xdr:grpSpPr>
      <xdr:sp macro="" textlink="PivotTable_2!B54">
        <xdr:nvSpPr>
          <xdr:cNvPr id="4492" name="pole tekstowe 4491">
            <a:extLst>
              <a:ext uri="{FF2B5EF4-FFF2-40B4-BE49-F238E27FC236}">
                <a16:creationId xmlns:a16="http://schemas.microsoft.com/office/drawing/2014/main" id="{3576701F-0BF9-089F-ACC5-0F8DA0F74FA4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A177E22-A020-4616-9382-7E968B397802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•</a:t>
            </a:fld>
            <a:endParaRPr lang="pl-PL" sz="1100"/>
          </a:p>
        </xdr:txBody>
      </xdr:sp>
      <xdr:sp macro="" textlink="PivotTable_2!D54">
        <xdr:nvSpPr>
          <xdr:cNvPr id="4493" name="pole tekstowe 4492">
            <a:extLst>
              <a:ext uri="{FF2B5EF4-FFF2-40B4-BE49-F238E27FC236}">
                <a16:creationId xmlns:a16="http://schemas.microsoft.com/office/drawing/2014/main" id="{A9595BE7-DFF3-E5C8-1767-9C1895476865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1E1CAE3-05BF-441C-90DC-675D9276653E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</xdr:grpSp>
    <xdr:clientData/>
  </xdr:twoCellAnchor>
  <xdr:twoCellAnchor>
    <xdr:from>
      <xdr:col>14</xdr:col>
      <xdr:colOff>408709</xdr:colOff>
      <xdr:row>16</xdr:row>
      <xdr:rowOff>24244</xdr:rowOff>
    </xdr:from>
    <xdr:to>
      <xdr:col>15</xdr:col>
      <xdr:colOff>8278</xdr:colOff>
      <xdr:row>17</xdr:row>
      <xdr:rowOff>31642</xdr:rowOff>
    </xdr:to>
    <xdr:grpSp>
      <xdr:nvGrpSpPr>
        <xdr:cNvPr id="4500" name="Grupa 4499">
          <a:extLst>
            <a:ext uri="{FF2B5EF4-FFF2-40B4-BE49-F238E27FC236}">
              <a16:creationId xmlns:a16="http://schemas.microsoft.com/office/drawing/2014/main" id="{B10264C3-8205-4890-9DE8-FC88B63B7C72}"/>
            </a:ext>
          </a:extLst>
        </xdr:cNvPr>
        <xdr:cNvGrpSpPr/>
      </xdr:nvGrpSpPr>
      <xdr:grpSpPr>
        <a:xfrm>
          <a:off x="8888401" y="2994090"/>
          <a:ext cx="205262" cy="193014"/>
          <a:chOff x="8481919" y="3062556"/>
          <a:chExt cx="210844" cy="191618"/>
        </a:xfrm>
      </xdr:grpSpPr>
      <xdr:sp macro="" textlink="PivotTable_2!B54">
        <xdr:nvSpPr>
          <xdr:cNvPr id="4501" name="pole tekstowe 4500">
            <a:extLst>
              <a:ext uri="{FF2B5EF4-FFF2-40B4-BE49-F238E27FC236}">
                <a16:creationId xmlns:a16="http://schemas.microsoft.com/office/drawing/2014/main" id="{88D21521-6ED3-1665-4E06-3CAB80A5F056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A177E22-A020-4616-9382-7E968B397802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•</a:t>
            </a:fld>
            <a:endParaRPr lang="pl-PL" sz="1100"/>
          </a:p>
        </xdr:txBody>
      </xdr:sp>
      <xdr:sp macro="" textlink="PivotTable_2!D54">
        <xdr:nvSpPr>
          <xdr:cNvPr id="4502" name="pole tekstowe 4501">
            <a:extLst>
              <a:ext uri="{FF2B5EF4-FFF2-40B4-BE49-F238E27FC236}">
                <a16:creationId xmlns:a16="http://schemas.microsoft.com/office/drawing/2014/main" id="{FBF0084F-6958-61F3-54F5-D00A81429D7E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1E1CAE3-05BF-441C-90DC-675D9276653E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</xdr:grpSp>
    <xdr:clientData/>
  </xdr:twoCellAnchor>
  <xdr:twoCellAnchor>
    <xdr:from>
      <xdr:col>14</xdr:col>
      <xdr:colOff>251329</xdr:colOff>
      <xdr:row>16</xdr:row>
      <xdr:rowOff>28449</xdr:rowOff>
    </xdr:from>
    <xdr:to>
      <xdr:col>14</xdr:col>
      <xdr:colOff>460498</xdr:colOff>
      <xdr:row>17</xdr:row>
      <xdr:rowOff>35847</xdr:rowOff>
    </xdr:to>
    <xdr:grpSp>
      <xdr:nvGrpSpPr>
        <xdr:cNvPr id="4503" name="Grupa 4502">
          <a:extLst>
            <a:ext uri="{FF2B5EF4-FFF2-40B4-BE49-F238E27FC236}">
              <a16:creationId xmlns:a16="http://schemas.microsoft.com/office/drawing/2014/main" id="{F9169C50-2F8C-4B7C-8755-E97AB707EBED}"/>
            </a:ext>
          </a:extLst>
        </xdr:cNvPr>
        <xdr:cNvGrpSpPr/>
      </xdr:nvGrpSpPr>
      <xdr:grpSpPr>
        <a:xfrm>
          <a:off x="8731021" y="2998295"/>
          <a:ext cx="209169" cy="193014"/>
          <a:chOff x="8481919" y="3062556"/>
          <a:chExt cx="210844" cy="191618"/>
        </a:xfrm>
      </xdr:grpSpPr>
      <xdr:sp macro="" textlink="PivotTable_2!B54">
        <xdr:nvSpPr>
          <xdr:cNvPr id="4504" name="pole tekstowe 4503">
            <a:extLst>
              <a:ext uri="{FF2B5EF4-FFF2-40B4-BE49-F238E27FC236}">
                <a16:creationId xmlns:a16="http://schemas.microsoft.com/office/drawing/2014/main" id="{4CF8716F-44E5-6302-C53A-F4DE147B3DF4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A177E22-A020-4616-9382-7E968B397802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•</a:t>
            </a:fld>
            <a:endParaRPr lang="pl-PL" sz="1100"/>
          </a:p>
        </xdr:txBody>
      </xdr:sp>
      <xdr:sp macro="" textlink="PivotTable_2!D54">
        <xdr:nvSpPr>
          <xdr:cNvPr id="4505" name="pole tekstowe 4504">
            <a:extLst>
              <a:ext uri="{FF2B5EF4-FFF2-40B4-BE49-F238E27FC236}">
                <a16:creationId xmlns:a16="http://schemas.microsoft.com/office/drawing/2014/main" id="{54DD8B9F-ECBA-24AE-B18E-3016A935505A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1E1CAE3-05BF-441C-90DC-675D9276653E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</xdr:grpSp>
    <xdr:clientData/>
  </xdr:twoCellAnchor>
  <xdr:twoCellAnchor>
    <xdr:from>
      <xdr:col>15</xdr:col>
      <xdr:colOff>130102</xdr:colOff>
      <xdr:row>17</xdr:row>
      <xdr:rowOff>4204</xdr:rowOff>
    </xdr:from>
    <xdr:to>
      <xdr:col>15</xdr:col>
      <xdr:colOff>339271</xdr:colOff>
      <xdr:row>18</xdr:row>
      <xdr:rowOff>11601</xdr:rowOff>
    </xdr:to>
    <xdr:grpSp>
      <xdr:nvGrpSpPr>
        <xdr:cNvPr id="4506" name="Grupa 4505">
          <a:extLst>
            <a:ext uri="{FF2B5EF4-FFF2-40B4-BE49-F238E27FC236}">
              <a16:creationId xmlns:a16="http://schemas.microsoft.com/office/drawing/2014/main" id="{C76DC6E8-EA80-4151-B1A6-DC364F19D34B}"/>
            </a:ext>
          </a:extLst>
        </xdr:cNvPr>
        <xdr:cNvGrpSpPr/>
      </xdr:nvGrpSpPr>
      <xdr:grpSpPr>
        <a:xfrm>
          <a:off x="9215487" y="3159666"/>
          <a:ext cx="209169" cy="193012"/>
          <a:chOff x="8481919" y="3062556"/>
          <a:chExt cx="210844" cy="191618"/>
        </a:xfrm>
      </xdr:grpSpPr>
      <xdr:sp macro="" textlink="PivotTable_2!B54">
        <xdr:nvSpPr>
          <xdr:cNvPr id="4507" name="pole tekstowe 4506">
            <a:extLst>
              <a:ext uri="{FF2B5EF4-FFF2-40B4-BE49-F238E27FC236}">
                <a16:creationId xmlns:a16="http://schemas.microsoft.com/office/drawing/2014/main" id="{D909098B-3F62-5841-FE77-4ED48AE00E66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A177E22-A020-4616-9382-7E968B397802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•</a:t>
            </a:fld>
            <a:endParaRPr lang="pl-PL" sz="1100"/>
          </a:p>
        </xdr:txBody>
      </xdr:sp>
      <xdr:sp macro="" textlink="PivotTable_2!D54">
        <xdr:nvSpPr>
          <xdr:cNvPr id="4508" name="pole tekstowe 4507">
            <a:extLst>
              <a:ext uri="{FF2B5EF4-FFF2-40B4-BE49-F238E27FC236}">
                <a16:creationId xmlns:a16="http://schemas.microsoft.com/office/drawing/2014/main" id="{40B9AF2E-76C8-235E-EB0A-DE31A1356EF3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1E1CAE3-05BF-441C-90DC-675D9276653E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</xdr:grpSp>
    <xdr:clientData/>
  </xdr:twoCellAnchor>
  <xdr:twoCellAnchor>
    <xdr:from>
      <xdr:col>14</xdr:col>
      <xdr:colOff>569984</xdr:colOff>
      <xdr:row>18</xdr:row>
      <xdr:rowOff>70013</xdr:rowOff>
    </xdr:from>
    <xdr:to>
      <xdr:col>15</xdr:col>
      <xdr:colOff>169553</xdr:colOff>
      <xdr:row>19</xdr:row>
      <xdr:rowOff>77410</xdr:rowOff>
    </xdr:to>
    <xdr:grpSp>
      <xdr:nvGrpSpPr>
        <xdr:cNvPr id="4509" name="Grupa 4508">
          <a:extLst>
            <a:ext uri="{FF2B5EF4-FFF2-40B4-BE49-F238E27FC236}">
              <a16:creationId xmlns:a16="http://schemas.microsoft.com/office/drawing/2014/main" id="{38F43AE5-55D3-48B7-B53C-A96699865621}"/>
            </a:ext>
          </a:extLst>
        </xdr:cNvPr>
        <xdr:cNvGrpSpPr/>
      </xdr:nvGrpSpPr>
      <xdr:grpSpPr>
        <a:xfrm>
          <a:off x="9049676" y="3411090"/>
          <a:ext cx="205262" cy="193012"/>
          <a:chOff x="8481919" y="3062556"/>
          <a:chExt cx="210844" cy="191618"/>
        </a:xfrm>
      </xdr:grpSpPr>
      <xdr:sp macro="" textlink="PivotTable_2!B54">
        <xdr:nvSpPr>
          <xdr:cNvPr id="4510" name="pole tekstowe 4509">
            <a:extLst>
              <a:ext uri="{FF2B5EF4-FFF2-40B4-BE49-F238E27FC236}">
                <a16:creationId xmlns:a16="http://schemas.microsoft.com/office/drawing/2014/main" id="{054E9B95-729B-2D5F-CC8D-622E726347BA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A177E22-A020-4616-9382-7E968B397802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•</a:t>
            </a:fld>
            <a:endParaRPr lang="pl-PL" sz="1100"/>
          </a:p>
        </xdr:txBody>
      </xdr:sp>
      <xdr:sp macro="" textlink="PivotTable_2!D54">
        <xdr:nvSpPr>
          <xdr:cNvPr id="4511" name="pole tekstowe 4510">
            <a:extLst>
              <a:ext uri="{FF2B5EF4-FFF2-40B4-BE49-F238E27FC236}">
                <a16:creationId xmlns:a16="http://schemas.microsoft.com/office/drawing/2014/main" id="{F6698481-26F0-7C08-3937-6FB79D443D47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1E1CAE3-05BF-441C-90DC-675D9276653E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</xdr:grpSp>
    <xdr:clientData/>
  </xdr:twoCellAnchor>
  <xdr:twoCellAnchor>
    <xdr:from>
      <xdr:col>14</xdr:col>
      <xdr:colOff>320602</xdr:colOff>
      <xdr:row>17</xdr:row>
      <xdr:rowOff>168919</xdr:rowOff>
    </xdr:from>
    <xdr:to>
      <xdr:col>14</xdr:col>
      <xdr:colOff>529771</xdr:colOff>
      <xdr:row>18</xdr:row>
      <xdr:rowOff>174776</xdr:rowOff>
    </xdr:to>
    <xdr:grpSp>
      <xdr:nvGrpSpPr>
        <xdr:cNvPr id="4512" name="Grupa 4511">
          <a:extLst>
            <a:ext uri="{FF2B5EF4-FFF2-40B4-BE49-F238E27FC236}">
              <a16:creationId xmlns:a16="http://schemas.microsoft.com/office/drawing/2014/main" id="{5E52E5DA-EA28-4C55-A64F-9F25D1745376}"/>
            </a:ext>
          </a:extLst>
        </xdr:cNvPr>
        <xdr:cNvGrpSpPr/>
      </xdr:nvGrpSpPr>
      <xdr:grpSpPr>
        <a:xfrm>
          <a:off x="8800294" y="3324381"/>
          <a:ext cx="209169" cy="191472"/>
          <a:chOff x="8481919" y="3062556"/>
          <a:chExt cx="210844" cy="191618"/>
        </a:xfrm>
      </xdr:grpSpPr>
      <xdr:sp macro="" textlink="PivotTable_2!B54">
        <xdr:nvSpPr>
          <xdr:cNvPr id="4513" name="pole tekstowe 4512">
            <a:extLst>
              <a:ext uri="{FF2B5EF4-FFF2-40B4-BE49-F238E27FC236}">
                <a16:creationId xmlns:a16="http://schemas.microsoft.com/office/drawing/2014/main" id="{B9C07D5A-DF07-0189-D62A-4BE09C049290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A177E22-A020-4616-9382-7E968B397802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•</a:t>
            </a:fld>
            <a:endParaRPr lang="pl-PL" sz="1100"/>
          </a:p>
        </xdr:txBody>
      </xdr:sp>
      <xdr:sp macro="" textlink="PivotTable_2!D54">
        <xdr:nvSpPr>
          <xdr:cNvPr id="4514" name="pole tekstowe 4513">
            <a:extLst>
              <a:ext uri="{FF2B5EF4-FFF2-40B4-BE49-F238E27FC236}">
                <a16:creationId xmlns:a16="http://schemas.microsoft.com/office/drawing/2014/main" id="{B3D1CE30-3D0F-B079-DC2F-D7ABB74B47C5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1E1CAE3-05BF-441C-90DC-675D9276653E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</xdr:grpSp>
    <xdr:clientData/>
  </xdr:twoCellAnchor>
  <xdr:twoCellAnchor>
    <xdr:from>
      <xdr:col>15</xdr:col>
      <xdr:colOff>129333</xdr:colOff>
      <xdr:row>16</xdr:row>
      <xdr:rowOff>19214</xdr:rowOff>
    </xdr:from>
    <xdr:to>
      <xdr:col>15</xdr:col>
      <xdr:colOff>338502</xdr:colOff>
      <xdr:row>17</xdr:row>
      <xdr:rowOff>26610</xdr:rowOff>
    </xdr:to>
    <xdr:grpSp>
      <xdr:nvGrpSpPr>
        <xdr:cNvPr id="4515" name="Grupa 4514">
          <a:extLst>
            <a:ext uri="{FF2B5EF4-FFF2-40B4-BE49-F238E27FC236}">
              <a16:creationId xmlns:a16="http://schemas.microsoft.com/office/drawing/2014/main" id="{FC7F241A-4E40-4113-BC46-5E672A082955}"/>
            </a:ext>
          </a:extLst>
        </xdr:cNvPr>
        <xdr:cNvGrpSpPr/>
      </xdr:nvGrpSpPr>
      <xdr:grpSpPr>
        <a:xfrm>
          <a:off x="9214718" y="2989060"/>
          <a:ext cx="209169" cy="193012"/>
          <a:chOff x="8481919" y="3062556"/>
          <a:chExt cx="210844" cy="191618"/>
        </a:xfrm>
      </xdr:grpSpPr>
      <xdr:sp macro="" textlink="PivotTable_2!B54">
        <xdr:nvSpPr>
          <xdr:cNvPr id="4516" name="pole tekstowe 4515">
            <a:extLst>
              <a:ext uri="{FF2B5EF4-FFF2-40B4-BE49-F238E27FC236}">
                <a16:creationId xmlns:a16="http://schemas.microsoft.com/office/drawing/2014/main" id="{8FC56115-2471-0B81-E5B2-A4EEFE253E0F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A177E22-A020-4616-9382-7E968B397802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•</a:t>
            </a:fld>
            <a:endParaRPr lang="pl-PL" sz="1100"/>
          </a:p>
        </xdr:txBody>
      </xdr:sp>
      <xdr:sp macro="" textlink="PivotTable_2!D54">
        <xdr:nvSpPr>
          <xdr:cNvPr id="4517" name="pole tekstowe 4516">
            <a:extLst>
              <a:ext uri="{FF2B5EF4-FFF2-40B4-BE49-F238E27FC236}">
                <a16:creationId xmlns:a16="http://schemas.microsoft.com/office/drawing/2014/main" id="{6F9EAF1F-7331-0FE4-2FD0-E915653E2B23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1E1CAE3-05BF-441C-90DC-675D9276653E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</xdr:grpSp>
    <xdr:clientData/>
  </xdr:twoCellAnchor>
  <xdr:twoCellAnchor>
    <xdr:from>
      <xdr:col>15</xdr:col>
      <xdr:colOff>369093</xdr:colOff>
      <xdr:row>17</xdr:row>
      <xdr:rowOff>180850</xdr:rowOff>
    </xdr:from>
    <xdr:to>
      <xdr:col>15</xdr:col>
      <xdr:colOff>578262</xdr:colOff>
      <xdr:row>19</xdr:row>
      <xdr:rowOff>4674</xdr:rowOff>
    </xdr:to>
    <xdr:grpSp>
      <xdr:nvGrpSpPr>
        <xdr:cNvPr id="4518" name="Grupa 4517">
          <a:extLst>
            <a:ext uri="{FF2B5EF4-FFF2-40B4-BE49-F238E27FC236}">
              <a16:creationId xmlns:a16="http://schemas.microsoft.com/office/drawing/2014/main" id="{3E8E134A-C973-43AE-8DA3-8249E383E6EA}"/>
            </a:ext>
          </a:extLst>
        </xdr:cNvPr>
        <xdr:cNvGrpSpPr/>
      </xdr:nvGrpSpPr>
      <xdr:grpSpPr>
        <a:xfrm>
          <a:off x="9454478" y="3336312"/>
          <a:ext cx="209169" cy="195054"/>
          <a:chOff x="8481919" y="3062556"/>
          <a:chExt cx="210844" cy="191618"/>
        </a:xfrm>
      </xdr:grpSpPr>
      <xdr:sp macro="" textlink="PivotTable_2!B54">
        <xdr:nvSpPr>
          <xdr:cNvPr id="4519" name="pole tekstowe 4518">
            <a:extLst>
              <a:ext uri="{FF2B5EF4-FFF2-40B4-BE49-F238E27FC236}">
                <a16:creationId xmlns:a16="http://schemas.microsoft.com/office/drawing/2014/main" id="{27412ECA-F9DF-AF9A-4795-96BF453E17C7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A177E22-A020-4616-9382-7E968B397802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•</a:t>
            </a:fld>
            <a:endParaRPr lang="pl-PL" sz="1100"/>
          </a:p>
        </xdr:txBody>
      </xdr:sp>
      <xdr:sp macro="" textlink="PivotTable_2!D54">
        <xdr:nvSpPr>
          <xdr:cNvPr id="4520" name="pole tekstowe 4519">
            <a:extLst>
              <a:ext uri="{FF2B5EF4-FFF2-40B4-BE49-F238E27FC236}">
                <a16:creationId xmlns:a16="http://schemas.microsoft.com/office/drawing/2014/main" id="{D622789B-58DB-78AA-2E30-24679BB8DD7E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1E1CAE3-05BF-441C-90DC-675D9276653E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</xdr:grpSp>
    <xdr:clientData/>
  </xdr:twoCellAnchor>
  <xdr:twoCellAnchor>
    <xdr:from>
      <xdr:col>14</xdr:col>
      <xdr:colOff>406386</xdr:colOff>
      <xdr:row>18</xdr:row>
      <xdr:rowOff>68500</xdr:rowOff>
    </xdr:from>
    <xdr:to>
      <xdr:col>15</xdr:col>
      <xdr:colOff>5955</xdr:colOff>
      <xdr:row>19</xdr:row>
      <xdr:rowOff>75897</xdr:rowOff>
    </xdr:to>
    <xdr:grpSp>
      <xdr:nvGrpSpPr>
        <xdr:cNvPr id="4521" name="Grupa 4520">
          <a:extLst>
            <a:ext uri="{FF2B5EF4-FFF2-40B4-BE49-F238E27FC236}">
              <a16:creationId xmlns:a16="http://schemas.microsoft.com/office/drawing/2014/main" id="{C67CEE1A-FC8C-470A-BF01-D090C0F76CF9}"/>
            </a:ext>
          </a:extLst>
        </xdr:cNvPr>
        <xdr:cNvGrpSpPr/>
      </xdr:nvGrpSpPr>
      <xdr:grpSpPr>
        <a:xfrm>
          <a:off x="8886078" y="3409577"/>
          <a:ext cx="205262" cy="193012"/>
          <a:chOff x="9113168" y="3071434"/>
          <a:chExt cx="210844" cy="191618"/>
        </a:xfrm>
      </xdr:grpSpPr>
      <xdr:sp macro="" textlink="PivotTable_2!C54">
        <xdr:nvSpPr>
          <xdr:cNvPr id="4522" name="pole tekstowe 4521">
            <a:extLst>
              <a:ext uri="{FF2B5EF4-FFF2-40B4-BE49-F238E27FC236}">
                <a16:creationId xmlns:a16="http://schemas.microsoft.com/office/drawing/2014/main" id="{F73D8311-AEE1-BFA3-ED58-07A55F07AD5D}"/>
              </a:ext>
            </a:extLst>
          </xdr:cNvPr>
          <xdr:cNvSpPr txBox="1"/>
        </xdr:nvSpPr>
        <xdr:spPr>
          <a:xfrm>
            <a:off x="9113168" y="3071434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36E7A91-C373-4C3D-BB43-1350EDE93261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•</a:t>
            </a:fld>
            <a:endParaRPr lang="pl-PL" sz="1100"/>
          </a:p>
        </xdr:txBody>
      </xdr:sp>
      <xdr:sp macro="" textlink="PivotTable_2!E54">
        <xdr:nvSpPr>
          <xdr:cNvPr id="4523" name="pole tekstowe 4522">
            <a:extLst>
              <a:ext uri="{FF2B5EF4-FFF2-40B4-BE49-F238E27FC236}">
                <a16:creationId xmlns:a16="http://schemas.microsoft.com/office/drawing/2014/main" id="{8AEC8559-E647-26E7-DEBF-059F284EECF7}"/>
              </a:ext>
            </a:extLst>
          </xdr:cNvPr>
          <xdr:cNvSpPr txBox="1"/>
        </xdr:nvSpPr>
        <xdr:spPr>
          <a:xfrm>
            <a:off x="9113168" y="3071434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23C4EAB-5C55-46AF-9ED0-5E1BEB8E53F8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</xdr:grpSp>
    <xdr:clientData/>
  </xdr:twoCellAnchor>
  <xdr:twoCellAnchor>
    <xdr:from>
      <xdr:col>15</xdr:col>
      <xdr:colOff>292085</xdr:colOff>
      <xdr:row>17</xdr:row>
      <xdr:rowOff>9619</xdr:rowOff>
    </xdr:from>
    <xdr:to>
      <xdr:col>15</xdr:col>
      <xdr:colOff>501254</xdr:colOff>
      <xdr:row>18</xdr:row>
      <xdr:rowOff>17016</xdr:rowOff>
    </xdr:to>
    <xdr:grpSp>
      <xdr:nvGrpSpPr>
        <xdr:cNvPr id="4524" name="Grupa 4523">
          <a:extLst>
            <a:ext uri="{FF2B5EF4-FFF2-40B4-BE49-F238E27FC236}">
              <a16:creationId xmlns:a16="http://schemas.microsoft.com/office/drawing/2014/main" id="{16B6A735-B060-4C2A-89B5-B22381DBF2E2}"/>
            </a:ext>
          </a:extLst>
        </xdr:cNvPr>
        <xdr:cNvGrpSpPr/>
      </xdr:nvGrpSpPr>
      <xdr:grpSpPr>
        <a:xfrm>
          <a:off x="9377470" y="3165081"/>
          <a:ext cx="209169" cy="193012"/>
          <a:chOff x="9113168" y="3071434"/>
          <a:chExt cx="210844" cy="191618"/>
        </a:xfrm>
      </xdr:grpSpPr>
      <xdr:sp macro="" textlink="PivotTable_2!C54">
        <xdr:nvSpPr>
          <xdr:cNvPr id="4525" name="pole tekstowe 4524">
            <a:extLst>
              <a:ext uri="{FF2B5EF4-FFF2-40B4-BE49-F238E27FC236}">
                <a16:creationId xmlns:a16="http://schemas.microsoft.com/office/drawing/2014/main" id="{315B5344-54BB-E105-DA66-F897862E40F8}"/>
              </a:ext>
            </a:extLst>
          </xdr:cNvPr>
          <xdr:cNvSpPr txBox="1"/>
        </xdr:nvSpPr>
        <xdr:spPr>
          <a:xfrm>
            <a:off x="9113168" y="3071434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36E7A91-C373-4C3D-BB43-1350EDE93261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•</a:t>
            </a:fld>
            <a:endParaRPr lang="pl-PL" sz="1100"/>
          </a:p>
        </xdr:txBody>
      </xdr:sp>
      <xdr:sp macro="" textlink="PivotTable_2!E54">
        <xdr:nvSpPr>
          <xdr:cNvPr id="4526" name="pole tekstowe 4525">
            <a:extLst>
              <a:ext uri="{FF2B5EF4-FFF2-40B4-BE49-F238E27FC236}">
                <a16:creationId xmlns:a16="http://schemas.microsoft.com/office/drawing/2014/main" id="{4891D9D6-4DDE-80CD-6917-0B124137EB0F}"/>
              </a:ext>
            </a:extLst>
          </xdr:cNvPr>
          <xdr:cNvSpPr txBox="1"/>
        </xdr:nvSpPr>
        <xdr:spPr>
          <a:xfrm>
            <a:off x="9113168" y="3071434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23C4EAB-5C55-46AF-9ED0-5E1BEB8E53F8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</xdr:grpSp>
    <xdr:clientData/>
  </xdr:twoCellAnchor>
  <xdr:twoCellAnchor>
    <xdr:from>
      <xdr:col>14</xdr:col>
      <xdr:colOff>318255</xdr:colOff>
      <xdr:row>16</xdr:row>
      <xdr:rowOff>179720</xdr:rowOff>
    </xdr:from>
    <xdr:to>
      <xdr:col>14</xdr:col>
      <xdr:colOff>527424</xdr:colOff>
      <xdr:row>18</xdr:row>
      <xdr:rowOff>5083</xdr:rowOff>
    </xdr:to>
    <xdr:grpSp>
      <xdr:nvGrpSpPr>
        <xdr:cNvPr id="4527" name="Grupa 4526">
          <a:extLst>
            <a:ext uri="{FF2B5EF4-FFF2-40B4-BE49-F238E27FC236}">
              <a16:creationId xmlns:a16="http://schemas.microsoft.com/office/drawing/2014/main" id="{A15FDF29-2F60-45A2-8486-43C2D09E23ED}"/>
            </a:ext>
          </a:extLst>
        </xdr:cNvPr>
        <xdr:cNvGrpSpPr/>
      </xdr:nvGrpSpPr>
      <xdr:grpSpPr>
        <a:xfrm>
          <a:off x="8797947" y="3149566"/>
          <a:ext cx="209169" cy="196594"/>
          <a:chOff x="9113168" y="3071434"/>
          <a:chExt cx="210844" cy="191618"/>
        </a:xfrm>
      </xdr:grpSpPr>
      <xdr:sp macro="" textlink="PivotTable_2!C54">
        <xdr:nvSpPr>
          <xdr:cNvPr id="4528" name="pole tekstowe 4527">
            <a:extLst>
              <a:ext uri="{FF2B5EF4-FFF2-40B4-BE49-F238E27FC236}">
                <a16:creationId xmlns:a16="http://schemas.microsoft.com/office/drawing/2014/main" id="{9267BAF8-12A1-650E-AA99-3BD4FAFE4686}"/>
              </a:ext>
            </a:extLst>
          </xdr:cNvPr>
          <xdr:cNvSpPr txBox="1"/>
        </xdr:nvSpPr>
        <xdr:spPr>
          <a:xfrm>
            <a:off x="9113168" y="3071434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36E7A91-C373-4C3D-BB43-1350EDE93261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•</a:t>
            </a:fld>
            <a:endParaRPr lang="pl-PL" sz="1100"/>
          </a:p>
        </xdr:txBody>
      </xdr:sp>
      <xdr:sp macro="" textlink="PivotTable_2!E54">
        <xdr:nvSpPr>
          <xdr:cNvPr id="4529" name="pole tekstowe 4528">
            <a:extLst>
              <a:ext uri="{FF2B5EF4-FFF2-40B4-BE49-F238E27FC236}">
                <a16:creationId xmlns:a16="http://schemas.microsoft.com/office/drawing/2014/main" id="{5F10270C-E7CB-B55A-42DA-1F85B72A95D5}"/>
              </a:ext>
            </a:extLst>
          </xdr:cNvPr>
          <xdr:cNvSpPr txBox="1"/>
        </xdr:nvSpPr>
        <xdr:spPr>
          <a:xfrm>
            <a:off x="9113168" y="3071434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23C4EAB-5C55-46AF-9ED0-5E1BEB8E53F8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</xdr:grpSp>
    <xdr:clientData/>
  </xdr:twoCellAnchor>
  <xdr:twoCellAnchor>
    <xdr:from>
      <xdr:col>15</xdr:col>
      <xdr:colOff>49631</xdr:colOff>
      <xdr:row>17</xdr:row>
      <xdr:rowOff>92747</xdr:rowOff>
    </xdr:from>
    <xdr:to>
      <xdr:col>15</xdr:col>
      <xdr:colOff>258800</xdr:colOff>
      <xdr:row>18</xdr:row>
      <xdr:rowOff>100144</xdr:rowOff>
    </xdr:to>
    <xdr:grpSp>
      <xdr:nvGrpSpPr>
        <xdr:cNvPr id="4530" name="Grupa 4529">
          <a:extLst>
            <a:ext uri="{FF2B5EF4-FFF2-40B4-BE49-F238E27FC236}">
              <a16:creationId xmlns:a16="http://schemas.microsoft.com/office/drawing/2014/main" id="{CA5BBA28-33F6-4C24-A163-4250B831E8E9}"/>
            </a:ext>
          </a:extLst>
        </xdr:cNvPr>
        <xdr:cNvGrpSpPr/>
      </xdr:nvGrpSpPr>
      <xdr:grpSpPr>
        <a:xfrm>
          <a:off x="9135016" y="3248209"/>
          <a:ext cx="209169" cy="193012"/>
          <a:chOff x="9113168" y="3071434"/>
          <a:chExt cx="210844" cy="191618"/>
        </a:xfrm>
      </xdr:grpSpPr>
      <xdr:sp macro="" textlink="PivotTable_2!C54">
        <xdr:nvSpPr>
          <xdr:cNvPr id="4531" name="pole tekstowe 4530">
            <a:extLst>
              <a:ext uri="{FF2B5EF4-FFF2-40B4-BE49-F238E27FC236}">
                <a16:creationId xmlns:a16="http://schemas.microsoft.com/office/drawing/2014/main" id="{7F6497C9-ECB9-AF08-B8F8-EEE71803A1D0}"/>
              </a:ext>
            </a:extLst>
          </xdr:cNvPr>
          <xdr:cNvSpPr txBox="1"/>
        </xdr:nvSpPr>
        <xdr:spPr>
          <a:xfrm>
            <a:off x="9113168" y="3071434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36E7A91-C373-4C3D-BB43-1350EDE93261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•</a:t>
            </a:fld>
            <a:endParaRPr lang="pl-PL" sz="1100"/>
          </a:p>
        </xdr:txBody>
      </xdr:sp>
      <xdr:sp macro="" textlink="PivotTable_2!E54">
        <xdr:nvSpPr>
          <xdr:cNvPr id="4532" name="pole tekstowe 4531">
            <a:extLst>
              <a:ext uri="{FF2B5EF4-FFF2-40B4-BE49-F238E27FC236}">
                <a16:creationId xmlns:a16="http://schemas.microsoft.com/office/drawing/2014/main" id="{824FFF0F-2406-C26A-1A63-F8C55A3253C8}"/>
              </a:ext>
            </a:extLst>
          </xdr:cNvPr>
          <xdr:cNvSpPr txBox="1"/>
        </xdr:nvSpPr>
        <xdr:spPr>
          <a:xfrm>
            <a:off x="9113168" y="3071434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23C4EAB-5C55-46AF-9ED0-5E1BEB8E53F8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</xdr:grpSp>
    <xdr:clientData/>
  </xdr:twoCellAnchor>
  <xdr:twoCellAnchor>
    <xdr:from>
      <xdr:col>15</xdr:col>
      <xdr:colOff>40010</xdr:colOff>
      <xdr:row>16</xdr:row>
      <xdr:rowOff>111604</xdr:rowOff>
    </xdr:from>
    <xdr:to>
      <xdr:col>15</xdr:col>
      <xdr:colOff>249179</xdr:colOff>
      <xdr:row>17</xdr:row>
      <xdr:rowOff>119002</xdr:rowOff>
    </xdr:to>
    <xdr:grpSp>
      <xdr:nvGrpSpPr>
        <xdr:cNvPr id="4533" name="Grupa 4532">
          <a:extLst>
            <a:ext uri="{FF2B5EF4-FFF2-40B4-BE49-F238E27FC236}">
              <a16:creationId xmlns:a16="http://schemas.microsoft.com/office/drawing/2014/main" id="{EBA4663C-4323-4D34-B090-C944084961A0}"/>
            </a:ext>
          </a:extLst>
        </xdr:cNvPr>
        <xdr:cNvGrpSpPr/>
      </xdr:nvGrpSpPr>
      <xdr:grpSpPr>
        <a:xfrm>
          <a:off x="9125395" y="3081450"/>
          <a:ext cx="209169" cy="193014"/>
          <a:chOff x="9113168" y="3071434"/>
          <a:chExt cx="210844" cy="191618"/>
        </a:xfrm>
      </xdr:grpSpPr>
      <xdr:sp macro="" textlink="PivotTable_2!C54">
        <xdr:nvSpPr>
          <xdr:cNvPr id="4534" name="pole tekstowe 4533">
            <a:extLst>
              <a:ext uri="{FF2B5EF4-FFF2-40B4-BE49-F238E27FC236}">
                <a16:creationId xmlns:a16="http://schemas.microsoft.com/office/drawing/2014/main" id="{147469F1-B983-F2BB-9787-AB5837DA2706}"/>
              </a:ext>
            </a:extLst>
          </xdr:cNvPr>
          <xdr:cNvSpPr txBox="1"/>
        </xdr:nvSpPr>
        <xdr:spPr>
          <a:xfrm>
            <a:off x="9113168" y="3071434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36E7A91-C373-4C3D-BB43-1350EDE93261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•</a:t>
            </a:fld>
            <a:endParaRPr lang="pl-PL" sz="1100"/>
          </a:p>
        </xdr:txBody>
      </xdr:sp>
      <xdr:sp macro="" textlink="PivotTable_2!E54">
        <xdr:nvSpPr>
          <xdr:cNvPr id="4535" name="pole tekstowe 4534">
            <a:extLst>
              <a:ext uri="{FF2B5EF4-FFF2-40B4-BE49-F238E27FC236}">
                <a16:creationId xmlns:a16="http://schemas.microsoft.com/office/drawing/2014/main" id="{09A97DCB-F12A-56CE-2EF3-1EF0E15D83C2}"/>
              </a:ext>
            </a:extLst>
          </xdr:cNvPr>
          <xdr:cNvSpPr txBox="1"/>
        </xdr:nvSpPr>
        <xdr:spPr>
          <a:xfrm>
            <a:off x="9113168" y="3071434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23C4EAB-5C55-46AF-9ED0-5E1BEB8E53F8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</xdr:grpSp>
    <xdr:clientData/>
  </xdr:twoCellAnchor>
  <xdr:twoCellAnchor>
    <xdr:from>
      <xdr:col>14</xdr:col>
      <xdr:colOff>497248</xdr:colOff>
      <xdr:row>15</xdr:row>
      <xdr:rowOff>121967</xdr:rowOff>
    </xdr:from>
    <xdr:to>
      <xdr:col>15</xdr:col>
      <xdr:colOff>96817</xdr:colOff>
      <xdr:row>16</xdr:row>
      <xdr:rowOff>129364</xdr:rowOff>
    </xdr:to>
    <xdr:grpSp>
      <xdr:nvGrpSpPr>
        <xdr:cNvPr id="4536" name="Grupa 4535">
          <a:extLst>
            <a:ext uri="{FF2B5EF4-FFF2-40B4-BE49-F238E27FC236}">
              <a16:creationId xmlns:a16="http://schemas.microsoft.com/office/drawing/2014/main" id="{62382BAA-EB64-4795-B81A-330A4C04D46D}"/>
            </a:ext>
          </a:extLst>
        </xdr:cNvPr>
        <xdr:cNvGrpSpPr/>
      </xdr:nvGrpSpPr>
      <xdr:grpSpPr>
        <a:xfrm>
          <a:off x="8976940" y="2906198"/>
          <a:ext cx="205262" cy="193012"/>
          <a:chOff x="8481919" y="3062556"/>
          <a:chExt cx="210844" cy="191618"/>
        </a:xfrm>
      </xdr:grpSpPr>
      <xdr:sp macro="" textlink="PivotTable_2!B54">
        <xdr:nvSpPr>
          <xdr:cNvPr id="4537" name="pole tekstowe 4536">
            <a:extLst>
              <a:ext uri="{FF2B5EF4-FFF2-40B4-BE49-F238E27FC236}">
                <a16:creationId xmlns:a16="http://schemas.microsoft.com/office/drawing/2014/main" id="{18D9B3AB-E29C-6292-6C83-F0CA5D767481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A177E22-A020-4616-9382-7E968B397802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•</a:t>
            </a:fld>
            <a:endParaRPr lang="pl-PL" sz="1100"/>
          </a:p>
        </xdr:txBody>
      </xdr:sp>
      <xdr:sp macro="" textlink="PivotTable_2!D54">
        <xdr:nvSpPr>
          <xdr:cNvPr id="4538" name="pole tekstowe 4537">
            <a:extLst>
              <a:ext uri="{FF2B5EF4-FFF2-40B4-BE49-F238E27FC236}">
                <a16:creationId xmlns:a16="http://schemas.microsoft.com/office/drawing/2014/main" id="{FAE63D85-AFEE-34AB-1D2D-9AF547EA7DEB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1E1CAE3-05BF-441C-90DC-675D9276653E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</xdr:grpSp>
    <xdr:clientData/>
  </xdr:twoCellAnchor>
  <xdr:twoCellAnchor>
    <xdr:from>
      <xdr:col>14</xdr:col>
      <xdr:colOff>487626</xdr:colOff>
      <xdr:row>17</xdr:row>
      <xdr:rowOff>173537</xdr:rowOff>
    </xdr:from>
    <xdr:to>
      <xdr:col>15</xdr:col>
      <xdr:colOff>87195</xdr:colOff>
      <xdr:row>18</xdr:row>
      <xdr:rowOff>180934</xdr:rowOff>
    </xdr:to>
    <xdr:grpSp>
      <xdr:nvGrpSpPr>
        <xdr:cNvPr id="4539" name="Grupa 4538">
          <a:extLst>
            <a:ext uri="{FF2B5EF4-FFF2-40B4-BE49-F238E27FC236}">
              <a16:creationId xmlns:a16="http://schemas.microsoft.com/office/drawing/2014/main" id="{EB600C0B-AB8A-4722-9E46-92C5922C3194}"/>
            </a:ext>
          </a:extLst>
        </xdr:cNvPr>
        <xdr:cNvGrpSpPr/>
      </xdr:nvGrpSpPr>
      <xdr:grpSpPr>
        <a:xfrm>
          <a:off x="8967318" y="3328999"/>
          <a:ext cx="205262" cy="193012"/>
          <a:chOff x="8481919" y="3062556"/>
          <a:chExt cx="210844" cy="191618"/>
        </a:xfrm>
      </xdr:grpSpPr>
      <xdr:sp macro="" textlink="PivotTable_2!B54">
        <xdr:nvSpPr>
          <xdr:cNvPr id="4540" name="pole tekstowe 4539">
            <a:extLst>
              <a:ext uri="{FF2B5EF4-FFF2-40B4-BE49-F238E27FC236}">
                <a16:creationId xmlns:a16="http://schemas.microsoft.com/office/drawing/2014/main" id="{580A3A2D-DC15-6D46-6B36-5CE6FBF1DBFA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A177E22-A020-4616-9382-7E968B397802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•</a:t>
            </a:fld>
            <a:endParaRPr lang="pl-PL" sz="1100"/>
          </a:p>
        </xdr:txBody>
      </xdr:sp>
      <xdr:sp macro="" textlink="PivotTable_2!D54">
        <xdr:nvSpPr>
          <xdr:cNvPr id="4541" name="pole tekstowe 4540">
            <a:extLst>
              <a:ext uri="{FF2B5EF4-FFF2-40B4-BE49-F238E27FC236}">
                <a16:creationId xmlns:a16="http://schemas.microsoft.com/office/drawing/2014/main" id="{57D3FD6D-B8E8-1950-61AB-01A0852E4F78}"/>
              </a:ext>
            </a:extLst>
          </xdr:cNvPr>
          <xdr:cNvSpPr txBox="1"/>
        </xdr:nvSpPr>
        <xdr:spPr>
          <a:xfrm>
            <a:off x="8481919" y="3062556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1E1CAE3-05BF-441C-90DC-675D9276653E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</xdr:grpSp>
    <xdr:clientData/>
  </xdr:twoCellAnchor>
  <xdr:twoCellAnchor>
    <xdr:from>
      <xdr:col>15</xdr:col>
      <xdr:colOff>281695</xdr:colOff>
      <xdr:row>16</xdr:row>
      <xdr:rowOff>16544</xdr:rowOff>
    </xdr:from>
    <xdr:to>
      <xdr:col>15</xdr:col>
      <xdr:colOff>490864</xdr:colOff>
      <xdr:row>17</xdr:row>
      <xdr:rowOff>23942</xdr:rowOff>
    </xdr:to>
    <xdr:grpSp>
      <xdr:nvGrpSpPr>
        <xdr:cNvPr id="4542" name="Grupa 4541">
          <a:extLst>
            <a:ext uri="{FF2B5EF4-FFF2-40B4-BE49-F238E27FC236}">
              <a16:creationId xmlns:a16="http://schemas.microsoft.com/office/drawing/2014/main" id="{CE0C7C6A-004A-4428-8F37-33FDE2D94B81}"/>
            </a:ext>
          </a:extLst>
        </xdr:cNvPr>
        <xdr:cNvGrpSpPr/>
      </xdr:nvGrpSpPr>
      <xdr:grpSpPr>
        <a:xfrm>
          <a:off x="9367080" y="2986390"/>
          <a:ext cx="209169" cy="193014"/>
          <a:chOff x="9113168" y="3071434"/>
          <a:chExt cx="210844" cy="191618"/>
        </a:xfrm>
      </xdr:grpSpPr>
      <xdr:sp macro="" textlink="PivotTable_2!C54">
        <xdr:nvSpPr>
          <xdr:cNvPr id="4543" name="pole tekstowe 4542">
            <a:extLst>
              <a:ext uri="{FF2B5EF4-FFF2-40B4-BE49-F238E27FC236}">
                <a16:creationId xmlns:a16="http://schemas.microsoft.com/office/drawing/2014/main" id="{DDCBCDE0-6D0F-4536-BA8D-1CA092638BFE}"/>
              </a:ext>
            </a:extLst>
          </xdr:cNvPr>
          <xdr:cNvSpPr txBox="1"/>
        </xdr:nvSpPr>
        <xdr:spPr>
          <a:xfrm>
            <a:off x="9113168" y="3071434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36E7A91-C373-4C3D-BB43-1350EDE93261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•</a:t>
            </a:fld>
            <a:endParaRPr lang="pl-PL" sz="1100"/>
          </a:p>
        </xdr:txBody>
      </xdr:sp>
      <xdr:sp macro="" textlink="PivotTable_2!E54">
        <xdr:nvSpPr>
          <xdr:cNvPr id="4544" name="pole tekstowe 4543">
            <a:extLst>
              <a:ext uri="{FF2B5EF4-FFF2-40B4-BE49-F238E27FC236}">
                <a16:creationId xmlns:a16="http://schemas.microsoft.com/office/drawing/2014/main" id="{7C32F342-1E01-4F0C-C8DC-CFE8F35FD382}"/>
              </a:ext>
            </a:extLst>
          </xdr:cNvPr>
          <xdr:cNvSpPr txBox="1"/>
        </xdr:nvSpPr>
        <xdr:spPr>
          <a:xfrm>
            <a:off x="9113168" y="3071434"/>
            <a:ext cx="210844" cy="1916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23C4EAB-5C55-46AF-9ED0-5E1BEB8E53F8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</xdr:grpSp>
    <xdr:clientData/>
  </xdr:twoCellAnchor>
  <xdr:twoCellAnchor>
    <xdr:from>
      <xdr:col>6</xdr:col>
      <xdr:colOff>606552</xdr:colOff>
      <xdr:row>13</xdr:row>
      <xdr:rowOff>28956</xdr:rowOff>
    </xdr:from>
    <xdr:to>
      <xdr:col>7</xdr:col>
      <xdr:colOff>140208</xdr:colOff>
      <xdr:row>13</xdr:row>
      <xdr:rowOff>175260</xdr:rowOff>
    </xdr:to>
    <xdr:grpSp>
      <xdr:nvGrpSpPr>
        <xdr:cNvPr id="4551" name="Grupa 4550">
          <a:extLst>
            <a:ext uri="{FF2B5EF4-FFF2-40B4-BE49-F238E27FC236}">
              <a16:creationId xmlns:a16="http://schemas.microsoft.com/office/drawing/2014/main" id="{38899D67-F5E9-47A4-B868-273162A8B9CC}"/>
            </a:ext>
          </a:extLst>
        </xdr:cNvPr>
        <xdr:cNvGrpSpPr/>
      </xdr:nvGrpSpPr>
      <xdr:grpSpPr>
        <a:xfrm>
          <a:off x="4240706" y="2441956"/>
          <a:ext cx="139348" cy="146304"/>
          <a:chOff x="4053840" y="2336292"/>
          <a:chExt cx="143256" cy="146304"/>
        </a:xfrm>
      </xdr:grpSpPr>
      <xdr:sp macro="" textlink="PivotTable_2!C59">
        <xdr:nvSpPr>
          <xdr:cNvPr id="4552" name="pole tekstowe 4551">
            <a:extLst>
              <a:ext uri="{FF2B5EF4-FFF2-40B4-BE49-F238E27FC236}">
                <a16:creationId xmlns:a16="http://schemas.microsoft.com/office/drawing/2014/main" id="{08304437-5D13-821E-29CF-04B082B42911}"/>
              </a:ext>
            </a:extLst>
          </xdr:cNvPr>
          <xdr:cNvSpPr txBox="1"/>
        </xdr:nvSpPr>
        <xdr:spPr>
          <a:xfrm>
            <a:off x="4053840" y="2336292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E44F26E-7D67-42D7-BC5D-CB294CE5B834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9">
        <xdr:nvSpPr>
          <xdr:cNvPr id="4553" name="pole tekstowe 4552">
            <a:extLst>
              <a:ext uri="{FF2B5EF4-FFF2-40B4-BE49-F238E27FC236}">
                <a16:creationId xmlns:a16="http://schemas.microsoft.com/office/drawing/2014/main" id="{E3BC41DC-02DB-8C27-4913-55F76E26AFE1}"/>
              </a:ext>
            </a:extLst>
          </xdr:cNvPr>
          <xdr:cNvSpPr txBox="1"/>
        </xdr:nvSpPr>
        <xdr:spPr>
          <a:xfrm>
            <a:off x="4053840" y="2336292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7E0C15-3290-4B3F-BF2B-9EC4E31902D6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7</xdr:col>
      <xdr:colOff>316992</xdr:colOff>
      <xdr:row>14</xdr:row>
      <xdr:rowOff>4572</xdr:rowOff>
    </xdr:from>
    <xdr:to>
      <xdr:col>7</xdr:col>
      <xdr:colOff>460248</xdr:colOff>
      <xdr:row>14</xdr:row>
      <xdr:rowOff>150876</xdr:rowOff>
    </xdr:to>
    <xdr:grpSp>
      <xdr:nvGrpSpPr>
        <xdr:cNvPr id="4554" name="Grupa 4553">
          <a:extLst>
            <a:ext uri="{FF2B5EF4-FFF2-40B4-BE49-F238E27FC236}">
              <a16:creationId xmlns:a16="http://schemas.microsoft.com/office/drawing/2014/main" id="{61713CCC-8063-43C6-A707-3F623DCE847C}"/>
            </a:ext>
          </a:extLst>
        </xdr:cNvPr>
        <xdr:cNvGrpSpPr/>
      </xdr:nvGrpSpPr>
      <xdr:grpSpPr>
        <a:xfrm>
          <a:off x="4556838" y="2603187"/>
          <a:ext cx="143256" cy="146304"/>
          <a:chOff x="4053840" y="2336292"/>
          <a:chExt cx="143256" cy="146304"/>
        </a:xfrm>
      </xdr:grpSpPr>
      <xdr:sp macro="" textlink="PivotTable_2!C59">
        <xdr:nvSpPr>
          <xdr:cNvPr id="4555" name="pole tekstowe 4554">
            <a:extLst>
              <a:ext uri="{FF2B5EF4-FFF2-40B4-BE49-F238E27FC236}">
                <a16:creationId xmlns:a16="http://schemas.microsoft.com/office/drawing/2014/main" id="{EC64FBFE-1B3D-DC59-6262-CF55100487AC}"/>
              </a:ext>
            </a:extLst>
          </xdr:cNvPr>
          <xdr:cNvSpPr txBox="1"/>
        </xdr:nvSpPr>
        <xdr:spPr>
          <a:xfrm>
            <a:off x="4053840" y="2336292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E44F26E-7D67-42D7-BC5D-CB294CE5B834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9">
        <xdr:nvSpPr>
          <xdr:cNvPr id="4556" name="pole tekstowe 4555">
            <a:extLst>
              <a:ext uri="{FF2B5EF4-FFF2-40B4-BE49-F238E27FC236}">
                <a16:creationId xmlns:a16="http://schemas.microsoft.com/office/drawing/2014/main" id="{95E3E61F-A8DD-12BA-5E49-FAF317ADA8E3}"/>
              </a:ext>
            </a:extLst>
          </xdr:cNvPr>
          <xdr:cNvSpPr txBox="1"/>
        </xdr:nvSpPr>
        <xdr:spPr>
          <a:xfrm>
            <a:off x="4053840" y="2336292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7E0C15-3290-4B3F-BF2B-9EC4E31902D6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7</xdr:col>
      <xdr:colOff>234696</xdr:colOff>
      <xdr:row>15</xdr:row>
      <xdr:rowOff>74676</xdr:rowOff>
    </xdr:from>
    <xdr:to>
      <xdr:col>7</xdr:col>
      <xdr:colOff>377952</xdr:colOff>
      <xdr:row>16</xdr:row>
      <xdr:rowOff>38100</xdr:rowOff>
    </xdr:to>
    <xdr:grpSp>
      <xdr:nvGrpSpPr>
        <xdr:cNvPr id="4557" name="Grupa 4556">
          <a:extLst>
            <a:ext uri="{FF2B5EF4-FFF2-40B4-BE49-F238E27FC236}">
              <a16:creationId xmlns:a16="http://schemas.microsoft.com/office/drawing/2014/main" id="{32910AAC-DECF-43DC-A9F3-D917A37D9F64}"/>
            </a:ext>
          </a:extLst>
        </xdr:cNvPr>
        <xdr:cNvGrpSpPr/>
      </xdr:nvGrpSpPr>
      <xdr:grpSpPr>
        <a:xfrm>
          <a:off x="4474542" y="2858907"/>
          <a:ext cx="143256" cy="149039"/>
          <a:chOff x="4053840" y="2336292"/>
          <a:chExt cx="143256" cy="146304"/>
        </a:xfrm>
      </xdr:grpSpPr>
      <xdr:sp macro="" textlink="PivotTable_2!C59">
        <xdr:nvSpPr>
          <xdr:cNvPr id="4558" name="pole tekstowe 4557">
            <a:extLst>
              <a:ext uri="{FF2B5EF4-FFF2-40B4-BE49-F238E27FC236}">
                <a16:creationId xmlns:a16="http://schemas.microsoft.com/office/drawing/2014/main" id="{EFA8F5AA-3565-A735-FA45-C7139D5D5C70}"/>
              </a:ext>
            </a:extLst>
          </xdr:cNvPr>
          <xdr:cNvSpPr txBox="1"/>
        </xdr:nvSpPr>
        <xdr:spPr>
          <a:xfrm>
            <a:off x="4053840" y="2336292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E44F26E-7D67-42D7-BC5D-CB294CE5B834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9">
        <xdr:nvSpPr>
          <xdr:cNvPr id="4559" name="pole tekstowe 4558">
            <a:extLst>
              <a:ext uri="{FF2B5EF4-FFF2-40B4-BE49-F238E27FC236}">
                <a16:creationId xmlns:a16="http://schemas.microsoft.com/office/drawing/2014/main" id="{BB1F98E0-725A-378E-682B-33B300FE34CD}"/>
              </a:ext>
            </a:extLst>
          </xdr:cNvPr>
          <xdr:cNvSpPr txBox="1"/>
        </xdr:nvSpPr>
        <xdr:spPr>
          <a:xfrm>
            <a:off x="4053840" y="2336292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7E0C15-3290-4B3F-BF2B-9EC4E31902D6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6</xdr:col>
      <xdr:colOff>423672</xdr:colOff>
      <xdr:row>14</xdr:row>
      <xdr:rowOff>7620</xdr:rowOff>
    </xdr:from>
    <xdr:to>
      <xdr:col>6</xdr:col>
      <xdr:colOff>566928</xdr:colOff>
      <xdr:row>14</xdr:row>
      <xdr:rowOff>153924</xdr:rowOff>
    </xdr:to>
    <xdr:grpSp>
      <xdr:nvGrpSpPr>
        <xdr:cNvPr id="4560" name="Grupa 4559">
          <a:extLst>
            <a:ext uri="{FF2B5EF4-FFF2-40B4-BE49-F238E27FC236}">
              <a16:creationId xmlns:a16="http://schemas.microsoft.com/office/drawing/2014/main" id="{13F0201B-0605-477E-AC2F-CCF875EBF1DB}"/>
            </a:ext>
          </a:extLst>
        </xdr:cNvPr>
        <xdr:cNvGrpSpPr/>
      </xdr:nvGrpSpPr>
      <xdr:grpSpPr>
        <a:xfrm>
          <a:off x="4057826" y="2606235"/>
          <a:ext cx="143256" cy="146304"/>
          <a:chOff x="4053840" y="2336292"/>
          <a:chExt cx="143256" cy="146304"/>
        </a:xfrm>
      </xdr:grpSpPr>
      <xdr:sp macro="" textlink="PivotTable_2!C59">
        <xdr:nvSpPr>
          <xdr:cNvPr id="4561" name="pole tekstowe 4560">
            <a:extLst>
              <a:ext uri="{FF2B5EF4-FFF2-40B4-BE49-F238E27FC236}">
                <a16:creationId xmlns:a16="http://schemas.microsoft.com/office/drawing/2014/main" id="{C5160144-8C4D-E4FC-D7CC-3812EE25F9B8}"/>
              </a:ext>
            </a:extLst>
          </xdr:cNvPr>
          <xdr:cNvSpPr txBox="1"/>
        </xdr:nvSpPr>
        <xdr:spPr>
          <a:xfrm>
            <a:off x="4053840" y="2336292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E44F26E-7D67-42D7-BC5D-CB294CE5B834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9">
        <xdr:nvSpPr>
          <xdr:cNvPr id="4562" name="pole tekstowe 4561">
            <a:extLst>
              <a:ext uri="{FF2B5EF4-FFF2-40B4-BE49-F238E27FC236}">
                <a16:creationId xmlns:a16="http://schemas.microsoft.com/office/drawing/2014/main" id="{BE64F893-955D-9804-4FD0-ED9A998138AB}"/>
              </a:ext>
            </a:extLst>
          </xdr:cNvPr>
          <xdr:cNvSpPr txBox="1"/>
        </xdr:nvSpPr>
        <xdr:spPr>
          <a:xfrm>
            <a:off x="4053840" y="2336292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7E0C15-3290-4B3F-BF2B-9EC4E31902D6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6</xdr:col>
      <xdr:colOff>597408</xdr:colOff>
      <xdr:row>14</xdr:row>
      <xdr:rowOff>175260</xdr:rowOff>
    </xdr:from>
    <xdr:to>
      <xdr:col>7</xdr:col>
      <xdr:colOff>131064</xdr:colOff>
      <xdr:row>15</xdr:row>
      <xdr:rowOff>138684</xdr:rowOff>
    </xdr:to>
    <xdr:grpSp>
      <xdr:nvGrpSpPr>
        <xdr:cNvPr id="4563" name="Grupa 4562">
          <a:extLst>
            <a:ext uri="{FF2B5EF4-FFF2-40B4-BE49-F238E27FC236}">
              <a16:creationId xmlns:a16="http://schemas.microsoft.com/office/drawing/2014/main" id="{1B133E3F-B748-4C1E-823A-A1512BCFEBEF}"/>
            </a:ext>
          </a:extLst>
        </xdr:cNvPr>
        <xdr:cNvGrpSpPr/>
      </xdr:nvGrpSpPr>
      <xdr:grpSpPr>
        <a:xfrm>
          <a:off x="4231562" y="2773875"/>
          <a:ext cx="139348" cy="149040"/>
          <a:chOff x="4053840" y="2336292"/>
          <a:chExt cx="143256" cy="146304"/>
        </a:xfrm>
      </xdr:grpSpPr>
      <xdr:sp macro="" textlink="PivotTable_2!C59">
        <xdr:nvSpPr>
          <xdr:cNvPr id="4564" name="pole tekstowe 4563">
            <a:extLst>
              <a:ext uri="{FF2B5EF4-FFF2-40B4-BE49-F238E27FC236}">
                <a16:creationId xmlns:a16="http://schemas.microsoft.com/office/drawing/2014/main" id="{80E7BE32-E568-2FE8-18DA-E85C779BCDF2}"/>
              </a:ext>
            </a:extLst>
          </xdr:cNvPr>
          <xdr:cNvSpPr txBox="1"/>
        </xdr:nvSpPr>
        <xdr:spPr>
          <a:xfrm>
            <a:off x="4053840" y="2336292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E44F26E-7D67-42D7-BC5D-CB294CE5B834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9">
        <xdr:nvSpPr>
          <xdr:cNvPr id="4565" name="pole tekstowe 4564">
            <a:extLst>
              <a:ext uri="{FF2B5EF4-FFF2-40B4-BE49-F238E27FC236}">
                <a16:creationId xmlns:a16="http://schemas.microsoft.com/office/drawing/2014/main" id="{7429CE17-4F62-8B45-199A-C3C1F7FF5792}"/>
              </a:ext>
            </a:extLst>
          </xdr:cNvPr>
          <xdr:cNvSpPr txBox="1"/>
        </xdr:nvSpPr>
        <xdr:spPr>
          <a:xfrm>
            <a:off x="4053840" y="2336292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7E0C15-3290-4B3F-BF2B-9EC4E31902D6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6</xdr:col>
      <xdr:colOff>600456</xdr:colOff>
      <xdr:row>15</xdr:row>
      <xdr:rowOff>153924</xdr:rowOff>
    </xdr:from>
    <xdr:to>
      <xdr:col>7</xdr:col>
      <xdr:colOff>134112</xdr:colOff>
      <xdr:row>16</xdr:row>
      <xdr:rowOff>117348</xdr:rowOff>
    </xdr:to>
    <xdr:grpSp>
      <xdr:nvGrpSpPr>
        <xdr:cNvPr id="4566" name="Grupa 4565">
          <a:extLst>
            <a:ext uri="{FF2B5EF4-FFF2-40B4-BE49-F238E27FC236}">
              <a16:creationId xmlns:a16="http://schemas.microsoft.com/office/drawing/2014/main" id="{F873AB9D-7594-4D8F-9FAF-55874B00D120}"/>
            </a:ext>
          </a:extLst>
        </xdr:cNvPr>
        <xdr:cNvGrpSpPr/>
      </xdr:nvGrpSpPr>
      <xdr:grpSpPr>
        <a:xfrm>
          <a:off x="4234610" y="2938155"/>
          <a:ext cx="139348" cy="149039"/>
          <a:chOff x="4053840" y="2336292"/>
          <a:chExt cx="143256" cy="146304"/>
        </a:xfrm>
      </xdr:grpSpPr>
      <xdr:sp macro="" textlink="PivotTable_2!C59">
        <xdr:nvSpPr>
          <xdr:cNvPr id="4567" name="pole tekstowe 4566">
            <a:extLst>
              <a:ext uri="{FF2B5EF4-FFF2-40B4-BE49-F238E27FC236}">
                <a16:creationId xmlns:a16="http://schemas.microsoft.com/office/drawing/2014/main" id="{32BD00C3-DAEC-7741-1C2A-9E8418349A2A}"/>
              </a:ext>
            </a:extLst>
          </xdr:cNvPr>
          <xdr:cNvSpPr txBox="1"/>
        </xdr:nvSpPr>
        <xdr:spPr>
          <a:xfrm>
            <a:off x="4053840" y="2336292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E44F26E-7D67-42D7-BC5D-CB294CE5B834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9">
        <xdr:nvSpPr>
          <xdr:cNvPr id="4568" name="pole tekstowe 4567">
            <a:extLst>
              <a:ext uri="{FF2B5EF4-FFF2-40B4-BE49-F238E27FC236}">
                <a16:creationId xmlns:a16="http://schemas.microsoft.com/office/drawing/2014/main" id="{44B376D0-2992-B680-8AD6-49ACDE60920E}"/>
              </a:ext>
            </a:extLst>
          </xdr:cNvPr>
          <xdr:cNvSpPr txBox="1"/>
        </xdr:nvSpPr>
        <xdr:spPr>
          <a:xfrm>
            <a:off x="4053840" y="2336292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7E0C15-3290-4B3F-BF2B-9EC4E31902D6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7</xdr:col>
      <xdr:colOff>478536</xdr:colOff>
      <xdr:row>15</xdr:row>
      <xdr:rowOff>71628</xdr:rowOff>
    </xdr:from>
    <xdr:to>
      <xdr:col>8</xdr:col>
      <xdr:colOff>12192</xdr:colOff>
      <xdr:row>16</xdr:row>
      <xdr:rowOff>35052</xdr:rowOff>
    </xdr:to>
    <xdr:grpSp>
      <xdr:nvGrpSpPr>
        <xdr:cNvPr id="4569" name="Grupa 4568">
          <a:extLst>
            <a:ext uri="{FF2B5EF4-FFF2-40B4-BE49-F238E27FC236}">
              <a16:creationId xmlns:a16="http://schemas.microsoft.com/office/drawing/2014/main" id="{F5707779-F798-41E0-A303-55A03E10CFB2}"/>
            </a:ext>
          </a:extLst>
        </xdr:cNvPr>
        <xdr:cNvGrpSpPr/>
      </xdr:nvGrpSpPr>
      <xdr:grpSpPr>
        <a:xfrm>
          <a:off x="4718382" y="2855859"/>
          <a:ext cx="139348" cy="149039"/>
          <a:chOff x="4053840" y="2336292"/>
          <a:chExt cx="143256" cy="146304"/>
        </a:xfrm>
      </xdr:grpSpPr>
      <xdr:sp macro="" textlink="PivotTable_2!C59">
        <xdr:nvSpPr>
          <xdr:cNvPr id="4570" name="pole tekstowe 4569">
            <a:extLst>
              <a:ext uri="{FF2B5EF4-FFF2-40B4-BE49-F238E27FC236}">
                <a16:creationId xmlns:a16="http://schemas.microsoft.com/office/drawing/2014/main" id="{AA8C678D-B496-0336-B72A-263019C60686}"/>
              </a:ext>
            </a:extLst>
          </xdr:cNvPr>
          <xdr:cNvSpPr txBox="1"/>
        </xdr:nvSpPr>
        <xdr:spPr>
          <a:xfrm>
            <a:off x="4053840" y="2336292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E44F26E-7D67-42D7-BC5D-CB294CE5B834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9">
        <xdr:nvSpPr>
          <xdr:cNvPr id="4571" name="pole tekstowe 4570">
            <a:extLst>
              <a:ext uri="{FF2B5EF4-FFF2-40B4-BE49-F238E27FC236}">
                <a16:creationId xmlns:a16="http://schemas.microsoft.com/office/drawing/2014/main" id="{7E4265E6-D7DE-E451-899E-AE4D97C92866}"/>
              </a:ext>
            </a:extLst>
          </xdr:cNvPr>
          <xdr:cNvSpPr txBox="1"/>
        </xdr:nvSpPr>
        <xdr:spPr>
          <a:xfrm>
            <a:off x="4053840" y="2336292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7E0C15-3290-4B3F-BF2B-9EC4E31902D6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7</xdr:col>
      <xdr:colOff>475488</xdr:colOff>
      <xdr:row>13</xdr:row>
      <xdr:rowOff>19812</xdr:rowOff>
    </xdr:from>
    <xdr:to>
      <xdr:col>8</xdr:col>
      <xdr:colOff>9144</xdr:colOff>
      <xdr:row>13</xdr:row>
      <xdr:rowOff>166116</xdr:rowOff>
    </xdr:to>
    <xdr:grpSp>
      <xdr:nvGrpSpPr>
        <xdr:cNvPr id="4572" name="Grupa 4571">
          <a:extLst>
            <a:ext uri="{FF2B5EF4-FFF2-40B4-BE49-F238E27FC236}">
              <a16:creationId xmlns:a16="http://schemas.microsoft.com/office/drawing/2014/main" id="{22D7590B-4B45-4953-96E8-73DC4A8340FB}"/>
            </a:ext>
          </a:extLst>
        </xdr:cNvPr>
        <xdr:cNvGrpSpPr/>
      </xdr:nvGrpSpPr>
      <xdr:grpSpPr>
        <a:xfrm>
          <a:off x="4715334" y="2432812"/>
          <a:ext cx="139348" cy="146304"/>
          <a:chOff x="4053840" y="2336292"/>
          <a:chExt cx="143256" cy="146304"/>
        </a:xfrm>
      </xdr:grpSpPr>
      <xdr:sp macro="" textlink="PivotTable_2!C59">
        <xdr:nvSpPr>
          <xdr:cNvPr id="4573" name="pole tekstowe 4572">
            <a:extLst>
              <a:ext uri="{FF2B5EF4-FFF2-40B4-BE49-F238E27FC236}">
                <a16:creationId xmlns:a16="http://schemas.microsoft.com/office/drawing/2014/main" id="{8180383A-404E-B6D2-228B-A8E40C449FE6}"/>
              </a:ext>
            </a:extLst>
          </xdr:cNvPr>
          <xdr:cNvSpPr txBox="1"/>
        </xdr:nvSpPr>
        <xdr:spPr>
          <a:xfrm>
            <a:off x="4053840" y="2336292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E44F26E-7D67-42D7-BC5D-CB294CE5B834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9">
        <xdr:nvSpPr>
          <xdr:cNvPr id="4574" name="pole tekstowe 4573">
            <a:extLst>
              <a:ext uri="{FF2B5EF4-FFF2-40B4-BE49-F238E27FC236}">
                <a16:creationId xmlns:a16="http://schemas.microsoft.com/office/drawing/2014/main" id="{57A77BD8-7FAB-4C84-5C9A-C1EE504A3566}"/>
              </a:ext>
            </a:extLst>
          </xdr:cNvPr>
          <xdr:cNvSpPr txBox="1"/>
        </xdr:nvSpPr>
        <xdr:spPr>
          <a:xfrm>
            <a:off x="4053840" y="2336292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7E0C15-3290-4B3F-BF2B-9EC4E31902D6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7</xdr:col>
      <xdr:colOff>484632</xdr:colOff>
      <xdr:row>16</xdr:row>
      <xdr:rowOff>56388</xdr:rowOff>
    </xdr:from>
    <xdr:to>
      <xdr:col>8</xdr:col>
      <xdr:colOff>18288</xdr:colOff>
      <xdr:row>17</xdr:row>
      <xdr:rowOff>19812</xdr:rowOff>
    </xdr:to>
    <xdr:grpSp>
      <xdr:nvGrpSpPr>
        <xdr:cNvPr id="4575" name="Grupa 4574">
          <a:extLst>
            <a:ext uri="{FF2B5EF4-FFF2-40B4-BE49-F238E27FC236}">
              <a16:creationId xmlns:a16="http://schemas.microsoft.com/office/drawing/2014/main" id="{C85B0F0D-4160-48FF-8B91-549F89E3DC95}"/>
            </a:ext>
          </a:extLst>
        </xdr:cNvPr>
        <xdr:cNvGrpSpPr/>
      </xdr:nvGrpSpPr>
      <xdr:grpSpPr>
        <a:xfrm>
          <a:off x="4724478" y="3026234"/>
          <a:ext cx="139348" cy="149040"/>
          <a:chOff x="4053840" y="2336292"/>
          <a:chExt cx="143256" cy="146304"/>
        </a:xfrm>
      </xdr:grpSpPr>
      <xdr:sp macro="" textlink="PivotTable_2!C59">
        <xdr:nvSpPr>
          <xdr:cNvPr id="4576" name="pole tekstowe 4575">
            <a:extLst>
              <a:ext uri="{FF2B5EF4-FFF2-40B4-BE49-F238E27FC236}">
                <a16:creationId xmlns:a16="http://schemas.microsoft.com/office/drawing/2014/main" id="{D6B4FE27-CC50-AB92-ED84-312D7DE16185}"/>
              </a:ext>
            </a:extLst>
          </xdr:cNvPr>
          <xdr:cNvSpPr txBox="1"/>
        </xdr:nvSpPr>
        <xdr:spPr>
          <a:xfrm>
            <a:off x="4053840" y="2336292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E44F26E-7D67-42D7-BC5D-CB294CE5B834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9">
        <xdr:nvSpPr>
          <xdr:cNvPr id="4577" name="pole tekstowe 4576">
            <a:extLst>
              <a:ext uri="{FF2B5EF4-FFF2-40B4-BE49-F238E27FC236}">
                <a16:creationId xmlns:a16="http://schemas.microsoft.com/office/drawing/2014/main" id="{F6BDD76C-4EFD-2AB1-8B1E-6CC7EB8419D5}"/>
              </a:ext>
            </a:extLst>
          </xdr:cNvPr>
          <xdr:cNvSpPr txBox="1"/>
        </xdr:nvSpPr>
        <xdr:spPr>
          <a:xfrm>
            <a:off x="4053840" y="2336292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7E0C15-3290-4B3F-BF2B-9EC4E31902D6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7</xdr:col>
      <xdr:colOff>228600</xdr:colOff>
      <xdr:row>13</xdr:row>
      <xdr:rowOff>19812</xdr:rowOff>
    </xdr:from>
    <xdr:to>
      <xdr:col>7</xdr:col>
      <xdr:colOff>371856</xdr:colOff>
      <xdr:row>13</xdr:row>
      <xdr:rowOff>166116</xdr:rowOff>
    </xdr:to>
    <xdr:grpSp>
      <xdr:nvGrpSpPr>
        <xdr:cNvPr id="4578" name="Grupa 4577">
          <a:extLst>
            <a:ext uri="{FF2B5EF4-FFF2-40B4-BE49-F238E27FC236}">
              <a16:creationId xmlns:a16="http://schemas.microsoft.com/office/drawing/2014/main" id="{B1F8B9A5-F90A-459A-ADDF-26EECB8F322E}"/>
            </a:ext>
          </a:extLst>
        </xdr:cNvPr>
        <xdr:cNvGrpSpPr/>
      </xdr:nvGrpSpPr>
      <xdr:grpSpPr>
        <a:xfrm>
          <a:off x="4468446" y="2432812"/>
          <a:ext cx="143256" cy="146304"/>
          <a:chOff x="4053840" y="2336292"/>
          <a:chExt cx="143256" cy="146304"/>
        </a:xfrm>
      </xdr:grpSpPr>
      <xdr:sp macro="" textlink="PivotTable_2!C59">
        <xdr:nvSpPr>
          <xdr:cNvPr id="4579" name="pole tekstowe 4578">
            <a:extLst>
              <a:ext uri="{FF2B5EF4-FFF2-40B4-BE49-F238E27FC236}">
                <a16:creationId xmlns:a16="http://schemas.microsoft.com/office/drawing/2014/main" id="{3B408817-661B-8DBB-118F-124B948ABD70}"/>
              </a:ext>
            </a:extLst>
          </xdr:cNvPr>
          <xdr:cNvSpPr txBox="1"/>
        </xdr:nvSpPr>
        <xdr:spPr>
          <a:xfrm>
            <a:off x="4053840" y="2336292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E44F26E-7D67-42D7-BC5D-CB294CE5B834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9">
        <xdr:nvSpPr>
          <xdr:cNvPr id="4580" name="pole tekstowe 4579">
            <a:extLst>
              <a:ext uri="{FF2B5EF4-FFF2-40B4-BE49-F238E27FC236}">
                <a16:creationId xmlns:a16="http://schemas.microsoft.com/office/drawing/2014/main" id="{CCC1EDAB-5CA7-EDDC-16FF-3ABBBA1F139F}"/>
              </a:ext>
            </a:extLst>
          </xdr:cNvPr>
          <xdr:cNvSpPr txBox="1"/>
        </xdr:nvSpPr>
        <xdr:spPr>
          <a:xfrm>
            <a:off x="4053840" y="2336292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7E0C15-3290-4B3F-BF2B-9EC4E31902D6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6</xdr:col>
      <xdr:colOff>513588</xdr:colOff>
      <xdr:row>14</xdr:row>
      <xdr:rowOff>3048</xdr:rowOff>
    </xdr:from>
    <xdr:to>
      <xdr:col>7</xdr:col>
      <xdr:colOff>47244</xdr:colOff>
      <xdr:row>14</xdr:row>
      <xdr:rowOff>149352</xdr:rowOff>
    </xdr:to>
    <xdr:grpSp>
      <xdr:nvGrpSpPr>
        <xdr:cNvPr id="4581" name="Grupa 4580">
          <a:extLst>
            <a:ext uri="{FF2B5EF4-FFF2-40B4-BE49-F238E27FC236}">
              <a16:creationId xmlns:a16="http://schemas.microsoft.com/office/drawing/2014/main" id="{35DA9262-A607-4231-BED9-31C1640846CF}"/>
            </a:ext>
          </a:extLst>
        </xdr:cNvPr>
        <xdr:cNvGrpSpPr/>
      </xdr:nvGrpSpPr>
      <xdr:grpSpPr>
        <a:xfrm>
          <a:off x="4147742" y="2601663"/>
          <a:ext cx="139348" cy="146304"/>
          <a:chOff x="3549396" y="2319528"/>
          <a:chExt cx="143256" cy="146304"/>
        </a:xfrm>
      </xdr:grpSpPr>
      <xdr:sp macro="" textlink="PivotTable_2!B59">
        <xdr:nvSpPr>
          <xdr:cNvPr id="4582" name="pole tekstowe 4581">
            <a:extLst>
              <a:ext uri="{FF2B5EF4-FFF2-40B4-BE49-F238E27FC236}">
                <a16:creationId xmlns:a16="http://schemas.microsoft.com/office/drawing/2014/main" id="{2F2ECE2E-2E61-A549-CFD1-E57F1F7DF70B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33F83EA-C273-4EAB-9264-44BFAAB1E22A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9">
        <xdr:nvSpPr>
          <xdr:cNvPr id="4583" name="pole tekstowe 4582">
            <a:extLst>
              <a:ext uri="{FF2B5EF4-FFF2-40B4-BE49-F238E27FC236}">
                <a16:creationId xmlns:a16="http://schemas.microsoft.com/office/drawing/2014/main" id="{D6326432-8CB1-8E6C-8EF3-B2B3DDEF2421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0C5076-A6A9-4DBD-8031-B3465FCBD31A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7</xdr:col>
      <xdr:colOff>230124</xdr:colOff>
      <xdr:row>13</xdr:row>
      <xdr:rowOff>112776</xdr:rowOff>
    </xdr:from>
    <xdr:to>
      <xdr:col>7</xdr:col>
      <xdr:colOff>373380</xdr:colOff>
      <xdr:row>14</xdr:row>
      <xdr:rowOff>76200</xdr:rowOff>
    </xdr:to>
    <xdr:grpSp>
      <xdr:nvGrpSpPr>
        <xdr:cNvPr id="4584" name="Grupa 4583">
          <a:extLst>
            <a:ext uri="{FF2B5EF4-FFF2-40B4-BE49-F238E27FC236}">
              <a16:creationId xmlns:a16="http://schemas.microsoft.com/office/drawing/2014/main" id="{55D8A0AF-4F9E-4152-8679-FEC8E90B3971}"/>
            </a:ext>
          </a:extLst>
        </xdr:cNvPr>
        <xdr:cNvGrpSpPr/>
      </xdr:nvGrpSpPr>
      <xdr:grpSpPr>
        <a:xfrm>
          <a:off x="4469970" y="2525776"/>
          <a:ext cx="143256" cy="149039"/>
          <a:chOff x="3549396" y="2319528"/>
          <a:chExt cx="143256" cy="146304"/>
        </a:xfrm>
      </xdr:grpSpPr>
      <xdr:sp macro="" textlink="PivotTable_2!B59">
        <xdr:nvSpPr>
          <xdr:cNvPr id="4585" name="pole tekstowe 4584">
            <a:extLst>
              <a:ext uri="{FF2B5EF4-FFF2-40B4-BE49-F238E27FC236}">
                <a16:creationId xmlns:a16="http://schemas.microsoft.com/office/drawing/2014/main" id="{D9D4D0FF-09F5-C6F8-DA40-9330A4413E93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33F83EA-C273-4EAB-9264-44BFAAB1E22A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9">
        <xdr:nvSpPr>
          <xdr:cNvPr id="4586" name="pole tekstowe 4585">
            <a:extLst>
              <a:ext uri="{FF2B5EF4-FFF2-40B4-BE49-F238E27FC236}">
                <a16:creationId xmlns:a16="http://schemas.microsoft.com/office/drawing/2014/main" id="{418D113D-3115-A6F6-AA27-1CD0F965B287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0C5076-A6A9-4DBD-8031-B3465FCBD31A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7</xdr:col>
      <xdr:colOff>473964</xdr:colOff>
      <xdr:row>13</xdr:row>
      <xdr:rowOff>109728</xdr:rowOff>
    </xdr:from>
    <xdr:to>
      <xdr:col>8</xdr:col>
      <xdr:colOff>7620</xdr:colOff>
      <xdr:row>14</xdr:row>
      <xdr:rowOff>73152</xdr:rowOff>
    </xdr:to>
    <xdr:grpSp>
      <xdr:nvGrpSpPr>
        <xdr:cNvPr id="4587" name="Grupa 4586">
          <a:extLst>
            <a:ext uri="{FF2B5EF4-FFF2-40B4-BE49-F238E27FC236}">
              <a16:creationId xmlns:a16="http://schemas.microsoft.com/office/drawing/2014/main" id="{672C4C9C-7C1E-45F3-8A01-731201162E5F}"/>
            </a:ext>
          </a:extLst>
        </xdr:cNvPr>
        <xdr:cNvGrpSpPr/>
      </xdr:nvGrpSpPr>
      <xdr:grpSpPr>
        <a:xfrm>
          <a:off x="4713810" y="2522728"/>
          <a:ext cx="139348" cy="149039"/>
          <a:chOff x="3549396" y="2319528"/>
          <a:chExt cx="143256" cy="146304"/>
        </a:xfrm>
      </xdr:grpSpPr>
      <xdr:sp macro="" textlink="PivotTable_2!B59">
        <xdr:nvSpPr>
          <xdr:cNvPr id="4588" name="pole tekstowe 4587">
            <a:extLst>
              <a:ext uri="{FF2B5EF4-FFF2-40B4-BE49-F238E27FC236}">
                <a16:creationId xmlns:a16="http://schemas.microsoft.com/office/drawing/2014/main" id="{BCD1857C-E58F-9D48-9064-102E82620629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33F83EA-C273-4EAB-9264-44BFAAB1E22A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9">
        <xdr:nvSpPr>
          <xdr:cNvPr id="4589" name="pole tekstowe 4588">
            <a:extLst>
              <a:ext uri="{FF2B5EF4-FFF2-40B4-BE49-F238E27FC236}">
                <a16:creationId xmlns:a16="http://schemas.microsoft.com/office/drawing/2014/main" id="{88F55600-E913-3663-9212-BBA3D8C7A972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0C5076-A6A9-4DBD-8031-B3465FCBD31A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7</xdr:col>
      <xdr:colOff>233172</xdr:colOff>
      <xdr:row>15</xdr:row>
      <xdr:rowOff>0</xdr:rowOff>
    </xdr:from>
    <xdr:to>
      <xdr:col>7</xdr:col>
      <xdr:colOff>376428</xdr:colOff>
      <xdr:row>15</xdr:row>
      <xdr:rowOff>146304</xdr:rowOff>
    </xdr:to>
    <xdr:grpSp>
      <xdr:nvGrpSpPr>
        <xdr:cNvPr id="4590" name="Grupa 4589">
          <a:extLst>
            <a:ext uri="{FF2B5EF4-FFF2-40B4-BE49-F238E27FC236}">
              <a16:creationId xmlns:a16="http://schemas.microsoft.com/office/drawing/2014/main" id="{B120F45F-AC41-42D1-BC58-90C8493D8A70}"/>
            </a:ext>
          </a:extLst>
        </xdr:cNvPr>
        <xdr:cNvGrpSpPr/>
      </xdr:nvGrpSpPr>
      <xdr:grpSpPr>
        <a:xfrm>
          <a:off x="4473018" y="2784231"/>
          <a:ext cx="143256" cy="146304"/>
          <a:chOff x="3549396" y="2319528"/>
          <a:chExt cx="143256" cy="146304"/>
        </a:xfrm>
      </xdr:grpSpPr>
      <xdr:sp macro="" textlink="PivotTable_2!B59">
        <xdr:nvSpPr>
          <xdr:cNvPr id="4591" name="pole tekstowe 4590">
            <a:extLst>
              <a:ext uri="{FF2B5EF4-FFF2-40B4-BE49-F238E27FC236}">
                <a16:creationId xmlns:a16="http://schemas.microsoft.com/office/drawing/2014/main" id="{072ECBAB-F535-445F-1D04-7F8F3E86B333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33F83EA-C273-4EAB-9264-44BFAAB1E22A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9">
        <xdr:nvSpPr>
          <xdr:cNvPr id="4592" name="pole tekstowe 4591">
            <a:extLst>
              <a:ext uri="{FF2B5EF4-FFF2-40B4-BE49-F238E27FC236}">
                <a16:creationId xmlns:a16="http://schemas.microsoft.com/office/drawing/2014/main" id="{577504E7-779D-7D66-1857-DFE9BD161A1E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0C5076-A6A9-4DBD-8031-B3465FCBD31A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7</xdr:col>
      <xdr:colOff>68580</xdr:colOff>
      <xdr:row>14</xdr:row>
      <xdr:rowOff>12192</xdr:rowOff>
    </xdr:from>
    <xdr:to>
      <xdr:col>7</xdr:col>
      <xdr:colOff>211836</xdr:colOff>
      <xdr:row>14</xdr:row>
      <xdr:rowOff>158496</xdr:rowOff>
    </xdr:to>
    <xdr:grpSp>
      <xdr:nvGrpSpPr>
        <xdr:cNvPr id="4593" name="Grupa 4592">
          <a:extLst>
            <a:ext uri="{FF2B5EF4-FFF2-40B4-BE49-F238E27FC236}">
              <a16:creationId xmlns:a16="http://schemas.microsoft.com/office/drawing/2014/main" id="{54F462A1-5D5E-412B-A651-4BB81C6FE6EA}"/>
            </a:ext>
          </a:extLst>
        </xdr:cNvPr>
        <xdr:cNvGrpSpPr/>
      </xdr:nvGrpSpPr>
      <xdr:grpSpPr>
        <a:xfrm>
          <a:off x="4308426" y="2610807"/>
          <a:ext cx="143256" cy="146304"/>
          <a:chOff x="3549396" y="2319528"/>
          <a:chExt cx="143256" cy="146304"/>
        </a:xfrm>
      </xdr:grpSpPr>
      <xdr:sp macro="" textlink="PivotTable_2!B59">
        <xdr:nvSpPr>
          <xdr:cNvPr id="4594" name="pole tekstowe 4593">
            <a:extLst>
              <a:ext uri="{FF2B5EF4-FFF2-40B4-BE49-F238E27FC236}">
                <a16:creationId xmlns:a16="http://schemas.microsoft.com/office/drawing/2014/main" id="{3650EC73-F5A2-6497-3440-577C7C82422E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33F83EA-C273-4EAB-9264-44BFAAB1E22A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9">
        <xdr:nvSpPr>
          <xdr:cNvPr id="4595" name="pole tekstowe 4594">
            <a:extLst>
              <a:ext uri="{FF2B5EF4-FFF2-40B4-BE49-F238E27FC236}">
                <a16:creationId xmlns:a16="http://schemas.microsoft.com/office/drawing/2014/main" id="{335CBF24-9AAD-1294-5E01-3FBEB7EB83F8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0C5076-A6A9-4DBD-8031-B3465FCBD31A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7</xdr:col>
      <xdr:colOff>152810</xdr:colOff>
      <xdr:row>14</xdr:row>
      <xdr:rowOff>91132</xdr:rowOff>
    </xdr:from>
    <xdr:to>
      <xdr:col>7</xdr:col>
      <xdr:colOff>296066</xdr:colOff>
      <xdr:row>15</xdr:row>
      <xdr:rowOff>54556</xdr:rowOff>
    </xdr:to>
    <xdr:grpSp>
      <xdr:nvGrpSpPr>
        <xdr:cNvPr id="4596" name="Grupa 4595">
          <a:extLst>
            <a:ext uri="{FF2B5EF4-FFF2-40B4-BE49-F238E27FC236}">
              <a16:creationId xmlns:a16="http://schemas.microsoft.com/office/drawing/2014/main" id="{EC776699-A6BA-4874-9B11-368CBD38467C}"/>
            </a:ext>
          </a:extLst>
        </xdr:cNvPr>
        <xdr:cNvGrpSpPr/>
      </xdr:nvGrpSpPr>
      <xdr:grpSpPr>
        <a:xfrm>
          <a:off x="4392656" y="2689747"/>
          <a:ext cx="143256" cy="149040"/>
          <a:chOff x="3549396" y="2319528"/>
          <a:chExt cx="143256" cy="146304"/>
        </a:xfrm>
      </xdr:grpSpPr>
      <xdr:sp macro="" textlink="PivotTable_2!B59">
        <xdr:nvSpPr>
          <xdr:cNvPr id="4597" name="pole tekstowe 4596">
            <a:extLst>
              <a:ext uri="{FF2B5EF4-FFF2-40B4-BE49-F238E27FC236}">
                <a16:creationId xmlns:a16="http://schemas.microsoft.com/office/drawing/2014/main" id="{FE131756-3C92-3879-F722-65BBE0799656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33F83EA-C273-4EAB-9264-44BFAAB1E22A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9">
        <xdr:nvSpPr>
          <xdr:cNvPr id="4598" name="pole tekstowe 4597">
            <a:extLst>
              <a:ext uri="{FF2B5EF4-FFF2-40B4-BE49-F238E27FC236}">
                <a16:creationId xmlns:a16="http://schemas.microsoft.com/office/drawing/2014/main" id="{280796EB-2A18-A763-252F-98E1CBB1FC62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0C5076-A6A9-4DBD-8031-B3465FCBD31A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7</xdr:col>
      <xdr:colOff>391668</xdr:colOff>
      <xdr:row>14</xdr:row>
      <xdr:rowOff>179832</xdr:rowOff>
    </xdr:from>
    <xdr:to>
      <xdr:col>7</xdr:col>
      <xdr:colOff>534924</xdr:colOff>
      <xdr:row>15</xdr:row>
      <xdr:rowOff>143256</xdr:rowOff>
    </xdr:to>
    <xdr:grpSp>
      <xdr:nvGrpSpPr>
        <xdr:cNvPr id="4599" name="Grupa 4598">
          <a:extLst>
            <a:ext uri="{FF2B5EF4-FFF2-40B4-BE49-F238E27FC236}">
              <a16:creationId xmlns:a16="http://schemas.microsoft.com/office/drawing/2014/main" id="{E3109E2F-48BA-4BEE-9C2D-6F791F58D4CA}"/>
            </a:ext>
          </a:extLst>
        </xdr:cNvPr>
        <xdr:cNvGrpSpPr/>
      </xdr:nvGrpSpPr>
      <xdr:grpSpPr>
        <a:xfrm>
          <a:off x="4631514" y="2778447"/>
          <a:ext cx="143256" cy="149040"/>
          <a:chOff x="3549396" y="2319528"/>
          <a:chExt cx="143256" cy="146304"/>
        </a:xfrm>
      </xdr:grpSpPr>
      <xdr:sp macro="" textlink="PivotTable_2!B59">
        <xdr:nvSpPr>
          <xdr:cNvPr id="4600" name="pole tekstowe 4599">
            <a:extLst>
              <a:ext uri="{FF2B5EF4-FFF2-40B4-BE49-F238E27FC236}">
                <a16:creationId xmlns:a16="http://schemas.microsoft.com/office/drawing/2014/main" id="{E368FD4B-67BF-34D8-F3F0-6AE2430394C9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33F83EA-C273-4EAB-9264-44BFAAB1E22A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9">
        <xdr:nvSpPr>
          <xdr:cNvPr id="4601" name="pole tekstowe 4600">
            <a:extLst>
              <a:ext uri="{FF2B5EF4-FFF2-40B4-BE49-F238E27FC236}">
                <a16:creationId xmlns:a16="http://schemas.microsoft.com/office/drawing/2014/main" id="{858647E4-7EFB-6012-B7A0-91193327B90F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0C5076-A6A9-4DBD-8031-B3465FCBD31A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6</xdr:col>
      <xdr:colOff>428244</xdr:colOff>
      <xdr:row>14</xdr:row>
      <xdr:rowOff>179832</xdr:rowOff>
    </xdr:from>
    <xdr:to>
      <xdr:col>6</xdr:col>
      <xdr:colOff>571500</xdr:colOff>
      <xdr:row>15</xdr:row>
      <xdr:rowOff>143256</xdr:rowOff>
    </xdr:to>
    <xdr:grpSp>
      <xdr:nvGrpSpPr>
        <xdr:cNvPr id="4602" name="Grupa 4601">
          <a:extLst>
            <a:ext uri="{FF2B5EF4-FFF2-40B4-BE49-F238E27FC236}">
              <a16:creationId xmlns:a16="http://schemas.microsoft.com/office/drawing/2014/main" id="{DCE13975-09DC-4574-A868-9E94C2130F8C}"/>
            </a:ext>
          </a:extLst>
        </xdr:cNvPr>
        <xdr:cNvGrpSpPr/>
      </xdr:nvGrpSpPr>
      <xdr:grpSpPr>
        <a:xfrm>
          <a:off x="4062398" y="2778447"/>
          <a:ext cx="143256" cy="149040"/>
          <a:chOff x="3549396" y="2319528"/>
          <a:chExt cx="143256" cy="146304"/>
        </a:xfrm>
      </xdr:grpSpPr>
      <xdr:sp macro="" textlink="PivotTable_2!B59">
        <xdr:nvSpPr>
          <xdr:cNvPr id="4603" name="pole tekstowe 4602">
            <a:extLst>
              <a:ext uri="{FF2B5EF4-FFF2-40B4-BE49-F238E27FC236}">
                <a16:creationId xmlns:a16="http://schemas.microsoft.com/office/drawing/2014/main" id="{94D7ED8F-A72F-9421-B57C-851E01E4BFE7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33F83EA-C273-4EAB-9264-44BFAAB1E22A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9">
        <xdr:nvSpPr>
          <xdr:cNvPr id="4604" name="pole tekstowe 4603">
            <a:extLst>
              <a:ext uri="{FF2B5EF4-FFF2-40B4-BE49-F238E27FC236}">
                <a16:creationId xmlns:a16="http://schemas.microsoft.com/office/drawing/2014/main" id="{2747A348-4522-BB0C-E24D-075B2A8211DF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0C5076-A6A9-4DBD-8031-B3465FCBD31A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7</xdr:col>
      <xdr:colOff>224028</xdr:colOff>
      <xdr:row>16</xdr:row>
      <xdr:rowOff>54864</xdr:rowOff>
    </xdr:from>
    <xdr:to>
      <xdr:col>7</xdr:col>
      <xdr:colOff>367284</xdr:colOff>
      <xdr:row>17</xdr:row>
      <xdr:rowOff>18288</xdr:rowOff>
    </xdr:to>
    <xdr:grpSp>
      <xdr:nvGrpSpPr>
        <xdr:cNvPr id="4605" name="Grupa 4604">
          <a:extLst>
            <a:ext uri="{FF2B5EF4-FFF2-40B4-BE49-F238E27FC236}">
              <a16:creationId xmlns:a16="http://schemas.microsoft.com/office/drawing/2014/main" id="{7072F695-5994-41D8-8783-C8E7E9325451}"/>
            </a:ext>
          </a:extLst>
        </xdr:cNvPr>
        <xdr:cNvGrpSpPr/>
      </xdr:nvGrpSpPr>
      <xdr:grpSpPr>
        <a:xfrm>
          <a:off x="4463874" y="3024710"/>
          <a:ext cx="143256" cy="149040"/>
          <a:chOff x="3549396" y="2319528"/>
          <a:chExt cx="143256" cy="146304"/>
        </a:xfrm>
      </xdr:grpSpPr>
      <xdr:sp macro="" textlink="PivotTable_2!B59">
        <xdr:nvSpPr>
          <xdr:cNvPr id="4606" name="pole tekstowe 4605">
            <a:extLst>
              <a:ext uri="{FF2B5EF4-FFF2-40B4-BE49-F238E27FC236}">
                <a16:creationId xmlns:a16="http://schemas.microsoft.com/office/drawing/2014/main" id="{C576836A-B7DD-FC84-CAE3-B3982B4CF00D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33F83EA-C273-4EAB-9264-44BFAAB1E22A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9">
        <xdr:nvSpPr>
          <xdr:cNvPr id="4607" name="pole tekstowe 4606">
            <a:extLst>
              <a:ext uri="{FF2B5EF4-FFF2-40B4-BE49-F238E27FC236}">
                <a16:creationId xmlns:a16="http://schemas.microsoft.com/office/drawing/2014/main" id="{F645A831-DEE1-4493-0190-B43B9B1D1A19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0C5076-A6A9-4DBD-8031-B3465FCBD31A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6</xdr:col>
      <xdr:colOff>358140</xdr:colOff>
      <xdr:row>13</xdr:row>
      <xdr:rowOff>18288</xdr:rowOff>
    </xdr:from>
    <xdr:to>
      <xdr:col>6</xdr:col>
      <xdr:colOff>501396</xdr:colOff>
      <xdr:row>13</xdr:row>
      <xdr:rowOff>164592</xdr:rowOff>
    </xdr:to>
    <xdr:grpSp>
      <xdr:nvGrpSpPr>
        <xdr:cNvPr id="4608" name="Grupa 4607">
          <a:extLst>
            <a:ext uri="{FF2B5EF4-FFF2-40B4-BE49-F238E27FC236}">
              <a16:creationId xmlns:a16="http://schemas.microsoft.com/office/drawing/2014/main" id="{1AB775EC-EF8D-4964-B187-122ABC0E51FE}"/>
            </a:ext>
          </a:extLst>
        </xdr:cNvPr>
        <xdr:cNvGrpSpPr/>
      </xdr:nvGrpSpPr>
      <xdr:grpSpPr>
        <a:xfrm>
          <a:off x="3992294" y="2431288"/>
          <a:ext cx="143256" cy="146304"/>
          <a:chOff x="3549396" y="2319528"/>
          <a:chExt cx="143256" cy="146304"/>
        </a:xfrm>
      </xdr:grpSpPr>
      <xdr:sp macro="" textlink="PivotTable_2!B59">
        <xdr:nvSpPr>
          <xdr:cNvPr id="4609" name="pole tekstowe 4608">
            <a:extLst>
              <a:ext uri="{FF2B5EF4-FFF2-40B4-BE49-F238E27FC236}">
                <a16:creationId xmlns:a16="http://schemas.microsoft.com/office/drawing/2014/main" id="{492A64FC-B00B-9761-3F2C-C5CADE2152E9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33F83EA-C273-4EAB-9264-44BFAAB1E22A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9">
        <xdr:nvSpPr>
          <xdr:cNvPr id="4610" name="pole tekstowe 4609">
            <a:extLst>
              <a:ext uri="{FF2B5EF4-FFF2-40B4-BE49-F238E27FC236}">
                <a16:creationId xmlns:a16="http://schemas.microsoft.com/office/drawing/2014/main" id="{5E222900-EC14-8D5C-3072-9CA3FBDEE11C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0C5076-A6A9-4DBD-8031-B3465FCBD31A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8</xdr:col>
      <xdr:colOff>114300</xdr:colOff>
      <xdr:row>15</xdr:row>
      <xdr:rowOff>155448</xdr:rowOff>
    </xdr:from>
    <xdr:to>
      <xdr:col>8</xdr:col>
      <xdr:colOff>257556</xdr:colOff>
      <xdr:row>16</xdr:row>
      <xdr:rowOff>118872</xdr:rowOff>
    </xdr:to>
    <xdr:grpSp>
      <xdr:nvGrpSpPr>
        <xdr:cNvPr id="4611" name="Grupa 4610">
          <a:extLst>
            <a:ext uri="{FF2B5EF4-FFF2-40B4-BE49-F238E27FC236}">
              <a16:creationId xmlns:a16="http://schemas.microsoft.com/office/drawing/2014/main" id="{336514C6-AF3B-4B7A-A458-5A07EE6F244A}"/>
            </a:ext>
          </a:extLst>
        </xdr:cNvPr>
        <xdr:cNvGrpSpPr/>
      </xdr:nvGrpSpPr>
      <xdr:grpSpPr>
        <a:xfrm>
          <a:off x="4959838" y="2939679"/>
          <a:ext cx="143256" cy="149039"/>
          <a:chOff x="3549396" y="2319528"/>
          <a:chExt cx="143256" cy="146304"/>
        </a:xfrm>
      </xdr:grpSpPr>
      <xdr:sp macro="" textlink="PivotTable_2!B59">
        <xdr:nvSpPr>
          <xdr:cNvPr id="4612" name="pole tekstowe 4611">
            <a:extLst>
              <a:ext uri="{FF2B5EF4-FFF2-40B4-BE49-F238E27FC236}">
                <a16:creationId xmlns:a16="http://schemas.microsoft.com/office/drawing/2014/main" id="{CEED6668-6CCE-2672-1D25-B8F861511CF9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33F83EA-C273-4EAB-9264-44BFAAB1E22A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9">
        <xdr:nvSpPr>
          <xdr:cNvPr id="4613" name="pole tekstowe 4612">
            <a:extLst>
              <a:ext uri="{FF2B5EF4-FFF2-40B4-BE49-F238E27FC236}">
                <a16:creationId xmlns:a16="http://schemas.microsoft.com/office/drawing/2014/main" id="{BF060D4D-4A2A-B438-1C4C-A4D59076214E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0C5076-A6A9-4DBD-8031-B3465FCBD31A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6</xdr:col>
      <xdr:colOff>434340</xdr:colOff>
      <xdr:row>15</xdr:row>
      <xdr:rowOff>152400</xdr:rowOff>
    </xdr:from>
    <xdr:to>
      <xdr:col>6</xdr:col>
      <xdr:colOff>577596</xdr:colOff>
      <xdr:row>16</xdr:row>
      <xdr:rowOff>115824</xdr:rowOff>
    </xdr:to>
    <xdr:grpSp>
      <xdr:nvGrpSpPr>
        <xdr:cNvPr id="4614" name="Grupa 4613">
          <a:extLst>
            <a:ext uri="{FF2B5EF4-FFF2-40B4-BE49-F238E27FC236}">
              <a16:creationId xmlns:a16="http://schemas.microsoft.com/office/drawing/2014/main" id="{43B5560F-BC48-4292-B77B-4AF59D38FC94}"/>
            </a:ext>
          </a:extLst>
        </xdr:cNvPr>
        <xdr:cNvGrpSpPr/>
      </xdr:nvGrpSpPr>
      <xdr:grpSpPr>
        <a:xfrm>
          <a:off x="4068494" y="2936631"/>
          <a:ext cx="143256" cy="149039"/>
          <a:chOff x="3549396" y="2319528"/>
          <a:chExt cx="143256" cy="146304"/>
        </a:xfrm>
      </xdr:grpSpPr>
      <xdr:sp macro="" textlink="PivotTable_2!B59">
        <xdr:nvSpPr>
          <xdr:cNvPr id="4615" name="pole tekstowe 4614">
            <a:extLst>
              <a:ext uri="{FF2B5EF4-FFF2-40B4-BE49-F238E27FC236}">
                <a16:creationId xmlns:a16="http://schemas.microsoft.com/office/drawing/2014/main" id="{0224624A-BED8-B2D0-4401-0000BE6307C2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33F83EA-C273-4EAB-9264-44BFAAB1E22A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9">
        <xdr:nvSpPr>
          <xdr:cNvPr id="4616" name="pole tekstowe 4615">
            <a:extLst>
              <a:ext uri="{FF2B5EF4-FFF2-40B4-BE49-F238E27FC236}">
                <a16:creationId xmlns:a16="http://schemas.microsoft.com/office/drawing/2014/main" id="{1AC755E3-B5A4-B246-F4A4-1292F8C3361B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0C5076-A6A9-4DBD-8031-B3465FCBD31A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7</xdr:col>
      <xdr:colOff>71628</xdr:colOff>
      <xdr:row>16</xdr:row>
      <xdr:rowOff>131064</xdr:rowOff>
    </xdr:from>
    <xdr:to>
      <xdr:col>7</xdr:col>
      <xdr:colOff>214884</xdr:colOff>
      <xdr:row>17</xdr:row>
      <xdr:rowOff>94488</xdr:rowOff>
    </xdr:to>
    <xdr:grpSp>
      <xdr:nvGrpSpPr>
        <xdr:cNvPr id="4617" name="Grupa 4616">
          <a:extLst>
            <a:ext uri="{FF2B5EF4-FFF2-40B4-BE49-F238E27FC236}">
              <a16:creationId xmlns:a16="http://schemas.microsoft.com/office/drawing/2014/main" id="{2E9714EC-A3E2-445F-B432-1CDA9E07EAF7}"/>
            </a:ext>
          </a:extLst>
        </xdr:cNvPr>
        <xdr:cNvGrpSpPr/>
      </xdr:nvGrpSpPr>
      <xdr:grpSpPr>
        <a:xfrm>
          <a:off x="4311474" y="3100910"/>
          <a:ext cx="143256" cy="149040"/>
          <a:chOff x="3549396" y="2319528"/>
          <a:chExt cx="143256" cy="146304"/>
        </a:xfrm>
      </xdr:grpSpPr>
      <xdr:sp macro="" textlink="PivotTable_2!B59">
        <xdr:nvSpPr>
          <xdr:cNvPr id="4618" name="pole tekstowe 4617">
            <a:extLst>
              <a:ext uri="{FF2B5EF4-FFF2-40B4-BE49-F238E27FC236}">
                <a16:creationId xmlns:a16="http://schemas.microsoft.com/office/drawing/2014/main" id="{F81B2F3A-5FBA-E112-349A-2209DA83CD65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33F83EA-C273-4EAB-9264-44BFAAB1E22A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9">
        <xdr:nvSpPr>
          <xdr:cNvPr id="4619" name="pole tekstowe 4618">
            <a:extLst>
              <a:ext uri="{FF2B5EF4-FFF2-40B4-BE49-F238E27FC236}">
                <a16:creationId xmlns:a16="http://schemas.microsoft.com/office/drawing/2014/main" id="{74D34182-CF84-0D31-DBD2-69A71956821C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0C5076-A6A9-4DBD-8031-B3465FCBD31A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7</xdr:col>
      <xdr:colOff>391668</xdr:colOff>
      <xdr:row>15</xdr:row>
      <xdr:rowOff>155448</xdr:rowOff>
    </xdr:from>
    <xdr:to>
      <xdr:col>7</xdr:col>
      <xdr:colOff>534924</xdr:colOff>
      <xdr:row>16</xdr:row>
      <xdr:rowOff>118872</xdr:rowOff>
    </xdr:to>
    <xdr:grpSp>
      <xdr:nvGrpSpPr>
        <xdr:cNvPr id="4620" name="Grupa 4619">
          <a:extLst>
            <a:ext uri="{FF2B5EF4-FFF2-40B4-BE49-F238E27FC236}">
              <a16:creationId xmlns:a16="http://schemas.microsoft.com/office/drawing/2014/main" id="{C2BF2A62-822A-4A0C-ACCA-16D99641D898}"/>
            </a:ext>
          </a:extLst>
        </xdr:cNvPr>
        <xdr:cNvGrpSpPr/>
      </xdr:nvGrpSpPr>
      <xdr:grpSpPr>
        <a:xfrm>
          <a:off x="4631514" y="2939679"/>
          <a:ext cx="143256" cy="149039"/>
          <a:chOff x="3549396" y="2319528"/>
          <a:chExt cx="143256" cy="146304"/>
        </a:xfrm>
      </xdr:grpSpPr>
      <xdr:sp macro="" textlink="PivotTable_2!B59">
        <xdr:nvSpPr>
          <xdr:cNvPr id="4621" name="pole tekstowe 4620">
            <a:extLst>
              <a:ext uri="{FF2B5EF4-FFF2-40B4-BE49-F238E27FC236}">
                <a16:creationId xmlns:a16="http://schemas.microsoft.com/office/drawing/2014/main" id="{F3C30B18-FCED-AABF-1D75-DCE012AEF2C0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33F83EA-C273-4EAB-9264-44BFAAB1E22A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9">
        <xdr:nvSpPr>
          <xdr:cNvPr id="4622" name="pole tekstowe 4621">
            <a:extLst>
              <a:ext uri="{FF2B5EF4-FFF2-40B4-BE49-F238E27FC236}">
                <a16:creationId xmlns:a16="http://schemas.microsoft.com/office/drawing/2014/main" id="{05B20CDE-E6D0-655C-9744-6013FDBD5F42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0C5076-A6A9-4DBD-8031-B3465FCBD31A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7</xdr:col>
      <xdr:colOff>65532</xdr:colOff>
      <xdr:row>15</xdr:row>
      <xdr:rowOff>76200</xdr:rowOff>
    </xdr:from>
    <xdr:to>
      <xdr:col>7</xdr:col>
      <xdr:colOff>208788</xdr:colOff>
      <xdr:row>16</xdr:row>
      <xdr:rowOff>39624</xdr:rowOff>
    </xdr:to>
    <xdr:grpSp>
      <xdr:nvGrpSpPr>
        <xdr:cNvPr id="4623" name="Grupa 4622">
          <a:extLst>
            <a:ext uri="{FF2B5EF4-FFF2-40B4-BE49-F238E27FC236}">
              <a16:creationId xmlns:a16="http://schemas.microsoft.com/office/drawing/2014/main" id="{079D3127-377A-444E-BCAF-5C5FEB7DE921}"/>
            </a:ext>
          </a:extLst>
        </xdr:cNvPr>
        <xdr:cNvGrpSpPr/>
      </xdr:nvGrpSpPr>
      <xdr:grpSpPr>
        <a:xfrm>
          <a:off x="4305378" y="2860431"/>
          <a:ext cx="143256" cy="149039"/>
          <a:chOff x="3549396" y="2319528"/>
          <a:chExt cx="143256" cy="146304"/>
        </a:xfrm>
      </xdr:grpSpPr>
      <xdr:sp macro="" textlink="PivotTable_2!B59">
        <xdr:nvSpPr>
          <xdr:cNvPr id="4624" name="pole tekstowe 4623">
            <a:extLst>
              <a:ext uri="{FF2B5EF4-FFF2-40B4-BE49-F238E27FC236}">
                <a16:creationId xmlns:a16="http://schemas.microsoft.com/office/drawing/2014/main" id="{60379AE3-E4FE-6401-F542-B4290A304269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33F83EA-C273-4EAB-9264-44BFAAB1E22A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9">
        <xdr:nvSpPr>
          <xdr:cNvPr id="4625" name="pole tekstowe 4624">
            <a:extLst>
              <a:ext uri="{FF2B5EF4-FFF2-40B4-BE49-F238E27FC236}">
                <a16:creationId xmlns:a16="http://schemas.microsoft.com/office/drawing/2014/main" id="{7BBB4423-E876-81CB-F613-51444229B510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0C5076-A6A9-4DBD-8031-B3465FCBD31A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7</xdr:col>
      <xdr:colOff>315468</xdr:colOff>
      <xdr:row>13</xdr:row>
      <xdr:rowOff>30480</xdr:rowOff>
    </xdr:from>
    <xdr:to>
      <xdr:col>7</xdr:col>
      <xdr:colOff>458724</xdr:colOff>
      <xdr:row>13</xdr:row>
      <xdr:rowOff>176784</xdr:rowOff>
    </xdr:to>
    <xdr:grpSp>
      <xdr:nvGrpSpPr>
        <xdr:cNvPr id="4626" name="Grupa 4625">
          <a:extLst>
            <a:ext uri="{FF2B5EF4-FFF2-40B4-BE49-F238E27FC236}">
              <a16:creationId xmlns:a16="http://schemas.microsoft.com/office/drawing/2014/main" id="{AA736359-A2E3-4A63-92DA-D0CDA4A1A0D7}"/>
            </a:ext>
          </a:extLst>
        </xdr:cNvPr>
        <xdr:cNvGrpSpPr/>
      </xdr:nvGrpSpPr>
      <xdr:grpSpPr>
        <a:xfrm>
          <a:off x="4555314" y="2443480"/>
          <a:ext cx="143256" cy="146304"/>
          <a:chOff x="3549396" y="2319528"/>
          <a:chExt cx="143256" cy="146304"/>
        </a:xfrm>
      </xdr:grpSpPr>
      <xdr:sp macro="" textlink="PivotTable_2!B59">
        <xdr:nvSpPr>
          <xdr:cNvPr id="4627" name="pole tekstowe 4626">
            <a:extLst>
              <a:ext uri="{FF2B5EF4-FFF2-40B4-BE49-F238E27FC236}">
                <a16:creationId xmlns:a16="http://schemas.microsoft.com/office/drawing/2014/main" id="{FCB62A01-C049-2842-33FF-F082A8637ADA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33F83EA-C273-4EAB-9264-44BFAAB1E22A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9">
        <xdr:nvSpPr>
          <xdr:cNvPr id="4628" name="pole tekstowe 4627">
            <a:extLst>
              <a:ext uri="{FF2B5EF4-FFF2-40B4-BE49-F238E27FC236}">
                <a16:creationId xmlns:a16="http://schemas.microsoft.com/office/drawing/2014/main" id="{7D46DBC6-C223-5BA7-A183-338CDD683B07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0C5076-A6A9-4DBD-8031-B3465FCBD31A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6</xdr:col>
      <xdr:colOff>514109</xdr:colOff>
      <xdr:row>13</xdr:row>
      <xdr:rowOff>98865</xdr:rowOff>
    </xdr:from>
    <xdr:to>
      <xdr:col>7</xdr:col>
      <xdr:colOff>47764</xdr:colOff>
      <xdr:row>14</xdr:row>
      <xdr:rowOff>62289</xdr:rowOff>
    </xdr:to>
    <xdr:grpSp>
      <xdr:nvGrpSpPr>
        <xdr:cNvPr id="4629" name="Grupa 4628">
          <a:extLst>
            <a:ext uri="{FF2B5EF4-FFF2-40B4-BE49-F238E27FC236}">
              <a16:creationId xmlns:a16="http://schemas.microsoft.com/office/drawing/2014/main" id="{14376E62-1B29-4153-9FA2-F75A1FD63144}"/>
            </a:ext>
          </a:extLst>
        </xdr:cNvPr>
        <xdr:cNvGrpSpPr/>
      </xdr:nvGrpSpPr>
      <xdr:grpSpPr>
        <a:xfrm>
          <a:off x="4148263" y="2511865"/>
          <a:ext cx="139347" cy="149039"/>
          <a:chOff x="3549396" y="2319528"/>
          <a:chExt cx="143256" cy="146304"/>
        </a:xfrm>
      </xdr:grpSpPr>
      <xdr:sp macro="" textlink="PivotTable_2!B59">
        <xdr:nvSpPr>
          <xdr:cNvPr id="4630" name="pole tekstowe 4629">
            <a:extLst>
              <a:ext uri="{FF2B5EF4-FFF2-40B4-BE49-F238E27FC236}">
                <a16:creationId xmlns:a16="http://schemas.microsoft.com/office/drawing/2014/main" id="{90DE8F00-559B-C4CF-B3A6-41C209C1B249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33F83EA-C273-4EAB-9264-44BFAAB1E22A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9">
        <xdr:nvSpPr>
          <xdr:cNvPr id="4631" name="pole tekstowe 4630">
            <a:extLst>
              <a:ext uri="{FF2B5EF4-FFF2-40B4-BE49-F238E27FC236}">
                <a16:creationId xmlns:a16="http://schemas.microsoft.com/office/drawing/2014/main" id="{69501F5F-7844-3647-4A7E-333D45CF4FB6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0C5076-A6A9-4DBD-8031-B3465FCBD31A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7</xdr:col>
      <xdr:colOff>151996</xdr:colOff>
      <xdr:row>13</xdr:row>
      <xdr:rowOff>111239</xdr:rowOff>
    </xdr:from>
    <xdr:to>
      <xdr:col>7</xdr:col>
      <xdr:colOff>294600</xdr:colOff>
      <xdr:row>14</xdr:row>
      <xdr:rowOff>74663</xdr:rowOff>
    </xdr:to>
    <xdr:grpSp>
      <xdr:nvGrpSpPr>
        <xdr:cNvPr id="4632" name="Grupa 4631">
          <a:extLst>
            <a:ext uri="{FF2B5EF4-FFF2-40B4-BE49-F238E27FC236}">
              <a16:creationId xmlns:a16="http://schemas.microsoft.com/office/drawing/2014/main" id="{93F8B912-26A4-4936-BA81-90821C07A17F}"/>
            </a:ext>
          </a:extLst>
        </xdr:cNvPr>
        <xdr:cNvGrpSpPr/>
      </xdr:nvGrpSpPr>
      <xdr:grpSpPr>
        <a:xfrm>
          <a:off x="4391842" y="2524239"/>
          <a:ext cx="142604" cy="149039"/>
          <a:chOff x="3549396" y="2319528"/>
          <a:chExt cx="143256" cy="146304"/>
        </a:xfrm>
      </xdr:grpSpPr>
      <xdr:sp macro="" textlink="PivotTable_2!B59">
        <xdr:nvSpPr>
          <xdr:cNvPr id="4633" name="pole tekstowe 4632">
            <a:extLst>
              <a:ext uri="{FF2B5EF4-FFF2-40B4-BE49-F238E27FC236}">
                <a16:creationId xmlns:a16="http://schemas.microsoft.com/office/drawing/2014/main" id="{4530C3A8-7C8F-89BC-2F7D-9B3A1C5DC8EA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33F83EA-C273-4EAB-9264-44BFAAB1E22A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9">
        <xdr:nvSpPr>
          <xdr:cNvPr id="4634" name="pole tekstowe 4633">
            <a:extLst>
              <a:ext uri="{FF2B5EF4-FFF2-40B4-BE49-F238E27FC236}">
                <a16:creationId xmlns:a16="http://schemas.microsoft.com/office/drawing/2014/main" id="{13913908-D5F3-FDF0-F952-881E123FBB9C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0C5076-A6A9-4DBD-8031-B3465FCBD31A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7</xdr:col>
      <xdr:colOff>236012</xdr:colOff>
      <xdr:row>15</xdr:row>
      <xdr:rowOff>156177</xdr:rowOff>
    </xdr:from>
    <xdr:to>
      <xdr:col>7</xdr:col>
      <xdr:colOff>378616</xdr:colOff>
      <xdr:row>16</xdr:row>
      <xdr:rowOff>119601</xdr:rowOff>
    </xdr:to>
    <xdr:grpSp>
      <xdr:nvGrpSpPr>
        <xdr:cNvPr id="4635" name="Grupa 4634">
          <a:extLst>
            <a:ext uri="{FF2B5EF4-FFF2-40B4-BE49-F238E27FC236}">
              <a16:creationId xmlns:a16="http://schemas.microsoft.com/office/drawing/2014/main" id="{0EE7CD9B-C496-4187-8314-B5364CEC62A4}"/>
            </a:ext>
          </a:extLst>
        </xdr:cNvPr>
        <xdr:cNvGrpSpPr/>
      </xdr:nvGrpSpPr>
      <xdr:grpSpPr>
        <a:xfrm>
          <a:off x="4475858" y="2940408"/>
          <a:ext cx="142604" cy="149039"/>
          <a:chOff x="3549396" y="2319528"/>
          <a:chExt cx="143256" cy="146304"/>
        </a:xfrm>
      </xdr:grpSpPr>
      <xdr:sp macro="" textlink="PivotTable_2!B59">
        <xdr:nvSpPr>
          <xdr:cNvPr id="4636" name="pole tekstowe 4635">
            <a:extLst>
              <a:ext uri="{FF2B5EF4-FFF2-40B4-BE49-F238E27FC236}">
                <a16:creationId xmlns:a16="http://schemas.microsoft.com/office/drawing/2014/main" id="{B079D17E-34DB-BED9-3E07-03189CD5A088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33F83EA-C273-4EAB-9264-44BFAAB1E22A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9">
        <xdr:nvSpPr>
          <xdr:cNvPr id="4637" name="pole tekstowe 4636">
            <a:extLst>
              <a:ext uri="{FF2B5EF4-FFF2-40B4-BE49-F238E27FC236}">
                <a16:creationId xmlns:a16="http://schemas.microsoft.com/office/drawing/2014/main" id="{787CA32E-2F55-CE44-BDD3-332E60226E20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0C5076-A6A9-4DBD-8031-B3465FCBD31A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6</xdr:col>
      <xdr:colOff>515412</xdr:colOff>
      <xdr:row>14</xdr:row>
      <xdr:rowOff>178321</xdr:rowOff>
    </xdr:from>
    <xdr:to>
      <xdr:col>7</xdr:col>
      <xdr:colOff>49067</xdr:colOff>
      <xdr:row>15</xdr:row>
      <xdr:rowOff>141745</xdr:rowOff>
    </xdr:to>
    <xdr:grpSp>
      <xdr:nvGrpSpPr>
        <xdr:cNvPr id="4638" name="Grupa 4637">
          <a:extLst>
            <a:ext uri="{FF2B5EF4-FFF2-40B4-BE49-F238E27FC236}">
              <a16:creationId xmlns:a16="http://schemas.microsoft.com/office/drawing/2014/main" id="{C0602CD3-A9DE-4667-BFB5-FF5620C7A419}"/>
            </a:ext>
          </a:extLst>
        </xdr:cNvPr>
        <xdr:cNvGrpSpPr/>
      </xdr:nvGrpSpPr>
      <xdr:grpSpPr>
        <a:xfrm>
          <a:off x="4149566" y="2776936"/>
          <a:ext cx="139347" cy="149040"/>
          <a:chOff x="3549396" y="2319528"/>
          <a:chExt cx="143256" cy="146304"/>
        </a:xfrm>
      </xdr:grpSpPr>
      <xdr:sp macro="" textlink="PivotTable_2!B59">
        <xdr:nvSpPr>
          <xdr:cNvPr id="4639" name="pole tekstowe 4638">
            <a:extLst>
              <a:ext uri="{FF2B5EF4-FFF2-40B4-BE49-F238E27FC236}">
                <a16:creationId xmlns:a16="http://schemas.microsoft.com/office/drawing/2014/main" id="{498F055E-D5C0-69FE-BCAE-9418915E3ECF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33F83EA-C273-4EAB-9264-44BFAAB1E22A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9">
        <xdr:nvSpPr>
          <xdr:cNvPr id="4640" name="pole tekstowe 4639">
            <a:extLst>
              <a:ext uri="{FF2B5EF4-FFF2-40B4-BE49-F238E27FC236}">
                <a16:creationId xmlns:a16="http://schemas.microsoft.com/office/drawing/2014/main" id="{491792D6-AF52-0C24-9EAB-3851075E11E9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0C5076-A6A9-4DBD-8031-B3465FCBD31A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7</xdr:col>
      <xdr:colOff>482196</xdr:colOff>
      <xdr:row>14</xdr:row>
      <xdr:rowOff>86490</xdr:rowOff>
    </xdr:from>
    <xdr:to>
      <xdr:col>8</xdr:col>
      <xdr:colOff>15851</xdr:colOff>
      <xdr:row>15</xdr:row>
      <xdr:rowOff>49914</xdr:rowOff>
    </xdr:to>
    <xdr:grpSp>
      <xdr:nvGrpSpPr>
        <xdr:cNvPr id="4641" name="Grupa 4640">
          <a:extLst>
            <a:ext uri="{FF2B5EF4-FFF2-40B4-BE49-F238E27FC236}">
              <a16:creationId xmlns:a16="http://schemas.microsoft.com/office/drawing/2014/main" id="{7FB7B1CE-A688-4ACA-89AB-8E675B5DA752}"/>
            </a:ext>
          </a:extLst>
        </xdr:cNvPr>
        <xdr:cNvGrpSpPr/>
      </xdr:nvGrpSpPr>
      <xdr:grpSpPr>
        <a:xfrm>
          <a:off x="4722042" y="2685105"/>
          <a:ext cx="139347" cy="149040"/>
          <a:chOff x="3549396" y="2319528"/>
          <a:chExt cx="143256" cy="146304"/>
        </a:xfrm>
      </xdr:grpSpPr>
      <xdr:sp macro="" textlink="PivotTable_2!B59">
        <xdr:nvSpPr>
          <xdr:cNvPr id="4642" name="pole tekstowe 4641">
            <a:extLst>
              <a:ext uri="{FF2B5EF4-FFF2-40B4-BE49-F238E27FC236}">
                <a16:creationId xmlns:a16="http://schemas.microsoft.com/office/drawing/2014/main" id="{0288EC31-EC76-1CE7-25C0-DE25989B65DB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33F83EA-C273-4EAB-9264-44BFAAB1E22A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9">
        <xdr:nvSpPr>
          <xdr:cNvPr id="4643" name="pole tekstowe 4642">
            <a:extLst>
              <a:ext uri="{FF2B5EF4-FFF2-40B4-BE49-F238E27FC236}">
                <a16:creationId xmlns:a16="http://schemas.microsoft.com/office/drawing/2014/main" id="{FF2C9EB3-4467-FFC4-7814-1C03467CA4F4}"/>
              </a:ext>
            </a:extLst>
          </xdr:cNvPr>
          <xdr:cNvSpPr txBox="1"/>
        </xdr:nvSpPr>
        <xdr:spPr>
          <a:xfrm>
            <a:off x="3549396" y="2319528"/>
            <a:ext cx="143256" cy="1463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5C0C5076-A6A9-4DBD-8031-B3465FCBD31A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10</xdr:col>
      <xdr:colOff>107692</xdr:colOff>
      <xdr:row>22</xdr:row>
      <xdr:rowOff>148476</xdr:rowOff>
    </xdr:from>
    <xdr:to>
      <xdr:col>10</xdr:col>
      <xdr:colOff>272449</xdr:colOff>
      <xdr:row>23</xdr:row>
      <xdr:rowOff>153624</xdr:rowOff>
    </xdr:to>
    <xdr:grpSp>
      <xdr:nvGrpSpPr>
        <xdr:cNvPr id="4648" name="Grupa 4647">
          <a:extLst>
            <a:ext uri="{FF2B5EF4-FFF2-40B4-BE49-F238E27FC236}">
              <a16:creationId xmlns:a16="http://schemas.microsoft.com/office/drawing/2014/main" id="{4ED32071-0F6C-53C4-4959-51D89E4719F4}"/>
            </a:ext>
          </a:extLst>
        </xdr:cNvPr>
        <xdr:cNvGrpSpPr/>
      </xdr:nvGrpSpPr>
      <xdr:grpSpPr>
        <a:xfrm>
          <a:off x="6164615" y="4232014"/>
          <a:ext cx="164757" cy="190764"/>
          <a:chOff x="6316362" y="4449976"/>
          <a:chExt cx="164757" cy="190500"/>
        </a:xfrm>
      </xdr:grpSpPr>
      <xdr:sp macro="" textlink="PivotTable_2!B56">
        <xdr:nvSpPr>
          <xdr:cNvPr id="4644" name="pole tekstowe 4643">
            <a:extLst>
              <a:ext uri="{FF2B5EF4-FFF2-40B4-BE49-F238E27FC236}">
                <a16:creationId xmlns:a16="http://schemas.microsoft.com/office/drawing/2014/main" id="{A896A384-5450-F702-453E-C88835C3F223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B5127D6-7D50-4504-AB42-669D9FCB5FC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6">
        <xdr:nvSpPr>
          <xdr:cNvPr id="4645" name="pole tekstowe 4644">
            <a:extLst>
              <a:ext uri="{FF2B5EF4-FFF2-40B4-BE49-F238E27FC236}">
                <a16:creationId xmlns:a16="http://schemas.microsoft.com/office/drawing/2014/main" id="{BFE37A2E-D830-4A00-B612-C4D09DFB00A0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79CD3E3-74AA-4890-94F7-2A8920B197F9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10</xdr:col>
      <xdr:colOff>588211</xdr:colOff>
      <xdr:row>23</xdr:row>
      <xdr:rowOff>136113</xdr:rowOff>
    </xdr:from>
    <xdr:to>
      <xdr:col>11</xdr:col>
      <xdr:colOff>144174</xdr:colOff>
      <xdr:row>24</xdr:row>
      <xdr:rowOff>141261</xdr:rowOff>
    </xdr:to>
    <xdr:grpSp>
      <xdr:nvGrpSpPr>
        <xdr:cNvPr id="4649" name="Grupa 4648">
          <a:extLst>
            <a:ext uri="{FF2B5EF4-FFF2-40B4-BE49-F238E27FC236}">
              <a16:creationId xmlns:a16="http://schemas.microsoft.com/office/drawing/2014/main" id="{5E15ECA8-660D-0639-A880-F9CC9C3230C4}"/>
            </a:ext>
          </a:extLst>
        </xdr:cNvPr>
        <xdr:cNvGrpSpPr/>
      </xdr:nvGrpSpPr>
      <xdr:grpSpPr>
        <a:xfrm>
          <a:off x="6645134" y="4405267"/>
          <a:ext cx="161655" cy="190763"/>
          <a:chOff x="6739581" y="4458729"/>
          <a:chExt cx="164757" cy="190500"/>
        </a:xfrm>
      </xdr:grpSpPr>
      <xdr:sp macro="" textlink="PivotTable_2!C56">
        <xdr:nvSpPr>
          <xdr:cNvPr id="4646" name="pole tekstowe 4645">
            <a:extLst>
              <a:ext uri="{FF2B5EF4-FFF2-40B4-BE49-F238E27FC236}">
                <a16:creationId xmlns:a16="http://schemas.microsoft.com/office/drawing/2014/main" id="{ED8B2479-6714-4E84-9C5D-09675C6B6E6E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6EAD0BC-E145-4DB7-9FD1-E9DBD857ECAE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6">
        <xdr:nvSpPr>
          <xdr:cNvPr id="4647" name="pole tekstowe 4646">
            <a:extLst>
              <a:ext uri="{FF2B5EF4-FFF2-40B4-BE49-F238E27FC236}">
                <a16:creationId xmlns:a16="http://schemas.microsoft.com/office/drawing/2014/main" id="{C679FA94-1F3A-42EF-A1DB-EC2D00DB08D4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C3ABE2F-47F1-4F1F-97E3-F6432F9E9760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9</xdr:col>
      <xdr:colOff>547124</xdr:colOff>
      <xdr:row>23</xdr:row>
      <xdr:rowOff>140276</xdr:rowOff>
    </xdr:from>
    <xdr:to>
      <xdr:col>10</xdr:col>
      <xdr:colOff>103648</xdr:colOff>
      <xdr:row>24</xdr:row>
      <xdr:rowOff>145424</xdr:rowOff>
    </xdr:to>
    <xdr:grpSp>
      <xdr:nvGrpSpPr>
        <xdr:cNvPr id="4650" name="Grupa 4649">
          <a:extLst>
            <a:ext uri="{FF2B5EF4-FFF2-40B4-BE49-F238E27FC236}">
              <a16:creationId xmlns:a16="http://schemas.microsoft.com/office/drawing/2014/main" id="{170CD107-7C88-478A-A17C-452ED0360F6C}"/>
            </a:ext>
          </a:extLst>
        </xdr:cNvPr>
        <xdr:cNvGrpSpPr/>
      </xdr:nvGrpSpPr>
      <xdr:grpSpPr>
        <a:xfrm>
          <a:off x="5998355" y="4409430"/>
          <a:ext cx="162216" cy="190763"/>
          <a:chOff x="6316362" y="4449976"/>
          <a:chExt cx="164757" cy="190500"/>
        </a:xfrm>
      </xdr:grpSpPr>
      <xdr:sp macro="" textlink="PivotTable_2!B56">
        <xdr:nvSpPr>
          <xdr:cNvPr id="4651" name="pole tekstowe 4650">
            <a:extLst>
              <a:ext uri="{FF2B5EF4-FFF2-40B4-BE49-F238E27FC236}">
                <a16:creationId xmlns:a16="http://schemas.microsoft.com/office/drawing/2014/main" id="{DDAC7653-B799-CDE9-467F-8749AED91DF3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B5127D6-7D50-4504-AB42-669D9FCB5FC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6">
        <xdr:nvSpPr>
          <xdr:cNvPr id="4652" name="pole tekstowe 4651">
            <a:extLst>
              <a:ext uri="{FF2B5EF4-FFF2-40B4-BE49-F238E27FC236}">
                <a16:creationId xmlns:a16="http://schemas.microsoft.com/office/drawing/2014/main" id="{AD5AF2F0-264D-168D-9364-CC3E6C7D6A64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79CD3E3-74AA-4890-94F7-2A8920B197F9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10</xdr:col>
      <xdr:colOff>268976</xdr:colOff>
      <xdr:row>25</xdr:row>
      <xdr:rowOff>12154</xdr:rowOff>
    </xdr:from>
    <xdr:to>
      <xdr:col>10</xdr:col>
      <xdr:colOff>433173</xdr:colOff>
      <xdr:row>26</xdr:row>
      <xdr:rowOff>17301</xdr:rowOff>
    </xdr:to>
    <xdr:grpSp>
      <xdr:nvGrpSpPr>
        <xdr:cNvPr id="4653" name="Grupa 4652">
          <a:extLst>
            <a:ext uri="{FF2B5EF4-FFF2-40B4-BE49-F238E27FC236}">
              <a16:creationId xmlns:a16="http://schemas.microsoft.com/office/drawing/2014/main" id="{DAD0B88F-5390-4E89-B843-3E02B1C749DC}"/>
            </a:ext>
          </a:extLst>
        </xdr:cNvPr>
        <xdr:cNvGrpSpPr/>
      </xdr:nvGrpSpPr>
      <xdr:grpSpPr>
        <a:xfrm>
          <a:off x="6325899" y="4652539"/>
          <a:ext cx="164197" cy="190762"/>
          <a:chOff x="6316362" y="4449976"/>
          <a:chExt cx="164757" cy="190500"/>
        </a:xfrm>
      </xdr:grpSpPr>
      <xdr:sp macro="" textlink="PivotTable_2!B56">
        <xdr:nvSpPr>
          <xdr:cNvPr id="4654" name="pole tekstowe 4653">
            <a:extLst>
              <a:ext uri="{FF2B5EF4-FFF2-40B4-BE49-F238E27FC236}">
                <a16:creationId xmlns:a16="http://schemas.microsoft.com/office/drawing/2014/main" id="{446FC781-8937-217D-1727-52DAF38F7DC6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B5127D6-7D50-4504-AB42-669D9FCB5FC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6">
        <xdr:nvSpPr>
          <xdr:cNvPr id="4655" name="pole tekstowe 4654">
            <a:extLst>
              <a:ext uri="{FF2B5EF4-FFF2-40B4-BE49-F238E27FC236}">
                <a16:creationId xmlns:a16="http://schemas.microsoft.com/office/drawing/2014/main" id="{CCFE6913-484F-9707-5172-4E402E617AF8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79CD3E3-74AA-4890-94F7-2A8920B197F9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10</xdr:col>
      <xdr:colOff>591668</xdr:colOff>
      <xdr:row>24</xdr:row>
      <xdr:rowOff>37798</xdr:rowOff>
    </xdr:from>
    <xdr:to>
      <xdr:col>11</xdr:col>
      <xdr:colOff>148192</xdr:colOff>
      <xdr:row>25</xdr:row>
      <xdr:rowOff>42946</xdr:rowOff>
    </xdr:to>
    <xdr:grpSp>
      <xdr:nvGrpSpPr>
        <xdr:cNvPr id="4656" name="Grupa 4655">
          <a:extLst>
            <a:ext uri="{FF2B5EF4-FFF2-40B4-BE49-F238E27FC236}">
              <a16:creationId xmlns:a16="http://schemas.microsoft.com/office/drawing/2014/main" id="{14D2AE63-E010-4792-BD92-1378B332BFA4}"/>
            </a:ext>
          </a:extLst>
        </xdr:cNvPr>
        <xdr:cNvGrpSpPr/>
      </xdr:nvGrpSpPr>
      <xdr:grpSpPr>
        <a:xfrm>
          <a:off x="6648591" y="4492567"/>
          <a:ext cx="162216" cy="190764"/>
          <a:chOff x="6316362" y="4449976"/>
          <a:chExt cx="164757" cy="190500"/>
        </a:xfrm>
      </xdr:grpSpPr>
      <xdr:sp macro="" textlink="PivotTable_2!B56">
        <xdr:nvSpPr>
          <xdr:cNvPr id="4657" name="pole tekstowe 4656">
            <a:extLst>
              <a:ext uri="{FF2B5EF4-FFF2-40B4-BE49-F238E27FC236}">
                <a16:creationId xmlns:a16="http://schemas.microsoft.com/office/drawing/2014/main" id="{73EB07EF-F168-8B8A-C3AA-EDBAFCDD2E42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B5127D6-7D50-4504-AB42-669D9FCB5FC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6">
        <xdr:nvSpPr>
          <xdr:cNvPr id="4658" name="pole tekstowe 4657">
            <a:extLst>
              <a:ext uri="{FF2B5EF4-FFF2-40B4-BE49-F238E27FC236}">
                <a16:creationId xmlns:a16="http://schemas.microsoft.com/office/drawing/2014/main" id="{E4E20DF0-76E2-BAD5-BA53-F73811252207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79CD3E3-74AA-4890-94F7-2A8920B197F9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10</xdr:col>
      <xdr:colOff>515127</xdr:colOff>
      <xdr:row>26</xdr:row>
      <xdr:rowOff>73693</xdr:rowOff>
    </xdr:from>
    <xdr:to>
      <xdr:col>11</xdr:col>
      <xdr:colOff>71651</xdr:colOff>
      <xdr:row>27</xdr:row>
      <xdr:rowOff>78840</xdr:rowOff>
    </xdr:to>
    <xdr:grpSp>
      <xdr:nvGrpSpPr>
        <xdr:cNvPr id="4659" name="Grupa 4658">
          <a:extLst>
            <a:ext uri="{FF2B5EF4-FFF2-40B4-BE49-F238E27FC236}">
              <a16:creationId xmlns:a16="http://schemas.microsoft.com/office/drawing/2014/main" id="{27F17A1B-169A-4473-B5FC-9BE27C38594B}"/>
            </a:ext>
          </a:extLst>
        </xdr:cNvPr>
        <xdr:cNvGrpSpPr/>
      </xdr:nvGrpSpPr>
      <xdr:grpSpPr>
        <a:xfrm>
          <a:off x="6572050" y="4899693"/>
          <a:ext cx="162216" cy="190762"/>
          <a:chOff x="6316362" y="4449976"/>
          <a:chExt cx="164757" cy="190500"/>
        </a:xfrm>
      </xdr:grpSpPr>
      <xdr:sp macro="" textlink="PivotTable_2!B56">
        <xdr:nvSpPr>
          <xdr:cNvPr id="4660" name="pole tekstowe 4659">
            <a:extLst>
              <a:ext uri="{FF2B5EF4-FFF2-40B4-BE49-F238E27FC236}">
                <a16:creationId xmlns:a16="http://schemas.microsoft.com/office/drawing/2014/main" id="{682B028C-F212-8BA9-2680-4385FF43B33C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B5127D6-7D50-4504-AB42-669D9FCB5FC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6">
        <xdr:nvSpPr>
          <xdr:cNvPr id="4661" name="pole tekstowe 4660">
            <a:extLst>
              <a:ext uri="{FF2B5EF4-FFF2-40B4-BE49-F238E27FC236}">
                <a16:creationId xmlns:a16="http://schemas.microsoft.com/office/drawing/2014/main" id="{616C2BC9-34A8-2DD5-D230-5DBEE38628CF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79CD3E3-74AA-4890-94F7-2A8920B197F9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10</xdr:col>
      <xdr:colOff>260899</xdr:colOff>
      <xdr:row>23</xdr:row>
      <xdr:rowOff>133507</xdr:rowOff>
    </xdr:from>
    <xdr:to>
      <xdr:col>10</xdr:col>
      <xdr:colOff>425656</xdr:colOff>
      <xdr:row>24</xdr:row>
      <xdr:rowOff>138654</xdr:rowOff>
    </xdr:to>
    <xdr:grpSp>
      <xdr:nvGrpSpPr>
        <xdr:cNvPr id="4662" name="Grupa 4661">
          <a:extLst>
            <a:ext uri="{FF2B5EF4-FFF2-40B4-BE49-F238E27FC236}">
              <a16:creationId xmlns:a16="http://schemas.microsoft.com/office/drawing/2014/main" id="{323BEF87-F854-469E-A5AA-2187B2F0283E}"/>
            </a:ext>
          </a:extLst>
        </xdr:cNvPr>
        <xdr:cNvGrpSpPr/>
      </xdr:nvGrpSpPr>
      <xdr:grpSpPr>
        <a:xfrm>
          <a:off x="6317822" y="4402661"/>
          <a:ext cx="164757" cy="190762"/>
          <a:chOff x="6316362" y="4449976"/>
          <a:chExt cx="164757" cy="190500"/>
        </a:xfrm>
      </xdr:grpSpPr>
      <xdr:sp macro="" textlink="PivotTable_2!B56">
        <xdr:nvSpPr>
          <xdr:cNvPr id="4663" name="pole tekstowe 4662">
            <a:extLst>
              <a:ext uri="{FF2B5EF4-FFF2-40B4-BE49-F238E27FC236}">
                <a16:creationId xmlns:a16="http://schemas.microsoft.com/office/drawing/2014/main" id="{082EDD23-BD55-B10A-0C82-D670AD9C2168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B5127D6-7D50-4504-AB42-669D9FCB5FC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6">
        <xdr:nvSpPr>
          <xdr:cNvPr id="4664" name="pole tekstowe 4663">
            <a:extLst>
              <a:ext uri="{FF2B5EF4-FFF2-40B4-BE49-F238E27FC236}">
                <a16:creationId xmlns:a16="http://schemas.microsoft.com/office/drawing/2014/main" id="{9C8DC2D0-441D-2382-40C5-60320CAAA402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79CD3E3-74AA-4890-94F7-2A8920B197F9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10</xdr:col>
      <xdr:colOff>105765</xdr:colOff>
      <xdr:row>25</xdr:row>
      <xdr:rowOff>101061</xdr:rowOff>
    </xdr:from>
    <xdr:to>
      <xdr:col>10</xdr:col>
      <xdr:colOff>269961</xdr:colOff>
      <xdr:row>26</xdr:row>
      <xdr:rowOff>106208</xdr:rowOff>
    </xdr:to>
    <xdr:grpSp>
      <xdr:nvGrpSpPr>
        <xdr:cNvPr id="4665" name="Grupa 4664">
          <a:extLst>
            <a:ext uri="{FF2B5EF4-FFF2-40B4-BE49-F238E27FC236}">
              <a16:creationId xmlns:a16="http://schemas.microsoft.com/office/drawing/2014/main" id="{4982982F-8D29-4D75-AF7F-6819A903D5A5}"/>
            </a:ext>
          </a:extLst>
        </xdr:cNvPr>
        <xdr:cNvGrpSpPr/>
      </xdr:nvGrpSpPr>
      <xdr:grpSpPr>
        <a:xfrm>
          <a:off x="6162688" y="4741446"/>
          <a:ext cx="164196" cy="190762"/>
          <a:chOff x="6316362" y="4449976"/>
          <a:chExt cx="164757" cy="190500"/>
        </a:xfrm>
      </xdr:grpSpPr>
      <xdr:sp macro="" textlink="PivotTable_2!B56">
        <xdr:nvSpPr>
          <xdr:cNvPr id="4666" name="pole tekstowe 4665">
            <a:extLst>
              <a:ext uri="{FF2B5EF4-FFF2-40B4-BE49-F238E27FC236}">
                <a16:creationId xmlns:a16="http://schemas.microsoft.com/office/drawing/2014/main" id="{69C133C2-546B-DC38-8BEE-4CB8A15D8F06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B5127D6-7D50-4504-AB42-669D9FCB5FC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6">
        <xdr:nvSpPr>
          <xdr:cNvPr id="4667" name="pole tekstowe 4666">
            <a:extLst>
              <a:ext uri="{FF2B5EF4-FFF2-40B4-BE49-F238E27FC236}">
                <a16:creationId xmlns:a16="http://schemas.microsoft.com/office/drawing/2014/main" id="{EE3978F4-F46D-0355-3005-3533D749E2A5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79CD3E3-74AA-4890-94F7-2A8920B197F9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10</xdr:col>
      <xdr:colOff>267855</xdr:colOff>
      <xdr:row>26</xdr:row>
      <xdr:rowOff>68940</xdr:rowOff>
    </xdr:from>
    <xdr:to>
      <xdr:col>10</xdr:col>
      <xdr:colOff>432612</xdr:colOff>
      <xdr:row>27</xdr:row>
      <xdr:rowOff>74088</xdr:rowOff>
    </xdr:to>
    <xdr:grpSp>
      <xdr:nvGrpSpPr>
        <xdr:cNvPr id="4668" name="Grupa 4667">
          <a:extLst>
            <a:ext uri="{FF2B5EF4-FFF2-40B4-BE49-F238E27FC236}">
              <a16:creationId xmlns:a16="http://schemas.microsoft.com/office/drawing/2014/main" id="{85D52D68-0865-4911-ADE1-A8FB26829F88}"/>
            </a:ext>
          </a:extLst>
        </xdr:cNvPr>
        <xdr:cNvGrpSpPr/>
      </xdr:nvGrpSpPr>
      <xdr:grpSpPr>
        <a:xfrm>
          <a:off x="6324778" y="4894940"/>
          <a:ext cx="164757" cy="190763"/>
          <a:chOff x="6316362" y="4449976"/>
          <a:chExt cx="164757" cy="190500"/>
        </a:xfrm>
      </xdr:grpSpPr>
      <xdr:sp macro="" textlink="PivotTable_2!B56">
        <xdr:nvSpPr>
          <xdr:cNvPr id="4669" name="pole tekstowe 4668">
            <a:extLst>
              <a:ext uri="{FF2B5EF4-FFF2-40B4-BE49-F238E27FC236}">
                <a16:creationId xmlns:a16="http://schemas.microsoft.com/office/drawing/2014/main" id="{782EC6E7-382B-CF8E-EE86-57BE285CDC4A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B5127D6-7D50-4504-AB42-669D9FCB5FC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6">
        <xdr:nvSpPr>
          <xdr:cNvPr id="4670" name="pole tekstowe 4669">
            <a:extLst>
              <a:ext uri="{FF2B5EF4-FFF2-40B4-BE49-F238E27FC236}">
                <a16:creationId xmlns:a16="http://schemas.microsoft.com/office/drawing/2014/main" id="{794BDDE7-0CED-C610-48EF-E9CA4B837EDD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79CD3E3-74AA-4890-94F7-2A8920B197F9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10</xdr:col>
      <xdr:colOff>420255</xdr:colOff>
      <xdr:row>24</xdr:row>
      <xdr:rowOff>40238</xdr:rowOff>
    </xdr:from>
    <xdr:to>
      <xdr:col>10</xdr:col>
      <xdr:colOff>585012</xdr:colOff>
      <xdr:row>25</xdr:row>
      <xdr:rowOff>45386</xdr:rowOff>
    </xdr:to>
    <xdr:grpSp>
      <xdr:nvGrpSpPr>
        <xdr:cNvPr id="4671" name="Grupa 4670">
          <a:extLst>
            <a:ext uri="{FF2B5EF4-FFF2-40B4-BE49-F238E27FC236}">
              <a16:creationId xmlns:a16="http://schemas.microsoft.com/office/drawing/2014/main" id="{3BD16E22-C521-4624-8EEB-1B4646323236}"/>
            </a:ext>
          </a:extLst>
        </xdr:cNvPr>
        <xdr:cNvGrpSpPr/>
      </xdr:nvGrpSpPr>
      <xdr:grpSpPr>
        <a:xfrm>
          <a:off x="6477178" y="4495007"/>
          <a:ext cx="164757" cy="190764"/>
          <a:chOff x="6316362" y="4449976"/>
          <a:chExt cx="164757" cy="190500"/>
        </a:xfrm>
      </xdr:grpSpPr>
      <xdr:sp macro="" textlink="PivotTable_2!B56">
        <xdr:nvSpPr>
          <xdr:cNvPr id="4672" name="pole tekstowe 4671">
            <a:extLst>
              <a:ext uri="{FF2B5EF4-FFF2-40B4-BE49-F238E27FC236}">
                <a16:creationId xmlns:a16="http://schemas.microsoft.com/office/drawing/2014/main" id="{80C5519F-90CB-02B3-06B0-612BEF48CBDB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B5127D6-7D50-4504-AB42-669D9FCB5FC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6">
        <xdr:nvSpPr>
          <xdr:cNvPr id="4673" name="pole tekstowe 4672">
            <a:extLst>
              <a:ext uri="{FF2B5EF4-FFF2-40B4-BE49-F238E27FC236}">
                <a16:creationId xmlns:a16="http://schemas.microsoft.com/office/drawing/2014/main" id="{D23D31F1-4863-0B35-780A-A10AC9027311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79CD3E3-74AA-4890-94F7-2A8920B197F9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11</xdr:col>
      <xdr:colOff>148942</xdr:colOff>
      <xdr:row>24</xdr:row>
      <xdr:rowOff>110629</xdr:rowOff>
    </xdr:from>
    <xdr:to>
      <xdr:col>11</xdr:col>
      <xdr:colOff>313699</xdr:colOff>
      <xdr:row>25</xdr:row>
      <xdr:rowOff>115777</xdr:rowOff>
    </xdr:to>
    <xdr:grpSp>
      <xdr:nvGrpSpPr>
        <xdr:cNvPr id="4674" name="Grupa 4673">
          <a:extLst>
            <a:ext uri="{FF2B5EF4-FFF2-40B4-BE49-F238E27FC236}">
              <a16:creationId xmlns:a16="http://schemas.microsoft.com/office/drawing/2014/main" id="{F81451CC-E8A2-4CD3-9CA4-87FEE4E89AAA}"/>
            </a:ext>
          </a:extLst>
        </xdr:cNvPr>
        <xdr:cNvGrpSpPr/>
      </xdr:nvGrpSpPr>
      <xdr:grpSpPr>
        <a:xfrm>
          <a:off x="6811557" y="4565398"/>
          <a:ext cx="164757" cy="190764"/>
          <a:chOff x="6316362" y="4449976"/>
          <a:chExt cx="164757" cy="190500"/>
        </a:xfrm>
      </xdr:grpSpPr>
      <xdr:sp macro="" textlink="PivotTable_2!B56">
        <xdr:nvSpPr>
          <xdr:cNvPr id="4675" name="pole tekstowe 4674">
            <a:extLst>
              <a:ext uri="{FF2B5EF4-FFF2-40B4-BE49-F238E27FC236}">
                <a16:creationId xmlns:a16="http://schemas.microsoft.com/office/drawing/2014/main" id="{7945C45D-7C53-3A34-CF2C-65CB453AB4B0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B5127D6-7D50-4504-AB42-669D9FCB5FC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6">
        <xdr:nvSpPr>
          <xdr:cNvPr id="4676" name="pole tekstowe 4675">
            <a:extLst>
              <a:ext uri="{FF2B5EF4-FFF2-40B4-BE49-F238E27FC236}">
                <a16:creationId xmlns:a16="http://schemas.microsoft.com/office/drawing/2014/main" id="{3DAA1BE9-8D93-C516-0B80-CD40926EB0B8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79CD3E3-74AA-4890-94F7-2A8920B197F9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9</xdr:col>
      <xdr:colOff>468777</xdr:colOff>
      <xdr:row>25</xdr:row>
      <xdr:rowOff>92177</xdr:rowOff>
    </xdr:from>
    <xdr:to>
      <xdr:col>10</xdr:col>
      <xdr:colOff>25301</xdr:colOff>
      <xdr:row>26</xdr:row>
      <xdr:rowOff>97324</xdr:rowOff>
    </xdr:to>
    <xdr:grpSp>
      <xdr:nvGrpSpPr>
        <xdr:cNvPr id="4677" name="Grupa 4676">
          <a:extLst>
            <a:ext uri="{FF2B5EF4-FFF2-40B4-BE49-F238E27FC236}">
              <a16:creationId xmlns:a16="http://schemas.microsoft.com/office/drawing/2014/main" id="{E49A110B-5CC1-4193-854B-4AA4BBA875A5}"/>
            </a:ext>
          </a:extLst>
        </xdr:cNvPr>
        <xdr:cNvGrpSpPr/>
      </xdr:nvGrpSpPr>
      <xdr:grpSpPr>
        <a:xfrm>
          <a:off x="5920008" y="4732562"/>
          <a:ext cx="162216" cy="190762"/>
          <a:chOff x="6316362" y="4449976"/>
          <a:chExt cx="164757" cy="190500"/>
        </a:xfrm>
      </xdr:grpSpPr>
      <xdr:sp macro="" textlink="PivotTable_2!B56">
        <xdr:nvSpPr>
          <xdr:cNvPr id="4678" name="pole tekstowe 4677">
            <a:extLst>
              <a:ext uri="{FF2B5EF4-FFF2-40B4-BE49-F238E27FC236}">
                <a16:creationId xmlns:a16="http://schemas.microsoft.com/office/drawing/2014/main" id="{CAAF5511-03C6-DE14-708B-08CF5EFFEA3D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B5127D6-7D50-4504-AB42-669D9FCB5FC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6">
        <xdr:nvSpPr>
          <xdr:cNvPr id="4679" name="pole tekstowe 4678">
            <a:extLst>
              <a:ext uri="{FF2B5EF4-FFF2-40B4-BE49-F238E27FC236}">
                <a16:creationId xmlns:a16="http://schemas.microsoft.com/office/drawing/2014/main" id="{7DA17149-A2AA-D4A6-2497-077CA43DCC6D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79CD3E3-74AA-4890-94F7-2A8920B197F9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10</xdr:col>
      <xdr:colOff>436657</xdr:colOff>
      <xdr:row>27</xdr:row>
      <xdr:rowOff>53222</xdr:rowOff>
    </xdr:from>
    <xdr:to>
      <xdr:col>10</xdr:col>
      <xdr:colOff>601414</xdr:colOff>
      <xdr:row>28</xdr:row>
      <xdr:rowOff>58370</xdr:rowOff>
    </xdr:to>
    <xdr:grpSp>
      <xdr:nvGrpSpPr>
        <xdr:cNvPr id="4680" name="Grupa 4679">
          <a:extLst>
            <a:ext uri="{FF2B5EF4-FFF2-40B4-BE49-F238E27FC236}">
              <a16:creationId xmlns:a16="http://schemas.microsoft.com/office/drawing/2014/main" id="{65BBF9A9-BD4A-49F1-BC33-A07D19FB61F2}"/>
            </a:ext>
          </a:extLst>
        </xdr:cNvPr>
        <xdr:cNvGrpSpPr/>
      </xdr:nvGrpSpPr>
      <xdr:grpSpPr>
        <a:xfrm>
          <a:off x="6493580" y="5064837"/>
          <a:ext cx="164757" cy="190764"/>
          <a:chOff x="6316362" y="4449976"/>
          <a:chExt cx="164757" cy="190500"/>
        </a:xfrm>
      </xdr:grpSpPr>
      <xdr:sp macro="" textlink="PivotTable_2!B56">
        <xdr:nvSpPr>
          <xdr:cNvPr id="4681" name="pole tekstowe 4680">
            <a:extLst>
              <a:ext uri="{FF2B5EF4-FFF2-40B4-BE49-F238E27FC236}">
                <a16:creationId xmlns:a16="http://schemas.microsoft.com/office/drawing/2014/main" id="{2EAE7114-8ECA-C3DF-3B83-A5C99478E2FF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B5127D6-7D50-4504-AB42-669D9FCB5FC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6">
        <xdr:nvSpPr>
          <xdr:cNvPr id="4682" name="pole tekstowe 4681">
            <a:extLst>
              <a:ext uri="{FF2B5EF4-FFF2-40B4-BE49-F238E27FC236}">
                <a16:creationId xmlns:a16="http://schemas.microsoft.com/office/drawing/2014/main" id="{6F00167E-D490-561D-2C4E-BE9CE404266A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79CD3E3-74AA-4890-94F7-2A8920B197F9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10</xdr:col>
      <xdr:colOff>428456</xdr:colOff>
      <xdr:row>25</xdr:row>
      <xdr:rowOff>96277</xdr:rowOff>
    </xdr:from>
    <xdr:to>
      <xdr:col>10</xdr:col>
      <xdr:colOff>593213</xdr:colOff>
      <xdr:row>26</xdr:row>
      <xdr:rowOff>101424</xdr:rowOff>
    </xdr:to>
    <xdr:grpSp>
      <xdr:nvGrpSpPr>
        <xdr:cNvPr id="4683" name="Grupa 4682">
          <a:extLst>
            <a:ext uri="{FF2B5EF4-FFF2-40B4-BE49-F238E27FC236}">
              <a16:creationId xmlns:a16="http://schemas.microsoft.com/office/drawing/2014/main" id="{1F1E1027-29DB-4D34-A353-9938D986E4D8}"/>
            </a:ext>
          </a:extLst>
        </xdr:cNvPr>
        <xdr:cNvGrpSpPr/>
      </xdr:nvGrpSpPr>
      <xdr:grpSpPr>
        <a:xfrm>
          <a:off x="6485379" y="4736662"/>
          <a:ext cx="164757" cy="190762"/>
          <a:chOff x="6316362" y="4449976"/>
          <a:chExt cx="164757" cy="190500"/>
        </a:xfrm>
      </xdr:grpSpPr>
      <xdr:sp macro="" textlink="PivotTable_2!B56">
        <xdr:nvSpPr>
          <xdr:cNvPr id="4684" name="pole tekstowe 4683">
            <a:extLst>
              <a:ext uri="{FF2B5EF4-FFF2-40B4-BE49-F238E27FC236}">
                <a16:creationId xmlns:a16="http://schemas.microsoft.com/office/drawing/2014/main" id="{2CF00ADE-E48A-7196-B56B-F39BDD443591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B5127D6-7D50-4504-AB42-669D9FCB5FC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6">
        <xdr:nvSpPr>
          <xdr:cNvPr id="4685" name="pole tekstowe 4684">
            <a:extLst>
              <a:ext uri="{FF2B5EF4-FFF2-40B4-BE49-F238E27FC236}">
                <a16:creationId xmlns:a16="http://schemas.microsoft.com/office/drawing/2014/main" id="{C9C9185A-B1AC-833B-D064-DCF23D768E62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79CD3E3-74AA-4890-94F7-2A8920B197F9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10</xdr:col>
      <xdr:colOff>587690</xdr:colOff>
      <xdr:row>25</xdr:row>
      <xdr:rowOff>6067</xdr:rowOff>
    </xdr:from>
    <xdr:to>
      <xdr:col>11</xdr:col>
      <xdr:colOff>144214</xdr:colOff>
      <xdr:row>26</xdr:row>
      <xdr:rowOff>11214</xdr:rowOff>
    </xdr:to>
    <xdr:grpSp>
      <xdr:nvGrpSpPr>
        <xdr:cNvPr id="4686" name="Grupa 4685">
          <a:extLst>
            <a:ext uri="{FF2B5EF4-FFF2-40B4-BE49-F238E27FC236}">
              <a16:creationId xmlns:a16="http://schemas.microsoft.com/office/drawing/2014/main" id="{8282AD29-39AB-426F-BACE-B1495087151C}"/>
            </a:ext>
          </a:extLst>
        </xdr:cNvPr>
        <xdr:cNvGrpSpPr/>
      </xdr:nvGrpSpPr>
      <xdr:grpSpPr>
        <a:xfrm>
          <a:off x="6644613" y="4646452"/>
          <a:ext cx="162216" cy="190762"/>
          <a:chOff x="6316362" y="4449976"/>
          <a:chExt cx="164757" cy="190500"/>
        </a:xfrm>
      </xdr:grpSpPr>
      <xdr:sp macro="" textlink="PivotTable_2!B56">
        <xdr:nvSpPr>
          <xdr:cNvPr id="4687" name="pole tekstowe 4686">
            <a:extLst>
              <a:ext uri="{FF2B5EF4-FFF2-40B4-BE49-F238E27FC236}">
                <a16:creationId xmlns:a16="http://schemas.microsoft.com/office/drawing/2014/main" id="{18C55396-9348-72C6-D9D9-CAD758FB3208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B5127D6-7D50-4504-AB42-669D9FCB5FC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6">
        <xdr:nvSpPr>
          <xdr:cNvPr id="4688" name="pole tekstowe 4687">
            <a:extLst>
              <a:ext uri="{FF2B5EF4-FFF2-40B4-BE49-F238E27FC236}">
                <a16:creationId xmlns:a16="http://schemas.microsoft.com/office/drawing/2014/main" id="{AE502B24-20FA-03E1-B765-AFA79FFE2AF8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79CD3E3-74AA-4890-94F7-2A8920B197F9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10</xdr:col>
      <xdr:colOff>101103</xdr:colOff>
      <xdr:row>24</xdr:row>
      <xdr:rowOff>28619</xdr:rowOff>
    </xdr:from>
    <xdr:to>
      <xdr:col>10</xdr:col>
      <xdr:colOff>265860</xdr:colOff>
      <xdr:row>25</xdr:row>
      <xdr:rowOff>33767</xdr:rowOff>
    </xdr:to>
    <xdr:grpSp>
      <xdr:nvGrpSpPr>
        <xdr:cNvPr id="4689" name="Grupa 4688">
          <a:extLst>
            <a:ext uri="{FF2B5EF4-FFF2-40B4-BE49-F238E27FC236}">
              <a16:creationId xmlns:a16="http://schemas.microsoft.com/office/drawing/2014/main" id="{50BD72CC-E19B-47AD-AA93-B1085AAFDD1E}"/>
            </a:ext>
          </a:extLst>
        </xdr:cNvPr>
        <xdr:cNvGrpSpPr/>
      </xdr:nvGrpSpPr>
      <xdr:grpSpPr>
        <a:xfrm>
          <a:off x="6158026" y="4483388"/>
          <a:ext cx="164757" cy="190764"/>
          <a:chOff x="6316362" y="4449976"/>
          <a:chExt cx="164757" cy="190500"/>
        </a:xfrm>
      </xdr:grpSpPr>
      <xdr:sp macro="" textlink="PivotTable_2!B56">
        <xdr:nvSpPr>
          <xdr:cNvPr id="4690" name="pole tekstowe 4689">
            <a:extLst>
              <a:ext uri="{FF2B5EF4-FFF2-40B4-BE49-F238E27FC236}">
                <a16:creationId xmlns:a16="http://schemas.microsoft.com/office/drawing/2014/main" id="{0718CA0F-74EB-623A-CDD9-57133F8560C7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B5127D6-7D50-4504-AB42-669D9FCB5FC8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6">
        <xdr:nvSpPr>
          <xdr:cNvPr id="4691" name="pole tekstowe 4690">
            <a:extLst>
              <a:ext uri="{FF2B5EF4-FFF2-40B4-BE49-F238E27FC236}">
                <a16:creationId xmlns:a16="http://schemas.microsoft.com/office/drawing/2014/main" id="{D73D7F8E-D85F-54A7-6B6E-CE8AA39F38BD}"/>
              </a:ext>
            </a:extLst>
          </xdr:cNvPr>
          <xdr:cNvSpPr txBox="1"/>
        </xdr:nvSpPr>
        <xdr:spPr>
          <a:xfrm>
            <a:off x="6316362" y="4449976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79CD3E3-74AA-4890-94F7-2A8920B197F9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10</xdr:col>
      <xdr:colOff>193884</xdr:colOff>
      <xdr:row>24</xdr:row>
      <xdr:rowOff>114244</xdr:rowOff>
    </xdr:from>
    <xdr:to>
      <xdr:col>10</xdr:col>
      <xdr:colOff>358080</xdr:colOff>
      <xdr:row>25</xdr:row>
      <xdr:rowOff>119392</xdr:rowOff>
    </xdr:to>
    <xdr:grpSp>
      <xdr:nvGrpSpPr>
        <xdr:cNvPr id="4692" name="Grupa 4691">
          <a:extLst>
            <a:ext uri="{FF2B5EF4-FFF2-40B4-BE49-F238E27FC236}">
              <a16:creationId xmlns:a16="http://schemas.microsoft.com/office/drawing/2014/main" id="{A806ED3B-7849-40B7-866D-3D291C997029}"/>
            </a:ext>
          </a:extLst>
        </xdr:cNvPr>
        <xdr:cNvGrpSpPr/>
      </xdr:nvGrpSpPr>
      <xdr:grpSpPr>
        <a:xfrm>
          <a:off x="6250807" y="4569013"/>
          <a:ext cx="164196" cy="190764"/>
          <a:chOff x="6739581" y="4458729"/>
          <a:chExt cx="164757" cy="190500"/>
        </a:xfrm>
      </xdr:grpSpPr>
      <xdr:sp macro="" textlink="PivotTable_2!C56">
        <xdr:nvSpPr>
          <xdr:cNvPr id="4693" name="pole tekstowe 4692">
            <a:extLst>
              <a:ext uri="{FF2B5EF4-FFF2-40B4-BE49-F238E27FC236}">
                <a16:creationId xmlns:a16="http://schemas.microsoft.com/office/drawing/2014/main" id="{4DCF45C2-028F-4F44-62FA-3B141C478A88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6EAD0BC-E145-4DB7-9FD1-E9DBD857ECAE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6">
        <xdr:nvSpPr>
          <xdr:cNvPr id="4694" name="pole tekstowe 4693">
            <a:extLst>
              <a:ext uri="{FF2B5EF4-FFF2-40B4-BE49-F238E27FC236}">
                <a16:creationId xmlns:a16="http://schemas.microsoft.com/office/drawing/2014/main" id="{B38004BC-87CC-BE28-E291-D0305084B4FA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C3ABE2F-47F1-4F1F-97E3-F6432F9E9760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10</xdr:col>
      <xdr:colOff>506885</xdr:colOff>
      <xdr:row>24</xdr:row>
      <xdr:rowOff>116295</xdr:rowOff>
    </xdr:from>
    <xdr:to>
      <xdr:col>11</xdr:col>
      <xdr:colOff>62848</xdr:colOff>
      <xdr:row>25</xdr:row>
      <xdr:rowOff>121443</xdr:rowOff>
    </xdr:to>
    <xdr:grpSp>
      <xdr:nvGrpSpPr>
        <xdr:cNvPr id="4695" name="Grupa 4694">
          <a:extLst>
            <a:ext uri="{FF2B5EF4-FFF2-40B4-BE49-F238E27FC236}">
              <a16:creationId xmlns:a16="http://schemas.microsoft.com/office/drawing/2014/main" id="{CA2C9FCB-911C-4047-931F-F4EBE9532D5D}"/>
            </a:ext>
          </a:extLst>
        </xdr:cNvPr>
        <xdr:cNvGrpSpPr/>
      </xdr:nvGrpSpPr>
      <xdr:grpSpPr>
        <a:xfrm>
          <a:off x="6563808" y="4571064"/>
          <a:ext cx="161655" cy="190764"/>
          <a:chOff x="6739581" y="4458729"/>
          <a:chExt cx="164757" cy="190500"/>
        </a:xfrm>
      </xdr:grpSpPr>
      <xdr:sp macro="" textlink="PivotTable_2!C56">
        <xdr:nvSpPr>
          <xdr:cNvPr id="4696" name="pole tekstowe 4695">
            <a:extLst>
              <a:ext uri="{FF2B5EF4-FFF2-40B4-BE49-F238E27FC236}">
                <a16:creationId xmlns:a16="http://schemas.microsoft.com/office/drawing/2014/main" id="{8DF57950-27CD-2E02-F8AD-DEC8C8F5FEDF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6EAD0BC-E145-4DB7-9FD1-E9DBD857ECAE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6">
        <xdr:nvSpPr>
          <xdr:cNvPr id="4697" name="pole tekstowe 4696">
            <a:extLst>
              <a:ext uri="{FF2B5EF4-FFF2-40B4-BE49-F238E27FC236}">
                <a16:creationId xmlns:a16="http://schemas.microsoft.com/office/drawing/2014/main" id="{2B02C225-28E4-53F8-0745-7EF85C9EA7C7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C3ABE2F-47F1-4F1F-97E3-F6432F9E9760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10</xdr:col>
      <xdr:colOff>262909</xdr:colOff>
      <xdr:row>25</xdr:row>
      <xdr:rowOff>183269</xdr:rowOff>
    </xdr:from>
    <xdr:to>
      <xdr:col>10</xdr:col>
      <xdr:colOff>427105</xdr:colOff>
      <xdr:row>27</xdr:row>
      <xdr:rowOff>3896</xdr:rowOff>
    </xdr:to>
    <xdr:grpSp>
      <xdr:nvGrpSpPr>
        <xdr:cNvPr id="4698" name="Grupa 4697">
          <a:extLst>
            <a:ext uri="{FF2B5EF4-FFF2-40B4-BE49-F238E27FC236}">
              <a16:creationId xmlns:a16="http://schemas.microsoft.com/office/drawing/2014/main" id="{D09B9F46-D283-4B3A-AE64-391B4B08E3CD}"/>
            </a:ext>
          </a:extLst>
        </xdr:cNvPr>
        <xdr:cNvGrpSpPr/>
      </xdr:nvGrpSpPr>
      <xdr:grpSpPr>
        <a:xfrm>
          <a:off x="6319832" y="4823654"/>
          <a:ext cx="164196" cy="191857"/>
          <a:chOff x="6739581" y="4458729"/>
          <a:chExt cx="164757" cy="190500"/>
        </a:xfrm>
      </xdr:grpSpPr>
      <xdr:sp macro="" textlink="PivotTable_2!C56">
        <xdr:nvSpPr>
          <xdr:cNvPr id="4699" name="pole tekstowe 4698">
            <a:extLst>
              <a:ext uri="{FF2B5EF4-FFF2-40B4-BE49-F238E27FC236}">
                <a16:creationId xmlns:a16="http://schemas.microsoft.com/office/drawing/2014/main" id="{C8A2A5CD-AE9B-1FC0-6B97-FE5DEFDEA75A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6EAD0BC-E145-4DB7-9FD1-E9DBD857ECAE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6">
        <xdr:nvSpPr>
          <xdr:cNvPr id="4700" name="pole tekstowe 4699">
            <a:extLst>
              <a:ext uri="{FF2B5EF4-FFF2-40B4-BE49-F238E27FC236}">
                <a16:creationId xmlns:a16="http://schemas.microsoft.com/office/drawing/2014/main" id="{CFD4D5C4-4F60-216E-FD2C-62D44BC0E34F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C3ABE2F-47F1-4F1F-97E3-F6432F9E9760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10</xdr:col>
      <xdr:colOff>596412</xdr:colOff>
      <xdr:row>25</xdr:row>
      <xdr:rowOff>171651</xdr:rowOff>
    </xdr:from>
    <xdr:to>
      <xdr:col>11</xdr:col>
      <xdr:colOff>152375</xdr:colOff>
      <xdr:row>26</xdr:row>
      <xdr:rowOff>176798</xdr:rowOff>
    </xdr:to>
    <xdr:grpSp>
      <xdr:nvGrpSpPr>
        <xdr:cNvPr id="4701" name="Grupa 4700">
          <a:extLst>
            <a:ext uri="{FF2B5EF4-FFF2-40B4-BE49-F238E27FC236}">
              <a16:creationId xmlns:a16="http://schemas.microsoft.com/office/drawing/2014/main" id="{9ABD00F3-4ADF-4EC0-8CEA-60CFBFA7F89A}"/>
            </a:ext>
          </a:extLst>
        </xdr:cNvPr>
        <xdr:cNvGrpSpPr/>
      </xdr:nvGrpSpPr>
      <xdr:grpSpPr>
        <a:xfrm>
          <a:off x="6653335" y="4812036"/>
          <a:ext cx="161655" cy="190762"/>
          <a:chOff x="6739581" y="4458729"/>
          <a:chExt cx="164757" cy="190500"/>
        </a:xfrm>
      </xdr:grpSpPr>
      <xdr:sp macro="" textlink="PivotTable_2!C56">
        <xdr:nvSpPr>
          <xdr:cNvPr id="4702" name="pole tekstowe 4701">
            <a:extLst>
              <a:ext uri="{FF2B5EF4-FFF2-40B4-BE49-F238E27FC236}">
                <a16:creationId xmlns:a16="http://schemas.microsoft.com/office/drawing/2014/main" id="{4AA202D1-5B6A-7C1E-AD7D-4FC7EB0518E4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6EAD0BC-E145-4DB7-9FD1-E9DBD857ECAE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6">
        <xdr:nvSpPr>
          <xdr:cNvPr id="4703" name="pole tekstowe 4702">
            <a:extLst>
              <a:ext uri="{FF2B5EF4-FFF2-40B4-BE49-F238E27FC236}">
                <a16:creationId xmlns:a16="http://schemas.microsoft.com/office/drawing/2014/main" id="{A8ADBDEA-EAB8-3923-DB09-45DD3555833B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C3ABE2F-47F1-4F1F-97E3-F6432F9E9760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10</xdr:col>
      <xdr:colOff>24400</xdr:colOff>
      <xdr:row>24</xdr:row>
      <xdr:rowOff>112194</xdr:rowOff>
    </xdr:from>
    <xdr:to>
      <xdr:col>10</xdr:col>
      <xdr:colOff>188596</xdr:colOff>
      <xdr:row>25</xdr:row>
      <xdr:rowOff>117342</xdr:rowOff>
    </xdr:to>
    <xdr:grpSp>
      <xdr:nvGrpSpPr>
        <xdr:cNvPr id="4704" name="Grupa 4703">
          <a:extLst>
            <a:ext uri="{FF2B5EF4-FFF2-40B4-BE49-F238E27FC236}">
              <a16:creationId xmlns:a16="http://schemas.microsoft.com/office/drawing/2014/main" id="{262FE121-3B56-4471-AF3F-DF8A2B77941B}"/>
            </a:ext>
          </a:extLst>
        </xdr:cNvPr>
        <xdr:cNvGrpSpPr/>
      </xdr:nvGrpSpPr>
      <xdr:grpSpPr>
        <a:xfrm>
          <a:off x="6081323" y="4566963"/>
          <a:ext cx="164196" cy="190764"/>
          <a:chOff x="6739581" y="4458729"/>
          <a:chExt cx="164757" cy="190500"/>
        </a:xfrm>
      </xdr:grpSpPr>
      <xdr:sp macro="" textlink="PivotTable_2!C56">
        <xdr:nvSpPr>
          <xdr:cNvPr id="4705" name="pole tekstowe 4704">
            <a:extLst>
              <a:ext uri="{FF2B5EF4-FFF2-40B4-BE49-F238E27FC236}">
                <a16:creationId xmlns:a16="http://schemas.microsoft.com/office/drawing/2014/main" id="{2E60B83C-0E75-4E25-9CC2-4AE916FF464B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6EAD0BC-E145-4DB7-9FD1-E9DBD857ECAE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6">
        <xdr:nvSpPr>
          <xdr:cNvPr id="4706" name="pole tekstowe 4705">
            <a:extLst>
              <a:ext uri="{FF2B5EF4-FFF2-40B4-BE49-F238E27FC236}">
                <a16:creationId xmlns:a16="http://schemas.microsoft.com/office/drawing/2014/main" id="{30B448CA-F92A-9C71-A816-A65A05E3CCB9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C3ABE2F-47F1-4F1F-97E3-F6432F9E9760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10</xdr:col>
      <xdr:colOff>16199</xdr:colOff>
      <xdr:row>26</xdr:row>
      <xdr:rowOff>69823</xdr:rowOff>
    </xdr:from>
    <xdr:to>
      <xdr:col>10</xdr:col>
      <xdr:colOff>180395</xdr:colOff>
      <xdr:row>27</xdr:row>
      <xdr:rowOff>74971</xdr:rowOff>
    </xdr:to>
    <xdr:grpSp>
      <xdr:nvGrpSpPr>
        <xdr:cNvPr id="4707" name="Grupa 4706">
          <a:extLst>
            <a:ext uri="{FF2B5EF4-FFF2-40B4-BE49-F238E27FC236}">
              <a16:creationId xmlns:a16="http://schemas.microsoft.com/office/drawing/2014/main" id="{E4501567-1825-4E48-BE0D-F2C86ABE4C8C}"/>
            </a:ext>
          </a:extLst>
        </xdr:cNvPr>
        <xdr:cNvGrpSpPr/>
      </xdr:nvGrpSpPr>
      <xdr:grpSpPr>
        <a:xfrm>
          <a:off x="6073122" y="4895823"/>
          <a:ext cx="164196" cy="190763"/>
          <a:chOff x="6739581" y="4458729"/>
          <a:chExt cx="164757" cy="190500"/>
        </a:xfrm>
      </xdr:grpSpPr>
      <xdr:sp macro="" textlink="PivotTable_2!C56">
        <xdr:nvSpPr>
          <xdr:cNvPr id="4708" name="pole tekstowe 4707">
            <a:extLst>
              <a:ext uri="{FF2B5EF4-FFF2-40B4-BE49-F238E27FC236}">
                <a16:creationId xmlns:a16="http://schemas.microsoft.com/office/drawing/2014/main" id="{DF86A2ED-602D-C098-7955-71479DEFFEE0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6EAD0BC-E145-4DB7-9FD1-E9DBD857ECAE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6">
        <xdr:nvSpPr>
          <xdr:cNvPr id="4709" name="pole tekstowe 4708">
            <a:extLst>
              <a:ext uri="{FF2B5EF4-FFF2-40B4-BE49-F238E27FC236}">
                <a16:creationId xmlns:a16="http://schemas.microsoft.com/office/drawing/2014/main" id="{460633DA-5C3A-5AA9-62C3-FEE10DBCD138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C3ABE2F-47F1-4F1F-97E3-F6432F9E9760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10</xdr:col>
      <xdr:colOff>595729</xdr:colOff>
      <xdr:row>27</xdr:row>
      <xdr:rowOff>58205</xdr:rowOff>
    </xdr:from>
    <xdr:to>
      <xdr:col>11</xdr:col>
      <xdr:colOff>151692</xdr:colOff>
      <xdr:row>28</xdr:row>
      <xdr:rowOff>63353</xdr:rowOff>
    </xdr:to>
    <xdr:grpSp>
      <xdr:nvGrpSpPr>
        <xdr:cNvPr id="4710" name="Grupa 4709">
          <a:extLst>
            <a:ext uri="{FF2B5EF4-FFF2-40B4-BE49-F238E27FC236}">
              <a16:creationId xmlns:a16="http://schemas.microsoft.com/office/drawing/2014/main" id="{BC15FA35-1D65-44A7-9201-F0155D183B04}"/>
            </a:ext>
          </a:extLst>
        </xdr:cNvPr>
        <xdr:cNvGrpSpPr/>
      </xdr:nvGrpSpPr>
      <xdr:grpSpPr>
        <a:xfrm>
          <a:off x="6652652" y="5069820"/>
          <a:ext cx="161655" cy="190764"/>
          <a:chOff x="6739581" y="4458729"/>
          <a:chExt cx="164757" cy="190500"/>
        </a:xfrm>
      </xdr:grpSpPr>
      <xdr:sp macro="" textlink="PivotTable_2!C56">
        <xdr:nvSpPr>
          <xdr:cNvPr id="4711" name="pole tekstowe 4710">
            <a:extLst>
              <a:ext uri="{FF2B5EF4-FFF2-40B4-BE49-F238E27FC236}">
                <a16:creationId xmlns:a16="http://schemas.microsoft.com/office/drawing/2014/main" id="{90CC7409-4148-8896-966A-D12C8BCD993D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6EAD0BC-E145-4DB7-9FD1-E9DBD857ECAE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6">
        <xdr:nvSpPr>
          <xdr:cNvPr id="4712" name="pole tekstowe 4711">
            <a:extLst>
              <a:ext uri="{FF2B5EF4-FFF2-40B4-BE49-F238E27FC236}">
                <a16:creationId xmlns:a16="http://schemas.microsoft.com/office/drawing/2014/main" id="{F278453F-9EC4-6474-9D3B-15EA8A5C5B21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C3ABE2F-47F1-4F1F-97E3-F6432F9E9760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10</xdr:col>
      <xdr:colOff>109142</xdr:colOff>
      <xdr:row>23</xdr:row>
      <xdr:rowOff>50004</xdr:rowOff>
    </xdr:from>
    <xdr:to>
      <xdr:col>10</xdr:col>
      <xdr:colOff>273338</xdr:colOff>
      <xdr:row>24</xdr:row>
      <xdr:rowOff>55152</xdr:rowOff>
    </xdr:to>
    <xdr:grpSp>
      <xdr:nvGrpSpPr>
        <xdr:cNvPr id="4713" name="Grupa 4712">
          <a:extLst>
            <a:ext uri="{FF2B5EF4-FFF2-40B4-BE49-F238E27FC236}">
              <a16:creationId xmlns:a16="http://schemas.microsoft.com/office/drawing/2014/main" id="{ED0C23C7-93C0-4A5A-8F79-BA457FBC94A2}"/>
            </a:ext>
          </a:extLst>
        </xdr:cNvPr>
        <xdr:cNvGrpSpPr/>
      </xdr:nvGrpSpPr>
      <xdr:grpSpPr>
        <a:xfrm>
          <a:off x="6166065" y="4319158"/>
          <a:ext cx="164196" cy="190763"/>
          <a:chOff x="6739581" y="4458729"/>
          <a:chExt cx="164757" cy="190500"/>
        </a:xfrm>
      </xdr:grpSpPr>
      <xdr:sp macro="" textlink="PivotTable_2!C56">
        <xdr:nvSpPr>
          <xdr:cNvPr id="4714" name="pole tekstowe 4713">
            <a:extLst>
              <a:ext uri="{FF2B5EF4-FFF2-40B4-BE49-F238E27FC236}">
                <a16:creationId xmlns:a16="http://schemas.microsoft.com/office/drawing/2014/main" id="{BF395290-44B5-CC33-EAF3-C591B64E1259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6EAD0BC-E145-4DB7-9FD1-E9DBD857ECAE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6">
        <xdr:nvSpPr>
          <xdr:cNvPr id="4715" name="pole tekstowe 4714">
            <a:extLst>
              <a:ext uri="{FF2B5EF4-FFF2-40B4-BE49-F238E27FC236}">
                <a16:creationId xmlns:a16="http://schemas.microsoft.com/office/drawing/2014/main" id="{14576307-F41F-9482-6DB8-54D3F1E07047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C3ABE2F-47F1-4F1F-97E3-F6432F9E9760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10</xdr:col>
      <xdr:colOff>428977</xdr:colOff>
      <xdr:row>23</xdr:row>
      <xdr:rowOff>41803</xdr:rowOff>
    </xdr:from>
    <xdr:to>
      <xdr:col>10</xdr:col>
      <xdr:colOff>593173</xdr:colOff>
      <xdr:row>24</xdr:row>
      <xdr:rowOff>46951</xdr:rowOff>
    </xdr:to>
    <xdr:grpSp>
      <xdr:nvGrpSpPr>
        <xdr:cNvPr id="4716" name="Grupa 4715">
          <a:extLst>
            <a:ext uri="{FF2B5EF4-FFF2-40B4-BE49-F238E27FC236}">
              <a16:creationId xmlns:a16="http://schemas.microsoft.com/office/drawing/2014/main" id="{A59F7B98-BF9C-4388-8C71-570C8EAD95F4}"/>
            </a:ext>
          </a:extLst>
        </xdr:cNvPr>
        <xdr:cNvGrpSpPr/>
      </xdr:nvGrpSpPr>
      <xdr:grpSpPr>
        <a:xfrm>
          <a:off x="6485900" y="4310957"/>
          <a:ext cx="164196" cy="190763"/>
          <a:chOff x="6739581" y="4458729"/>
          <a:chExt cx="164757" cy="190500"/>
        </a:xfrm>
      </xdr:grpSpPr>
      <xdr:sp macro="" textlink="PivotTable_2!C56">
        <xdr:nvSpPr>
          <xdr:cNvPr id="4717" name="pole tekstowe 4716">
            <a:extLst>
              <a:ext uri="{FF2B5EF4-FFF2-40B4-BE49-F238E27FC236}">
                <a16:creationId xmlns:a16="http://schemas.microsoft.com/office/drawing/2014/main" id="{D1396B9E-0388-F78C-39B7-C4BBBE835542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6EAD0BC-E145-4DB7-9FD1-E9DBD857ECAE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6">
        <xdr:nvSpPr>
          <xdr:cNvPr id="4718" name="pole tekstowe 4717">
            <a:extLst>
              <a:ext uri="{FF2B5EF4-FFF2-40B4-BE49-F238E27FC236}">
                <a16:creationId xmlns:a16="http://schemas.microsoft.com/office/drawing/2014/main" id="{6836FC9F-9706-4DBA-DCF9-32ADE9158B29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C3ABE2F-47F1-4F1F-97E3-F6432F9E9760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9</xdr:col>
      <xdr:colOff>465198</xdr:colOff>
      <xdr:row>25</xdr:row>
      <xdr:rowOff>9683</xdr:rowOff>
    </xdr:from>
    <xdr:to>
      <xdr:col>10</xdr:col>
      <xdr:colOff>21161</xdr:colOff>
      <xdr:row>26</xdr:row>
      <xdr:rowOff>14830</xdr:rowOff>
    </xdr:to>
    <xdr:grpSp>
      <xdr:nvGrpSpPr>
        <xdr:cNvPr id="4719" name="Grupa 4718">
          <a:extLst>
            <a:ext uri="{FF2B5EF4-FFF2-40B4-BE49-F238E27FC236}">
              <a16:creationId xmlns:a16="http://schemas.microsoft.com/office/drawing/2014/main" id="{F72C92C5-3511-47BC-B490-A448DEDAAFA9}"/>
            </a:ext>
          </a:extLst>
        </xdr:cNvPr>
        <xdr:cNvGrpSpPr/>
      </xdr:nvGrpSpPr>
      <xdr:grpSpPr>
        <a:xfrm>
          <a:off x="5916429" y="4650068"/>
          <a:ext cx="161655" cy="190762"/>
          <a:chOff x="6739581" y="4458729"/>
          <a:chExt cx="164757" cy="190500"/>
        </a:xfrm>
      </xdr:grpSpPr>
      <xdr:sp macro="" textlink="PivotTable_2!C56">
        <xdr:nvSpPr>
          <xdr:cNvPr id="4720" name="pole tekstowe 4719">
            <a:extLst>
              <a:ext uri="{FF2B5EF4-FFF2-40B4-BE49-F238E27FC236}">
                <a16:creationId xmlns:a16="http://schemas.microsoft.com/office/drawing/2014/main" id="{3135DCB4-234E-A963-4602-686AB68DCDEC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6EAD0BC-E145-4DB7-9FD1-E9DBD857ECAE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6">
        <xdr:nvSpPr>
          <xdr:cNvPr id="4721" name="pole tekstowe 4720">
            <a:extLst>
              <a:ext uri="{FF2B5EF4-FFF2-40B4-BE49-F238E27FC236}">
                <a16:creationId xmlns:a16="http://schemas.microsoft.com/office/drawing/2014/main" id="{10723B52-036E-B38B-ED9F-31C6D52F8E50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C3ABE2F-47F1-4F1F-97E3-F6432F9E9760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10</xdr:col>
      <xdr:colOff>426244</xdr:colOff>
      <xdr:row>26</xdr:row>
      <xdr:rowOff>69822</xdr:rowOff>
    </xdr:from>
    <xdr:to>
      <xdr:col>10</xdr:col>
      <xdr:colOff>590440</xdr:colOff>
      <xdr:row>27</xdr:row>
      <xdr:rowOff>74970</xdr:rowOff>
    </xdr:to>
    <xdr:grpSp>
      <xdr:nvGrpSpPr>
        <xdr:cNvPr id="4722" name="Grupa 4721">
          <a:extLst>
            <a:ext uri="{FF2B5EF4-FFF2-40B4-BE49-F238E27FC236}">
              <a16:creationId xmlns:a16="http://schemas.microsoft.com/office/drawing/2014/main" id="{D62FC1D8-BC67-423F-924D-21FE48A52B7A}"/>
            </a:ext>
          </a:extLst>
        </xdr:cNvPr>
        <xdr:cNvGrpSpPr/>
      </xdr:nvGrpSpPr>
      <xdr:grpSpPr>
        <a:xfrm>
          <a:off x="6483167" y="4895822"/>
          <a:ext cx="164196" cy="190763"/>
          <a:chOff x="6739581" y="4458729"/>
          <a:chExt cx="164757" cy="190500"/>
        </a:xfrm>
      </xdr:grpSpPr>
      <xdr:sp macro="" textlink="PivotTable_2!C56">
        <xdr:nvSpPr>
          <xdr:cNvPr id="4723" name="pole tekstowe 4722">
            <a:extLst>
              <a:ext uri="{FF2B5EF4-FFF2-40B4-BE49-F238E27FC236}">
                <a16:creationId xmlns:a16="http://schemas.microsoft.com/office/drawing/2014/main" id="{AC102E6D-046A-8D5B-593F-41BBA7E03812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6EAD0BC-E145-4DB7-9FD1-E9DBD857ECAE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6">
        <xdr:nvSpPr>
          <xdr:cNvPr id="4724" name="pole tekstowe 4723">
            <a:extLst>
              <a:ext uri="{FF2B5EF4-FFF2-40B4-BE49-F238E27FC236}">
                <a16:creationId xmlns:a16="http://schemas.microsoft.com/office/drawing/2014/main" id="{68DC043C-33F4-B6CC-C502-890E5E53A7F2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C3ABE2F-47F1-4F1F-97E3-F6432F9E9760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11</xdr:col>
      <xdr:colOff>144680</xdr:colOff>
      <xdr:row>25</xdr:row>
      <xdr:rowOff>10366</xdr:rowOff>
    </xdr:from>
    <xdr:to>
      <xdr:col>11</xdr:col>
      <xdr:colOff>308876</xdr:colOff>
      <xdr:row>26</xdr:row>
      <xdr:rowOff>15513</xdr:rowOff>
    </xdr:to>
    <xdr:grpSp>
      <xdr:nvGrpSpPr>
        <xdr:cNvPr id="4725" name="Grupa 4724">
          <a:extLst>
            <a:ext uri="{FF2B5EF4-FFF2-40B4-BE49-F238E27FC236}">
              <a16:creationId xmlns:a16="http://schemas.microsoft.com/office/drawing/2014/main" id="{792366E1-31ED-4EC2-B6EC-EAB95ED80F19}"/>
            </a:ext>
          </a:extLst>
        </xdr:cNvPr>
        <xdr:cNvGrpSpPr/>
      </xdr:nvGrpSpPr>
      <xdr:grpSpPr>
        <a:xfrm>
          <a:off x="6807295" y="4650751"/>
          <a:ext cx="164196" cy="190762"/>
          <a:chOff x="6739581" y="4458729"/>
          <a:chExt cx="164757" cy="190500"/>
        </a:xfrm>
      </xdr:grpSpPr>
      <xdr:sp macro="" textlink="PivotTable_2!C56">
        <xdr:nvSpPr>
          <xdr:cNvPr id="4726" name="pole tekstowe 4725">
            <a:extLst>
              <a:ext uri="{FF2B5EF4-FFF2-40B4-BE49-F238E27FC236}">
                <a16:creationId xmlns:a16="http://schemas.microsoft.com/office/drawing/2014/main" id="{CA08EBB2-9B65-BAE7-8F9F-C2FF9A48EAA5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6EAD0BC-E145-4DB7-9FD1-E9DBD857ECAE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6">
        <xdr:nvSpPr>
          <xdr:cNvPr id="4727" name="pole tekstowe 4726">
            <a:extLst>
              <a:ext uri="{FF2B5EF4-FFF2-40B4-BE49-F238E27FC236}">
                <a16:creationId xmlns:a16="http://schemas.microsoft.com/office/drawing/2014/main" id="{0A4214EF-E298-4028-1902-194EBD75D9DB}"/>
              </a:ext>
            </a:extLst>
          </xdr:cNvPr>
          <xdr:cNvSpPr txBox="1"/>
        </xdr:nvSpPr>
        <xdr:spPr>
          <a:xfrm>
            <a:off x="6739581" y="4458729"/>
            <a:ext cx="164757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C3ABE2F-47F1-4F1F-97E3-F6432F9E9760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13</xdr:col>
      <xdr:colOff>317809</xdr:colOff>
      <xdr:row>11</xdr:row>
      <xdr:rowOff>61332</xdr:rowOff>
    </xdr:from>
    <xdr:to>
      <xdr:col>13</xdr:col>
      <xdr:colOff>470209</xdr:colOff>
      <xdr:row>12</xdr:row>
      <xdr:rowOff>39029</xdr:rowOff>
    </xdr:to>
    <xdr:grpSp>
      <xdr:nvGrpSpPr>
        <xdr:cNvPr id="4732" name="Grupa 4731">
          <a:extLst>
            <a:ext uri="{FF2B5EF4-FFF2-40B4-BE49-F238E27FC236}">
              <a16:creationId xmlns:a16="http://schemas.microsoft.com/office/drawing/2014/main" id="{45967E3B-54A5-E578-40AD-A729B128A4A5}"/>
            </a:ext>
          </a:extLst>
        </xdr:cNvPr>
        <xdr:cNvGrpSpPr/>
      </xdr:nvGrpSpPr>
      <xdr:grpSpPr>
        <a:xfrm>
          <a:off x="8191809" y="2103101"/>
          <a:ext cx="152400" cy="163313"/>
          <a:chOff x="7313341" y="1923585"/>
          <a:chExt cx="152400" cy="159834"/>
        </a:xfrm>
      </xdr:grpSpPr>
      <xdr:sp macro="" textlink="PivotTable_2!B58">
        <xdr:nvSpPr>
          <xdr:cNvPr id="4728" name="pole tekstowe 4727">
            <a:extLst>
              <a:ext uri="{FF2B5EF4-FFF2-40B4-BE49-F238E27FC236}">
                <a16:creationId xmlns:a16="http://schemas.microsoft.com/office/drawing/2014/main" id="{48A25AEC-BBB9-C659-AB8D-318DA1DD030F}"/>
              </a:ext>
            </a:extLst>
          </xdr:cNvPr>
          <xdr:cNvSpPr txBox="1"/>
        </xdr:nvSpPr>
        <xdr:spPr>
          <a:xfrm>
            <a:off x="7313341" y="1923585"/>
            <a:ext cx="152400" cy="1598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F326A00-2CCF-4751-8458-E5D90172A18D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8">
        <xdr:nvSpPr>
          <xdr:cNvPr id="4729" name="pole tekstowe 4728">
            <a:extLst>
              <a:ext uri="{FF2B5EF4-FFF2-40B4-BE49-F238E27FC236}">
                <a16:creationId xmlns:a16="http://schemas.microsoft.com/office/drawing/2014/main" id="{EE2F08DF-4374-4B83-866D-45844C8B97E8}"/>
              </a:ext>
            </a:extLst>
          </xdr:cNvPr>
          <xdr:cNvSpPr txBox="1"/>
        </xdr:nvSpPr>
        <xdr:spPr>
          <a:xfrm>
            <a:off x="7313341" y="1923585"/>
            <a:ext cx="152400" cy="1598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3270446-11D6-42F2-A7A4-9EEA9A42759B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13</xdr:col>
      <xdr:colOff>72483</xdr:colOff>
      <xdr:row>10</xdr:row>
      <xdr:rowOff>154258</xdr:rowOff>
    </xdr:from>
    <xdr:to>
      <xdr:col>13</xdr:col>
      <xdr:colOff>224883</xdr:colOff>
      <xdr:row>11</xdr:row>
      <xdr:rowOff>131956</xdr:rowOff>
    </xdr:to>
    <xdr:grpSp>
      <xdr:nvGrpSpPr>
        <xdr:cNvPr id="4733" name="Grupa 4732">
          <a:extLst>
            <a:ext uri="{FF2B5EF4-FFF2-40B4-BE49-F238E27FC236}">
              <a16:creationId xmlns:a16="http://schemas.microsoft.com/office/drawing/2014/main" id="{9E46C77E-1ED3-2D87-6761-D4800793E6C1}"/>
            </a:ext>
          </a:extLst>
        </xdr:cNvPr>
        <xdr:cNvGrpSpPr/>
      </xdr:nvGrpSpPr>
      <xdr:grpSpPr>
        <a:xfrm>
          <a:off x="7946483" y="2010412"/>
          <a:ext cx="152400" cy="163313"/>
          <a:chOff x="7792844" y="1942170"/>
          <a:chExt cx="152400" cy="159834"/>
        </a:xfrm>
      </xdr:grpSpPr>
      <xdr:sp macro="" textlink="PivotTable_2!C58">
        <xdr:nvSpPr>
          <xdr:cNvPr id="4730" name="pole tekstowe 4729">
            <a:extLst>
              <a:ext uri="{FF2B5EF4-FFF2-40B4-BE49-F238E27FC236}">
                <a16:creationId xmlns:a16="http://schemas.microsoft.com/office/drawing/2014/main" id="{FD075864-8D38-47C3-A947-CFFB8A0721EE}"/>
              </a:ext>
            </a:extLst>
          </xdr:cNvPr>
          <xdr:cNvSpPr txBox="1"/>
        </xdr:nvSpPr>
        <xdr:spPr>
          <a:xfrm>
            <a:off x="7792844" y="1942170"/>
            <a:ext cx="152400" cy="1598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63DAA82-680F-4DB3-85E8-733A9D5EA797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8">
        <xdr:nvSpPr>
          <xdr:cNvPr id="4731" name="pole tekstowe 4730">
            <a:extLst>
              <a:ext uri="{FF2B5EF4-FFF2-40B4-BE49-F238E27FC236}">
                <a16:creationId xmlns:a16="http://schemas.microsoft.com/office/drawing/2014/main" id="{30A9FF6C-6494-403F-86A0-2549C9BED86A}"/>
              </a:ext>
            </a:extLst>
          </xdr:cNvPr>
          <xdr:cNvSpPr txBox="1"/>
        </xdr:nvSpPr>
        <xdr:spPr>
          <a:xfrm>
            <a:off x="7792844" y="1942170"/>
            <a:ext cx="152400" cy="1598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3F632F0-3FE1-4DC4-AB39-478B45F7AA26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13</xdr:col>
      <xdr:colOff>68766</xdr:colOff>
      <xdr:row>11</xdr:row>
      <xdr:rowOff>53898</xdr:rowOff>
    </xdr:from>
    <xdr:to>
      <xdr:col>13</xdr:col>
      <xdr:colOff>221166</xdr:colOff>
      <xdr:row>12</xdr:row>
      <xdr:rowOff>31595</xdr:rowOff>
    </xdr:to>
    <xdr:grpSp>
      <xdr:nvGrpSpPr>
        <xdr:cNvPr id="4734" name="Grupa 4733">
          <a:extLst>
            <a:ext uri="{FF2B5EF4-FFF2-40B4-BE49-F238E27FC236}">
              <a16:creationId xmlns:a16="http://schemas.microsoft.com/office/drawing/2014/main" id="{FA768305-95D9-4C7A-9C63-6E4E06DE6AA2}"/>
            </a:ext>
          </a:extLst>
        </xdr:cNvPr>
        <xdr:cNvGrpSpPr/>
      </xdr:nvGrpSpPr>
      <xdr:grpSpPr>
        <a:xfrm>
          <a:off x="7942766" y="2095667"/>
          <a:ext cx="152400" cy="163313"/>
          <a:chOff x="7313341" y="1923585"/>
          <a:chExt cx="152400" cy="159834"/>
        </a:xfrm>
      </xdr:grpSpPr>
      <xdr:sp macro="" textlink="PivotTable_2!B58">
        <xdr:nvSpPr>
          <xdr:cNvPr id="4735" name="pole tekstowe 4734">
            <a:extLst>
              <a:ext uri="{FF2B5EF4-FFF2-40B4-BE49-F238E27FC236}">
                <a16:creationId xmlns:a16="http://schemas.microsoft.com/office/drawing/2014/main" id="{360FECD7-7B87-A06B-BF35-3373E8ECFA36}"/>
              </a:ext>
            </a:extLst>
          </xdr:cNvPr>
          <xdr:cNvSpPr txBox="1"/>
        </xdr:nvSpPr>
        <xdr:spPr>
          <a:xfrm>
            <a:off x="7313341" y="1923585"/>
            <a:ext cx="152400" cy="1598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F326A00-2CCF-4751-8458-E5D90172A18D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8">
        <xdr:nvSpPr>
          <xdr:cNvPr id="4736" name="pole tekstowe 4735">
            <a:extLst>
              <a:ext uri="{FF2B5EF4-FFF2-40B4-BE49-F238E27FC236}">
                <a16:creationId xmlns:a16="http://schemas.microsoft.com/office/drawing/2014/main" id="{9996468A-6539-685A-07D4-C84ADD69094F}"/>
              </a:ext>
            </a:extLst>
          </xdr:cNvPr>
          <xdr:cNvSpPr txBox="1"/>
        </xdr:nvSpPr>
        <xdr:spPr>
          <a:xfrm>
            <a:off x="7313341" y="1923585"/>
            <a:ext cx="152400" cy="1598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3270446-11D6-42F2-A7A4-9EEA9A42759B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13</xdr:col>
      <xdr:colOff>239751</xdr:colOff>
      <xdr:row>10</xdr:row>
      <xdr:rowOff>76200</xdr:rowOff>
    </xdr:from>
    <xdr:to>
      <xdr:col>13</xdr:col>
      <xdr:colOff>392151</xdr:colOff>
      <xdr:row>11</xdr:row>
      <xdr:rowOff>53898</xdr:rowOff>
    </xdr:to>
    <xdr:grpSp>
      <xdr:nvGrpSpPr>
        <xdr:cNvPr id="4737" name="Grupa 4736">
          <a:extLst>
            <a:ext uri="{FF2B5EF4-FFF2-40B4-BE49-F238E27FC236}">
              <a16:creationId xmlns:a16="http://schemas.microsoft.com/office/drawing/2014/main" id="{A8CDC1AD-CDBB-4FE1-9EC5-C9A7B9EB1712}"/>
            </a:ext>
          </a:extLst>
        </xdr:cNvPr>
        <xdr:cNvGrpSpPr/>
      </xdr:nvGrpSpPr>
      <xdr:grpSpPr>
        <a:xfrm>
          <a:off x="8113751" y="1932354"/>
          <a:ext cx="152400" cy="163313"/>
          <a:chOff x="7313341" y="1923585"/>
          <a:chExt cx="152400" cy="159834"/>
        </a:xfrm>
      </xdr:grpSpPr>
      <xdr:sp macro="" textlink="PivotTable_2!B58">
        <xdr:nvSpPr>
          <xdr:cNvPr id="4738" name="pole tekstowe 4737">
            <a:extLst>
              <a:ext uri="{FF2B5EF4-FFF2-40B4-BE49-F238E27FC236}">
                <a16:creationId xmlns:a16="http://schemas.microsoft.com/office/drawing/2014/main" id="{505E8961-5E32-92CB-10D2-FA10FEAF7D46}"/>
              </a:ext>
            </a:extLst>
          </xdr:cNvPr>
          <xdr:cNvSpPr txBox="1"/>
        </xdr:nvSpPr>
        <xdr:spPr>
          <a:xfrm>
            <a:off x="7313341" y="1923585"/>
            <a:ext cx="152400" cy="1598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4F326A00-2CCF-4751-8458-E5D90172A18D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8">
        <xdr:nvSpPr>
          <xdr:cNvPr id="4739" name="pole tekstowe 4738">
            <a:extLst>
              <a:ext uri="{FF2B5EF4-FFF2-40B4-BE49-F238E27FC236}">
                <a16:creationId xmlns:a16="http://schemas.microsoft.com/office/drawing/2014/main" id="{50675802-264F-B937-C5B6-B90C2ED4D8A0}"/>
              </a:ext>
            </a:extLst>
          </xdr:cNvPr>
          <xdr:cNvSpPr txBox="1"/>
        </xdr:nvSpPr>
        <xdr:spPr>
          <a:xfrm>
            <a:off x="7313341" y="1923585"/>
            <a:ext cx="152400" cy="1598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3270446-11D6-42F2-A7A4-9EEA9A42759B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13</xdr:col>
      <xdr:colOff>232317</xdr:colOff>
      <xdr:row>11</xdr:row>
      <xdr:rowOff>53897</xdr:rowOff>
    </xdr:from>
    <xdr:to>
      <xdr:col>13</xdr:col>
      <xdr:colOff>384717</xdr:colOff>
      <xdr:row>12</xdr:row>
      <xdr:rowOff>31594</xdr:rowOff>
    </xdr:to>
    <xdr:grpSp>
      <xdr:nvGrpSpPr>
        <xdr:cNvPr id="4740" name="Grupa 4739">
          <a:extLst>
            <a:ext uri="{FF2B5EF4-FFF2-40B4-BE49-F238E27FC236}">
              <a16:creationId xmlns:a16="http://schemas.microsoft.com/office/drawing/2014/main" id="{CAB5FD6C-3050-4E51-ADA1-AD2A1BAE9197}"/>
            </a:ext>
          </a:extLst>
        </xdr:cNvPr>
        <xdr:cNvGrpSpPr/>
      </xdr:nvGrpSpPr>
      <xdr:grpSpPr>
        <a:xfrm>
          <a:off x="8106317" y="2095666"/>
          <a:ext cx="152400" cy="163313"/>
          <a:chOff x="7792844" y="1942170"/>
          <a:chExt cx="152400" cy="159834"/>
        </a:xfrm>
      </xdr:grpSpPr>
      <xdr:sp macro="" textlink="PivotTable_2!C58">
        <xdr:nvSpPr>
          <xdr:cNvPr id="4741" name="pole tekstowe 4740">
            <a:extLst>
              <a:ext uri="{FF2B5EF4-FFF2-40B4-BE49-F238E27FC236}">
                <a16:creationId xmlns:a16="http://schemas.microsoft.com/office/drawing/2014/main" id="{D866DACE-548B-2F2D-C4CE-39C329D2CE41}"/>
              </a:ext>
            </a:extLst>
          </xdr:cNvPr>
          <xdr:cNvSpPr txBox="1"/>
        </xdr:nvSpPr>
        <xdr:spPr>
          <a:xfrm>
            <a:off x="7792844" y="1942170"/>
            <a:ext cx="152400" cy="1598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63DAA82-680F-4DB3-85E8-733A9D5EA797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8">
        <xdr:nvSpPr>
          <xdr:cNvPr id="4742" name="pole tekstowe 4741">
            <a:extLst>
              <a:ext uri="{FF2B5EF4-FFF2-40B4-BE49-F238E27FC236}">
                <a16:creationId xmlns:a16="http://schemas.microsoft.com/office/drawing/2014/main" id="{868BD610-AD5A-0276-6CBB-15E5DC69B94E}"/>
              </a:ext>
            </a:extLst>
          </xdr:cNvPr>
          <xdr:cNvSpPr txBox="1"/>
        </xdr:nvSpPr>
        <xdr:spPr>
          <a:xfrm>
            <a:off x="7792844" y="1942170"/>
            <a:ext cx="152400" cy="1598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3F632F0-3FE1-4DC4-AB39-478B45F7AA26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13</xdr:col>
      <xdr:colOff>150541</xdr:colOff>
      <xdr:row>10</xdr:row>
      <xdr:rowOff>157974</xdr:rowOff>
    </xdr:from>
    <xdr:to>
      <xdr:col>13</xdr:col>
      <xdr:colOff>302941</xdr:colOff>
      <xdr:row>11</xdr:row>
      <xdr:rowOff>135672</xdr:rowOff>
    </xdr:to>
    <xdr:grpSp>
      <xdr:nvGrpSpPr>
        <xdr:cNvPr id="4743" name="Grupa 4742">
          <a:extLst>
            <a:ext uri="{FF2B5EF4-FFF2-40B4-BE49-F238E27FC236}">
              <a16:creationId xmlns:a16="http://schemas.microsoft.com/office/drawing/2014/main" id="{9203217F-564F-4870-B8A5-5A0FFD6B36E6}"/>
            </a:ext>
          </a:extLst>
        </xdr:cNvPr>
        <xdr:cNvGrpSpPr/>
      </xdr:nvGrpSpPr>
      <xdr:grpSpPr>
        <a:xfrm>
          <a:off x="8024541" y="2014128"/>
          <a:ext cx="152400" cy="163313"/>
          <a:chOff x="7792844" y="1942170"/>
          <a:chExt cx="152400" cy="159834"/>
        </a:xfrm>
      </xdr:grpSpPr>
      <xdr:sp macro="" textlink="PivotTable_2!C58">
        <xdr:nvSpPr>
          <xdr:cNvPr id="4744" name="pole tekstowe 4743">
            <a:extLst>
              <a:ext uri="{FF2B5EF4-FFF2-40B4-BE49-F238E27FC236}">
                <a16:creationId xmlns:a16="http://schemas.microsoft.com/office/drawing/2014/main" id="{D2BAF6ED-7FF9-715D-A025-9DDA5AFA6DFB}"/>
              </a:ext>
            </a:extLst>
          </xdr:cNvPr>
          <xdr:cNvSpPr txBox="1"/>
        </xdr:nvSpPr>
        <xdr:spPr>
          <a:xfrm>
            <a:off x="7792844" y="1942170"/>
            <a:ext cx="152400" cy="1598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63DAA82-680F-4DB3-85E8-733A9D5EA797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8">
        <xdr:nvSpPr>
          <xdr:cNvPr id="4745" name="pole tekstowe 4744">
            <a:extLst>
              <a:ext uri="{FF2B5EF4-FFF2-40B4-BE49-F238E27FC236}">
                <a16:creationId xmlns:a16="http://schemas.microsoft.com/office/drawing/2014/main" id="{9F4B3E71-AED3-F7EC-5C2C-E62C177A066B}"/>
              </a:ext>
            </a:extLst>
          </xdr:cNvPr>
          <xdr:cNvSpPr txBox="1"/>
        </xdr:nvSpPr>
        <xdr:spPr>
          <a:xfrm>
            <a:off x="7792844" y="1942170"/>
            <a:ext cx="152400" cy="1598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3F632F0-3FE1-4DC4-AB39-478B45F7AA26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13</xdr:col>
      <xdr:colOff>314092</xdr:colOff>
      <xdr:row>10</xdr:row>
      <xdr:rowOff>157974</xdr:rowOff>
    </xdr:from>
    <xdr:to>
      <xdr:col>13</xdr:col>
      <xdr:colOff>466492</xdr:colOff>
      <xdr:row>11</xdr:row>
      <xdr:rowOff>135672</xdr:rowOff>
    </xdr:to>
    <xdr:grpSp>
      <xdr:nvGrpSpPr>
        <xdr:cNvPr id="4746" name="Grupa 4745">
          <a:extLst>
            <a:ext uri="{FF2B5EF4-FFF2-40B4-BE49-F238E27FC236}">
              <a16:creationId xmlns:a16="http://schemas.microsoft.com/office/drawing/2014/main" id="{5B6292E1-1BDC-4FAD-ABE3-803B93EB1F64}"/>
            </a:ext>
          </a:extLst>
        </xdr:cNvPr>
        <xdr:cNvGrpSpPr/>
      </xdr:nvGrpSpPr>
      <xdr:grpSpPr>
        <a:xfrm>
          <a:off x="8188092" y="2014128"/>
          <a:ext cx="152400" cy="163313"/>
          <a:chOff x="7792844" y="1942170"/>
          <a:chExt cx="152400" cy="159834"/>
        </a:xfrm>
      </xdr:grpSpPr>
      <xdr:sp macro="" textlink="PivotTable_2!C58">
        <xdr:nvSpPr>
          <xdr:cNvPr id="4747" name="pole tekstowe 4746">
            <a:extLst>
              <a:ext uri="{FF2B5EF4-FFF2-40B4-BE49-F238E27FC236}">
                <a16:creationId xmlns:a16="http://schemas.microsoft.com/office/drawing/2014/main" id="{7B63942D-4489-DC60-9EA2-AE001FA9C71A}"/>
              </a:ext>
            </a:extLst>
          </xdr:cNvPr>
          <xdr:cNvSpPr txBox="1"/>
        </xdr:nvSpPr>
        <xdr:spPr>
          <a:xfrm>
            <a:off x="7792844" y="1942170"/>
            <a:ext cx="152400" cy="1598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63DAA82-680F-4DB3-85E8-733A9D5EA797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8">
        <xdr:nvSpPr>
          <xdr:cNvPr id="4748" name="pole tekstowe 4747">
            <a:extLst>
              <a:ext uri="{FF2B5EF4-FFF2-40B4-BE49-F238E27FC236}">
                <a16:creationId xmlns:a16="http://schemas.microsoft.com/office/drawing/2014/main" id="{F536C8EF-6910-F98D-E5F3-C67362ADA5F5}"/>
              </a:ext>
            </a:extLst>
          </xdr:cNvPr>
          <xdr:cNvSpPr txBox="1"/>
        </xdr:nvSpPr>
        <xdr:spPr>
          <a:xfrm>
            <a:off x="7792844" y="1942170"/>
            <a:ext cx="152400" cy="1598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3F632F0-3FE1-4DC4-AB39-478B45F7AA26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17</xdr:col>
      <xdr:colOff>417932</xdr:colOff>
      <xdr:row>10</xdr:row>
      <xdr:rowOff>130428</xdr:rowOff>
    </xdr:from>
    <xdr:to>
      <xdr:col>18</xdr:col>
      <xdr:colOff>81343</xdr:colOff>
      <xdr:row>11</xdr:row>
      <xdr:rowOff>167827</xdr:rowOff>
    </xdr:to>
    <xdr:grpSp>
      <xdr:nvGrpSpPr>
        <xdr:cNvPr id="4755" name="Grupa 4754">
          <a:extLst>
            <a:ext uri="{FF2B5EF4-FFF2-40B4-BE49-F238E27FC236}">
              <a16:creationId xmlns:a16="http://schemas.microsoft.com/office/drawing/2014/main" id="{84020F90-2766-46FD-AFCA-EC2FDBCDD4C3}"/>
            </a:ext>
          </a:extLst>
        </xdr:cNvPr>
        <xdr:cNvGrpSpPr/>
      </xdr:nvGrpSpPr>
      <xdr:grpSpPr>
        <a:xfrm>
          <a:off x="10714701" y="1986582"/>
          <a:ext cx="269104" cy="223014"/>
          <a:chOff x="10606293" y="2212604"/>
          <a:chExt cx="271141" cy="219718"/>
        </a:xfrm>
      </xdr:grpSpPr>
      <xdr:sp macro="" textlink="PivotTable_2!B57">
        <xdr:nvSpPr>
          <xdr:cNvPr id="4756" name="pole tekstowe 4755">
            <a:extLst>
              <a:ext uri="{FF2B5EF4-FFF2-40B4-BE49-F238E27FC236}">
                <a16:creationId xmlns:a16="http://schemas.microsoft.com/office/drawing/2014/main" id="{298F0926-DCBD-B001-1D02-B25847799513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B0FCB1-4A95-4315-B470-CF50F8069466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7">
        <xdr:nvSpPr>
          <xdr:cNvPr id="4757" name="pole tekstowe 4756">
            <a:extLst>
              <a:ext uri="{FF2B5EF4-FFF2-40B4-BE49-F238E27FC236}">
                <a16:creationId xmlns:a16="http://schemas.microsoft.com/office/drawing/2014/main" id="{C536584C-B29D-B2BC-F17F-CA4AEC8256BA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F3917BF-4335-49B3-9206-ABDD974710BF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17</xdr:col>
      <xdr:colOff>341265</xdr:colOff>
      <xdr:row>12</xdr:row>
      <xdr:rowOff>95834</xdr:rowOff>
    </xdr:from>
    <xdr:to>
      <xdr:col>18</xdr:col>
      <xdr:colOff>4676</xdr:colOff>
      <xdr:row>13</xdr:row>
      <xdr:rowOff>133233</xdr:rowOff>
    </xdr:to>
    <xdr:grpSp>
      <xdr:nvGrpSpPr>
        <xdr:cNvPr id="4758" name="Grupa 4757">
          <a:extLst>
            <a:ext uri="{FF2B5EF4-FFF2-40B4-BE49-F238E27FC236}">
              <a16:creationId xmlns:a16="http://schemas.microsoft.com/office/drawing/2014/main" id="{AB1CD005-06B9-4157-9B6F-0F7AF5F6FF65}"/>
            </a:ext>
          </a:extLst>
        </xdr:cNvPr>
        <xdr:cNvGrpSpPr/>
      </xdr:nvGrpSpPr>
      <xdr:grpSpPr>
        <a:xfrm>
          <a:off x="10638034" y="2323219"/>
          <a:ext cx="269104" cy="223014"/>
          <a:chOff x="10606293" y="2212604"/>
          <a:chExt cx="271141" cy="219718"/>
        </a:xfrm>
      </xdr:grpSpPr>
      <xdr:sp macro="" textlink="PivotTable_2!B57">
        <xdr:nvSpPr>
          <xdr:cNvPr id="4759" name="pole tekstowe 4758">
            <a:extLst>
              <a:ext uri="{FF2B5EF4-FFF2-40B4-BE49-F238E27FC236}">
                <a16:creationId xmlns:a16="http://schemas.microsoft.com/office/drawing/2014/main" id="{72E4B19C-AB43-E8D7-41A2-166F1D9B0AE7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B0FCB1-4A95-4315-B470-CF50F8069466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7">
        <xdr:nvSpPr>
          <xdr:cNvPr id="4760" name="pole tekstowe 4759">
            <a:extLst>
              <a:ext uri="{FF2B5EF4-FFF2-40B4-BE49-F238E27FC236}">
                <a16:creationId xmlns:a16="http://schemas.microsoft.com/office/drawing/2014/main" id="{12BEF6FD-8791-C2E4-0F6E-CD2EC29C8764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F3917BF-4335-49B3-9206-ABDD974710BF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18</xdr:col>
      <xdr:colOff>138377</xdr:colOff>
      <xdr:row>11</xdr:row>
      <xdr:rowOff>98638</xdr:rowOff>
    </xdr:from>
    <xdr:to>
      <xdr:col>18</xdr:col>
      <xdr:colOff>409518</xdr:colOff>
      <xdr:row>12</xdr:row>
      <xdr:rowOff>136037</xdr:rowOff>
    </xdr:to>
    <xdr:grpSp>
      <xdr:nvGrpSpPr>
        <xdr:cNvPr id="4761" name="Grupa 4760">
          <a:extLst>
            <a:ext uri="{FF2B5EF4-FFF2-40B4-BE49-F238E27FC236}">
              <a16:creationId xmlns:a16="http://schemas.microsoft.com/office/drawing/2014/main" id="{2874DD9D-4C49-4DE9-BA97-1B63AC389E0C}"/>
            </a:ext>
          </a:extLst>
        </xdr:cNvPr>
        <xdr:cNvGrpSpPr/>
      </xdr:nvGrpSpPr>
      <xdr:grpSpPr>
        <a:xfrm>
          <a:off x="11040839" y="2140407"/>
          <a:ext cx="271141" cy="223015"/>
          <a:chOff x="10606293" y="2212604"/>
          <a:chExt cx="271141" cy="219718"/>
        </a:xfrm>
      </xdr:grpSpPr>
      <xdr:sp macro="" textlink="PivotTable_2!B57">
        <xdr:nvSpPr>
          <xdr:cNvPr id="4762" name="pole tekstowe 4761">
            <a:extLst>
              <a:ext uri="{FF2B5EF4-FFF2-40B4-BE49-F238E27FC236}">
                <a16:creationId xmlns:a16="http://schemas.microsoft.com/office/drawing/2014/main" id="{1180F4B4-58E7-6184-5CED-6DA175EBB1B7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B0FCB1-4A95-4315-B470-CF50F8069466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7">
        <xdr:nvSpPr>
          <xdr:cNvPr id="4763" name="pole tekstowe 4762">
            <a:extLst>
              <a:ext uri="{FF2B5EF4-FFF2-40B4-BE49-F238E27FC236}">
                <a16:creationId xmlns:a16="http://schemas.microsoft.com/office/drawing/2014/main" id="{E178E2A3-8E05-1FBC-57DD-1C4C179AE094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F3917BF-4335-49B3-9206-ABDD974710BF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19</xdr:col>
      <xdr:colOff>89758</xdr:colOff>
      <xdr:row>11</xdr:row>
      <xdr:rowOff>101443</xdr:rowOff>
    </xdr:from>
    <xdr:to>
      <xdr:col>19</xdr:col>
      <xdr:colOff>360899</xdr:colOff>
      <xdr:row>12</xdr:row>
      <xdr:rowOff>138842</xdr:rowOff>
    </xdr:to>
    <xdr:grpSp>
      <xdr:nvGrpSpPr>
        <xdr:cNvPr id="4764" name="Grupa 4763">
          <a:extLst>
            <a:ext uri="{FF2B5EF4-FFF2-40B4-BE49-F238E27FC236}">
              <a16:creationId xmlns:a16="http://schemas.microsoft.com/office/drawing/2014/main" id="{1C5318E0-A474-49F5-BB40-762BD6AC77E8}"/>
            </a:ext>
          </a:extLst>
        </xdr:cNvPr>
        <xdr:cNvGrpSpPr/>
      </xdr:nvGrpSpPr>
      <xdr:grpSpPr>
        <a:xfrm>
          <a:off x="11597912" y="2143212"/>
          <a:ext cx="271141" cy="223015"/>
          <a:chOff x="10606293" y="2212604"/>
          <a:chExt cx="271141" cy="219718"/>
        </a:xfrm>
      </xdr:grpSpPr>
      <xdr:sp macro="" textlink="PivotTable_2!B57">
        <xdr:nvSpPr>
          <xdr:cNvPr id="4765" name="pole tekstowe 4764">
            <a:extLst>
              <a:ext uri="{FF2B5EF4-FFF2-40B4-BE49-F238E27FC236}">
                <a16:creationId xmlns:a16="http://schemas.microsoft.com/office/drawing/2014/main" id="{7B3FE8B7-2744-AF70-0C86-114869539EF3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B0FCB1-4A95-4315-B470-CF50F8069466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7">
        <xdr:nvSpPr>
          <xdr:cNvPr id="4766" name="pole tekstowe 4765">
            <a:extLst>
              <a:ext uri="{FF2B5EF4-FFF2-40B4-BE49-F238E27FC236}">
                <a16:creationId xmlns:a16="http://schemas.microsoft.com/office/drawing/2014/main" id="{2B24397B-2F65-0977-6735-FF7BE1A52F63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F3917BF-4335-49B3-9206-ABDD974710BF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19</xdr:col>
      <xdr:colOff>101913</xdr:colOff>
      <xdr:row>12</xdr:row>
      <xdr:rowOff>179046</xdr:rowOff>
    </xdr:from>
    <xdr:to>
      <xdr:col>19</xdr:col>
      <xdr:colOff>373054</xdr:colOff>
      <xdr:row>14</xdr:row>
      <xdr:rowOff>34126</xdr:rowOff>
    </xdr:to>
    <xdr:grpSp>
      <xdr:nvGrpSpPr>
        <xdr:cNvPr id="4767" name="Grupa 4766">
          <a:extLst>
            <a:ext uri="{FF2B5EF4-FFF2-40B4-BE49-F238E27FC236}">
              <a16:creationId xmlns:a16="http://schemas.microsoft.com/office/drawing/2014/main" id="{F10D1004-5E0F-491C-851F-B83361872C39}"/>
            </a:ext>
          </a:extLst>
        </xdr:cNvPr>
        <xdr:cNvGrpSpPr/>
      </xdr:nvGrpSpPr>
      <xdr:grpSpPr>
        <a:xfrm>
          <a:off x="11610067" y="2406431"/>
          <a:ext cx="271141" cy="226310"/>
          <a:chOff x="10606293" y="2212604"/>
          <a:chExt cx="271141" cy="219718"/>
        </a:xfrm>
      </xdr:grpSpPr>
      <xdr:sp macro="" textlink="PivotTable_2!B57">
        <xdr:nvSpPr>
          <xdr:cNvPr id="4768" name="pole tekstowe 4767">
            <a:extLst>
              <a:ext uri="{FF2B5EF4-FFF2-40B4-BE49-F238E27FC236}">
                <a16:creationId xmlns:a16="http://schemas.microsoft.com/office/drawing/2014/main" id="{DB448CBF-C5B2-BF06-A920-E54F573BC4AF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B0FCB1-4A95-4315-B470-CF50F8069466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7">
        <xdr:nvSpPr>
          <xdr:cNvPr id="4769" name="pole tekstowe 4768">
            <a:extLst>
              <a:ext uri="{FF2B5EF4-FFF2-40B4-BE49-F238E27FC236}">
                <a16:creationId xmlns:a16="http://schemas.microsoft.com/office/drawing/2014/main" id="{4E4371AA-4763-6963-8E0D-11169E58FB29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F3917BF-4335-49B3-9206-ABDD974710BF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18</xdr:col>
      <xdr:colOff>142116</xdr:colOff>
      <xdr:row>12</xdr:row>
      <xdr:rowOff>167827</xdr:rowOff>
    </xdr:from>
    <xdr:to>
      <xdr:col>18</xdr:col>
      <xdr:colOff>413257</xdr:colOff>
      <xdr:row>14</xdr:row>
      <xdr:rowOff>22907</xdr:rowOff>
    </xdr:to>
    <xdr:grpSp>
      <xdr:nvGrpSpPr>
        <xdr:cNvPr id="4770" name="Grupa 4769">
          <a:extLst>
            <a:ext uri="{FF2B5EF4-FFF2-40B4-BE49-F238E27FC236}">
              <a16:creationId xmlns:a16="http://schemas.microsoft.com/office/drawing/2014/main" id="{A1633F87-D950-46A9-AE19-0C0521229DF8}"/>
            </a:ext>
          </a:extLst>
        </xdr:cNvPr>
        <xdr:cNvGrpSpPr/>
      </xdr:nvGrpSpPr>
      <xdr:grpSpPr>
        <a:xfrm>
          <a:off x="11044578" y="2395212"/>
          <a:ext cx="271141" cy="226310"/>
          <a:chOff x="10606293" y="2212604"/>
          <a:chExt cx="271141" cy="219718"/>
        </a:xfrm>
      </xdr:grpSpPr>
      <xdr:sp macro="" textlink="PivotTable_2!B57">
        <xdr:nvSpPr>
          <xdr:cNvPr id="4771" name="pole tekstowe 4770">
            <a:extLst>
              <a:ext uri="{FF2B5EF4-FFF2-40B4-BE49-F238E27FC236}">
                <a16:creationId xmlns:a16="http://schemas.microsoft.com/office/drawing/2014/main" id="{1727B313-38F0-3C41-7D31-2EAD6795F217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B0FCB1-4A95-4315-B470-CF50F8069466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7">
        <xdr:nvSpPr>
          <xdr:cNvPr id="4772" name="pole tekstowe 4771">
            <a:extLst>
              <a:ext uri="{FF2B5EF4-FFF2-40B4-BE49-F238E27FC236}">
                <a16:creationId xmlns:a16="http://schemas.microsoft.com/office/drawing/2014/main" id="{2E7C5481-0C18-1905-D33A-2E9AA5DA48FA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F3917BF-4335-49B3-9206-ABDD974710BF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18</xdr:col>
      <xdr:colOff>383339</xdr:colOff>
      <xdr:row>13</xdr:row>
      <xdr:rowOff>156607</xdr:rowOff>
    </xdr:from>
    <xdr:to>
      <xdr:col>19</xdr:col>
      <xdr:colOff>46750</xdr:colOff>
      <xdr:row>15</xdr:row>
      <xdr:rowOff>11687</xdr:rowOff>
    </xdr:to>
    <xdr:grpSp>
      <xdr:nvGrpSpPr>
        <xdr:cNvPr id="4773" name="Grupa 4772">
          <a:extLst>
            <a:ext uri="{FF2B5EF4-FFF2-40B4-BE49-F238E27FC236}">
              <a16:creationId xmlns:a16="http://schemas.microsoft.com/office/drawing/2014/main" id="{DBC903B9-2C25-429A-A6E9-BD5BD0AC69BB}"/>
            </a:ext>
          </a:extLst>
        </xdr:cNvPr>
        <xdr:cNvGrpSpPr/>
      </xdr:nvGrpSpPr>
      <xdr:grpSpPr>
        <a:xfrm>
          <a:off x="11285801" y="2569607"/>
          <a:ext cx="269103" cy="226311"/>
          <a:chOff x="10606293" y="2212604"/>
          <a:chExt cx="271141" cy="219718"/>
        </a:xfrm>
      </xdr:grpSpPr>
      <xdr:sp macro="" textlink="PivotTable_2!B57">
        <xdr:nvSpPr>
          <xdr:cNvPr id="4774" name="pole tekstowe 4773">
            <a:extLst>
              <a:ext uri="{FF2B5EF4-FFF2-40B4-BE49-F238E27FC236}">
                <a16:creationId xmlns:a16="http://schemas.microsoft.com/office/drawing/2014/main" id="{3ABF3FED-5CDD-DFC1-17EC-AA017DD5DB51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B0FCB1-4A95-4315-B470-CF50F8069466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7">
        <xdr:nvSpPr>
          <xdr:cNvPr id="4775" name="pole tekstowe 4774">
            <a:extLst>
              <a:ext uri="{FF2B5EF4-FFF2-40B4-BE49-F238E27FC236}">
                <a16:creationId xmlns:a16="http://schemas.microsoft.com/office/drawing/2014/main" id="{5A2A00A3-A280-379E-8A64-8FC0C1C736B5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F3917BF-4335-49B3-9206-ABDD974710BF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19</xdr:col>
      <xdr:colOff>344070</xdr:colOff>
      <xdr:row>11</xdr:row>
      <xdr:rowOff>28516</xdr:rowOff>
    </xdr:from>
    <xdr:to>
      <xdr:col>20</xdr:col>
      <xdr:colOff>7481</xdr:colOff>
      <xdr:row>12</xdr:row>
      <xdr:rowOff>65915</xdr:rowOff>
    </xdr:to>
    <xdr:grpSp>
      <xdr:nvGrpSpPr>
        <xdr:cNvPr id="4776" name="Grupa 4775">
          <a:extLst>
            <a:ext uri="{FF2B5EF4-FFF2-40B4-BE49-F238E27FC236}">
              <a16:creationId xmlns:a16="http://schemas.microsoft.com/office/drawing/2014/main" id="{FE15FC01-11D5-4DA0-9A66-7A800342F2B0}"/>
            </a:ext>
          </a:extLst>
        </xdr:cNvPr>
        <xdr:cNvGrpSpPr/>
      </xdr:nvGrpSpPr>
      <xdr:grpSpPr>
        <a:xfrm>
          <a:off x="11852224" y="2070285"/>
          <a:ext cx="269103" cy="223015"/>
          <a:chOff x="10606293" y="2212604"/>
          <a:chExt cx="271141" cy="219718"/>
        </a:xfrm>
      </xdr:grpSpPr>
      <xdr:sp macro="" textlink="PivotTable_2!B57">
        <xdr:nvSpPr>
          <xdr:cNvPr id="4777" name="pole tekstowe 4776">
            <a:extLst>
              <a:ext uri="{FF2B5EF4-FFF2-40B4-BE49-F238E27FC236}">
                <a16:creationId xmlns:a16="http://schemas.microsoft.com/office/drawing/2014/main" id="{0BDDF194-966C-43DC-45AB-40CAF0E45513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B0FCB1-4A95-4315-B470-CF50F8069466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7">
        <xdr:nvSpPr>
          <xdr:cNvPr id="4778" name="pole tekstowe 4777">
            <a:extLst>
              <a:ext uri="{FF2B5EF4-FFF2-40B4-BE49-F238E27FC236}">
                <a16:creationId xmlns:a16="http://schemas.microsoft.com/office/drawing/2014/main" id="{4EBA2ADB-60E1-AC25-2771-8ABCF6A184B4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F3917BF-4335-49B3-9206-ABDD974710BF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17</xdr:col>
      <xdr:colOff>505820</xdr:colOff>
      <xdr:row>13</xdr:row>
      <xdr:rowOff>78068</xdr:rowOff>
    </xdr:from>
    <xdr:to>
      <xdr:col>18</xdr:col>
      <xdr:colOff>169231</xdr:colOff>
      <xdr:row>14</xdr:row>
      <xdr:rowOff>115467</xdr:rowOff>
    </xdr:to>
    <xdr:grpSp>
      <xdr:nvGrpSpPr>
        <xdr:cNvPr id="4779" name="Grupa 4778">
          <a:extLst>
            <a:ext uri="{FF2B5EF4-FFF2-40B4-BE49-F238E27FC236}">
              <a16:creationId xmlns:a16="http://schemas.microsoft.com/office/drawing/2014/main" id="{CC8E4125-8B7E-4038-A372-CEC876D2E67B}"/>
            </a:ext>
          </a:extLst>
        </xdr:cNvPr>
        <xdr:cNvGrpSpPr/>
      </xdr:nvGrpSpPr>
      <xdr:grpSpPr>
        <a:xfrm>
          <a:off x="10802589" y="2491068"/>
          <a:ext cx="269104" cy="223014"/>
          <a:chOff x="10606293" y="2212604"/>
          <a:chExt cx="271141" cy="219718"/>
        </a:xfrm>
      </xdr:grpSpPr>
      <xdr:sp macro="" textlink="PivotTable_2!B57">
        <xdr:nvSpPr>
          <xdr:cNvPr id="4780" name="pole tekstowe 4779">
            <a:extLst>
              <a:ext uri="{FF2B5EF4-FFF2-40B4-BE49-F238E27FC236}">
                <a16:creationId xmlns:a16="http://schemas.microsoft.com/office/drawing/2014/main" id="{7D4106F6-EED2-CF9E-6CE0-E4907A344DB0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B0FCB1-4A95-4315-B470-CF50F8069466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7">
        <xdr:nvSpPr>
          <xdr:cNvPr id="4781" name="pole tekstowe 4780">
            <a:extLst>
              <a:ext uri="{FF2B5EF4-FFF2-40B4-BE49-F238E27FC236}">
                <a16:creationId xmlns:a16="http://schemas.microsoft.com/office/drawing/2014/main" id="{A18B5FC4-801F-849F-D436-A4D7D2958D28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F3917BF-4335-49B3-9206-ABDD974710BF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19</xdr:col>
      <xdr:colOff>345005</xdr:colOff>
      <xdr:row>13</xdr:row>
      <xdr:rowOff>80873</xdr:rowOff>
    </xdr:from>
    <xdr:to>
      <xdr:col>20</xdr:col>
      <xdr:colOff>8416</xdr:colOff>
      <xdr:row>14</xdr:row>
      <xdr:rowOff>118272</xdr:rowOff>
    </xdr:to>
    <xdr:grpSp>
      <xdr:nvGrpSpPr>
        <xdr:cNvPr id="4782" name="Grupa 4781">
          <a:extLst>
            <a:ext uri="{FF2B5EF4-FFF2-40B4-BE49-F238E27FC236}">
              <a16:creationId xmlns:a16="http://schemas.microsoft.com/office/drawing/2014/main" id="{F6905055-3FBE-453D-AFC1-069D5C5531D3}"/>
            </a:ext>
          </a:extLst>
        </xdr:cNvPr>
        <xdr:cNvGrpSpPr/>
      </xdr:nvGrpSpPr>
      <xdr:grpSpPr>
        <a:xfrm>
          <a:off x="11853159" y="2493873"/>
          <a:ext cx="269103" cy="223014"/>
          <a:chOff x="10606293" y="2212604"/>
          <a:chExt cx="271141" cy="219718"/>
        </a:xfrm>
      </xdr:grpSpPr>
      <xdr:sp macro="" textlink="PivotTable_2!B57">
        <xdr:nvSpPr>
          <xdr:cNvPr id="4783" name="pole tekstowe 4782">
            <a:extLst>
              <a:ext uri="{FF2B5EF4-FFF2-40B4-BE49-F238E27FC236}">
                <a16:creationId xmlns:a16="http://schemas.microsoft.com/office/drawing/2014/main" id="{1DE45349-4E6C-EE31-391B-DDEB23255F89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B0FCB1-4A95-4315-B470-CF50F8069466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7">
        <xdr:nvSpPr>
          <xdr:cNvPr id="4784" name="pole tekstowe 4783">
            <a:extLst>
              <a:ext uri="{FF2B5EF4-FFF2-40B4-BE49-F238E27FC236}">
                <a16:creationId xmlns:a16="http://schemas.microsoft.com/office/drawing/2014/main" id="{F432D31B-6522-ADF5-060A-73709CC504B0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F3917BF-4335-49B3-9206-ABDD974710BF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17</xdr:col>
      <xdr:colOff>497405</xdr:colOff>
      <xdr:row>11</xdr:row>
      <xdr:rowOff>97702</xdr:rowOff>
    </xdr:from>
    <xdr:to>
      <xdr:col>18</xdr:col>
      <xdr:colOff>160816</xdr:colOff>
      <xdr:row>12</xdr:row>
      <xdr:rowOff>135101</xdr:rowOff>
    </xdr:to>
    <xdr:grpSp>
      <xdr:nvGrpSpPr>
        <xdr:cNvPr id="4785" name="Grupa 4784">
          <a:extLst>
            <a:ext uri="{FF2B5EF4-FFF2-40B4-BE49-F238E27FC236}">
              <a16:creationId xmlns:a16="http://schemas.microsoft.com/office/drawing/2014/main" id="{BD4B4D4B-476C-4F84-869F-803CFF729B8E}"/>
            </a:ext>
          </a:extLst>
        </xdr:cNvPr>
        <xdr:cNvGrpSpPr/>
      </xdr:nvGrpSpPr>
      <xdr:grpSpPr>
        <a:xfrm>
          <a:off x="10794174" y="2139471"/>
          <a:ext cx="269104" cy="223015"/>
          <a:chOff x="10606293" y="2212604"/>
          <a:chExt cx="271141" cy="219718"/>
        </a:xfrm>
      </xdr:grpSpPr>
      <xdr:sp macro="" textlink="PivotTable_2!B57">
        <xdr:nvSpPr>
          <xdr:cNvPr id="4786" name="pole tekstowe 4785">
            <a:extLst>
              <a:ext uri="{FF2B5EF4-FFF2-40B4-BE49-F238E27FC236}">
                <a16:creationId xmlns:a16="http://schemas.microsoft.com/office/drawing/2014/main" id="{7D217969-6C2A-5A2D-7ED2-9E4C5F0607B2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B0FCB1-4A95-4315-B470-CF50F8069466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7">
        <xdr:nvSpPr>
          <xdr:cNvPr id="4787" name="pole tekstowe 4786">
            <a:extLst>
              <a:ext uri="{FF2B5EF4-FFF2-40B4-BE49-F238E27FC236}">
                <a16:creationId xmlns:a16="http://schemas.microsoft.com/office/drawing/2014/main" id="{9795B485-A9B6-9FE6-8D3D-EC8F9A0D2EB7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F3917BF-4335-49B3-9206-ABDD974710BF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19</xdr:col>
      <xdr:colOff>9351</xdr:colOff>
      <xdr:row>14</xdr:row>
      <xdr:rowOff>58435</xdr:rowOff>
    </xdr:from>
    <xdr:to>
      <xdr:col>19</xdr:col>
      <xdr:colOff>280492</xdr:colOff>
      <xdr:row>15</xdr:row>
      <xdr:rowOff>95834</xdr:rowOff>
    </xdr:to>
    <xdr:grpSp>
      <xdr:nvGrpSpPr>
        <xdr:cNvPr id="4788" name="Grupa 4787">
          <a:extLst>
            <a:ext uri="{FF2B5EF4-FFF2-40B4-BE49-F238E27FC236}">
              <a16:creationId xmlns:a16="http://schemas.microsoft.com/office/drawing/2014/main" id="{B51887B2-8E96-4D27-96C7-DD86AA73E103}"/>
            </a:ext>
          </a:extLst>
        </xdr:cNvPr>
        <xdr:cNvGrpSpPr/>
      </xdr:nvGrpSpPr>
      <xdr:grpSpPr>
        <a:xfrm>
          <a:off x="11517505" y="2657050"/>
          <a:ext cx="271141" cy="223015"/>
          <a:chOff x="10606293" y="2212604"/>
          <a:chExt cx="271141" cy="219718"/>
        </a:xfrm>
      </xdr:grpSpPr>
      <xdr:sp macro="" textlink="PivotTable_2!B57">
        <xdr:nvSpPr>
          <xdr:cNvPr id="4789" name="pole tekstowe 4788">
            <a:extLst>
              <a:ext uri="{FF2B5EF4-FFF2-40B4-BE49-F238E27FC236}">
                <a16:creationId xmlns:a16="http://schemas.microsoft.com/office/drawing/2014/main" id="{91326A1C-0F55-66BB-5B98-394210101DFB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B0FCB1-4A95-4315-B470-CF50F8069466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7">
        <xdr:nvSpPr>
          <xdr:cNvPr id="4790" name="pole tekstowe 4789">
            <a:extLst>
              <a:ext uri="{FF2B5EF4-FFF2-40B4-BE49-F238E27FC236}">
                <a16:creationId xmlns:a16="http://schemas.microsoft.com/office/drawing/2014/main" id="{809842F1-2211-1302-00B5-CF90D051972E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F3917BF-4335-49B3-9206-ABDD974710BF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19</xdr:col>
      <xdr:colOff>257118</xdr:colOff>
      <xdr:row>14</xdr:row>
      <xdr:rowOff>63108</xdr:rowOff>
    </xdr:from>
    <xdr:to>
      <xdr:col>19</xdr:col>
      <xdr:colOff>528259</xdr:colOff>
      <xdr:row>15</xdr:row>
      <xdr:rowOff>100507</xdr:rowOff>
    </xdr:to>
    <xdr:grpSp>
      <xdr:nvGrpSpPr>
        <xdr:cNvPr id="4791" name="Grupa 4790">
          <a:extLst>
            <a:ext uri="{FF2B5EF4-FFF2-40B4-BE49-F238E27FC236}">
              <a16:creationId xmlns:a16="http://schemas.microsoft.com/office/drawing/2014/main" id="{D88F9051-B964-4A0B-BAD0-089A9D8895D1}"/>
            </a:ext>
          </a:extLst>
        </xdr:cNvPr>
        <xdr:cNvGrpSpPr/>
      </xdr:nvGrpSpPr>
      <xdr:grpSpPr>
        <a:xfrm>
          <a:off x="11765272" y="2661723"/>
          <a:ext cx="271141" cy="223015"/>
          <a:chOff x="10606293" y="2212604"/>
          <a:chExt cx="271141" cy="219718"/>
        </a:xfrm>
      </xdr:grpSpPr>
      <xdr:sp macro="" textlink="PivotTable_2!B57">
        <xdr:nvSpPr>
          <xdr:cNvPr id="4792" name="pole tekstowe 4791">
            <a:extLst>
              <a:ext uri="{FF2B5EF4-FFF2-40B4-BE49-F238E27FC236}">
                <a16:creationId xmlns:a16="http://schemas.microsoft.com/office/drawing/2014/main" id="{FE2EA480-138F-D94D-1A11-53E8D79352AD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B0FCB1-4A95-4315-B470-CF50F8069466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7">
        <xdr:nvSpPr>
          <xdr:cNvPr id="4793" name="pole tekstowe 4792">
            <a:extLst>
              <a:ext uri="{FF2B5EF4-FFF2-40B4-BE49-F238E27FC236}">
                <a16:creationId xmlns:a16="http://schemas.microsoft.com/office/drawing/2014/main" id="{5774CED9-FD00-A35A-746A-710F8AA0AEF5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F3917BF-4335-49B3-9206-ABDD974710BF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18</xdr:col>
      <xdr:colOff>138377</xdr:colOff>
      <xdr:row>14</xdr:row>
      <xdr:rowOff>51888</xdr:rowOff>
    </xdr:from>
    <xdr:to>
      <xdr:col>18</xdr:col>
      <xdr:colOff>409518</xdr:colOff>
      <xdr:row>15</xdr:row>
      <xdr:rowOff>89287</xdr:rowOff>
    </xdr:to>
    <xdr:grpSp>
      <xdr:nvGrpSpPr>
        <xdr:cNvPr id="4794" name="Grupa 4793">
          <a:extLst>
            <a:ext uri="{FF2B5EF4-FFF2-40B4-BE49-F238E27FC236}">
              <a16:creationId xmlns:a16="http://schemas.microsoft.com/office/drawing/2014/main" id="{ADADEA8F-1C99-4CAF-8930-89C2F28C916C}"/>
            </a:ext>
          </a:extLst>
        </xdr:cNvPr>
        <xdr:cNvGrpSpPr/>
      </xdr:nvGrpSpPr>
      <xdr:grpSpPr>
        <a:xfrm>
          <a:off x="11040839" y="2650503"/>
          <a:ext cx="271141" cy="223015"/>
          <a:chOff x="10606293" y="2212604"/>
          <a:chExt cx="271141" cy="219718"/>
        </a:xfrm>
      </xdr:grpSpPr>
      <xdr:sp macro="" textlink="PivotTable_2!B57">
        <xdr:nvSpPr>
          <xdr:cNvPr id="4795" name="pole tekstowe 4794">
            <a:extLst>
              <a:ext uri="{FF2B5EF4-FFF2-40B4-BE49-F238E27FC236}">
                <a16:creationId xmlns:a16="http://schemas.microsoft.com/office/drawing/2014/main" id="{211D7987-DD18-9617-F81C-E556F965A4E3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B0FCB1-4A95-4315-B470-CF50F8069466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7">
        <xdr:nvSpPr>
          <xdr:cNvPr id="4796" name="pole tekstowe 4795">
            <a:extLst>
              <a:ext uri="{FF2B5EF4-FFF2-40B4-BE49-F238E27FC236}">
                <a16:creationId xmlns:a16="http://schemas.microsoft.com/office/drawing/2014/main" id="{2ACE625D-B556-F597-9CB7-B5405B6BDFF3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F3917BF-4335-49B3-9206-ABDD974710BF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18</xdr:col>
      <xdr:colOff>549604</xdr:colOff>
      <xdr:row>11</xdr:row>
      <xdr:rowOff>176536</xdr:rowOff>
    </xdr:from>
    <xdr:to>
      <xdr:col>19</xdr:col>
      <xdr:colOff>213015</xdr:colOff>
      <xdr:row>13</xdr:row>
      <xdr:rowOff>32865</xdr:rowOff>
    </xdr:to>
    <xdr:grpSp>
      <xdr:nvGrpSpPr>
        <xdr:cNvPr id="4797" name="Grupa 4796">
          <a:extLst>
            <a:ext uri="{FF2B5EF4-FFF2-40B4-BE49-F238E27FC236}">
              <a16:creationId xmlns:a16="http://schemas.microsoft.com/office/drawing/2014/main" id="{53F8BCA3-BF71-4698-85F2-0801B30FFD00}"/>
            </a:ext>
          </a:extLst>
        </xdr:cNvPr>
        <xdr:cNvGrpSpPr/>
      </xdr:nvGrpSpPr>
      <xdr:grpSpPr>
        <a:xfrm>
          <a:off x="11452066" y="2218305"/>
          <a:ext cx="269103" cy="227560"/>
          <a:chOff x="10606293" y="2212604"/>
          <a:chExt cx="271141" cy="219718"/>
        </a:xfrm>
      </xdr:grpSpPr>
      <xdr:sp macro="" textlink="PivotTable_2!B57">
        <xdr:nvSpPr>
          <xdr:cNvPr id="4798" name="pole tekstowe 4797">
            <a:extLst>
              <a:ext uri="{FF2B5EF4-FFF2-40B4-BE49-F238E27FC236}">
                <a16:creationId xmlns:a16="http://schemas.microsoft.com/office/drawing/2014/main" id="{A0EE5458-E921-48BA-8D48-6FEDB82FA747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B0FCB1-4A95-4315-B470-CF50F8069466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7">
        <xdr:nvSpPr>
          <xdr:cNvPr id="4799" name="pole tekstowe 4798">
            <a:extLst>
              <a:ext uri="{FF2B5EF4-FFF2-40B4-BE49-F238E27FC236}">
                <a16:creationId xmlns:a16="http://schemas.microsoft.com/office/drawing/2014/main" id="{C0C0D56A-4B82-FD90-BCD1-6D04C6AD3A78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F3917BF-4335-49B3-9206-ABDD974710BF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19</xdr:col>
      <xdr:colOff>346875</xdr:colOff>
      <xdr:row>12</xdr:row>
      <xdr:rowOff>3270</xdr:rowOff>
    </xdr:from>
    <xdr:to>
      <xdr:col>20</xdr:col>
      <xdr:colOff>10286</xdr:colOff>
      <xdr:row>13</xdr:row>
      <xdr:rowOff>40669</xdr:rowOff>
    </xdr:to>
    <xdr:grpSp>
      <xdr:nvGrpSpPr>
        <xdr:cNvPr id="4800" name="Grupa 4799">
          <a:extLst>
            <a:ext uri="{FF2B5EF4-FFF2-40B4-BE49-F238E27FC236}">
              <a16:creationId xmlns:a16="http://schemas.microsoft.com/office/drawing/2014/main" id="{CDFB3288-BFFB-4F64-8274-B3152658640D}"/>
            </a:ext>
          </a:extLst>
        </xdr:cNvPr>
        <xdr:cNvGrpSpPr/>
      </xdr:nvGrpSpPr>
      <xdr:grpSpPr>
        <a:xfrm>
          <a:off x="11855029" y="2230655"/>
          <a:ext cx="269103" cy="223014"/>
          <a:chOff x="10606293" y="2212604"/>
          <a:chExt cx="271141" cy="219718"/>
        </a:xfrm>
      </xdr:grpSpPr>
      <xdr:sp macro="" textlink="PivotTable_2!B57">
        <xdr:nvSpPr>
          <xdr:cNvPr id="4801" name="pole tekstowe 4800">
            <a:extLst>
              <a:ext uri="{FF2B5EF4-FFF2-40B4-BE49-F238E27FC236}">
                <a16:creationId xmlns:a16="http://schemas.microsoft.com/office/drawing/2014/main" id="{B828D9E2-E884-BE72-9ED7-4839EFC82735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B0FCB1-4A95-4315-B470-CF50F8069466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7">
        <xdr:nvSpPr>
          <xdr:cNvPr id="4802" name="pole tekstowe 4801">
            <a:extLst>
              <a:ext uri="{FF2B5EF4-FFF2-40B4-BE49-F238E27FC236}">
                <a16:creationId xmlns:a16="http://schemas.microsoft.com/office/drawing/2014/main" id="{2C4C708A-C5E0-F06A-DF0C-5FAEB2A8A031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F3917BF-4335-49B3-9206-ABDD974710BF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18</xdr:col>
      <xdr:colOff>298257</xdr:colOff>
      <xdr:row>10</xdr:row>
      <xdr:rowOff>127620</xdr:rowOff>
    </xdr:from>
    <xdr:to>
      <xdr:col>18</xdr:col>
      <xdr:colOff>569398</xdr:colOff>
      <xdr:row>11</xdr:row>
      <xdr:rowOff>165019</xdr:rowOff>
    </xdr:to>
    <xdr:grpSp>
      <xdr:nvGrpSpPr>
        <xdr:cNvPr id="4803" name="Grupa 4802">
          <a:extLst>
            <a:ext uri="{FF2B5EF4-FFF2-40B4-BE49-F238E27FC236}">
              <a16:creationId xmlns:a16="http://schemas.microsoft.com/office/drawing/2014/main" id="{DBDDC305-98FE-40E7-93D6-C138DCCC1AAF}"/>
            </a:ext>
          </a:extLst>
        </xdr:cNvPr>
        <xdr:cNvGrpSpPr/>
      </xdr:nvGrpSpPr>
      <xdr:grpSpPr>
        <a:xfrm>
          <a:off x="11200719" y="1983774"/>
          <a:ext cx="271141" cy="223014"/>
          <a:chOff x="10606293" y="2212604"/>
          <a:chExt cx="271141" cy="219718"/>
        </a:xfrm>
      </xdr:grpSpPr>
      <xdr:sp macro="" textlink="PivotTable_2!B57">
        <xdr:nvSpPr>
          <xdr:cNvPr id="4804" name="pole tekstowe 4803">
            <a:extLst>
              <a:ext uri="{FF2B5EF4-FFF2-40B4-BE49-F238E27FC236}">
                <a16:creationId xmlns:a16="http://schemas.microsoft.com/office/drawing/2014/main" id="{C0ED58F4-6932-5CA0-96BF-56BE04259940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B0FCB1-4A95-4315-B470-CF50F8069466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7">
        <xdr:nvSpPr>
          <xdr:cNvPr id="4805" name="pole tekstowe 4804">
            <a:extLst>
              <a:ext uri="{FF2B5EF4-FFF2-40B4-BE49-F238E27FC236}">
                <a16:creationId xmlns:a16="http://schemas.microsoft.com/office/drawing/2014/main" id="{137ABEEC-EF1F-26CF-FA59-922EC9D28EC2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F3917BF-4335-49B3-9206-ABDD974710BF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18</xdr:col>
      <xdr:colOff>137443</xdr:colOff>
      <xdr:row>10</xdr:row>
      <xdr:rowOff>130424</xdr:rowOff>
    </xdr:from>
    <xdr:to>
      <xdr:col>18</xdr:col>
      <xdr:colOff>408584</xdr:colOff>
      <xdr:row>11</xdr:row>
      <xdr:rowOff>167823</xdr:rowOff>
    </xdr:to>
    <xdr:grpSp>
      <xdr:nvGrpSpPr>
        <xdr:cNvPr id="4806" name="Grupa 4805">
          <a:extLst>
            <a:ext uri="{FF2B5EF4-FFF2-40B4-BE49-F238E27FC236}">
              <a16:creationId xmlns:a16="http://schemas.microsoft.com/office/drawing/2014/main" id="{A7D62116-CAD5-4771-9C12-15F7A7DA8162}"/>
            </a:ext>
          </a:extLst>
        </xdr:cNvPr>
        <xdr:cNvGrpSpPr/>
      </xdr:nvGrpSpPr>
      <xdr:grpSpPr>
        <a:xfrm>
          <a:off x="11039905" y="1986578"/>
          <a:ext cx="271141" cy="223014"/>
          <a:chOff x="10606293" y="2212604"/>
          <a:chExt cx="271141" cy="219718"/>
        </a:xfrm>
      </xdr:grpSpPr>
      <xdr:sp macro="" textlink="PivotTable_2!B57">
        <xdr:nvSpPr>
          <xdr:cNvPr id="4807" name="pole tekstowe 4806">
            <a:extLst>
              <a:ext uri="{FF2B5EF4-FFF2-40B4-BE49-F238E27FC236}">
                <a16:creationId xmlns:a16="http://schemas.microsoft.com/office/drawing/2014/main" id="{EFDDB18A-D386-FEB6-4221-FD57B957EC5D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B0FCB1-4A95-4315-B470-CF50F8069466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7">
        <xdr:nvSpPr>
          <xdr:cNvPr id="4808" name="pole tekstowe 4807">
            <a:extLst>
              <a:ext uri="{FF2B5EF4-FFF2-40B4-BE49-F238E27FC236}">
                <a16:creationId xmlns:a16="http://schemas.microsoft.com/office/drawing/2014/main" id="{37A681A0-59AE-059E-B21A-5D7569923E83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F3917BF-4335-49B3-9206-ABDD974710BF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17</xdr:col>
      <xdr:colOff>177646</xdr:colOff>
      <xdr:row>11</xdr:row>
      <xdr:rowOff>25708</xdr:rowOff>
    </xdr:from>
    <xdr:to>
      <xdr:col>17</xdr:col>
      <xdr:colOff>448787</xdr:colOff>
      <xdr:row>12</xdr:row>
      <xdr:rowOff>63107</xdr:rowOff>
    </xdr:to>
    <xdr:grpSp>
      <xdr:nvGrpSpPr>
        <xdr:cNvPr id="4809" name="Grupa 4808">
          <a:extLst>
            <a:ext uri="{FF2B5EF4-FFF2-40B4-BE49-F238E27FC236}">
              <a16:creationId xmlns:a16="http://schemas.microsoft.com/office/drawing/2014/main" id="{84AB0DC1-8595-4AF3-9D5D-95E273C850D0}"/>
            </a:ext>
          </a:extLst>
        </xdr:cNvPr>
        <xdr:cNvGrpSpPr/>
      </xdr:nvGrpSpPr>
      <xdr:grpSpPr>
        <a:xfrm>
          <a:off x="10474415" y="2067477"/>
          <a:ext cx="271141" cy="223015"/>
          <a:chOff x="10606293" y="2212604"/>
          <a:chExt cx="271141" cy="219718"/>
        </a:xfrm>
      </xdr:grpSpPr>
      <xdr:sp macro="" textlink="PivotTable_2!B57">
        <xdr:nvSpPr>
          <xdr:cNvPr id="4810" name="pole tekstowe 4809">
            <a:extLst>
              <a:ext uri="{FF2B5EF4-FFF2-40B4-BE49-F238E27FC236}">
                <a16:creationId xmlns:a16="http://schemas.microsoft.com/office/drawing/2014/main" id="{0FB88A91-08A4-5559-5530-343EC4CCC2F7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4B0FCB1-4A95-4315-B470-CF50F8069466}" type="TxLink">
              <a:rPr lang="en-US" sz="1600" b="0" i="0" u="none" strike="noStrike">
                <a:solidFill>
                  <a:srgbClr val="C240D8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D57">
        <xdr:nvSpPr>
          <xdr:cNvPr id="4811" name="pole tekstowe 4810">
            <a:extLst>
              <a:ext uri="{FF2B5EF4-FFF2-40B4-BE49-F238E27FC236}">
                <a16:creationId xmlns:a16="http://schemas.microsoft.com/office/drawing/2014/main" id="{F8A57AA8-1909-81F7-EDB5-0F03464F9361}"/>
              </a:ext>
            </a:extLst>
          </xdr:cNvPr>
          <xdr:cNvSpPr txBox="1"/>
        </xdr:nvSpPr>
        <xdr:spPr>
          <a:xfrm>
            <a:off x="10606293" y="2212604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F3917BF-4335-49B3-9206-ABDD974710BF}" type="TxLink">
              <a:rPr lang="en-US" sz="1600" b="0" i="0" u="none" strike="noStrike">
                <a:solidFill>
                  <a:srgbClr val="0F11A7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18</xdr:col>
      <xdr:colOff>533401</xdr:colOff>
      <xdr:row>12</xdr:row>
      <xdr:rowOff>175774</xdr:rowOff>
    </xdr:from>
    <xdr:to>
      <xdr:col>19</xdr:col>
      <xdr:colOff>196812</xdr:colOff>
      <xdr:row>14</xdr:row>
      <xdr:rowOff>30854</xdr:rowOff>
    </xdr:to>
    <xdr:grpSp>
      <xdr:nvGrpSpPr>
        <xdr:cNvPr id="4812" name="Grupa 4811">
          <a:extLst>
            <a:ext uri="{FF2B5EF4-FFF2-40B4-BE49-F238E27FC236}">
              <a16:creationId xmlns:a16="http://schemas.microsoft.com/office/drawing/2014/main" id="{63A00D68-90EB-40AD-BF43-1F10DD06F4E1}"/>
            </a:ext>
          </a:extLst>
        </xdr:cNvPr>
        <xdr:cNvGrpSpPr/>
      </xdr:nvGrpSpPr>
      <xdr:grpSpPr>
        <a:xfrm>
          <a:off x="11435863" y="2403159"/>
          <a:ext cx="269103" cy="226310"/>
          <a:chOff x="11348191" y="2215877"/>
          <a:chExt cx="271141" cy="219718"/>
        </a:xfrm>
      </xdr:grpSpPr>
      <xdr:sp macro="" textlink="PivotTable_2!C57">
        <xdr:nvSpPr>
          <xdr:cNvPr id="4813" name="pole tekstowe 4812">
            <a:extLst>
              <a:ext uri="{FF2B5EF4-FFF2-40B4-BE49-F238E27FC236}">
                <a16:creationId xmlns:a16="http://schemas.microsoft.com/office/drawing/2014/main" id="{855D08A7-2DD7-27E5-B3C4-1E3948D58BC5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14" name="pole tekstowe 4813">
            <a:extLst>
              <a:ext uri="{FF2B5EF4-FFF2-40B4-BE49-F238E27FC236}">
                <a16:creationId xmlns:a16="http://schemas.microsoft.com/office/drawing/2014/main" id="{06799593-DF5F-0520-2D57-72C559D01781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19</xdr:col>
      <xdr:colOff>106120</xdr:colOff>
      <xdr:row>13</xdr:row>
      <xdr:rowOff>150530</xdr:rowOff>
    </xdr:from>
    <xdr:to>
      <xdr:col>19</xdr:col>
      <xdr:colOff>377261</xdr:colOff>
      <xdr:row>15</xdr:row>
      <xdr:rowOff>5610</xdr:rowOff>
    </xdr:to>
    <xdr:grpSp>
      <xdr:nvGrpSpPr>
        <xdr:cNvPr id="4815" name="Grupa 4814">
          <a:extLst>
            <a:ext uri="{FF2B5EF4-FFF2-40B4-BE49-F238E27FC236}">
              <a16:creationId xmlns:a16="http://schemas.microsoft.com/office/drawing/2014/main" id="{35492B3E-3E8F-4914-9819-FEDC0FD79050}"/>
            </a:ext>
          </a:extLst>
        </xdr:cNvPr>
        <xdr:cNvGrpSpPr/>
      </xdr:nvGrpSpPr>
      <xdr:grpSpPr>
        <a:xfrm>
          <a:off x="11614274" y="2563530"/>
          <a:ext cx="271141" cy="226311"/>
          <a:chOff x="11348191" y="2215877"/>
          <a:chExt cx="271141" cy="219718"/>
        </a:xfrm>
      </xdr:grpSpPr>
      <xdr:sp macro="" textlink="PivotTable_2!C57">
        <xdr:nvSpPr>
          <xdr:cNvPr id="4816" name="pole tekstowe 4815">
            <a:extLst>
              <a:ext uri="{FF2B5EF4-FFF2-40B4-BE49-F238E27FC236}">
                <a16:creationId xmlns:a16="http://schemas.microsoft.com/office/drawing/2014/main" id="{B68618D6-E308-D68C-3DD9-0B0E444B5677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17" name="pole tekstowe 4816">
            <a:extLst>
              <a:ext uri="{FF2B5EF4-FFF2-40B4-BE49-F238E27FC236}">
                <a16:creationId xmlns:a16="http://schemas.microsoft.com/office/drawing/2014/main" id="{B222FF2E-FFE3-9440-17F0-06E01E48C6EF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18</xdr:col>
      <xdr:colOff>216446</xdr:colOff>
      <xdr:row>12</xdr:row>
      <xdr:rowOff>83212</xdr:rowOff>
    </xdr:from>
    <xdr:to>
      <xdr:col>18</xdr:col>
      <xdr:colOff>487587</xdr:colOff>
      <xdr:row>13</xdr:row>
      <xdr:rowOff>120611</xdr:rowOff>
    </xdr:to>
    <xdr:grpSp>
      <xdr:nvGrpSpPr>
        <xdr:cNvPr id="4818" name="Grupa 4817">
          <a:extLst>
            <a:ext uri="{FF2B5EF4-FFF2-40B4-BE49-F238E27FC236}">
              <a16:creationId xmlns:a16="http://schemas.microsoft.com/office/drawing/2014/main" id="{A9DD2159-4F02-4801-8BC9-CE0F2536357C}"/>
            </a:ext>
          </a:extLst>
        </xdr:cNvPr>
        <xdr:cNvGrpSpPr/>
      </xdr:nvGrpSpPr>
      <xdr:grpSpPr>
        <a:xfrm>
          <a:off x="11118908" y="2310597"/>
          <a:ext cx="271141" cy="223014"/>
          <a:chOff x="11348191" y="2215877"/>
          <a:chExt cx="271141" cy="219718"/>
        </a:xfrm>
      </xdr:grpSpPr>
      <xdr:sp macro="" textlink="PivotTable_2!C57">
        <xdr:nvSpPr>
          <xdr:cNvPr id="4819" name="pole tekstowe 4818">
            <a:extLst>
              <a:ext uri="{FF2B5EF4-FFF2-40B4-BE49-F238E27FC236}">
                <a16:creationId xmlns:a16="http://schemas.microsoft.com/office/drawing/2014/main" id="{FBF09394-79A8-5AF2-4AF4-88437A4B7738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20" name="pole tekstowe 4819">
            <a:extLst>
              <a:ext uri="{FF2B5EF4-FFF2-40B4-BE49-F238E27FC236}">
                <a16:creationId xmlns:a16="http://schemas.microsoft.com/office/drawing/2014/main" id="{8EA81711-B66C-1D4C-EB03-DC1EF567BEF8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17</xdr:col>
      <xdr:colOff>257117</xdr:colOff>
      <xdr:row>10</xdr:row>
      <xdr:rowOff>121547</xdr:rowOff>
    </xdr:from>
    <xdr:to>
      <xdr:col>17</xdr:col>
      <xdr:colOff>528258</xdr:colOff>
      <xdr:row>11</xdr:row>
      <xdr:rowOff>158946</xdr:rowOff>
    </xdr:to>
    <xdr:grpSp>
      <xdr:nvGrpSpPr>
        <xdr:cNvPr id="4830" name="Grupa 4829">
          <a:extLst>
            <a:ext uri="{FF2B5EF4-FFF2-40B4-BE49-F238E27FC236}">
              <a16:creationId xmlns:a16="http://schemas.microsoft.com/office/drawing/2014/main" id="{64F6ADFB-BE98-4E55-A248-8867FD81125C}"/>
            </a:ext>
          </a:extLst>
        </xdr:cNvPr>
        <xdr:cNvGrpSpPr/>
      </xdr:nvGrpSpPr>
      <xdr:grpSpPr>
        <a:xfrm>
          <a:off x="10553886" y="1977701"/>
          <a:ext cx="271141" cy="223014"/>
          <a:chOff x="11348191" y="2215877"/>
          <a:chExt cx="271141" cy="219718"/>
        </a:xfrm>
      </xdr:grpSpPr>
      <xdr:sp macro="" textlink="PivotTable_2!C57">
        <xdr:nvSpPr>
          <xdr:cNvPr id="4831" name="pole tekstowe 4830">
            <a:extLst>
              <a:ext uri="{FF2B5EF4-FFF2-40B4-BE49-F238E27FC236}">
                <a16:creationId xmlns:a16="http://schemas.microsoft.com/office/drawing/2014/main" id="{FB865D6F-D7E2-6C11-5B43-EAEAA4F68080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32" name="pole tekstowe 4831">
            <a:extLst>
              <a:ext uri="{FF2B5EF4-FFF2-40B4-BE49-F238E27FC236}">
                <a16:creationId xmlns:a16="http://schemas.microsoft.com/office/drawing/2014/main" id="{5F80B847-0518-FB12-1E21-105A4A10A3C7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18</xdr:col>
      <xdr:colOff>386142</xdr:colOff>
      <xdr:row>12</xdr:row>
      <xdr:rowOff>175774</xdr:rowOff>
    </xdr:from>
    <xdr:to>
      <xdr:col>19</xdr:col>
      <xdr:colOff>49553</xdr:colOff>
      <xdr:row>14</xdr:row>
      <xdr:rowOff>30854</xdr:rowOff>
    </xdr:to>
    <xdr:grpSp>
      <xdr:nvGrpSpPr>
        <xdr:cNvPr id="4833" name="Grupa 4832">
          <a:extLst>
            <a:ext uri="{FF2B5EF4-FFF2-40B4-BE49-F238E27FC236}">
              <a16:creationId xmlns:a16="http://schemas.microsoft.com/office/drawing/2014/main" id="{BB35D795-A0C6-423C-A9F9-686A7258F366}"/>
            </a:ext>
          </a:extLst>
        </xdr:cNvPr>
        <xdr:cNvGrpSpPr/>
      </xdr:nvGrpSpPr>
      <xdr:grpSpPr>
        <a:xfrm>
          <a:off x="11288604" y="2403159"/>
          <a:ext cx="269103" cy="226310"/>
          <a:chOff x="11348191" y="2215877"/>
          <a:chExt cx="271141" cy="219718"/>
        </a:xfrm>
      </xdr:grpSpPr>
      <xdr:sp macro="" textlink="PivotTable_2!C57">
        <xdr:nvSpPr>
          <xdr:cNvPr id="4834" name="pole tekstowe 4833">
            <a:extLst>
              <a:ext uri="{FF2B5EF4-FFF2-40B4-BE49-F238E27FC236}">
                <a16:creationId xmlns:a16="http://schemas.microsoft.com/office/drawing/2014/main" id="{004A72A1-E8FA-1C26-15F7-D01A303714D2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35" name="pole tekstowe 4834">
            <a:extLst>
              <a:ext uri="{FF2B5EF4-FFF2-40B4-BE49-F238E27FC236}">
                <a16:creationId xmlns:a16="http://schemas.microsoft.com/office/drawing/2014/main" id="{33EC2ADA-23C9-B5F0-D665-50FB0A53ADD2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18</xdr:col>
      <xdr:colOff>463745</xdr:colOff>
      <xdr:row>10</xdr:row>
      <xdr:rowOff>123293</xdr:rowOff>
    </xdr:from>
    <xdr:to>
      <xdr:col>19</xdr:col>
      <xdr:colOff>127156</xdr:colOff>
      <xdr:row>11</xdr:row>
      <xdr:rowOff>160693</xdr:rowOff>
    </xdr:to>
    <xdr:grpSp>
      <xdr:nvGrpSpPr>
        <xdr:cNvPr id="4836" name="Grupa 4835">
          <a:extLst>
            <a:ext uri="{FF2B5EF4-FFF2-40B4-BE49-F238E27FC236}">
              <a16:creationId xmlns:a16="http://schemas.microsoft.com/office/drawing/2014/main" id="{3BE8E5E5-AF0B-4BE5-AA21-9AA3EB457885}"/>
            </a:ext>
          </a:extLst>
        </xdr:cNvPr>
        <xdr:cNvGrpSpPr/>
      </xdr:nvGrpSpPr>
      <xdr:grpSpPr>
        <a:xfrm>
          <a:off x="11366207" y="1979447"/>
          <a:ext cx="269103" cy="223015"/>
          <a:chOff x="11348191" y="2215877"/>
          <a:chExt cx="271141" cy="219718"/>
        </a:xfrm>
      </xdr:grpSpPr>
      <xdr:sp macro="" textlink="PivotTable_2!C57">
        <xdr:nvSpPr>
          <xdr:cNvPr id="4837" name="pole tekstowe 4836">
            <a:extLst>
              <a:ext uri="{FF2B5EF4-FFF2-40B4-BE49-F238E27FC236}">
                <a16:creationId xmlns:a16="http://schemas.microsoft.com/office/drawing/2014/main" id="{54B9445A-C290-40A2-9ACD-C89EFE9515FA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38" name="pole tekstowe 4837">
            <a:extLst>
              <a:ext uri="{FF2B5EF4-FFF2-40B4-BE49-F238E27FC236}">
                <a16:creationId xmlns:a16="http://schemas.microsoft.com/office/drawing/2014/main" id="{8FB01AFC-A9A0-A156-9948-EBF7677E2DD2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19</xdr:col>
      <xdr:colOff>513298</xdr:colOff>
      <xdr:row>12</xdr:row>
      <xdr:rowOff>167360</xdr:rowOff>
    </xdr:from>
    <xdr:to>
      <xdr:col>20</xdr:col>
      <xdr:colOff>176709</xdr:colOff>
      <xdr:row>14</xdr:row>
      <xdr:rowOff>22440</xdr:rowOff>
    </xdr:to>
    <xdr:grpSp>
      <xdr:nvGrpSpPr>
        <xdr:cNvPr id="4839" name="Grupa 4838">
          <a:extLst>
            <a:ext uri="{FF2B5EF4-FFF2-40B4-BE49-F238E27FC236}">
              <a16:creationId xmlns:a16="http://schemas.microsoft.com/office/drawing/2014/main" id="{D1974A80-5D76-4D1A-9F79-21AD1111A8D8}"/>
            </a:ext>
          </a:extLst>
        </xdr:cNvPr>
        <xdr:cNvGrpSpPr/>
      </xdr:nvGrpSpPr>
      <xdr:grpSpPr>
        <a:xfrm>
          <a:off x="12021452" y="2394745"/>
          <a:ext cx="269103" cy="226310"/>
          <a:chOff x="11348191" y="2215877"/>
          <a:chExt cx="271141" cy="219718"/>
        </a:xfrm>
      </xdr:grpSpPr>
      <xdr:sp macro="" textlink="PivotTable_2!C57">
        <xdr:nvSpPr>
          <xdr:cNvPr id="4840" name="pole tekstowe 4839">
            <a:extLst>
              <a:ext uri="{FF2B5EF4-FFF2-40B4-BE49-F238E27FC236}">
                <a16:creationId xmlns:a16="http://schemas.microsoft.com/office/drawing/2014/main" id="{F907ADFF-FEC8-244C-0DD2-3DF3461A65A1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41" name="pole tekstowe 4840">
            <a:extLst>
              <a:ext uri="{FF2B5EF4-FFF2-40B4-BE49-F238E27FC236}">
                <a16:creationId xmlns:a16="http://schemas.microsoft.com/office/drawing/2014/main" id="{47C44863-79BE-6B7D-FB5F-5AF4744C4060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19</xdr:col>
      <xdr:colOff>100042</xdr:colOff>
      <xdr:row>10</xdr:row>
      <xdr:rowOff>128090</xdr:rowOff>
    </xdr:from>
    <xdr:to>
      <xdr:col>19</xdr:col>
      <xdr:colOff>371183</xdr:colOff>
      <xdr:row>11</xdr:row>
      <xdr:rowOff>165489</xdr:rowOff>
    </xdr:to>
    <xdr:grpSp>
      <xdr:nvGrpSpPr>
        <xdr:cNvPr id="4842" name="Grupa 4841">
          <a:extLst>
            <a:ext uri="{FF2B5EF4-FFF2-40B4-BE49-F238E27FC236}">
              <a16:creationId xmlns:a16="http://schemas.microsoft.com/office/drawing/2014/main" id="{06D0EFC8-FD57-4444-B4EB-213CDA4561ED}"/>
            </a:ext>
          </a:extLst>
        </xdr:cNvPr>
        <xdr:cNvGrpSpPr/>
      </xdr:nvGrpSpPr>
      <xdr:grpSpPr>
        <a:xfrm>
          <a:off x="11608196" y="1984244"/>
          <a:ext cx="271141" cy="223014"/>
          <a:chOff x="11348191" y="2215877"/>
          <a:chExt cx="271141" cy="219718"/>
        </a:xfrm>
      </xdr:grpSpPr>
      <xdr:sp macro="" textlink="PivotTable_2!C57">
        <xdr:nvSpPr>
          <xdr:cNvPr id="4843" name="pole tekstowe 4842">
            <a:extLst>
              <a:ext uri="{FF2B5EF4-FFF2-40B4-BE49-F238E27FC236}">
                <a16:creationId xmlns:a16="http://schemas.microsoft.com/office/drawing/2014/main" id="{EA074D5B-A7A6-91D7-7230-1F20A2B6B320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44" name="pole tekstowe 4843">
            <a:extLst>
              <a:ext uri="{FF2B5EF4-FFF2-40B4-BE49-F238E27FC236}">
                <a16:creationId xmlns:a16="http://schemas.microsoft.com/office/drawing/2014/main" id="{E49DEFE0-A518-E68B-44A6-986EA1A3F4FD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19</xdr:col>
      <xdr:colOff>504883</xdr:colOff>
      <xdr:row>12</xdr:row>
      <xdr:rowOff>0</xdr:rowOff>
    </xdr:from>
    <xdr:to>
      <xdr:col>20</xdr:col>
      <xdr:colOff>168294</xdr:colOff>
      <xdr:row>13</xdr:row>
      <xdr:rowOff>37399</xdr:rowOff>
    </xdr:to>
    <xdr:grpSp>
      <xdr:nvGrpSpPr>
        <xdr:cNvPr id="4845" name="Grupa 4844">
          <a:extLst>
            <a:ext uri="{FF2B5EF4-FFF2-40B4-BE49-F238E27FC236}">
              <a16:creationId xmlns:a16="http://schemas.microsoft.com/office/drawing/2014/main" id="{EF2FE34B-68E8-4B69-9170-736D646BC4FC}"/>
            </a:ext>
          </a:extLst>
        </xdr:cNvPr>
        <xdr:cNvGrpSpPr/>
      </xdr:nvGrpSpPr>
      <xdr:grpSpPr>
        <a:xfrm>
          <a:off x="12013037" y="2227385"/>
          <a:ext cx="269103" cy="223014"/>
          <a:chOff x="11348191" y="2215877"/>
          <a:chExt cx="271141" cy="219718"/>
        </a:xfrm>
      </xdr:grpSpPr>
      <xdr:sp macro="" textlink="PivotTable_2!C57">
        <xdr:nvSpPr>
          <xdr:cNvPr id="4846" name="pole tekstowe 4845">
            <a:extLst>
              <a:ext uri="{FF2B5EF4-FFF2-40B4-BE49-F238E27FC236}">
                <a16:creationId xmlns:a16="http://schemas.microsoft.com/office/drawing/2014/main" id="{FB6A534B-9CEE-69FB-D46B-30A9F44CBABE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47" name="pole tekstowe 4846">
            <a:extLst>
              <a:ext uri="{FF2B5EF4-FFF2-40B4-BE49-F238E27FC236}">
                <a16:creationId xmlns:a16="http://schemas.microsoft.com/office/drawing/2014/main" id="{44008910-5A3E-7E6D-5BEA-7BAC26023842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17</xdr:col>
      <xdr:colOff>582486</xdr:colOff>
      <xdr:row>12</xdr:row>
      <xdr:rowOff>86952</xdr:rowOff>
    </xdr:from>
    <xdr:to>
      <xdr:col>18</xdr:col>
      <xdr:colOff>245897</xdr:colOff>
      <xdr:row>13</xdr:row>
      <xdr:rowOff>124351</xdr:rowOff>
    </xdr:to>
    <xdr:grpSp>
      <xdr:nvGrpSpPr>
        <xdr:cNvPr id="4848" name="Grupa 4847">
          <a:extLst>
            <a:ext uri="{FF2B5EF4-FFF2-40B4-BE49-F238E27FC236}">
              <a16:creationId xmlns:a16="http://schemas.microsoft.com/office/drawing/2014/main" id="{7E86AA74-6A52-452E-BD81-80B85D35E3C8}"/>
            </a:ext>
          </a:extLst>
        </xdr:cNvPr>
        <xdr:cNvGrpSpPr/>
      </xdr:nvGrpSpPr>
      <xdr:grpSpPr>
        <a:xfrm>
          <a:off x="10879255" y="2314337"/>
          <a:ext cx="269104" cy="223014"/>
          <a:chOff x="11348191" y="2215877"/>
          <a:chExt cx="271141" cy="219718"/>
        </a:xfrm>
      </xdr:grpSpPr>
      <xdr:sp macro="" textlink="PivotTable_2!C57">
        <xdr:nvSpPr>
          <xdr:cNvPr id="4849" name="pole tekstowe 4848">
            <a:extLst>
              <a:ext uri="{FF2B5EF4-FFF2-40B4-BE49-F238E27FC236}">
                <a16:creationId xmlns:a16="http://schemas.microsoft.com/office/drawing/2014/main" id="{F407C841-FF55-076C-F95F-BBA8AA9BC2AA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50" name="pole tekstowe 4849">
            <a:extLst>
              <a:ext uri="{FF2B5EF4-FFF2-40B4-BE49-F238E27FC236}">
                <a16:creationId xmlns:a16="http://schemas.microsoft.com/office/drawing/2014/main" id="{60AA4B8E-D463-EEB5-E817-02BD2FE30DFE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19</xdr:col>
      <xdr:colOff>420325</xdr:colOff>
      <xdr:row>9</xdr:row>
      <xdr:rowOff>153462</xdr:rowOff>
    </xdr:from>
    <xdr:to>
      <xdr:col>20</xdr:col>
      <xdr:colOff>83735</xdr:colOff>
      <xdr:row>11</xdr:row>
      <xdr:rowOff>6818</xdr:rowOff>
    </xdr:to>
    <xdr:grpSp>
      <xdr:nvGrpSpPr>
        <xdr:cNvPr id="4851" name="Grupa 4850">
          <a:extLst>
            <a:ext uri="{FF2B5EF4-FFF2-40B4-BE49-F238E27FC236}">
              <a16:creationId xmlns:a16="http://schemas.microsoft.com/office/drawing/2014/main" id="{94AB34F9-1CBE-45F6-B6C6-06F2B96399BE}"/>
            </a:ext>
          </a:extLst>
        </xdr:cNvPr>
        <xdr:cNvGrpSpPr/>
      </xdr:nvGrpSpPr>
      <xdr:grpSpPr>
        <a:xfrm>
          <a:off x="11928479" y="1824000"/>
          <a:ext cx="269102" cy="224587"/>
          <a:chOff x="11348191" y="2215877"/>
          <a:chExt cx="271141" cy="219718"/>
        </a:xfrm>
      </xdr:grpSpPr>
      <xdr:sp macro="" textlink="PivotTable_2!C57">
        <xdr:nvSpPr>
          <xdr:cNvPr id="4852" name="pole tekstowe 4851">
            <a:extLst>
              <a:ext uri="{FF2B5EF4-FFF2-40B4-BE49-F238E27FC236}">
                <a16:creationId xmlns:a16="http://schemas.microsoft.com/office/drawing/2014/main" id="{8FE9F26F-0250-BB39-1E43-E520F890E4BE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53" name="pole tekstowe 4852">
            <a:extLst>
              <a:ext uri="{FF2B5EF4-FFF2-40B4-BE49-F238E27FC236}">
                <a16:creationId xmlns:a16="http://schemas.microsoft.com/office/drawing/2014/main" id="{908641AE-FD3E-3C4B-126C-B4DE455E6A2A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17</xdr:col>
      <xdr:colOff>578746</xdr:colOff>
      <xdr:row>10</xdr:row>
      <xdr:rowOff>120612</xdr:rowOff>
    </xdr:from>
    <xdr:to>
      <xdr:col>18</xdr:col>
      <xdr:colOff>242157</xdr:colOff>
      <xdr:row>11</xdr:row>
      <xdr:rowOff>158011</xdr:rowOff>
    </xdr:to>
    <xdr:grpSp>
      <xdr:nvGrpSpPr>
        <xdr:cNvPr id="4854" name="Grupa 4853">
          <a:extLst>
            <a:ext uri="{FF2B5EF4-FFF2-40B4-BE49-F238E27FC236}">
              <a16:creationId xmlns:a16="http://schemas.microsoft.com/office/drawing/2014/main" id="{83E2AA1F-50AB-48AD-8E88-7628663073C5}"/>
            </a:ext>
          </a:extLst>
        </xdr:cNvPr>
        <xdr:cNvGrpSpPr/>
      </xdr:nvGrpSpPr>
      <xdr:grpSpPr>
        <a:xfrm>
          <a:off x="10875515" y="1976766"/>
          <a:ext cx="269104" cy="223014"/>
          <a:chOff x="11348191" y="2215877"/>
          <a:chExt cx="271141" cy="219718"/>
        </a:xfrm>
      </xdr:grpSpPr>
      <xdr:sp macro="" textlink="PivotTable_2!C57">
        <xdr:nvSpPr>
          <xdr:cNvPr id="4855" name="pole tekstowe 4854">
            <a:extLst>
              <a:ext uri="{FF2B5EF4-FFF2-40B4-BE49-F238E27FC236}">
                <a16:creationId xmlns:a16="http://schemas.microsoft.com/office/drawing/2014/main" id="{93144418-94E1-FA80-F2FD-FBD3859D7073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56" name="pole tekstowe 4855">
            <a:extLst>
              <a:ext uri="{FF2B5EF4-FFF2-40B4-BE49-F238E27FC236}">
                <a16:creationId xmlns:a16="http://schemas.microsoft.com/office/drawing/2014/main" id="{965EDA80-DFCB-BAF3-D3B2-3FD3AE15163A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19</xdr:col>
      <xdr:colOff>431956</xdr:colOff>
      <xdr:row>10</xdr:row>
      <xdr:rowOff>132765</xdr:rowOff>
    </xdr:from>
    <xdr:to>
      <xdr:col>20</xdr:col>
      <xdr:colOff>95367</xdr:colOff>
      <xdr:row>11</xdr:row>
      <xdr:rowOff>170164</xdr:rowOff>
    </xdr:to>
    <xdr:grpSp>
      <xdr:nvGrpSpPr>
        <xdr:cNvPr id="4857" name="Grupa 4856">
          <a:extLst>
            <a:ext uri="{FF2B5EF4-FFF2-40B4-BE49-F238E27FC236}">
              <a16:creationId xmlns:a16="http://schemas.microsoft.com/office/drawing/2014/main" id="{E7F08753-BDD6-4B08-B936-99F0FCBE936D}"/>
            </a:ext>
          </a:extLst>
        </xdr:cNvPr>
        <xdr:cNvGrpSpPr/>
      </xdr:nvGrpSpPr>
      <xdr:grpSpPr>
        <a:xfrm>
          <a:off x="11940110" y="1988919"/>
          <a:ext cx="269103" cy="223014"/>
          <a:chOff x="11348191" y="2215877"/>
          <a:chExt cx="271141" cy="219718"/>
        </a:xfrm>
      </xdr:grpSpPr>
      <xdr:sp macro="" textlink="PivotTable_2!C57">
        <xdr:nvSpPr>
          <xdr:cNvPr id="4858" name="pole tekstowe 4857">
            <a:extLst>
              <a:ext uri="{FF2B5EF4-FFF2-40B4-BE49-F238E27FC236}">
                <a16:creationId xmlns:a16="http://schemas.microsoft.com/office/drawing/2014/main" id="{8E55ECC4-4378-380E-6FAC-F0D8823DE2CD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59" name="pole tekstowe 4858">
            <a:extLst>
              <a:ext uri="{FF2B5EF4-FFF2-40B4-BE49-F238E27FC236}">
                <a16:creationId xmlns:a16="http://schemas.microsoft.com/office/drawing/2014/main" id="{0EF74456-A454-5D0C-6639-8876A9E27BE5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20</xdr:col>
      <xdr:colOff>56098</xdr:colOff>
      <xdr:row>12</xdr:row>
      <xdr:rowOff>4675</xdr:rowOff>
    </xdr:from>
    <xdr:to>
      <xdr:col>20</xdr:col>
      <xdr:colOff>327239</xdr:colOff>
      <xdr:row>13</xdr:row>
      <xdr:rowOff>42074</xdr:rowOff>
    </xdr:to>
    <xdr:grpSp>
      <xdr:nvGrpSpPr>
        <xdr:cNvPr id="4860" name="Grupa 4859">
          <a:extLst>
            <a:ext uri="{FF2B5EF4-FFF2-40B4-BE49-F238E27FC236}">
              <a16:creationId xmlns:a16="http://schemas.microsoft.com/office/drawing/2014/main" id="{B6078DD3-AF9A-4813-A909-F2DE6A07F27E}"/>
            </a:ext>
          </a:extLst>
        </xdr:cNvPr>
        <xdr:cNvGrpSpPr/>
      </xdr:nvGrpSpPr>
      <xdr:grpSpPr>
        <a:xfrm>
          <a:off x="12169944" y="2232060"/>
          <a:ext cx="271141" cy="223014"/>
          <a:chOff x="11348191" y="2215877"/>
          <a:chExt cx="271141" cy="219718"/>
        </a:xfrm>
      </xdr:grpSpPr>
      <xdr:sp macro="" textlink="PivotTable_2!C57">
        <xdr:nvSpPr>
          <xdr:cNvPr id="4861" name="pole tekstowe 4860">
            <a:extLst>
              <a:ext uri="{FF2B5EF4-FFF2-40B4-BE49-F238E27FC236}">
                <a16:creationId xmlns:a16="http://schemas.microsoft.com/office/drawing/2014/main" id="{190989FC-066E-9348-2E02-5E3D96FB0201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62" name="pole tekstowe 4861">
            <a:extLst>
              <a:ext uri="{FF2B5EF4-FFF2-40B4-BE49-F238E27FC236}">
                <a16:creationId xmlns:a16="http://schemas.microsoft.com/office/drawing/2014/main" id="{03EF5C58-769B-ABD7-CFFC-A64AB7B9B2CF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17</xdr:col>
      <xdr:colOff>22439</xdr:colOff>
      <xdr:row>9</xdr:row>
      <xdr:rowOff>148660</xdr:rowOff>
    </xdr:from>
    <xdr:to>
      <xdr:col>17</xdr:col>
      <xdr:colOff>293580</xdr:colOff>
      <xdr:row>11</xdr:row>
      <xdr:rowOff>3740</xdr:rowOff>
    </xdr:to>
    <xdr:grpSp>
      <xdr:nvGrpSpPr>
        <xdr:cNvPr id="4863" name="Grupa 4862">
          <a:extLst>
            <a:ext uri="{FF2B5EF4-FFF2-40B4-BE49-F238E27FC236}">
              <a16:creationId xmlns:a16="http://schemas.microsoft.com/office/drawing/2014/main" id="{D72025AF-B3DF-419B-9811-51E75CCCE62B}"/>
            </a:ext>
          </a:extLst>
        </xdr:cNvPr>
        <xdr:cNvGrpSpPr/>
      </xdr:nvGrpSpPr>
      <xdr:grpSpPr>
        <a:xfrm>
          <a:off x="10319208" y="1819198"/>
          <a:ext cx="271141" cy="226311"/>
          <a:chOff x="11348191" y="2215877"/>
          <a:chExt cx="271141" cy="219718"/>
        </a:xfrm>
      </xdr:grpSpPr>
      <xdr:sp macro="" textlink="PivotTable_2!C57">
        <xdr:nvSpPr>
          <xdr:cNvPr id="4864" name="pole tekstowe 4863">
            <a:extLst>
              <a:ext uri="{FF2B5EF4-FFF2-40B4-BE49-F238E27FC236}">
                <a16:creationId xmlns:a16="http://schemas.microsoft.com/office/drawing/2014/main" id="{8A8C873A-E3A0-217D-5A79-B8D883DDE582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65" name="pole tekstowe 4864">
            <a:extLst>
              <a:ext uri="{FF2B5EF4-FFF2-40B4-BE49-F238E27FC236}">
                <a16:creationId xmlns:a16="http://schemas.microsoft.com/office/drawing/2014/main" id="{9682EDD0-3D0F-2326-E703-38C0EF8B88F4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17</xdr:col>
      <xdr:colOff>179514</xdr:colOff>
      <xdr:row>12</xdr:row>
      <xdr:rowOff>95366</xdr:rowOff>
    </xdr:from>
    <xdr:to>
      <xdr:col>17</xdr:col>
      <xdr:colOff>450655</xdr:colOff>
      <xdr:row>13</xdr:row>
      <xdr:rowOff>132765</xdr:rowOff>
    </xdr:to>
    <xdr:grpSp>
      <xdr:nvGrpSpPr>
        <xdr:cNvPr id="4866" name="Grupa 4865">
          <a:extLst>
            <a:ext uri="{FF2B5EF4-FFF2-40B4-BE49-F238E27FC236}">
              <a16:creationId xmlns:a16="http://schemas.microsoft.com/office/drawing/2014/main" id="{079E03DC-82E7-4BA9-97E6-4CCAEE4DE5AE}"/>
            </a:ext>
          </a:extLst>
        </xdr:cNvPr>
        <xdr:cNvGrpSpPr/>
      </xdr:nvGrpSpPr>
      <xdr:grpSpPr>
        <a:xfrm>
          <a:off x="10476283" y="2322751"/>
          <a:ext cx="271141" cy="223014"/>
          <a:chOff x="11348191" y="2215877"/>
          <a:chExt cx="271141" cy="219718"/>
        </a:xfrm>
      </xdr:grpSpPr>
      <xdr:sp macro="" textlink="PivotTable_2!C57">
        <xdr:nvSpPr>
          <xdr:cNvPr id="4867" name="pole tekstowe 4866">
            <a:extLst>
              <a:ext uri="{FF2B5EF4-FFF2-40B4-BE49-F238E27FC236}">
                <a16:creationId xmlns:a16="http://schemas.microsoft.com/office/drawing/2014/main" id="{E8DCAD49-2F96-07CC-6CB4-8E5EE8C1201E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68" name="pole tekstowe 4867">
            <a:extLst>
              <a:ext uri="{FF2B5EF4-FFF2-40B4-BE49-F238E27FC236}">
                <a16:creationId xmlns:a16="http://schemas.microsoft.com/office/drawing/2014/main" id="{E5E6D411-93D3-1AA8-FA4B-929D739CCBA2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17</xdr:col>
      <xdr:colOff>331914</xdr:colOff>
      <xdr:row>13</xdr:row>
      <xdr:rowOff>149594</xdr:rowOff>
    </xdr:from>
    <xdr:to>
      <xdr:col>17</xdr:col>
      <xdr:colOff>603055</xdr:colOff>
      <xdr:row>15</xdr:row>
      <xdr:rowOff>4674</xdr:rowOff>
    </xdr:to>
    <xdr:grpSp>
      <xdr:nvGrpSpPr>
        <xdr:cNvPr id="4869" name="Grupa 4868">
          <a:extLst>
            <a:ext uri="{FF2B5EF4-FFF2-40B4-BE49-F238E27FC236}">
              <a16:creationId xmlns:a16="http://schemas.microsoft.com/office/drawing/2014/main" id="{2B431DF9-34F9-4D55-A71C-46627D51F22E}"/>
            </a:ext>
          </a:extLst>
        </xdr:cNvPr>
        <xdr:cNvGrpSpPr/>
      </xdr:nvGrpSpPr>
      <xdr:grpSpPr>
        <a:xfrm>
          <a:off x="10628683" y="2562594"/>
          <a:ext cx="271141" cy="226311"/>
          <a:chOff x="11348191" y="2215877"/>
          <a:chExt cx="271141" cy="219718"/>
        </a:xfrm>
      </xdr:grpSpPr>
      <xdr:sp macro="" textlink="PivotTable_2!C57">
        <xdr:nvSpPr>
          <xdr:cNvPr id="4870" name="pole tekstowe 4869">
            <a:extLst>
              <a:ext uri="{FF2B5EF4-FFF2-40B4-BE49-F238E27FC236}">
                <a16:creationId xmlns:a16="http://schemas.microsoft.com/office/drawing/2014/main" id="{A47E599B-28BF-C238-E3BC-3A528DCFC218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71" name="pole tekstowe 4870">
            <a:extLst>
              <a:ext uri="{FF2B5EF4-FFF2-40B4-BE49-F238E27FC236}">
                <a16:creationId xmlns:a16="http://schemas.microsoft.com/office/drawing/2014/main" id="{B7381576-F92A-1248-624E-F50123831B1D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17</xdr:col>
      <xdr:colOff>582486</xdr:colOff>
      <xdr:row>11</xdr:row>
      <xdr:rowOff>105650</xdr:rowOff>
    </xdr:from>
    <xdr:to>
      <xdr:col>18</xdr:col>
      <xdr:colOff>245897</xdr:colOff>
      <xdr:row>12</xdr:row>
      <xdr:rowOff>143049</xdr:rowOff>
    </xdr:to>
    <xdr:grpSp>
      <xdr:nvGrpSpPr>
        <xdr:cNvPr id="4872" name="Grupa 4871">
          <a:extLst>
            <a:ext uri="{FF2B5EF4-FFF2-40B4-BE49-F238E27FC236}">
              <a16:creationId xmlns:a16="http://schemas.microsoft.com/office/drawing/2014/main" id="{7F22FF25-00BF-41C0-A13D-FDF02C3A655F}"/>
            </a:ext>
          </a:extLst>
        </xdr:cNvPr>
        <xdr:cNvGrpSpPr/>
      </xdr:nvGrpSpPr>
      <xdr:grpSpPr>
        <a:xfrm>
          <a:off x="10879255" y="2147419"/>
          <a:ext cx="269104" cy="223015"/>
          <a:chOff x="11348191" y="2215877"/>
          <a:chExt cx="271141" cy="219718"/>
        </a:xfrm>
      </xdr:grpSpPr>
      <xdr:sp macro="" textlink="PivotTable_2!C57">
        <xdr:nvSpPr>
          <xdr:cNvPr id="4873" name="pole tekstowe 4872">
            <a:extLst>
              <a:ext uri="{FF2B5EF4-FFF2-40B4-BE49-F238E27FC236}">
                <a16:creationId xmlns:a16="http://schemas.microsoft.com/office/drawing/2014/main" id="{88FBFA83-2845-7DC6-D42A-653F05FF5FFF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74" name="pole tekstowe 4873">
            <a:extLst>
              <a:ext uri="{FF2B5EF4-FFF2-40B4-BE49-F238E27FC236}">
                <a16:creationId xmlns:a16="http://schemas.microsoft.com/office/drawing/2014/main" id="{227A4FCA-713F-F374-A061-446BFDF85A8D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19</xdr:col>
      <xdr:colOff>183254</xdr:colOff>
      <xdr:row>12</xdr:row>
      <xdr:rowOff>85081</xdr:rowOff>
    </xdr:from>
    <xdr:to>
      <xdr:col>19</xdr:col>
      <xdr:colOff>454395</xdr:colOff>
      <xdr:row>13</xdr:row>
      <xdr:rowOff>122480</xdr:rowOff>
    </xdr:to>
    <xdr:grpSp>
      <xdr:nvGrpSpPr>
        <xdr:cNvPr id="4875" name="Grupa 4874">
          <a:extLst>
            <a:ext uri="{FF2B5EF4-FFF2-40B4-BE49-F238E27FC236}">
              <a16:creationId xmlns:a16="http://schemas.microsoft.com/office/drawing/2014/main" id="{69E424D9-27D0-49A3-B864-99E480EDF987}"/>
            </a:ext>
          </a:extLst>
        </xdr:cNvPr>
        <xdr:cNvGrpSpPr/>
      </xdr:nvGrpSpPr>
      <xdr:grpSpPr>
        <a:xfrm>
          <a:off x="11691408" y="2312466"/>
          <a:ext cx="271141" cy="223014"/>
          <a:chOff x="11348191" y="2215877"/>
          <a:chExt cx="271141" cy="219718"/>
        </a:xfrm>
      </xdr:grpSpPr>
      <xdr:sp macro="" textlink="PivotTable_2!C57">
        <xdr:nvSpPr>
          <xdr:cNvPr id="4876" name="pole tekstowe 4875">
            <a:extLst>
              <a:ext uri="{FF2B5EF4-FFF2-40B4-BE49-F238E27FC236}">
                <a16:creationId xmlns:a16="http://schemas.microsoft.com/office/drawing/2014/main" id="{7C29F5F1-AAAE-CE1B-3385-1871D1E79C86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77" name="pole tekstowe 4876">
            <a:extLst>
              <a:ext uri="{FF2B5EF4-FFF2-40B4-BE49-F238E27FC236}">
                <a16:creationId xmlns:a16="http://schemas.microsoft.com/office/drawing/2014/main" id="{7C22A9B8-0E12-C9AE-095B-4A9464998A5C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18</xdr:col>
      <xdr:colOff>214108</xdr:colOff>
      <xdr:row>11</xdr:row>
      <xdr:rowOff>181383</xdr:rowOff>
    </xdr:from>
    <xdr:to>
      <xdr:col>18</xdr:col>
      <xdr:colOff>485249</xdr:colOff>
      <xdr:row>13</xdr:row>
      <xdr:rowOff>36463</xdr:rowOff>
    </xdr:to>
    <xdr:grpSp>
      <xdr:nvGrpSpPr>
        <xdr:cNvPr id="4878" name="Grupa 4877">
          <a:extLst>
            <a:ext uri="{FF2B5EF4-FFF2-40B4-BE49-F238E27FC236}">
              <a16:creationId xmlns:a16="http://schemas.microsoft.com/office/drawing/2014/main" id="{897F9B63-FFDF-4667-B615-84B55DFA6569}"/>
            </a:ext>
          </a:extLst>
        </xdr:cNvPr>
        <xdr:cNvGrpSpPr/>
      </xdr:nvGrpSpPr>
      <xdr:grpSpPr>
        <a:xfrm>
          <a:off x="11116570" y="2223152"/>
          <a:ext cx="271141" cy="226311"/>
          <a:chOff x="11348191" y="2215877"/>
          <a:chExt cx="271141" cy="219718"/>
        </a:xfrm>
      </xdr:grpSpPr>
      <xdr:sp macro="" textlink="PivotTable_2!C57">
        <xdr:nvSpPr>
          <xdr:cNvPr id="4879" name="pole tekstowe 4878">
            <a:extLst>
              <a:ext uri="{FF2B5EF4-FFF2-40B4-BE49-F238E27FC236}">
                <a16:creationId xmlns:a16="http://schemas.microsoft.com/office/drawing/2014/main" id="{C0090562-7BE9-E9BC-661D-2D2FEC046462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80" name="pole tekstowe 4879">
            <a:extLst>
              <a:ext uri="{FF2B5EF4-FFF2-40B4-BE49-F238E27FC236}">
                <a16:creationId xmlns:a16="http://schemas.microsoft.com/office/drawing/2014/main" id="{349D3F89-0340-792D-1C37-B438981A93DC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19</xdr:col>
      <xdr:colOff>184189</xdr:colOff>
      <xdr:row>11</xdr:row>
      <xdr:rowOff>25243</xdr:rowOff>
    </xdr:from>
    <xdr:to>
      <xdr:col>19</xdr:col>
      <xdr:colOff>455330</xdr:colOff>
      <xdr:row>12</xdr:row>
      <xdr:rowOff>62642</xdr:rowOff>
    </xdr:to>
    <xdr:grpSp>
      <xdr:nvGrpSpPr>
        <xdr:cNvPr id="4881" name="Grupa 4880">
          <a:extLst>
            <a:ext uri="{FF2B5EF4-FFF2-40B4-BE49-F238E27FC236}">
              <a16:creationId xmlns:a16="http://schemas.microsoft.com/office/drawing/2014/main" id="{DABE3849-0A5A-4B08-93A3-61795A7F43D7}"/>
            </a:ext>
          </a:extLst>
        </xdr:cNvPr>
        <xdr:cNvGrpSpPr/>
      </xdr:nvGrpSpPr>
      <xdr:grpSpPr>
        <a:xfrm>
          <a:off x="11692343" y="2067012"/>
          <a:ext cx="271141" cy="223015"/>
          <a:chOff x="11348191" y="2215877"/>
          <a:chExt cx="271141" cy="219718"/>
        </a:xfrm>
      </xdr:grpSpPr>
      <xdr:sp macro="" textlink="PivotTable_2!C57">
        <xdr:nvSpPr>
          <xdr:cNvPr id="4882" name="pole tekstowe 4881">
            <a:extLst>
              <a:ext uri="{FF2B5EF4-FFF2-40B4-BE49-F238E27FC236}">
                <a16:creationId xmlns:a16="http://schemas.microsoft.com/office/drawing/2014/main" id="{95E1BB29-8423-EB50-95A6-958C5ECD9701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83" name="pole tekstowe 4882">
            <a:extLst>
              <a:ext uri="{FF2B5EF4-FFF2-40B4-BE49-F238E27FC236}">
                <a16:creationId xmlns:a16="http://schemas.microsoft.com/office/drawing/2014/main" id="{98EED30B-B68C-7C00-4644-56D6A70AA430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19</xdr:col>
      <xdr:colOff>182319</xdr:colOff>
      <xdr:row>13</xdr:row>
      <xdr:rowOff>70122</xdr:rowOff>
    </xdr:from>
    <xdr:to>
      <xdr:col>19</xdr:col>
      <xdr:colOff>453460</xdr:colOff>
      <xdr:row>14</xdr:row>
      <xdr:rowOff>107521</xdr:rowOff>
    </xdr:to>
    <xdr:grpSp>
      <xdr:nvGrpSpPr>
        <xdr:cNvPr id="4884" name="Grupa 4883">
          <a:extLst>
            <a:ext uri="{FF2B5EF4-FFF2-40B4-BE49-F238E27FC236}">
              <a16:creationId xmlns:a16="http://schemas.microsoft.com/office/drawing/2014/main" id="{C8DA34D3-88EE-437E-B709-7332856B284E}"/>
            </a:ext>
          </a:extLst>
        </xdr:cNvPr>
        <xdr:cNvGrpSpPr/>
      </xdr:nvGrpSpPr>
      <xdr:grpSpPr>
        <a:xfrm>
          <a:off x="11690473" y="2483122"/>
          <a:ext cx="271141" cy="223014"/>
          <a:chOff x="11348191" y="2215877"/>
          <a:chExt cx="271141" cy="219718"/>
        </a:xfrm>
      </xdr:grpSpPr>
      <xdr:sp macro="" textlink="PivotTable_2!C57">
        <xdr:nvSpPr>
          <xdr:cNvPr id="4885" name="pole tekstowe 4884">
            <a:extLst>
              <a:ext uri="{FF2B5EF4-FFF2-40B4-BE49-F238E27FC236}">
                <a16:creationId xmlns:a16="http://schemas.microsoft.com/office/drawing/2014/main" id="{13890E58-56C8-D281-9667-6FB625387D2B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86" name="pole tekstowe 4885">
            <a:extLst>
              <a:ext uri="{FF2B5EF4-FFF2-40B4-BE49-F238E27FC236}">
                <a16:creationId xmlns:a16="http://schemas.microsoft.com/office/drawing/2014/main" id="{85FE0E32-4FC6-CD01-9F86-A223B9329F51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17</xdr:col>
      <xdr:colOff>255246</xdr:colOff>
      <xdr:row>11</xdr:row>
      <xdr:rowOff>105651</xdr:rowOff>
    </xdr:from>
    <xdr:to>
      <xdr:col>17</xdr:col>
      <xdr:colOff>526387</xdr:colOff>
      <xdr:row>12</xdr:row>
      <xdr:rowOff>143050</xdr:rowOff>
    </xdr:to>
    <xdr:grpSp>
      <xdr:nvGrpSpPr>
        <xdr:cNvPr id="4887" name="Grupa 4886">
          <a:extLst>
            <a:ext uri="{FF2B5EF4-FFF2-40B4-BE49-F238E27FC236}">
              <a16:creationId xmlns:a16="http://schemas.microsoft.com/office/drawing/2014/main" id="{F79B5981-6934-42FE-B5DE-9F40770B3F04}"/>
            </a:ext>
          </a:extLst>
        </xdr:cNvPr>
        <xdr:cNvGrpSpPr/>
      </xdr:nvGrpSpPr>
      <xdr:grpSpPr>
        <a:xfrm>
          <a:off x="10552015" y="2147420"/>
          <a:ext cx="271141" cy="223015"/>
          <a:chOff x="11348191" y="2215877"/>
          <a:chExt cx="271141" cy="219718"/>
        </a:xfrm>
      </xdr:grpSpPr>
      <xdr:sp macro="" textlink="PivotTable_2!C57">
        <xdr:nvSpPr>
          <xdr:cNvPr id="4888" name="pole tekstowe 4887">
            <a:extLst>
              <a:ext uri="{FF2B5EF4-FFF2-40B4-BE49-F238E27FC236}">
                <a16:creationId xmlns:a16="http://schemas.microsoft.com/office/drawing/2014/main" id="{3127A2C3-CE9F-F5A7-A8BA-1D411751CACC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89" name="pole tekstowe 4888">
            <a:extLst>
              <a:ext uri="{FF2B5EF4-FFF2-40B4-BE49-F238E27FC236}">
                <a16:creationId xmlns:a16="http://schemas.microsoft.com/office/drawing/2014/main" id="{3BE7BE1C-64BF-7870-AA0E-08DC18C5512B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17</xdr:col>
      <xdr:colOff>421671</xdr:colOff>
      <xdr:row>12</xdr:row>
      <xdr:rowOff>178579</xdr:rowOff>
    </xdr:from>
    <xdr:to>
      <xdr:col>18</xdr:col>
      <xdr:colOff>85082</xdr:colOff>
      <xdr:row>14</xdr:row>
      <xdr:rowOff>28050</xdr:rowOff>
    </xdr:to>
    <xdr:grpSp>
      <xdr:nvGrpSpPr>
        <xdr:cNvPr id="4890" name="Grupa 4889">
          <a:extLst>
            <a:ext uri="{FF2B5EF4-FFF2-40B4-BE49-F238E27FC236}">
              <a16:creationId xmlns:a16="http://schemas.microsoft.com/office/drawing/2014/main" id="{F3D519E9-6D33-4CDB-BA1B-0BD735A31CAF}"/>
            </a:ext>
          </a:extLst>
        </xdr:cNvPr>
        <xdr:cNvGrpSpPr/>
      </xdr:nvGrpSpPr>
      <xdr:grpSpPr>
        <a:xfrm>
          <a:off x="10718440" y="2405964"/>
          <a:ext cx="269104" cy="220701"/>
          <a:chOff x="11348191" y="2215877"/>
          <a:chExt cx="271141" cy="219718"/>
        </a:xfrm>
      </xdr:grpSpPr>
      <xdr:sp macro="" textlink="PivotTable_2!C57">
        <xdr:nvSpPr>
          <xdr:cNvPr id="4891" name="pole tekstowe 4890">
            <a:extLst>
              <a:ext uri="{FF2B5EF4-FFF2-40B4-BE49-F238E27FC236}">
                <a16:creationId xmlns:a16="http://schemas.microsoft.com/office/drawing/2014/main" id="{BB2985D8-3965-20D3-3B32-645BCC33D119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92" name="pole tekstowe 4891">
            <a:extLst>
              <a:ext uri="{FF2B5EF4-FFF2-40B4-BE49-F238E27FC236}">
                <a16:creationId xmlns:a16="http://schemas.microsoft.com/office/drawing/2014/main" id="{2C9D8D45-9740-A27A-8E95-A5889B096144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18</xdr:col>
      <xdr:colOff>215978</xdr:colOff>
      <xdr:row>13</xdr:row>
      <xdr:rowOff>71057</xdr:rowOff>
    </xdr:from>
    <xdr:to>
      <xdr:col>18</xdr:col>
      <xdr:colOff>487119</xdr:colOff>
      <xdr:row>14</xdr:row>
      <xdr:rowOff>108456</xdr:rowOff>
    </xdr:to>
    <xdr:grpSp>
      <xdr:nvGrpSpPr>
        <xdr:cNvPr id="4893" name="Grupa 4892">
          <a:extLst>
            <a:ext uri="{FF2B5EF4-FFF2-40B4-BE49-F238E27FC236}">
              <a16:creationId xmlns:a16="http://schemas.microsoft.com/office/drawing/2014/main" id="{07869EE4-BD23-4FF8-85FC-C013BA934375}"/>
            </a:ext>
          </a:extLst>
        </xdr:cNvPr>
        <xdr:cNvGrpSpPr/>
      </xdr:nvGrpSpPr>
      <xdr:grpSpPr>
        <a:xfrm>
          <a:off x="11118440" y="2484057"/>
          <a:ext cx="271141" cy="223014"/>
          <a:chOff x="11348191" y="2215877"/>
          <a:chExt cx="271141" cy="219718"/>
        </a:xfrm>
      </xdr:grpSpPr>
      <xdr:sp macro="" textlink="PivotTable_2!C57">
        <xdr:nvSpPr>
          <xdr:cNvPr id="4894" name="pole tekstowe 4893">
            <a:extLst>
              <a:ext uri="{FF2B5EF4-FFF2-40B4-BE49-F238E27FC236}">
                <a16:creationId xmlns:a16="http://schemas.microsoft.com/office/drawing/2014/main" id="{9A239103-68BB-42DF-29ED-9A87D4FD0915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95" name="pole tekstowe 4894">
            <a:extLst>
              <a:ext uri="{FF2B5EF4-FFF2-40B4-BE49-F238E27FC236}">
                <a16:creationId xmlns:a16="http://schemas.microsoft.com/office/drawing/2014/main" id="{884DB3E7-0F6E-799A-153A-29DF5DB505E6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19</xdr:col>
      <xdr:colOff>593010</xdr:colOff>
      <xdr:row>10</xdr:row>
      <xdr:rowOff>130634</xdr:rowOff>
    </xdr:from>
    <xdr:to>
      <xdr:col>20</xdr:col>
      <xdr:colOff>256420</xdr:colOff>
      <xdr:row>11</xdr:row>
      <xdr:rowOff>168033</xdr:rowOff>
    </xdr:to>
    <xdr:grpSp>
      <xdr:nvGrpSpPr>
        <xdr:cNvPr id="4896" name="Grupa 4895">
          <a:extLst>
            <a:ext uri="{FF2B5EF4-FFF2-40B4-BE49-F238E27FC236}">
              <a16:creationId xmlns:a16="http://schemas.microsoft.com/office/drawing/2014/main" id="{C233AC8A-C7C2-4303-BC29-79CC4FF56F8B}"/>
            </a:ext>
          </a:extLst>
        </xdr:cNvPr>
        <xdr:cNvGrpSpPr/>
      </xdr:nvGrpSpPr>
      <xdr:grpSpPr>
        <a:xfrm>
          <a:off x="12101164" y="1986788"/>
          <a:ext cx="269102" cy="223014"/>
          <a:chOff x="11348191" y="2215877"/>
          <a:chExt cx="271141" cy="219718"/>
        </a:xfrm>
      </xdr:grpSpPr>
      <xdr:sp macro="" textlink="PivotTable_2!C57">
        <xdr:nvSpPr>
          <xdr:cNvPr id="4897" name="pole tekstowe 4896">
            <a:extLst>
              <a:ext uri="{FF2B5EF4-FFF2-40B4-BE49-F238E27FC236}">
                <a16:creationId xmlns:a16="http://schemas.microsoft.com/office/drawing/2014/main" id="{C0EF565E-859C-AB1C-8879-9E8340404C9D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898" name="pole tekstowe 4897">
            <a:extLst>
              <a:ext uri="{FF2B5EF4-FFF2-40B4-BE49-F238E27FC236}">
                <a16:creationId xmlns:a16="http://schemas.microsoft.com/office/drawing/2014/main" id="{DEEB922D-2B15-98BA-A41B-6D03D5667622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19</xdr:col>
      <xdr:colOff>263662</xdr:colOff>
      <xdr:row>10</xdr:row>
      <xdr:rowOff>128090</xdr:rowOff>
    </xdr:from>
    <xdr:to>
      <xdr:col>19</xdr:col>
      <xdr:colOff>534803</xdr:colOff>
      <xdr:row>11</xdr:row>
      <xdr:rowOff>165489</xdr:rowOff>
    </xdr:to>
    <xdr:grpSp>
      <xdr:nvGrpSpPr>
        <xdr:cNvPr id="4899" name="Grupa 4898">
          <a:extLst>
            <a:ext uri="{FF2B5EF4-FFF2-40B4-BE49-F238E27FC236}">
              <a16:creationId xmlns:a16="http://schemas.microsoft.com/office/drawing/2014/main" id="{B00DE459-AC59-407A-88AE-4A4CE0198919}"/>
            </a:ext>
          </a:extLst>
        </xdr:cNvPr>
        <xdr:cNvGrpSpPr/>
      </xdr:nvGrpSpPr>
      <xdr:grpSpPr>
        <a:xfrm>
          <a:off x="11771816" y="1984244"/>
          <a:ext cx="271141" cy="223014"/>
          <a:chOff x="11348191" y="2215877"/>
          <a:chExt cx="271141" cy="219718"/>
        </a:xfrm>
      </xdr:grpSpPr>
      <xdr:sp macro="" textlink="PivotTable_2!C57">
        <xdr:nvSpPr>
          <xdr:cNvPr id="4900" name="pole tekstowe 4899">
            <a:extLst>
              <a:ext uri="{FF2B5EF4-FFF2-40B4-BE49-F238E27FC236}">
                <a16:creationId xmlns:a16="http://schemas.microsoft.com/office/drawing/2014/main" id="{0F8E3588-8EBC-B536-A659-552ED2C75FAB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901" name="pole tekstowe 4900">
            <a:extLst>
              <a:ext uri="{FF2B5EF4-FFF2-40B4-BE49-F238E27FC236}">
                <a16:creationId xmlns:a16="http://schemas.microsoft.com/office/drawing/2014/main" id="{42F9AF6C-5276-108A-D30F-B9F7BBF9684A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18</xdr:col>
      <xdr:colOff>385022</xdr:colOff>
      <xdr:row>11</xdr:row>
      <xdr:rowOff>107956</xdr:rowOff>
    </xdr:from>
    <xdr:to>
      <xdr:col>19</xdr:col>
      <xdr:colOff>48434</xdr:colOff>
      <xdr:row>12</xdr:row>
      <xdr:rowOff>145356</xdr:rowOff>
    </xdr:to>
    <xdr:grpSp>
      <xdr:nvGrpSpPr>
        <xdr:cNvPr id="4902" name="Grupa 4901">
          <a:extLst>
            <a:ext uri="{FF2B5EF4-FFF2-40B4-BE49-F238E27FC236}">
              <a16:creationId xmlns:a16="http://schemas.microsoft.com/office/drawing/2014/main" id="{30E68062-421E-4587-8C63-0AB4A217144E}"/>
            </a:ext>
          </a:extLst>
        </xdr:cNvPr>
        <xdr:cNvGrpSpPr/>
      </xdr:nvGrpSpPr>
      <xdr:grpSpPr>
        <a:xfrm>
          <a:off x="11287484" y="2149725"/>
          <a:ext cx="269104" cy="223016"/>
          <a:chOff x="11348191" y="2215877"/>
          <a:chExt cx="271141" cy="219718"/>
        </a:xfrm>
      </xdr:grpSpPr>
      <xdr:sp macro="" textlink="PivotTable_2!C57">
        <xdr:nvSpPr>
          <xdr:cNvPr id="4903" name="pole tekstowe 4902">
            <a:extLst>
              <a:ext uri="{FF2B5EF4-FFF2-40B4-BE49-F238E27FC236}">
                <a16:creationId xmlns:a16="http://schemas.microsoft.com/office/drawing/2014/main" id="{C01F7A40-F2B0-CE14-5BB4-76D1C072B3FD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007360F-6879-493C-8E1D-9E0F305757CC}" type="TxLink">
              <a:rPr lang="en-US" sz="1600" b="0" i="0" u="none" strike="noStrike">
                <a:solidFill>
                  <a:srgbClr val="5A097C"/>
                </a:solidFill>
                <a:latin typeface="Calibri"/>
                <a:cs typeface="Calibri"/>
              </a:rPr>
              <a:pPr algn="ctr"/>
              <a:t> </a:t>
            </a:fld>
            <a:endParaRPr lang="pl-PL" sz="1100"/>
          </a:p>
        </xdr:txBody>
      </xdr:sp>
      <xdr:sp macro="" textlink="PivotTable_2!E57">
        <xdr:nvSpPr>
          <xdr:cNvPr id="4904" name="pole tekstowe 4903">
            <a:extLst>
              <a:ext uri="{FF2B5EF4-FFF2-40B4-BE49-F238E27FC236}">
                <a16:creationId xmlns:a16="http://schemas.microsoft.com/office/drawing/2014/main" id="{F09ABF77-9B9C-265C-183B-A23BC736C60C}"/>
              </a:ext>
            </a:extLst>
          </xdr:cNvPr>
          <xdr:cNvSpPr txBox="1"/>
        </xdr:nvSpPr>
        <xdr:spPr>
          <a:xfrm>
            <a:off x="11348191" y="2215877"/>
            <a:ext cx="271141" cy="21971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341482D6-F1BA-4113-9546-D6B71DA9BDCA}" type="TxLink">
              <a:rPr lang="en-US" sz="1600" b="0" i="0" u="none" strike="noStrike">
                <a:solidFill>
                  <a:srgbClr val="296EFC"/>
                </a:solidFill>
                <a:latin typeface="Calibri"/>
                <a:cs typeface="Calibri"/>
              </a:rPr>
              <a:pPr algn="ctr"/>
              <a:t>• </a:t>
            </a:fld>
            <a:endParaRPr lang="pl-PL" sz="1100"/>
          </a:p>
        </xdr:txBody>
      </xdr:sp>
    </xdr:grpSp>
    <xdr:clientData/>
  </xdr:twoCellAnchor>
  <xdr:twoCellAnchor>
    <xdr:from>
      <xdr:col>7</xdr:col>
      <xdr:colOff>418682</xdr:colOff>
      <xdr:row>7</xdr:row>
      <xdr:rowOff>83738</xdr:rowOff>
    </xdr:from>
    <xdr:to>
      <xdr:col>13</xdr:col>
      <xdr:colOff>276330</xdr:colOff>
      <xdr:row>14</xdr:row>
      <xdr:rowOff>175847</xdr:rowOff>
    </xdr:to>
    <xdr:sp macro="" textlink="">
      <xdr:nvSpPr>
        <xdr:cNvPr id="4911" name="Łuk 4910">
          <a:extLst>
            <a:ext uri="{FF2B5EF4-FFF2-40B4-BE49-F238E27FC236}">
              <a16:creationId xmlns:a16="http://schemas.microsoft.com/office/drawing/2014/main" id="{EDC3589F-57FF-7F65-1D2D-04B86F60FBC6}"/>
            </a:ext>
          </a:extLst>
        </xdr:cNvPr>
        <xdr:cNvSpPr/>
      </xdr:nvSpPr>
      <xdr:spPr>
        <a:xfrm>
          <a:off x="4697605" y="1373276"/>
          <a:ext cx="3525296" cy="1381648"/>
        </a:xfrm>
        <a:prstGeom prst="arc">
          <a:avLst>
            <a:gd name="adj1" fmla="val 11434306"/>
            <a:gd name="adj2" fmla="val 21518488"/>
          </a:avLst>
        </a:prstGeom>
        <a:ln w="22225">
          <a:gradFill>
            <a:gsLst>
              <a:gs pos="24000">
                <a:srgbClr val="5A097C"/>
              </a:gs>
              <a:gs pos="0">
                <a:srgbClr val="0F11A7"/>
              </a:gs>
              <a:gs pos="100000">
                <a:srgbClr val="9C103B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7</xdr:col>
      <xdr:colOff>50242</xdr:colOff>
      <xdr:row>10</xdr:row>
      <xdr:rowOff>93784</xdr:rowOff>
    </xdr:from>
    <xdr:to>
      <xdr:col>13</xdr:col>
      <xdr:colOff>386862</xdr:colOff>
      <xdr:row>18</xdr:row>
      <xdr:rowOff>1674</xdr:rowOff>
    </xdr:to>
    <xdr:sp macro="" textlink="">
      <xdr:nvSpPr>
        <xdr:cNvPr id="4912" name="Łuk 4911">
          <a:extLst>
            <a:ext uri="{FF2B5EF4-FFF2-40B4-BE49-F238E27FC236}">
              <a16:creationId xmlns:a16="http://schemas.microsoft.com/office/drawing/2014/main" id="{7E5CF1F1-C587-43D5-8AE8-35FB8787BA4B}"/>
            </a:ext>
          </a:extLst>
        </xdr:cNvPr>
        <xdr:cNvSpPr/>
      </xdr:nvSpPr>
      <xdr:spPr>
        <a:xfrm rot="20592260">
          <a:off x="4329165" y="1935982"/>
          <a:ext cx="4004268" cy="1381648"/>
        </a:xfrm>
        <a:prstGeom prst="arc">
          <a:avLst>
            <a:gd name="adj1" fmla="val 11561407"/>
            <a:gd name="adj2" fmla="val 21518488"/>
          </a:avLst>
        </a:prstGeom>
        <a:ln w="22225">
          <a:gradFill>
            <a:gsLst>
              <a:gs pos="24000">
                <a:srgbClr val="5A097C"/>
              </a:gs>
              <a:gs pos="0">
                <a:srgbClr val="0F11A7"/>
              </a:gs>
              <a:gs pos="100000">
                <a:srgbClr val="9C103B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6</xdr:col>
      <xdr:colOff>591678</xdr:colOff>
      <xdr:row>12</xdr:row>
      <xdr:rowOff>117231</xdr:rowOff>
    </xdr:from>
    <xdr:to>
      <xdr:col>15</xdr:col>
      <xdr:colOff>146178</xdr:colOff>
      <xdr:row>21</xdr:row>
      <xdr:rowOff>119595</xdr:rowOff>
    </xdr:to>
    <xdr:sp macro="" textlink="">
      <xdr:nvSpPr>
        <xdr:cNvPr id="4913" name="Łuk 4912">
          <a:extLst>
            <a:ext uri="{FF2B5EF4-FFF2-40B4-BE49-F238E27FC236}">
              <a16:creationId xmlns:a16="http://schemas.microsoft.com/office/drawing/2014/main" id="{E067D43C-EB11-48DC-816E-47B901A89A5F}"/>
            </a:ext>
          </a:extLst>
        </xdr:cNvPr>
        <xdr:cNvSpPr/>
      </xdr:nvSpPr>
      <xdr:spPr>
        <a:xfrm>
          <a:off x="4259326" y="2327868"/>
          <a:ext cx="5055973" cy="1660342"/>
        </a:xfrm>
        <a:prstGeom prst="arc">
          <a:avLst>
            <a:gd name="adj1" fmla="val 11434306"/>
            <a:gd name="adj2" fmla="val 31189"/>
          </a:avLst>
        </a:prstGeom>
        <a:ln w="22225">
          <a:gradFill>
            <a:gsLst>
              <a:gs pos="24000">
                <a:srgbClr val="5A097C"/>
              </a:gs>
              <a:gs pos="0">
                <a:srgbClr val="0F11A7"/>
              </a:gs>
              <a:gs pos="100000">
                <a:srgbClr val="9C103B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7</xdr:col>
      <xdr:colOff>400844</xdr:colOff>
      <xdr:row>12</xdr:row>
      <xdr:rowOff>163069</xdr:rowOff>
    </xdr:from>
    <xdr:to>
      <xdr:col>9</xdr:col>
      <xdr:colOff>559942</xdr:colOff>
      <xdr:row>29</xdr:row>
      <xdr:rowOff>165896</xdr:rowOff>
    </xdr:to>
    <xdr:sp macro="" textlink="">
      <xdr:nvSpPr>
        <xdr:cNvPr id="4914" name="Łuk 4913">
          <a:extLst>
            <a:ext uri="{FF2B5EF4-FFF2-40B4-BE49-F238E27FC236}">
              <a16:creationId xmlns:a16="http://schemas.microsoft.com/office/drawing/2014/main" id="{BB9ED27E-390D-4516-9ECD-D2CAE03C24B4}"/>
            </a:ext>
          </a:extLst>
        </xdr:cNvPr>
        <xdr:cNvSpPr/>
      </xdr:nvSpPr>
      <xdr:spPr>
        <a:xfrm rot="2775752">
          <a:off x="3803309" y="3250164"/>
          <a:ext cx="3134564" cy="1381648"/>
        </a:xfrm>
        <a:prstGeom prst="arc">
          <a:avLst>
            <a:gd name="adj1" fmla="val 11586890"/>
            <a:gd name="adj2" fmla="val 20795148"/>
          </a:avLst>
        </a:prstGeom>
        <a:ln w="22225">
          <a:gradFill>
            <a:gsLst>
              <a:gs pos="24000">
                <a:srgbClr val="5A097C"/>
              </a:gs>
              <a:gs pos="0">
                <a:srgbClr val="0F11A7"/>
              </a:gs>
              <a:gs pos="100000">
                <a:srgbClr val="9C103B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9</xdr:col>
      <xdr:colOff>559715</xdr:colOff>
      <xdr:row>20</xdr:row>
      <xdr:rowOff>118965</xdr:rowOff>
    </xdr:from>
    <xdr:to>
      <xdr:col>15</xdr:col>
      <xdr:colOff>442209</xdr:colOff>
      <xdr:row>24</xdr:row>
      <xdr:rowOff>129467</xdr:rowOff>
    </xdr:to>
    <xdr:sp macro="" textlink="">
      <xdr:nvSpPr>
        <xdr:cNvPr id="4915" name="Łuk 4914">
          <a:extLst>
            <a:ext uri="{FF2B5EF4-FFF2-40B4-BE49-F238E27FC236}">
              <a16:creationId xmlns:a16="http://schemas.microsoft.com/office/drawing/2014/main" id="{B52A8755-70C9-4960-AA62-C939BA863E20}"/>
            </a:ext>
          </a:extLst>
        </xdr:cNvPr>
        <xdr:cNvSpPr/>
      </xdr:nvSpPr>
      <xdr:spPr>
        <a:xfrm rot="19675610">
          <a:off x="6061188" y="3803361"/>
          <a:ext cx="3550142" cy="747381"/>
        </a:xfrm>
        <a:prstGeom prst="arc">
          <a:avLst>
            <a:gd name="adj1" fmla="val 11434306"/>
            <a:gd name="adj2" fmla="val 21464228"/>
          </a:avLst>
        </a:prstGeom>
        <a:ln w="22225">
          <a:gradFill>
            <a:gsLst>
              <a:gs pos="24000">
                <a:srgbClr val="5A097C"/>
              </a:gs>
              <a:gs pos="0">
                <a:srgbClr val="0F11A7"/>
              </a:gs>
              <a:gs pos="100000">
                <a:srgbClr val="9C103B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13</xdr:col>
      <xdr:colOff>92110</xdr:colOff>
      <xdr:row>8</xdr:row>
      <xdr:rowOff>133979</xdr:rowOff>
    </xdr:from>
    <xdr:to>
      <xdr:col>18</xdr:col>
      <xdr:colOff>485670</xdr:colOff>
      <xdr:row>16</xdr:row>
      <xdr:rowOff>41869</xdr:rowOff>
    </xdr:to>
    <xdr:sp macro="" textlink="">
      <xdr:nvSpPr>
        <xdr:cNvPr id="4916" name="Łuk 4915">
          <a:extLst>
            <a:ext uri="{FF2B5EF4-FFF2-40B4-BE49-F238E27FC236}">
              <a16:creationId xmlns:a16="http://schemas.microsoft.com/office/drawing/2014/main" id="{9054E9A9-4B1F-4A67-8224-089BAFEA2D2B}"/>
            </a:ext>
          </a:extLst>
        </xdr:cNvPr>
        <xdr:cNvSpPr/>
      </xdr:nvSpPr>
      <xdr:spPr>
        <a:xfrm>
          <a:off x="8038681" y="1607737"/>
          <a:ext cx="3449934" cy="1381648"/>
        </a:xfrm>
        <a:prstGeom prst="arc">
          <a:avLst>
            <a:gd name="adj1" fmla="val 11434306"/>
            <a:gd name="adj2" fmla="val 21518488"/>
          </a:avLst>
        </a:prstGeom>
        <a:ln w="22225">
          <a:gradFill>
            <a:gsLst>
              <a:gs pos="24000">
                <a:srgbClr val="5A097C"/>
              </a:gs>
              <a:gs pos="0">
                <a:srgbClr val="0F11A7"/>
              </a:gs>
              <a:gs pos="100000">
                <a:srgbClr val="9C103B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14</xdr:col>
      <xdr:colOff>558694</xdr:colOff>
      <xdr:row>13</xdr:row>
      <xdr:rowOff>103206</xdr:rowOff>
    </xdr:from>
    <xdr:to>
      <xdr:col>19</xdr:col>
      <xdr:colOff>73329</xdr:colOff>
      <xdr:row>18</xdr:row>
      <xdr:rowOff>2091</xdr:rowOff>
    </xdr:to>
    <xdr:sp macro="" textlink="">
      <xdr:nvSpPr>
        <xdr:cNvPr id="4918" name="Łuk 4917">
          <a:extLst>
            <a:ext uri="{FF2B5EF4-FFF2-40B4-BE49-F238E27FC236}">
              <a16:creationId xmlns:a16="http://schemas.microsoft.com/office/drawing/2014/main" id="{E7ABA9C9-D918-4517-A0EC-6B9162E6324D}"/>
            </a:ext>
          </a:extLst>
        </xdr:cNvPr>
        <xdr:cNvSpPr/>
      </xdr:nvSpPr>
      <xdr:spPr>
        <a:xfrm rot="20066427">
          <a:off x="9116540" y="2498063"/>
          <a:ext cx="2571009" cy="819984"/>
        </a:xfrm>
        <a:prstGeom prst="arc">
          <a:avLst>
            <a:gd name="adj1" fmla="val 11434306"/>
            <a:gd name="adj2" fmla="val 21323659"/>
          </a:avLst>
        </a:prstGeom>
        <a:ln w="22225">
          <a:gradFill>
            <a:gsLst>
              <a:gs pos="24000">
                <a:srgbClr val="5A097C"/>
              </a:gs>
              <a:gs pos="0">
                <a:srgbClr val="0F11A7"/>
              </a:gs>
              <a:gs pos="70000">
                <a:srgbClr val="9C103B"/>
              </a:gs>
            </a:gsLst>
            <a:lin ang="5400000" scaled="1"/>
          </a:gra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10</xdr:col>
      <xdr:colOff>557122</xdr:colOff>
      <xdr:row>35</xdr:row>
      <xdr:rowOff>47550</xdr:rowOff>
    </xdr:from>
    <xdr:to>
      <xdr:col>13</xdr:col>
      <xdr:colOff>468659</xdr:colOff>
      <xdr:row>39</xdr:row>
      <xdr:rowOff>79744</xdr:rowOff>
    </xdr:to>
    <xdr:grpSp>
      <xdr:nvGrpSpPr>
        <xdr:cNvPr id="4935" name="Grupa 4934">
          <a:extLst>
            <a:ext uri="{FF2B5EF4-FFF2-40B4-BE49-F238E27FC236}">
              <a16:creationId xmlns:a16="http://schemas.microsoft.com/office/drawing/2014/main" id="{0E8C6848-AD95-3F3D-E7DB-3DAABC4F761A}"/>
            </a:ext>
          </a:extLst>
        </xdr:cNvPr>
        <xdr:cNvGrpSpPr/>
      </xdr:nvGrpSpPr>
      <xdr:grpSpPr>
        <a:xfrm>
          <a:off x="6614045" y="6544088"/>
          <a:ext cx="1728614" cy="774656"/>
          <a:chOff x="4082904" y="6816133"/>
          <a:chExt cx="1019908" cy="707309"/>
        </a:xfrm>
      </xdr:grpSpPr>
      <xdr:sp macro="" textlink="PivotTable_2!O1">
        <xdr:nvSpPr>
          <xdr:cNvPr id="4919" name="pole tekstowe 4918">
            <a:extLst>
              <a:ext uri="{FF2B5EF4-FFF2-40B4-BE49-F238E27FC236}">
                <a16:creationId xmlns:a16="http://schemas.microsoft.com/office/drawing/2014/main" id="{21A0D8BC-9EF2-450A-B141-77FD555A737E}"/>
              </a:ext>
            </a:extLst>
          </xdr:cNvPr>
          <xdr:cNvSpPr txBox="1"/>
        </xdr:nvSpPr>
        <xdr:spPr>
          <a:xfrm>
            <a:off x="4082904" y="6816133"/>
            <a:ext cx="1019908" cy="2847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F6F8E310-65AB-46DE-B6BE-C094121126FF}" type="TxLink">
              <a:rPr lang="en-US" sz="1400" b="0" i="0" u="none" strike="noStrike">
                <a:solidFill>
                  <a:schemeClr val="bg1"/>
                </a:solidFill>
                <a:latin typeface="Avenir Next LT Pro" panose="020B0504020202020204" pitchFamily="34" charset="-18"/>
                <a:cs typeface="Calibri"/>
              </a:rPr>
              <a:pPr algn="ctr"/>
              <a:t>Payroll Taxes</a:t>
            </a:fld>
            <a:endParaRPr lang="pl-PL" sz="32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PivotTable_2!O2">
        <xdr:nvSpPr>
          <xdr:cNvPr id="4920" name="pole tekstowe 4919">
            <a:extLst>
              <a:ext uri="{FF2B5EF4-FFF2-40B4-BE49-F238E27FC236}">
                <a16:creationId xmlns:a16="http://schemas.microsoft.com/office/drawing/2014/main" id="{4C49129E-A6B8-4F15-9725-7447D5842265}"/>
              </a:ext>
            </a:extLst>
          </xdr:cNvPr>
          <xdr:cNvSpPr txBox="1"/>
        </xdr:nvSpPr>
        <xdr:spPr>
          <a:xfrm>
            <a:off x="4082904" y="7026858"/>
            <a:ext cx="1013270" cy="2852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CF5305AA-3C43-416C-8EBE-836D12C3A722}" type="TxLink">
              <a:rPr lang="en-US" sz="1100" b="0" i="0" u="none" strike="noStrike">
                <a:solidFill>
                  <a:schemeClr val="bg1"/>
                </a:solidFill>
                <a:latin typeface="Avenir Next LT Pro" panose="020B0504020202020204" pitchFamily="34" charset="-18"/>
                <a:cs typeface="Calibri"/>
              </a:rPr>
              <a:pPr algn="ctr"/>
              <a:t>9,20%</a:t>
            </a:fld>
            <a:endParaRPr lang="pl-PL" sz="24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PivotTable_2!O3">
        <xdr:nvSpPr>
          <xdr:cNvPr id="4921" name="pole tekstowe 4920">
            <a:extLst>
              <a:ext uri="{FF2B5EF4-FFF2-40B4-BE49-F238E27FC236}">
                <a16:creationId xmlns:a16="http://schemas.microsoft.com/office/drawing/2014/main" id="{59DFA05E-968E-401C-BDD9-BF70B3EBAA36}"/>
              </a:ext>
            </a:extLst>
          </xdr:cNvPr>
          <xdr:cNvSpPr txBox="1"/>
        </xdr:nvSpPr>
        <xdr:spPr>
          <a:xfrm>
            <a:off x="4082904" y="7238162"/>
            <a:ext cx="1011534" cy="28528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6B9710FF-FC02-4526-B0F0-9FD618CCAD7B}" type="TxLink">
              <a:rPr lang="en-US" sz="1400" b="1" i="0" u="none" strike="noStrike">
                <a:solidFill>
                  <a:schemeClr val="bg1"/>
                </a:solidFill>
                <a:latin typeface="Avenir Next LT Pro" panose="020B0504020202020204" pitchFamily="34" charset="-18"/>
                <a:cs typeface="Calibri"/>
              </a:rPr>
              <a:pPr algn="ctr"/>
              <a:t> $107 584,80 </a:t>
            </a:fld>
            <a:endParaRPr lang="pl-PL" sz="3200" b="1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</xdr:grpSp>
    <xdr:clientData/>
  </xdr:twoCellAnchor>
  <xdr:twoCellAnchor>
    <xdr:from>
      <xdr:col>13</xdr:col>
      <xdr:colOff>153681</xdr:colOff>
      <xdr:row>35</xdr:row>
      <xdr:rowOff>18891</xdr:rowOff>
    </xdr:from>
    <xdr:to>
      <xdr:col>16</xdr:col>
      <xdr:colOff>46210</xdr:colOff>
      <xdr:row>39</xdr:row>
      <xdr:rowOff>70884</xdr:rowOff>
    </xdr:to>
    <xdr:grpSp>
      <xdr:nvGrpSpPr>
        <xdr:cNvPr id="4939" name="Grupa 4938">
          <a:extLst>
            <a:ext uri="{FF2B5EF4-FFF2-40B4-BE49-F238E27FC236}">
              <a16:creationId xmlns:a16="http://schemas.microsoft.com/office/drawing/2014/main" id="{7C8FE360-207F-47E7-F8EC-CA4BE0E8D6DC}"/>
            </a:ext>
          </a:extLst>
        </xdr:cNvPr>
        <xdr:cNvGrpSpPr/>
      </xdr:nvGrpSpPr>
      <xdr:grpSpPr>
        <a:xfrm>
          <a:off x="8027681" y="6515429"/>
          <a:ext cx="1709606" cy="794455"/>
          <a:chOff x="4949294" y="6728974"/>
          <a:chExt cx="1248746" cy="719230"/>
        </a:xfrm>
      </xdr:grpSpPr>
      <xdr:sp macro="" textlink="PivotTable_2!P1">
        <xdr:nvSpPr>
          <xdr:cNvPr id="4923" name="pole tekstowe 4922">
            <a:extLst>
              <a:ext uri="{FF2B5EF4-FFF2-40B4-BE49-F238E27FC236}">
                <a16:creationId xmlns:a16="http://schemas.microsoft.com/office/drawing/2014/main" id="{F021A076-8F25-41BB-A697-6F9606352537}"/>
              </a:ext>
            </a:extLst>
          </xdr:cNvPr>
          <xdr:cNvSpPr txBox="1"/>
        </xdr:nvSpPr>
        <xdr:spPr>
          <a:xfrm>
            <a:off x="4958444" y="6728974"/>
            <a:ext cx="1212554" cy="32089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22B4430-7AB9-4204-8906-EB2E1CB10EE9}" type="TxLink">
              <a:rPr lang="en-US" sz="1400" b="0" i="0" u="none" strike="noStrike">
                <a:solidFill>
                  <a:schemeClr val="bg1"/>
                </a:solidFill>
                <a:latin typeface="Avenir Next LT Pro" panose="020B0504020202020204" pitchFamily="34" charset="-18"/>
                <a:cs typeface="Calibri"/>
              </a:rPr>
              <a:pPr algn="ctr"/>
              <a:t>Property Taxes</a:t>
            </a:fld>
            <a:endParaRPr lang="pl-PL" sz="32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PivotTable_2!P2">
        <xdr:nvSpPr>
          <xdr:cNvPr id="4924" name="pole tekstowe 4923">
            <a:extLst>
              <a:ext uri="{FF2B5EF4-FFF2-40B4-BE49-F238E27FC236}">
                <a16:creationId xmlns:a16="http://schemas.microsoft.com/office/drawing/2014/main" id="{B3AED798-BEB3-45F8-B476-26396936D00F}"/>
              </a:ext>
            </a:extLst>
          </xdr:cNvPr>
          <xdr:cNvSpPr txBox="1"/>
        </xdr:nvSpPr>
        <xdr:spPr>
          <a:xfrm>
            <a:off x="4949294" y="6945828"/>
            <a:ext cx="1212150" cy="3032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AF2CA816-84D4-4825-A32D-0867E76CA893}" type="TxLink">
              <a:rPr lang="en-US" sz="1100" b="0" i="0" u="none" strike="noStrike">
                <a:solidFill>
                  <a:schemeClr val="bg1"/>
                </a:solidFill>
                <a:latin typeface="Avenir Next LT Pro" panose="020B0504020202020204" pitchFamily="34" charset="-18"/>
                <a:cs typeface="Calibri"/>
              </a:rPr>
              <a:pPr algn="ctr"/>
              <a:t>7,40%</a:t>
            </a:fld>
            <a:endParaRPr lang="pl-PL" sz="24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PivotTable_2!P3">
        <xdr:nvSpPr>
          <xdr:cNvPr id="4925" name="pole tekstowe 4924">
            <a:extLst>
              <a:ext uri="{FF2B5EF4-FFF2-40B4-BE49-F238E27FC236}">
                <a16:creationId xmlns:a16="http://schemas.microsoft.com/office/drawing/2014/main" id="{B14776DE-ACF0-4A4B-A413-A5DC32A1C2E0}"/>
              </a:ext>
            </a:extLst>
          </xdr:cNvPr>
          <xdr:cNvSpPr txBox="1"/>
        </xdr:nvSpPr>
        <xdr:spPr>
          <a:xfrm>
            <a:off x="4963788" y="7144997"/>
            <a:ext cx="1234252" cy="30320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B34DB8D4-C858-4DFF-8E93-D4F51C738889}" type="TxLink">
              <a:rPr lang="en-US" sz="1400" b="1" i="0" u="none" strike="noStrike">
                <a:solidFill>
                  <a:schemeClr val="bg1"/>
                </a:solidFill>
                <a:latin typeface="Avenir Next LT Pro" panose="020B0504020202020204" pitchFamily="34" charset="-18"/>
                <a:cs typeface="Calibri"/>
              </a:rPr>
              <a:pPr algn="ctr"/>
              <a:t> $86 535,60 </a:t>
            </a:fld>
            <a:endParaRPr lang="pl-PL" sz="3200" b="1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</xdr:grpSp>
    <xdr:clientData/>
  </xdr:twoCellAnchor>
  <xdr:twoCellAnchor>
    <xdr:from>
      <xdr:col>15</xdr:col>
      <xdr:colOff>295579</xdr:colOff>
      <xdr:row>35</xdr:row>
      <xdr:rowOff>10610</xdr:rowOff>
    </xdr:from>
    <xdr:to>
      <xdr:col>18</xdr:col>
      <xdr:colOff>350058</xdr:colOff>
      <xdr:row>39</xdr:row>
      <xdr:rowOff>53163</xdr:rowOff>
    </xdr:to>
    <xdr:grpSp>
      <xdr:nvGrpSpPr>
        <xdr:cNvPr id="4937" name="Grupa 4936">
          <a:extLst>
            <a:ext uri="{FF2B5EF4-FFF2-40B4-BE49-F238E27FC236}">
              <a16:creationId xmlns:a16="http://schemas.microsoft.com/office/drawing/2014/main" id="{B961215F-58EE-B33F-7387-395B28BF7DB5}"/>
            </a:ext>
          </a:extLst>
        </xdr:cNvPr>
        <xdr:cNvGrpSpPr/>
      </xdr:nvGrpSpPr>
      <xdr:grpSpPr>
        <a:xfrm>
          <a:off x="9380964" y="6507148"/>
          <a:ext cx="1871556" cy="785015"/>
          <a:chOff x="6519703" y="6802733"/>
          <a:chExt cx="1360957" cy="674915"/>
        </a:xfrm>
      </xdr:grpSpPr>
      <xdr:sp macro="" textlink="PivotTable_2!Q1">
        <xdr:nvSpPr>
          <xdr:cNvPr id="4929" name="pole tekstowe 4928">
            <a:extLst>
              <a:ext uri="{FF2B5EF4-FFF2-40B4-BE49-F238E27FC236}">
                <a16:creationId xmlns:a16="http://schemas.microsoft.com/office/drawing/2014/main" id="{16B90B60-1613-412B-ACB0-34F09C36C978}"/>
              </a:ext>
            </a:extLst>
          </xdr:cNvPr>
          <xdr:cNvSpPr txBox="1"/>
        </xdr:nvSpPr>
        <xdr:spPr>
          <a:xfrm>
            <a:off x="6519704" y="6802733"/>
            <a:ext cx="1351843" cy="2766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880F4AD2-C61C-4959-83FE-4416C01E6716}" type="TxLink">
              <a:rPr lang="en-US" sz="1600" b="0" i="0" u="none" strike="noStrike">
                <a:solidFill>
                  <a:schemeClr val="bg1"/>
                </a:solidFill>
                <a:latin typeface="Avenir Next LT Pro" panose="020B0504020202020204" pitchFamily="34" charset="-18"/>
                <a:cs typeface="Calibri"/>
              </a:rPr>
              <a:pPr algn="ctr"/>
              <a:t>Excise Taxes</a:t>
            </a:fld>
            <a:endParaRPr lang="pl-PL" sz="36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PivotTable_2!Q2">
        <xdr:nvSpPr>
          <xdr:cNvPr id="4930" name="pole tekstowe 4929">
            <a:extLst>
              <a:ext uri="{FF2B5EF4-FFF2-40B4-BE49-F238E27FC236}">
                <a16:creationId xmlns:a16="http://schemas.microsoft.com/office/drawing/2014/main" id="{D03DAA43-B378-407C-BE7F-84AADF93E9B4}"/>
              </a:ext>
            </a:extLst>
          </xdr:cNvPr>
          <xdr:cNvSpPr txBox="1"/>
        </xdr:nvSpPr>
        <xdr:spPr>
          <a:xfrm>
            <a:off x="6519703" y="7025644"/>
            <a:ext cx="1351841" cy="2528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E1277672-0FF4-4025-80DA-CF78DBB84779}" type="TxLink">
              <a:rPr lang="en-US" sz="1100" b="0" i="0" u="none" strike="noStrike">
                <a:solidFill>
                  <a:schemeClr val="bg1"/>
                </a:solidFill>
                <a:latin typeface="Avenir Next LT Pro" panose="020B0504020202020204" pitchFamily="34" charset="-18"/>
                <a:cs typeface="Calibri"/>
              </a:rPr>
              <a:pPr algn="ctr"/>
              <a:t>6,20%</a:t>
            </a:fld>
            <a:endParaRPr lang="pl-PL" sz="24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PivotTable_2!Q3">
        <xdr:nvSpPr>
          <xdr:cNvPr id="4931" name="pole tekstowe 4930">
            <a:extLst>
              <a:ext uri="{FF2B5EF4-FFF2-40B4-BE49-F238E27FC236}">
                <a16:creationId xmlns:a16="http://schemas.microsoft.com/office/drawing/2014/main" id="{A8D4BD32-92AD-46A7-B189-246C44212306}"/>
              </a:ext>
            </a:extLst>
          </xdr:cNvPr>
          <xdr:cNvSpPr txBox="1"/>
        </xdr:nvSpPr>
        <xdr:spPr>
          <a:xfrm>
            <a:off x="6519704" y="7224764"/>
            <a:ext cx="1360956" cy="2528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0D9F25B3-3022-4B49-A802-4C4ACBCB55EB}" type="TxLink">
              <a:rPr lang="en-US" sz="1400" b="1" i="0" u="none" strike="noStrike">
                <a:solidFill>
                  <a:schemeClr val="bg1"/>
                </a:solidFill>
                <a:latin typeface="Avenir Next LT Pro" panose="020B0504020202020204" pitchFamily="34" charset="-18"/>
                <a:cs typeface="Calibri"/>
              </a:rPr>
              <a:pPr algn="ctr"/>
              <a:t> $72 502,80 </a:t>
            </a:fld>
            <a:endParaRPr lang="pl-PL" sz="3200" b="1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</xdr:grpSp>
    <xdr:clientData/>
  </xdr:twoCellAnchor>
  <xdr:twoCellAnchor>
    <xdr:from>
      <xdr:col>18</xdr:col>
      <xdr:colOff>162747</xdr:colOff>
      <xdr:row>35</xdr:row>
      <xdr:rowOff>18058</xdr:rowOff>
    </xdr:from>
    <xdr:to>
      <xdr:col>20</xdr:col>
      <xdr:colOff>593651</xdr:colOff>
      <xdr:row>39</xdr:row>
      <xdr:rowOff>17721</xdr:rowOff>
    </xdr:to>
    <xdr:grpSp>
      <xdr:nvGrpSpPr>
        <xdr:cNvPr id="4938" name="Grupa 4937">
          <a:extLst>
            <a:ext uri="{FF2B5EF4-FFF2-40B4-BE49-F238E27FC236}">
              <a16:creationId xmlns:a16="http://schemas.microsoft.com/office/drawing/2014/main" id="{AC7E26B6-D6FF-2128-C0E0-C846A5FE62CB}"/>
            </a:ext>
          </a:extLst>
        </xdr:cNvPr>
        <xdr:cNvGrpSpPr/>
      </xdr:nvGrpSpPr>
      <xdr:grpSpPr>
        <a:xfrm>
          <a:off x="11065209" y="6514596"/>
          <a:ext cx="1642288" cy="742125"/>
          <a:chOff x="8464061" y="6888145"/>
          <a:chExt cx="1009180" cy="648577"/>
        </a:xfrm>
      </xdr:grpSpPr>
      <xdr:sp macro="" textlink="PivotTable_2!R1">
        <xdr:nvSpPr>
          <xdr:cNvPr id="4932" name="pole tekstowe 4931">
            <a:extLst>
              <a:ext uri="{FF2B5EF4-FFF2-40B4-BE49-F238E27FC236}">
                <a16:creationId xmlns:a16="http://schemas.microsoft.com/office/drawing/2014/main" id="{E4424893-95F8-43CE-98F6-1F394DDFD2CA}"/>
              </a:ext>
            </a:extLst>
          </xdr:cNvPr>
          <xdr:cNvSpPr txBox="1"/>
        </xdr:nvSpPr>
        <xdr:spPr>
          <a:xfrm>
            <a:off x="8464061" y="6888145"/>
            <a:ext cx="1006510" cy="22943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27B460D2-6BAB-4AB4-885A-8AEEF5227E1E}" type="TxLink">
              <a:rPr lang="en-US" sz="1400" b="0" i="0" u="none" strike="noStrike">
                <a:solidFill>
                  <a:schemeClr val="bg1"/>
                </a:solidFill>
                <a:latin typeface="Avenir Next LT Pro" panose="020B0504020202020204" pitchFamily="34" charset="-18"/>
                <a:cs typeface="Calibri"/>
              </a:rPr>
              <a:pPr algn="ctr"/>
              <a:t>Total Taxes</a:t>
            </a:fld>
            <a:endParaRPr lang="pl-PL" sz="32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PivotTable_2!R2">
        <xdr:nvSpPr>
          <xdr:cNvPr id="4933" name="pole tekstowe 4932">
            <a:extLst>
              <a:ext uri="{FF2B5EF4-FFF2-40B4-BE49-F238E27FC236}">
                <a16:creationId xmlns:a16="http://schemas.microsoft.com/office/drawing/2014/main" id="{FC5B1446-0D90-4CD4-BE2D-6DC94B40DC23}"/>
              </a:ext>
            </a:extLst>
          </xdr:cNvPr>
          <xdr:cNvSpPr txBox="1"/>
        </xdr:nvSpPr>
        <xdr:spPr>
          <a:xfrm>
            <a:off x="8464061" y="7099160"/>
            <a:ext cx="986407" cy="2265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1608C2D1-732B-48FB-9185-B1B0DF98FDF6}" type="TxLink">
              <a:rPr lang="en-US" sz="1100" b="0" i="0" u="none" strike="noStrike">
                <a:solidFill>
                  <a:schemeClr val="bg1"/>
                </a:solidFill>
                <a:latin typeface="Avenir Next LT Pro" panose="020B0504020202020204" pitchFamily="34" charset="-18"/>
                <a:cs typeface="Calibri"/>
              </a:rPr>
              <a:pPr algn="ctr"/>
              <a:t>22,80%</a:t>
            </a:fld>
            <a:endParaRPr lang="pl-PL" sz="2400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  <xdr:sp macro="" textlink="PivotTable_2!R3">
        <xdr:nvSpPr>
          <xdr:cNvPr id="4934" name="pole tekstowe 4933">
            <a:extLst>
              <a:ext uri="{FF2B5EF4-FFF2-40B4-BE49-F238E27FC236}">
                <a16:creationId xmlns:a16="http://schemas.microsoft.com/office/drawing/2014/main" id="{AAACDEE1-3234-41FC-89BC-4A41FE2E07A6}"/>
              </a:ext>
            </a:extLst>
          </xdr:cNvPr>
          <xdr:cNvSpPr txBox="1"/>
        </xdr:nvSpPr>
        <xdr:spPr>
          <a:xfrm>
            <a:off x="8464061" y="7310175"/>
            <a:ext cx="1009180" cy="22654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fld id="{D5F400D7-3AF2-4BFC-94FF-76C7197ED211}" type="TxLink">
              <a:rPr lang="en-US" sz="1400" b="1" i="0" u="none" strike="noStrike">
                <a:solidFill>
                  <a:schemeClr val="bg1"/>
                </a:solidFill>
                <a:latin typeface="Avenir Next LT Pro" panose="020B0504020202020204" pitchFamily="34" charset="-18"/>
                <a:cs typeface="Calibri"/>
              </a:rPr>
              <a:pPr algn="ctr"/>
              <a:t> $266 623,20 </a:t>
            </a:fld>
            <a:endParaRPr lang="pl-PL" sz="3200" b="1">
              <a:solidFill>
                <a:schemeClr val="bg1"/>
              </a:solidFill>
              <a:latin typeface="Avenir Next LT Pro" panose="020B0504020202020204" pitchFamily="34" charset="-18"/>
            </a:endParaRPr>
          </a:p>
        </xdr:txBody>
      </xdr:sp>
    </xdr:grpSp>
    <xdr:clientData/>
  </xdr:twoCellAnchor>
  <xdr:twoCellAnchor>
    <xdr:from>
      <xdr:col>10</xdr:col>
      <xdr:colOff>326573</xdr:colOff>
      <xdr:row>32</xdr:row>
      <xdr:rowOff>130628</xdr:rowOff>
    </xdr:from>
    <xdr:to>
      <xdr:col>11</xdr:col>
      <xdr:colOff>228600</xdr:colOff>
      <xdr:row>40</xdr:row>
      <xdr:rowOff>10885</xdr:rowOff>
    </xdr:to>
    <xdr:graphicFrame macro="">
      <xdr:nvGraphicFramePr>
        <xdr:cNvPr id="4940" name="Wykres 4939">
          <a:extLst>
            <a:ext uri="{FF2B5EF4-FFF2-40B4-BE49-F238E27FC236}">
              <a16:creationId xmlns:a16="http://schemas.microsoft.com/office/drawing/2014/main" id="{1A6549DE-CD34-4AB1-ACDD-284B8163F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14619</xdr:rowOff>
    </xdr:from>
    <xdr:to>
      <xdr:col>24</xdr:col>
      <xdr:colOff>15551</xdr:colOff>
      <xdr:row>1</xdr:row>
      <xdr:rowOff>152401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0" y="14619"/>
          <a:ext cx="14645951" cy="320662"/>
        </a:xfrm>
        <a:prstGeom prst="rect">
          <a:avLst/>
        </a:prstGeom>
        <a:solidFill>
          <a:srgbClr val="1D1D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13</xdr:col>
      <xdr:colOff>38100</xdr:colOff>
      <xdr:row>0</xdr:row>
      <xdr:rowOff>15240</xdr:rowOff>
    </xdr:from>
    <xdr:to>
      <xdr:col>15</xdr:col>
      <xdr:colOff>220980</xdr:colOff>
      <xdr:row>1</xdr:row>
      <xdr:rowOff>144780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7962900" y="15240"/>
          <a:ext cx="14020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Income</a:t>
          </a:r>
          <a:r>
            <a:rPr lang="pl-PL" sz="1400" baseline="0">
              <a:solidFill>
                <a:schemeClr val="bg1"/>
              </a:solidFill>
            </a:rPr>
            <a:t> Sources</a:t>
          </a:r>
          <a:endParaRPr lang="pl-PL" sz="14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274320</xdr:colOff>
      <xdr:row>0</xdr:row>
      <xdr:rowOff>0</xdr:rowOff>
    </xdr:from>
    <xdr:to>
      <xdr:col>17</xdr:col>
      <xdr:colOff>457200</xdr:colOff>
      <xdr:row>1</xdr:row>
      <xdr:rowOff>129540</xdr:rowOff>
    </xdr:to>
    <xdr:sp macro="" textlink="">
      <xdr:nvSpPr>
        <xdr:cNvPr id="4" name="pole tekstow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9418320" y="0"/>
          <a:ext cx="14020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Geographically</a:t>
          </a:r>
        </a:p>
      </xdr:txBody>
    </xdr:sp>
    <xdr:clientData/>
  </xdr:twoCellAnchor>
  <xdr:twoCellAnchor>
    <xdr:from>
      <xdr:col>17</xdr:col>
      <xdr:colOff>510540</xdr:colOff>
      <xdr:row>0</xdr:row>
      <xdr:rowOff>0</xdr:rowOff>
    </xdr:from>
    <xdr:to>
      <xdr:col>20</xdr:col>
      <xdr:colOff>83820</xdr:colOff>
      <xdr:row>1</xdr:row>
      <xdr:rowOff>129540</xdr:rowOff>
    </xdr:to>
    <xdr:sp macro="" textlink="">
      <xdr:nvSpPr>
        <xdr:cNvPr id="5" name="pole tekstow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10873740" y="0"/>
          <a:ext cx="14020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Sales</a:t>
          </a:r>
          <a:r>
            <a:rPr lang="pl-PL" sz="1400" baseline="0">
              <a:solidFill>
                <a:schemeClr val="bg1"/>
              </a:solidFill>
            </a:rPr>
            <a:t> Process</a:t>
          </a:r>
          <a:endParaRPr lang="pl-PL" sz="14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137160</xdr:colOff>
      <xdr:row>0</xdr:row>
      <xdr:rowOff>0</xdr:rowOff>
    </xdr:from>
    <xdr:to>
      <xdr:col>22</xdr:col>
      <xdr:colOff>320040</xdr:colOff>
      <xdr:row>1</xdr:row>
      <xdr:rowOff>129540</xdr:rowOff>
    </xdr:to>
    <xdr:sp macro="" textlink="">
      <xdr:nvSpPr>
        <xdr:cNvPr id="6" name="pole tekstow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12329160" y="0"/>
          <a:ext cx="14020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Project</a:t>
          </a:r>
          <a:r>
            <a:rPr lang="pl-PL" sz="1400" baseline="0">
              <a:solidFill>
                <a:schemeClr val="bg1"/>
              </a:solidFill>
            </a:rPr>
            <a:t> Status</a:t>
          </a:r>
          <a:endParaRPr lang="pl-PL" sz="1400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464820</xdr:colOff>
      <xdr:row>1</xdr:row>
      <xdr:rowOff>76200</xdr:rowOff>
    </xdr:from>
    <xdr:to>
      <xdr:col>19</xdr:col>
      <xdr:colOff>472440</xdr:colOff>
      <xdr:row>1</xdr:row>
      <xdr:rowOff>121919</xdr:rowOff>
    </xdr:to>
    <xdr:sp macro="" textlink="">
      <xdr:nvSpPr>
        <xdr:cNvPr id="8" name="Prostokąt: zaokrąglone rogi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0828020" y="259080"/>
          <a:ext cx="1226820" cy="45719"/>
        </a:xfrm>
        <a:prstGeom prst="roundRect">
          <a:avLst/>
        </a:prstGeom>
        <a:solidFill>
          <a:srgbClr val="194AF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14619</xdr:rowOff>
    </xdr:from>
    <xdr:to>
      <xdr:col>24</xdr:col>
      <xdr:colOff>15551</xdr:colOff>
      <xdr:row>1</xdr:row>
      <xdr:rowOff>152401</xdr:rowOff>
    </xdr:to>
    <xdr:sp macro="" textlink="">
      <xdr:nvSpPr>
        <xdr:cNvPr id="2" name="Prostoką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0" y="14619"/>
          <a:ext cx="14645951" cy="320662"/>
        </a:xfrm>
        <a:prstGeom prst="rect">
          <a:avLst/>
        </a:prstGeom>
        <a:solidFill>
          <a:srgbClr val="1D1D3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  <xdr:twoCellAnchor>
    <xdr:from>
      <xdr:col>13</xdr:col>
      <xdr:colOff>38100</xdr:colOff>
      <xdr:row>0</xdr:row>
      <xdr:rowOff>15240</xdr:rowOff>
    </xdr:from>
    <xdr:to>
      <xdr:col>15</xdr:col>
      <xdr:colOff>220980</xdr:colOff>
      <xdr:row>1</xdr:row>
      <xdr:rowOff>144780</xdr:rowOff>
    </xdr:to>
    <xdr:sp macro="" textlink="">
      <xdr:nvSpPr>
        <xdr:cNvPr id="3" name="pole tekstow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7962900" y="15240"/>
          <a:ext cx="14020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Income</a:t>
          </a:r>
          <a:r>
            <a:rPr lang="pl-PL" sz="1400" baseline="0">
              <a:solidFill>
                <a:schemeClr val="bg1"/>
              </a:solidFill>
            </a:rPr>
            <a:t> Sources</a:t>
          </a:r>
          <a:endParaRPr lang="pl-PL" sz="1400">
            <a:solidFill>
              <a:schemeClr val="bg1"/>
            </a:solidFill>
          </a:endParaRPr>
        </a:p>
      </xdr:txBody>
    </xdr:sp>
    <xdr:clientData/>
  </xdr:twoCellAnchor>
  <xdr:twoCellAnchor>
    <xdr:from>
      <xdr:col>15</xdr:col>
      <xdr:colOff>274320</xdr:colOff>
      <xdr:row>0</xdr:row>
      <xdr:rowOff>0</xdr:rowOff>
    </xdr:from>
    <xdr:to>
      <xdr:col>17</xdr:col>
      <xdr:colOff>457200</xdr:colOff>
      <xdr:row>1</xdr:row>
      <xdr:rowOff>129540</xdr:rowOff>
    </xdr:to>
    <xdr:sp macro="" textlink="">
      <xdr:nvSpPr>
        <xdr:cNvPr id="4" name="pole tekstow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9418320" y="0"/>
          <a:ext cx="14020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Geographically</a:t>
          </a:r>
        </a:p>
      </xdr:txBody>
    </xdr:sp>
    <xdr:clientData/>
  </xdr:twoCellAnchor>
  <xdr:twoCellAnchor>
    <xdr:from>
      <xdr:col>17</xdr:col>
      <xdr:colOff>510540</xdr:colOff>
      <xdr:row>0</xdr:row>
      <xdr:rowOff>0</xdr:rowOff>
    </xdr:from>
    <xdr:to>
      <xdr:col>20</xdr:col>
      <xdr:colOff>83820</xdr:colOff>
      <xdr:row>1</xdr:row>
      <xdr:rowOff>129540</xdr:rowOff>
    </xdr:to>
    <xdr:sp macro="" textlink="">
      <xdr:nvSpPr>
        <xdr:cNvPr id="5" name="pole tekstow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10873740" y="0"/>
          <a:ext cx="14020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Sales</a:t>
          </a:r>
          <a:r>
            <a:rPr lang="pl-PL" sz="1400" baseline="0">
              <a:solidFill>
                <a:schemeClr val="bg1"/>
              </a:solidFill>
            </a:rPr>
            <a:t> Process</a:t>
          </a:r>
          <a:endParaRPr lang="pl-PL" sz="14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137160</xdr:colOff>
      <xdr:row>0</xdr:row>
      <xdr:rowOff>0</xdr:rowOff>
    </xdr:from>
    <xdr:to>
      <xdr:col>22</xdr:col>
      <xdr:colOff>320040</xdr:colOff>
      <xdr:row>1</xdr:row>
      <xdr:rowOff>129540</xdr:rowOff>
    </xdr:to>
    <xdr:sp macro="" textlink="">
      <xdr:nvSpPr>
        <xdr:cNvPr id="6" name="pole tekstow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2329160" y="0"/>
          <a:ext cx="1402080" cy="3124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400">
              <a:solidFill>
                <a:schemeClr val="bg1"/>
              </a:solidFill>
            </a:rPr>
            <a:t>Project</a:t>
          </a:r>
          <a:r>
            <a:rPr lang="pl-PL" sz="1400" baseline="0">
              <a:solidFill>
                <a:schemeClr val="bg1"/>
              </a:solidFill>
            </a:rPr>
            <a:t> Status</a:t>
          </a:r>
          <a:endParaRPr lang="pl-PL" sz="140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91440</xdr:colOff>
      <xdr:row>1</xdr:row>
      <xdr:rowOff>76200</xdr:rowOff>
    </xdr:from>
    <xdr:to>
      <xdr:col>22</xdr:col>
      <xdr:colOff>99060</xdr:colOff>
      <xdr:row>1</xdr:row>
      <xdr:rowOff>121919</xdr:rowOff>
    </xdr:to>
    <xdr:sp macro="" textlink="">
      <xdr:nvSpPr>
        <xdr:cNvPr id="7" name="Prostokąt: zaokrąglone rogi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12283440" y="259080"/>
          <a:ext cx="1226820" cy="45719"/>
        </a:xfrm>
        <a:prstGeom prst="roundRect">
          <a:avLst/>
        </a:prstGeom>
        <a:solidFill>
          <a:srgbClr val="194AFE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ate" refreshedDate="45269.011734375003" createdVersion="8" refreshedVersion="8" minRefreshableVersion="3" recordCount="900" xr:uid="{03D4C3B4-8D4A-4798-BF87-B9AB4F9B30D3}">
  <cacheSource type="worksheet">
    <worksheetSource name="Table3"/>
  </cacheSource>
  <cacheFields count="9">
    <cacheField name="Year" numFmtId="0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Income sources" numFmtId="0">
      <sharedItems count="6">
        <s v="Licensing"/>
        <s v="Renting"/>
        <s v="Subscription"/>
        <s v="Usage fees"/>
        <s v="Advertising"/>
        <s v="Asset sale"/>
      </sharedItems>
    </cacheField>
    <cacheField name="Income Breakdowns" numFmtId="0">
      <sharedItems count="15">
        <s v="Software Metered License"/>
        <s v="Floating License"/>
        <s v="Equipments"/>
        <s v="Prime"/>
        <s v="Renewal"/>
        <s v="Premium"/>
        <s v="New "/>
        <s v="Offices"/>
        <s v="Facebook Page"/>
        <s v="Google Ad"/>
        <s v="Company Website"/>
        <s v="Youtube Channel"/>
        <s v="Lands"/>
        <s v="Asset sale"/>
        <s v="Television Ad"/>
      </sharedItems>
    </cacheField>
    <cacheField name="Counts" numFmtId="165">
      <sharedItems containsSemiMixedTypes="0" containsString="0" containsNumber="1" minValue="2" maxValue="10368.4"/>
    </cacheField>
    <cacheField name="Income" numFmtId="165">
      <sharedItems containsSemiMixedTypes="0" containsString="0" containsNumber="1" minValue="100" maxValue="22000"/>
    </cacheField>
    <cacheField name="Target Income" numFmtId="165">
      <sharedItems containsSemiMixedTypes="0" containsString="0" containsNumber="1" minValue="112" maxValue="12480"/>
    </cacheField>
    <cacheField name="operating profit" numFmtId="165">
      <sharedItems containsSemiMixedTypes="0" containsString="0" containsNumber="1" minValue="20" maxValue="4400"/>
    </cacheField>
    <cacheField name="Marketing Strategies" numFmtId="165">
      <sharedItems count="2">
        <s v="B2B"/>
        <s v="B2C"/>
      </sharedItems>
    </cacheField>
  </cacheFields>
  <extLst>
    <ext xmlns:x14="http://schemas.microsoft.com/office/spreadsheetml/2009/9/main" uri="{725AE2AE-9491-48be-B2B4-4EB974FC3084}">
      <x14:pivotCacheDefinition pivotCacheId="176061552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rate" refreshedDate="45269.900262499999" createdVersion="8" refreshedVersion="8" minRefreshableVersion="3" recordCount="30" xr:uid="{549B1827-03CA-476E-8209-CE75611EFBDB}">
  <cacheSource type="worksheet">
    <worksheetSource name="Tabela2"/>
  </cacheSource>
  <cacheFields count="4">
    <cacheField name="Year" numFmtId="0">
      <sharedItems containsSemiMixedTypes="0" containsString="0" containsNumber="1" containsInteger="1" minValue="2020" maxValue="2024" count="5">
        <n v="2020"/>
        <n v="2021"/>
        <n v="2022"/>
        <n v="2023"/>
        <n v="2024"/>
      </sharedItems>
    </cacheField>
    <cacheField name="Country" numFmtId="0">
      <sharedItems count="6">
        <s v="Egypt"/>
        <s v="USA"/>
        <s v="Russia"/>
        <s v="United Kingdom"/>
        <s v="Brazil"/>
        <s v="Canada"/>
      </sharedItems>
    </cacheField>
    <cacheField name="Amount" numFmtId="0">
      <sharedItems containsSemiMixedTypes="0" containsString="0" containsNumber="1" containsInteger="1" minValue="62240" maxValue="387584"/>
    </cacheField>
    <cacheField name="Target" numFmtId="0">
      <sharedItems containsSemiMixedTypes="0" containsString="0" containsNumber="1" containsInteger="1" minValue="90151" maxValue="700000"/>
    </cacheField>
  </cacheFields>
  <extLst>
    <ext xmlns:x14="http://schemas.microsoft.com/office/spreadsheetml/2009/9/main" uri="{725AE2AE-9491-48be-B2B4-4EB974FC3084}">
      <x14:pivotCacheDefinition pivotCacheId="104467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0">
  <r>
    <x v="0"/>
    <x v="0"/>
    <x v="0"/>
    <x v="0"/>
    <n v="3566"/>
    <n v="5492.76"/>
    <n v="5126.576"/>
    <n v="1098.5520000000001"/>
    <x v="0"/>
  </r>
  <r>
    <x v="0"/>
    <x v="0"/>
    <x v="0"/>
    <x v="1"/>
    <n v="2498"/>
    <n v="9600"/>
    <n v="8960"/>
    <n v="1920"/>
    <x v="0"/>
  </r>
  <r>
    <x v="0"/>
    <x v="0"/>
    <x v="1"/>
    <x v="2"/>
    <n v="1245"/>
    <n v="5492.6399999999994"/>
    <n v="5126.4639999999999"/>
    <n v="1098.528"/>
    <x v="0"/>
  </r>
  <r>
    <x v="0"/>
    <x v="0"/>
    <x v="2"/>
    <x v="3"/>
    <n v="644"/>
    <n v="6892.2"/>
    <n v="6432.72"/>
    <n v="1378.44"/>
    <x v="0"/>
  </r>
  <r>
    <x v="0"/>
    <x v="0"/>
    <x v="3"/>
    <x v="4"/>
    <n v="643"/>
    <n v="7700"/>
    <n v="7840"/>
    <n v="1540"/>
    <x v="0"/>
  </r>
  <r>
    <x v="0"/>
    <x v="0"/>
    <x v="2"/>
    <x v="5"/>
    <n v="455"/>
    <n v="5265.39"/>
    <n v="5128.0320000000002"/>
    <n v="1053.0780000000002"/>
    <x v="0"/>
  </r>
  <r>
    <x v="0"/>
    <x v="0"/>
    <x v="3"/>
    <x v="6"/>
    <n v="345"/>
    <n v="9016"/>
    <n v="7840"/>
    <n v="1803.2"/>
    <x v="0"/>
  </r>
  <r>
    <x v="0"/>
    <x v="0"/>
    <x v="1"/>
    <x v="7"/>
    <n v="122"/>
    <n v="2696.75"/>
    <n v="112"/>
    <n v="539.35"/>
    <x v="0"/>
  </r>
  <r>
    <x v="0"/>
    <x v="0"/>
    <x v="4"/>
    <x v="8"/>
    <n v="78"/>
    <n v="5492.6399999999994"/>
    <n v="5126.4639999999999"/>
    <n v="1098.528"/>
    <x v="0"/>
  </r>
  <r>
    <x v="0"/>
    <x v="0"/>
    <x v="4"/>
    <x v="9"/>
    <n v="76"/>
    <n v="5492.28"/>
    <n v="5126.1279999999997"/>
    <n v="1098.4559999999999"/>
    <x v="0"/>
  </r>
  <r>
    <x v="0"/>
    <x v="0"/>
    <x v="4"/>
    <x v="10"/>
    <n v="46"/>
    <n v="240"/>
    <n v="224"/>
    <n v="48"/>
    <x v="0"/>
  </r>
  <r>
    <x v="0"/>
    <x v="0"/>
    <x v="4"/>
    <x v="11"/>
    <n v="34"/>
    <n v="5492.16"/>
    <n v="5126.0160000000005"/>
    <n v="1098.432"/>
    <x v="0"/>
  </r>
  <r>
    <x v="0"/>
    <x v="0"/>
    <x v="1"/>
    <x v="12"/>
    <n v="7"/>
    <n v="3666.3"/>
    <n v="224"/>
    <n v="733.2600000000001"/>
    <x v="0"/>
  </r>
  <r>
    <x v="0"/>
    <x v="0"/>
    <x v="5"/>
    <x v="13"/>
    <n v="3"/>
    <n v="7260"/>
    <n v="7392"/>
    <n v="1452"/>
    <x v="0"/>
  </r>
  <r>
    <x v="0"/>
    <x v="0"/>
    <x v="4"/>
    <x v="14"/>
    <n v="3"/>
    <n v="5035.0300000000007"/>
    <n v="5126.576"/>
    <n v="1007.0060000000002"/>
    <x v="0"/>
  </r>
  <r>
    <x v="0"/>
    <x v="1"/>
    <x v="0"/>
    <x v="0"/>
    <n v="3566"/>
    <n v="5035.0300000000007"/>
    <n v="5126.576"/>
    <n v="1007.0060000000002"/>
    <x v="0"/>
  </r>
  <r>
    <x v="0"/>
    <x v="1"/>
    <x v="0"/>
    <x v="1"/>
    <n v="2498"/>
    <n v="8800"/>
    <n v="8960"/>
    <n v="1760"/>
    <x v="0"/>
  </r>
  <r>
    <x v="0"/>
    <x v="1"/>
    <x v="1"/>
    <x v="2"/>
    <n v="1245"/>
    <n v="5034.92"/>
    <n v="5126.4639999999999"/>
    <n v="1006.984"/>
    <x v="0"/>
  </r>
  <r>
    <x v="0"/>
    <x v="1"/>
    <x v="2"/>
    <x v="3"/>
    <n v="644"/>
    <n v="6317.85"/>
    <n v="6432.72"/>
    <n v="1263.5700000000002"/>
    <x v="0"/>
  </r>
  <r>
    <x v="0"/>
    <x v="1"/>
    <x v="3"/>
    <x v="4"/>
    <n v="643"/>
    <n v="7000"/>
    <n v="7840"/>
    <n v="1400"/>
    <x v="0"/>
  </r>
  <r>
    <x v="0"/>
    <x v="1"/>
    <x v="2"/>
    <x v="5"/>
    <n v="455"/>
    <n v="4578.6000000000004"/>
    <n v="5128.0320000000002"/>
    <n v="915.72000000000014"/>
    <x v="0"/>
  </r>
  <r>
    <x v="0"/>
    <x v="1"/>
    <x v="3"/>
    <x v="6"/>
    <n v="345"/>
    <n v="7000"/>
    <n v="7840"/>
    <n v="1400"/>
    <x v="0"/>
  </r>
  <r>
    <x v="0"/>
    <x v="1"/>
    <x v="1"/>
    <x v="7"/>
    <n v="122"/>
    <n v="100"/>
    <n v="112"/>
    <n v="20"/>
    <x v="0"/>
  </r>
  <r>
    <x v="0"/>
    <x v="1"/>
    <x v="4"/>
    <x v="8"/>
    <n v="78"/>
    <n v="4577.2"/>
    <n v="5126.4639999999999"/>
    <n v="915.44"/>
    <x v="0"/>
  </r>
  <r>
    <x v="0"/>
    <x v="1"/>
    <x v="4"/>
    <x v="9"/>
    <n v="76"/>
    <n v="4576.8999999999996"/>
    <n v="5126.1279999999997"/>
    <n v="915.38"/>
    <x v="0"/>
  </r>
  <r>
    <x v="0"/>
    <x v="1"/>
    <x v="4"/>
    <x v="10"/>
    <n v="46"/>
    <n v="200"/>
    <n v="224"/>
    <n v="40"/>
    <x v="0"/>
  </r>
  <r>
    <x v="0"/>
    <x v="1"/>
    <x v="4"/>
    <x v="11"/>
    <n v="34"/>
    <n v="4576.8"/>
    <n v="5126.0160000000005"/>
    <n v="915.36000000000013"/>
    <x v="0"/>
  </r>
  <r>
    <x v="0"/>
    <x v="1"/>
    <x v="1"/>
    <x v="12"/>
    <n v="7"/>
    <n v="200"/>
    <n v="224"/>
    <n v="40"/>
    <x v="0"/>
  </r>
  <r>
    <x v="0"/>
    <x v="1"/>
    <x v="4"/>
    <x v="14"/>
    <n v="3"/>
    <n v="4577.3"/>
    <n v="5126.576"/>
    <n v="915.46"/>
    <x v="0"/>
  </r>
  <r>
    <x v="0"/>
    <x v="1"/>
    <x v="5"/>
    <x v="13"/>
    <n v="2"/>
    <n v="6600"/>
    <n v="7392"/>
    <n v="1320"/>
    <x v="0"/>
  </r>
  <r>
    <x v="0"/>
    <x v="2"/>
    <x v="0"/>
    <x v="0"/>
    <n v="3566"/>
    <n v="4577.3"/>
    <n v="5126.576"/>
    <n v="915.46"/>
    <x v="0"/>
  </r>
  <r>
    <x v="0"/>
    <x v="2"/>
    <x v="0"/>
    <x v="1"/>
    <n v="2498"/>
    <n v="8000"/>
    <n v="8960"/>
    <n v="1600"/>
    <x v="0"/>
  </r>
  <r>
    <x v="0"/>
    <x v="2"/>
    <x v="1"/>
    <x v="2"/>
    <n v="1245"/>
    <n v="4577.2"/>
    <n v="5126.4639999999999"/>
    <n v="915.44"/>
    <x v="0"/>
  </r>
  <r>
    <x v="0"/>
    <x v="2"/>
    <x v="2"/>
    <x v="3"/>
    <n v="644"/>
    <n v="5743.5"/>
    <n v="6432.72"/>
    <n v="1148.7"/>
    <x v="0"/>
  </r>
  <r>
    <x v="0"/>
    <x v="2"/>
    <x v="3"/>
    <x v="4"/>
    <n v="643"/>
    <n v="7000"/>
    <n v="7840"/>
    <n v="1400"/>
    <x v="0"/>
  </r>
  <r>
    <x v="0"/>
    <x v="2"/>
    <x v="2"/>
    <x v="5"/>
    <n v="455"/>
    <n v="4578.6000000000004"/>
    <n v="5128.0320000000002"/>
    <n v="915.72000000000014"/>
    <x v="0"/>
  </r>
  <r>
    <x v="0"/>
    <x v="2"/>
    <x v="3"/>
    <x v="6"/>
    <n v="345"/>
    <n v="7000"/>
    <n v="7840"/>
    <n v="1400"/>
    <x v="0"/>
  </r>
  <r>
    <x v="0"/>
    <x v="2"/>
    <x v="1"/>
    <x v="7"/>
    <n v="122"/>
    <n v="100"/>
    <n v="112"/>
    <n v="20"/>
    <x v="0"/>
  </r>
  <r>
    <x v="0"/>
    <x v="2"/>
    <x v="4"/>
    <x v="8"/>
    <n v="78"/>
    <n v="4577.2"/>
    <n v="5126.4639999999999"/>
    <n v="915.44"/>
    <x v="0"/>
  </r>
  <r>
    <x v="0"/>
    <x v="2"/>
    <x v="4"/>
    <x v="9"/>
    <n v="76"/>
    <n v="4576.8999999999996"/>
    <n v="5126.1279999999997"/>
    <n v="915.38"/>
    <x v="0"/>
  </r>
  <r>
    <x v="0"/>
    <x v="2"/>
    <x v="4"/>
    <x v="10"/>
    <n v="46"/>
    <n v="200"/>
    <n v="224"/>
    <n v="40"/>
    <x v="0"/>
  </r>
  <r>
    <x v="0"/>
    <x v="2"/>
    <x v="4"/>
    <x v="11"/>
    <n v="34"/>
    <n v="4576.8"/>
    <n v="5126.0160000000005"/>
    <n v="915.36000000000013"/>
    <x v="1"/>
  </r>
  <r>
    <x v="0"/>
    <x v="2"/>
    <x v="1"/>
    <x v="12"/>
    <n v="7"/>
    <n v="200"/>
    <n v="224"/>
    <n v="40"/>
    <x v="1"/>
  </r>
  <r>
    <x v="0"/>
    <x v="2"/>
    <x v="4"/>
    <x v="14"/>
    <n v="3"/>
    <n v="3333"/>
    <n v="5126.576"/>
    <n v="666.6"/>
    <x v="1"/>
  </r>
  <r>
    <x v="0"/>
    <x v="2"/>
    <x v="5"/>
    <x v="13"/>
    <n v="2"/>
    <n v="6600"/>
    <n v="7392"/>
    <n v="1320"/>
    <x v="1"/>
  </r>
  <r>
    <x v="0"/>
    <x v="3"/>
    <x v="0"/>
    <x v="0"/>
    <n v="3566"/>
    <n v="4577.3"/>
    <n v="5126.576"/>
    <n v="915.46"/>
    <x v="1"/>
  </r>
  <r>
    <x v="0"/>
    <x v="3"/>
    <x v="0"/>
    <x v="1"/>
    <n v="2498"/>
    <n v="8000"/>
    <n v="8960"/>
    <n v="1600"/>
    <x v="1"/>
  </r>
  <r>
    <x v="0"/>
    <x v="3"/>
    <x v="1"/>
    <x v="2"/>
    <n v="1245"/>
    <n v="4577.2"/>
    <n v="5126.4639999999999"/>
    <n v="915.44"/>
    <x v="1"/>
  </r>
  <r>
    <x v="0"/>
    <x v="3"/>
    <x v="2"/>
    <x v="3"/>
    <n v="644"/>
    <n v="5743.5"/>
    <n v="6432.72"/>
    <n v="1148.7"/>
    <x v="1"/>
  </r>
  <r>
    <x v="0"/>
    <x v="3"/>
    <x v="3"/>
    <x v="4"/>
    <n v="643"/>
    <n v="7000"/>
    <n v="7840"/>
    <n v="1400"/>
    <x v="1"/>
  </r>
  <r>
    <x v="0"/>
    <x v="3"/>
    <x v="2"/>
    <x v="5"/>
    <n v="455"/>
    <n v="4578.6000000000004"/>
    <n v="5128.0320000000002"/>
    <n v="915.72000000000014"/>
    <x v="1"/>
  </r>
  <r>
    <x v="0"/>
    <x v="3"/>
    <x v="3"/>
    <x v="6"/>
    <n v="345"/>
    <n v="7000"/>
    <n v="7840"/>
    <n v="1400"/>
    <x v="1"/>
  </r>
  <r>
    <x v="0"/>
    <x v="3"/>
    <x v="1"/>
    <x v="7"/>
    <n v="122"/>
    <n v="100"/>
    <n v="112"/>
    <n v="20"/>
    <x v="1"/>
  </r>
  <r>
    <x v="0"/>
    <x v="3"/>
    <x v="4"/>
    <x v="8"/>
    <n v="78"/>
    <n v="4577.2"/>
    <n v="5126.4639999999999"/>
    <n v="915.44"/>
    <x v="1"/>
  </r>
  <r>
    <x v="0"/>
    <x v="3"/>
    <x v="4"/>
    <x v="9"/>
    <n v="76"/>
    <n v="4576.8999999999996"/>
    <n v="5126.1279999999997"/>
    <n v="915.38"/>
    <x v="1"/>
  </r>
  <r>
    <x v="0"/>
    <x v="3"/>
    <x v="4"/>
    <x v="10"/>
    <n v="46"/>
    <n v="200"/>
    <n v="224"/>
    <n v="40"/>
    <x v="1"/>
  </r>
  <r>
    <x v="0"/>
    <x v="3"/>
    <x v="4"/>
    <x v="11"/>
    <n v="34"/>
    <n v="4576.8"/>
    <n v="5126.0160000000005"/>
    <n v="915.36000000000013"/>
    <x v="1"/>
  </r>
  <r>
    <x v="0"/>
    <x v="3"/>
    <x v="1"/>
    <x v="12"/>
    <n v="7"/>
    <n v="200"/>
    <n v="224"/>
    <n v="40"/>
    <x v="1"/>
  </r>
  <r>
    <x v="0"/>
    <x v="3"/>
    <x v="4"/>
    <x v="14"/>
    <n v="3"/>
    <n v="4577.3"/>
    <n v="5126.576"/>
    <n v="915.46"/>
    <x v="1"/>
  </r>
  <r>
    <x v="0"/>
    <x v="3"/>
    <x v="5"/>
    <x v="13"/>
    <n v="2"/>
    <n v="6600"/>
    <n v="7392"/>
    <n v="1320"/>
    <x v="1"/>
  </r>
  <r>
    <x v="0"/>
    <x v="4"/>
    <x v="0"/>
    <x v="0"/>
    <n v="3566"/>
    <n v="4577.3"/>
    <n v="5126.576"/>
    <n v="915.46"/>
    <x v="1"/>
  </r>
  <r>
    <x v="0"/>
    <x v="4"/>
    <x v="0"/>
    <x v="1"/>
    <n v="2498"/>
    <n v="8000"/>
    <n v="8960"/>
    <n v="1600"/>
    <x v="1"/>
  </r>
  <r>
    <x v="0"/>
    <x v="4"/>
    <x v="1"/>
    <x v="2"/>
    <n v="1245"/>
    <n v="4577.2"/>
    <n v="5126.4639999999999"/>
    <n v="915.44"/>
    <x v="1"/>
  </r>
  <r>
    <x v="0"/>
    <x v="4"/>
    <x v="2"/>
    <x v="3"/>
    <n v="644"/>
    <n v="5743.5"/>
    <n v="6432.72"/>
    <n v="1148.7"/>
    <x v="1"/>
  </r>
  <r>
    <x v="0"/>
    <x v="4"/>
    <x v="3"/>
    <x v="4"/>
    <n v="643"/>
    <n v="7000"/>
    <n v="7840"/>
    <n v="1400"/>
    <x v="0"/>
  </r>
  <r>
    <x v="0"/>
    <x v="4"/>
    <x v="2"/>
    <x v="5"/>
    <n v="455"/>
    <n v="4578.6000000000004"/>
    <n v="5128.0320000000002"/>
    <n v="915.72000000000014"/>
    <x v="0"/>
  </r>
  <r>
    <x v="0"/>
    <x v="4"/>
    <x v="3"/>
    <x v="6"/>
    <n v="345"/>
    <n v="7000"/>
    <n v="7840"/>
    <n v="1400"/>
    <x v="0"/>
  </r>
  <r>
    <x v="0"/>
    <x v="4"/>
    <x v="1"/>
    <x v="7"/>
    <n v="122"/>
    <n v="100"/>
    <n v="112"/>
    <n v="20"/>
    <x v="0"/>
  </r>
  <r>
    <x v="0"/>
    <x v="4"/>
    <x v="4"/>
    <x v="8"/>
    <n v="78"/>
    <n v="4577.2"/>
    <n v="5126.4639999999999"/>
    <n v="915.44"/>
    <x v="0"/>
  </r>
  <r>
    <x v="0"/>
    <x v="4"/>
    <x v="4"/>
    <x v="9"/>
    <n v="76"/>
    <n v="4576.8999999999996"/>
    <n v="5126.1279999999997"/>
    <n v="915.38"/>
    <x v="0"/>
  </r>
  <r>
    <x v="0"/>
    <x v="4"/>
    <x v="4"/>
    <x v="10"/>
    <n v="46"/>
    <n v="200"/>
    <n v="224"/>
    <n v="40"/>
    <x v="0"/>
  </r>
  <r>
    <x v="0"/>
    <x v="4"/>
    <x v="4"/>
    <x v="11"/>
    <n v="34"/>
    <n v="4576.8"/>
    <n v="5126.0160000000005"/>
    <n v="915.36000000000013"/>
    <x v="0"/>
  </r>
  <r>
    <x v="0"/>
    <x v="4"/>
    <x v="1"/>
    <x v="12"/>
    <n v="7"/>
    <n v="200"/>
    <n v="224"/>
    <n v="40"/>
    <x v="0"/>
  </r>
  <r>
    <x v="0"/>
    <x v="4"/>
    <x v="4"/>
    <x v="14"/>
    <n v="3"/>
    <n v="4577.3"/>
    <n v="5126.576"/>
    <n v="915.46"/>
    <x v="0"/>
  </r>
  <r>
    <x v="0"/>
    <x v="4"/>
    <x v="5"/>
    <x v="13"/>
    <n v="2"/>
    <n v="6600"/>
    <n v="7392"/>
    <n v="1320"/>
    <x v="0"/>
  </r>
  <r>
    <x v="0"/>
    <x v="5"/>
    <x v="0"/>
    <x v="0"/>
    <n v="3566"/>
    <n v="4577.3"/>
    <n v="5126.576"/>
    <n v="915.46"/>
    <x v="0"/>
  </r>
  <r>
    <x v="0"/>
    <x v="5"/>
    <x v="0"/>
    <x v="1"/>
    <n v="2498"/>
    <n v="8000"/>
    <n v="8960"/>
    <n v="1600"/>
    <x v="0"/>
  </r>
  <r>
    <x v="0"/>
    <x v="5"/>
    <x v="1"/>
    <x v="2"/>
    <n v="1245"/>
    <n v="4577.2"/>
    <n v="5126.4639999999999"/>
    <n v="915.44"/>
    <x v="0"/>
  </r>
  <r>
    <x v="0"/>
    <x v="5"/>
    <x v="2"/>
    <x v="3"/>
    <n v="644"/>
    <n v="5743.5"/>
    <n v="6432.72"/>
    <n v="1148.7"/>
    <x v="0"/>
  </r>
  <r>
    <x v="0"/>
    <x v="5"/>
    <x v="3"/>
    <x v="4"/>
    <n v="643"/>
    <n v="7000"/>
    <n v="7840"/>
    <n v="1400"/>
    <x v="0"/>
  </r>
  <r>
    <x v="0"/>
    <x v="5"/>
    <x v="2"/>
    <x v="5"/>
    <n v="455"/>
    <n v="4578.6000000000004"/>
    <n v="5128.0320000000002"/>
    <n v="915.72000000000014"/>
    <x v="0"/>
  </r>
  <r>
    <x v="0"/>
    <x v="5"/>
    <x v="3"/>
    <x v="6"/>
    <n v="345"/>
    <n v="7000"/>
    <n v="7840"/>
    <n v="1400"/>
    <x v="0"/>
  </r>
  <r>
    <x v="0"/>
    <x v="5"/>
    <x v="1"/>
    <x v="7"/>
    <n v="122"/>
    <n v="100"/>
    <n v="112"/>
    <n v="20"/>
    <x v="0"/>
  </r>
  <r>
    <x v="0"/>
    <x v="5"/>
    <x v="4"/>
    <x v="8"/>
    <n v="78"/>
    <n v="4577.2"/>
    <n v="5126.4639999999999"/>
    <n v="915.44"/>
    <x v="0"/>
  </r>
  <r>
    <x v="0"/>
    <x v="5"/>
    <x v="4"/>
    <x v="9"/>
    <n v="76"/>
    <n v="4576.8999999999996"/>
    <n v="5126.1279999999997"/>
    <n v="915.38"/>
    <x v="0"/>
  </r>
  <r>
    <x v="0"/>
    <x v="5"/>
    <x v="4"/>
    <x v="10"/>
    <n v="46"/>
    <n v="200"/>
    <n v="224"/>
    <n v="40"/>
    <x v="0"/>
  </r>
  <r>
    <x v="0"/>
    <x v="5"/>
    <x v="4"/>
    <x v="11"/>
    <n v="34"/>
    <n v="4576.8"/>
    <n v="5126.0160000000005"/>
    <n v="915.36000000000013"/>
    <x v="0"/>
  </r>
  <r>
    <x v="0"/>
    <x v="5"/>
    <x v="1"/>
    <x v="12"/>
    <n v="7"/>
    <n v="200"/>
    <n v="224"/>
    <n v="40"/>
    <x v="0"/>
  </r>
  <r>
    <x v="0"/>
    <x v="5"/>
    <x v="5"/>
    <x v="13"/>
    <n v="3"/>
    <n v="6600"/>
    <n v="7392"/>
    <n v="1320"/>
    <x v="0"/>
  </r>
  <r>
    <x v="0"/>
    <x v="5"/>
    <x v="4"/>
    <x v="14"/>
    <n v="3"/>
    <n v="4577.3"/>
    <n v="5126.576"/>
    <n v="915.46"/>
    <x v="0"/>
  </r>
  <r>
    <x v="0"/>
    <x v="6"/>
    <x v="0"/>
    <x v="0"/>
    <n v="3566"/>
    <n v="4577.3"/>
    <n v="5126.576"/>
    <n v="915.46"/>
    <x v="0"/>
  </r>
  <r>
    <x v="0"/>
    <x v="6"/>
    <x v="0"/>
    <x v="1"/>
    <n v="2498"/>
    <n v="8000"/>
    <n v="8960"/>
    <n v="1600"/>
    <x v="0"/>
  </r>
  <r>
    <x v="0"/>
    <x v="6"/>
    <x v="1"/>
    <x v="2"/>
    <n v="1245"/>
    <n v="4577.2"/>
    <n v="5126.4639999999999"/>
    <n v="915.44"/>
    <x v="0"/>
  </r>
  <r>
    <x v="0"/>
    <x v="6"/>
    <x v="2"/>
    <x v="3"/>
    <n v="644"/>
    <n v="5743.5"/>
    <n v="6432.72"/>
    <n v="1148.7"/>
    <x v="0"/>
  </r>
  <r>
    <x v="0"/>
    <x v="6"/>
    <x v="3"/>
    <x v="4"/>
    <n v="643"/>
    <n v="7000"/>
    <n v="7840"/>
    <n v="1400"/>
    <x v="0"/>
  </r>
  <r>
    <x v="0"/>
    <x v="6"/>
    <x v="2"/>
    <x v="5"/>
    <n v="455"/>
    <n v="4578.6000000000004"/>
    <n v="5128.0320000000002"/>
    <n v="915.72000000000014"/>
    <x v="0"/>
  </r>
  <r>
    <x v="0"/>
    <x v="6"/>
    <x v="3"/>
    <x v="6"/>
    <n v="345"/>
    <n v="7000"/>
    <n v="7840"/>
    <n v="1400"/>
    <x v="0"/>
  </r>
  <r>
    <x v="0"/>
    <x v="6"/>
    <x v="1"/>
    <x v="7"/>
    <n v="122"/>
    <n v="100"/>
    <n v="112"/>
    <n v="20"/>
    <x v="0"/>
  </r>
  <r>
    <x v="0"/>
    <x v="6"/>
    <x v="4"/>
    <x v="8"/>
    <n v="78"/>
    <n v="4577.2"/>
    <n v="5126.4639999999999"/>
    <n v="915.44"/>
    <x v="0"/>
  </r>
  <r>
    <x v="0"/>
    <x v="6"/>
    <x v="4"/>
    <x v="9"/>
    <n v="76"/>
    <n v="4576.8999999999996"/>
    <n v="5126.1279999999997"/>
    <n v="915.38"/>
    <x v="0"/>
  </r>
  <r>
    <x v="0"/>
    <x v="6"/>
    <x v="4"/>
    <x v="10"/>
    <n v="46"/>
    <n v="200"/>
    <n v="224"/>
    <n v="40"/>
    <x v="0"/>
  </r>
  <r>
    <x v="0"/>
    <x v="6"/>
    <x v="4"/>
    <x v="11"/>
    <n v="34"/>
    <n v="4576.8"/>
    <n v="5126.0160000000005"/>
    <n v="915.36000000000013"/>
    <x v="0"/>
  </r>
  <r>
    <x v="0"/>
    <x v="6"/>
    <x v="1"/>
    <x v="12"/>
    <n v="7"/>
    <n v="200"/>
    <n v="224"/>
    <n v="40"/>
    <x v="0"/>
  </r>
  <r>
    <x v="0"/>
    <x v="6"/>
    <x v="4"/>
    <x v="14"/>
    <n v="3"/>
    <n v="4577.3"/>
    <n v="5126.576"/>
    <n v="915.46"/>
    <x v="0"/>
  </r>
  <r>
    <x v="0"/>
    <x v="6"/>
    <x v="5"/>
    <x v="13"/>
    <n v="2"/>
    <n v="6600"/>
    <n v="7392"/>
    <n v="1320"/>
    <x v="0"/>
  </r>
  <r>
    <x v="0"/>
    <x v="7"/>
    <x v="0"/>
    <x v="0"/>
    <n v="3566"/>
    <n v="4577.3"/>
    <n v="5126.576"/>
    <n v="915.46"/>
    <x v="0"/>
  </r>
  <r>
    <x v="0"/>
    <x v="7"/>
    <x v="0"/>
    <x v="1"/>
    <n v="2498"/>
    <n v="8000"/>
    <n v="8960"/>
    <n v="1600"/>
    <x v="1"/>
  </r>
  <r>
    <x v="0"/>
    <x v="7"/>
    <x v="1"/>
    <x v="2"/>
    <n v="1245"/>
    <n v="4577.2"/>
    <n v="5126.4639999999999"/>
    <n v="915.44"/>
    <x v="1"/>
  </r>
  <r>
    <x v="0"/>
    <x v="7"/>
    <x v="2"/>
    <x v="3"/>
    <n v="644"/>
    <n v="5743.5"/>
    <n v="6432.72"/>
    <n v="1148.7"/>
    <x v="1"/>
  </r>
  <r>
    <x v="0"/>
    <x v="7"/>
    <x v="3"/>
    <x v="4"/>
    <n v="643"/>
    <n v="7000"/>
    <n v="7840"/>
    <n v="1400"/>
    <x v="1"/>
  </r>
  <r>
    <x v="0"/>
    <x v="7"/>
    <x v="2"/>
    <x v="5"/>
    <n v="455"/>
    <n v="4578.6000000000004"/>
    <n v="5128.0320000000002"/>
    <n v="915.72000000000014"/>
    <x v="1"/>
  </r>
  <r>
    <x v="0"/>
    <x v="7"/>
    <x v="3"/>
    <x v="6"/>
    <n v="345"/>
    <n v="7000"/>
    <n v="7840"/>
    <n v="1400"/>
    <x v="1"/>
  </r>
  <r>
    <x v="0"/>
    <x v="7"/>
    <x v="1"/>
    <x v="7"/>
    <n v="122"/>
    <n v="100"/>
    <n v="112"/>
    <n v="20"/>
    <x v="1"/>
  </r>
  <r>
    <x v="0"/>
    <x v="7"/>
    <x v="4"/>
    <x v="8"/>
    <n v="78"/>
    <n v="4577.2"/>
    <n v="5126.4639999999999"/>
    <n v="915.44"/>
    <x v="1"/>
  </r>
  <r>
    <x v="0"/>
    <x v="7"/>
    <x v="4"/>
    <x v="9"/>
    <n v="76"/>
    <n v="4576.8999999999996"/>
    <n v="5126.1279999999997"/>
    <n v="915.38"/>
    <x v="1"/>
  </r>
  <r>
    <x v="0"/>
    <x v="7"/>
    <x v="4"/>
    <x v="10"/>
    <n v="46"/>
    <n v="200"/>
    <n v="224"/>
    <n v="40"/>
    <x v="1"/>
  </r>
  <r>
    <x v="0"/>
    <x v="7"/>
    <x v="4"/>
    <x v="11"/>
    <n v="34"/>
    <n v="4576.8"/>
    <n v="5126.0160000000005"/>
    <n v="915.36000000000013"/>
    <x v="1"/>
  </r>
  <r>
    <x v="0"/>
    <x v="7"/>
    <x v="1"/>
    <x v="12"/>
    <n v="7"/>
    <n v="200"/>
    <n v="224"/>
    <n v="40"/>
    <x v="1"/>
  </r>
  <r>
    <x v="0"/>
    <x v="7"/>
    <x v="4"/>
    <x v="14"/>
    <n v="3"/>
    <n v="4577.3"/>
    <n v="5126.576"/>
    <n v="915.46"/>
    <x v="1"/>
  </r>
  <r>
    <x v="0"/>
    <x v="7"/>
    <x v="5"/>
    <x v="13"/>
    <n v="2"/>
    <n v="6600"/>
    <n v="7392"/>
    <n v="1320"/>
    <x v="1"/>
  </r>
  <r>
    <x v="0"/>
    <x v="8"/>
    <x v="0"/>
    <x v="0"/>
    <n v="3566"/>
    <n v="4577.3"/>
    <n v="5126.576"/>
    <n v="915.46"/>
    <x v="1"/>
  </r>
  <r>
    <x v="0"/>
    <x v="8"/>
    <x v="0"/>
    <x v="1"/>
    <n v="2498"/>
    <n v="8000"/>
    <n v="8960"/>
    <n v="1600"/>
    <x v="1"/>
  </r>
  <r>
    <x v="0"/>
    <x v="8"/>
    <x v="1"/>
    <x v="2"/>
    <n v="1245"/>
    <n v="4577.2"/>
    <n v="5126.4639999999999"/>
    <n v="915.44"/>
    <x v="1"/>
  </r>
  <r>
    <x v="0"/>
    <x v="8"/>
    <x v="2"/>
    <x v="3"/>
    <n v="644"/>
    <n v="5743.5"/>
    <n v="6432.72"/>
    <n v="1148.7"/>
    <x v="1"/>
  </r>
  <r>
    <x v="0"/>
    <x v="8"/>
    <x v="3"/>
    <x v="4"/>
    <n v="643"/>
    <n v="7000"/>
    <n v="7840"/>
    <n v="1400"/>
    <x v="1"/>
  </r>
  <r>
    <x v="0"/>
    <x v="8"/>
    <x v="2"/>
    <x v="5"/>
    <n v="455"/>
    <n v="4578.6000000000004"/>
    <n v="5128.0320000000002"/>
    <n v="915.72000000000014"/>
    <x v="1"/>
  </r>
  <r>
    <x v="0"/>
    <x v="8"/>
    <x v="3"/>
    <x v="6"/>
    <n v="345"/>
    <n v="7000"/>
    <n v="7840"/>
    <n v="1400"/>
    <x v="1"/>
  </r>
  <r>
    <x v="0"/>
    <x v="8"/>
    <x v="1"/>
    <x v="7"/>
    <n v="122"/>
    <n v="100"/>
    <n v="112"/>
    <n v="20"/>
    <x v="1"/>
  </r>
  <r>
    <x v="0"/>
    <x v="8"/>
    <x v="4"/>
    <x v="8"/>
    <n v="78"/>
    <n v="4577.2"/>
    <n v="5126.4639999999999"/>
    <n v="915.44"/>
    <x v="1"/>
  </r>
  <r>
    <x v="0"/>
    <x v="8"/>
    <x v="4"/>
    <x v="9"/>
    <n v="76"/>
    <n v="4576.8999999999996"/>
    <n v="5126.1279999999997"/>
    <n v="915.38"/>
    <x v="1"/>
  </r>
  <r>
    <x v="0"/>
    <x v="8"/>
    <x v="4"/>
    <x v="10"/>
    <n v="46"/>
    <n v="200"/>
    <n v="224"/>
    <n v="40"/>
    <x v="1"/>
  </r>
  <r>
    <x v="0"/>
    <x v="8"/>
    <x v="4"/>
    <x v="11"/>
    <n v="34"/>
    <n v="4576.8"/>
    <n v="5126.0160000000005"/>
    <n v="915.36000000000013"/>
    <x v="0"/>
  </r>
  <r>
    <x v="0"/>
    <x v="8"/>
    <x v="1"/>
    <x v="12"/>
    <n v="7"/>
    <n v="200"/>
    <n v="224"/>
    <n v="40"/>
    <x v="0"/>
  </r>
  <r>
    <x v="0"/>
    <x v="8"/>
    <x v="4"/>
    <x v="14"/>
    <n v="3"/>
    <n v="4577.3"/>
    <n v="5126.576"/>
    <n v="915.46"/>
    <x v="0"/>
  </r>
  <r>
    <x v="0"/>
    <x v="8"/>
    <x v="5"/>
    <x v="13"/>
    <n v="2"/>
    <n v="6600"/>
    <n v="7392"/>
    <n v="1320"/>
    <x v="0"/>
  </r>
  <r>
    <x v="0"/>
    <x v="9"/>
    <x v="0"/>
    <x v="0"/>
    <n v="3566"/>
    <n v="4577.3"/>
    <n v="5126.576"/>
    <n v="915.46"/>
    <x v="0"/>
  </r>
  <r>
    <x v="0"/>
    <x v="9"/>
    <x v="0"/>
    <x v="1"/>
    <n v="2498"/>
    <n v="8000"/>
    <n v="8960"/>
    <n v="1600"/>
    <x v="0"/>
  </r>
  <r>
    <x v="0"/>
    <x v="9"/>
    <x v="1"/>
    <x v="2"/>
    <n v="1245"/>
    <n v="4577.2"/>
    <n v="5126.4639999999999"/>
    <n v="915.44"/>
    <x v="0"/>
  </r>
  <r>
    <x v="0"/>
    <x v="9"/>
    <x v="2"/>
    <x v="3"/>
    <n v="644"/>
    <n v="5743.5"/>
    <n v="6432.72"/>
    <n v="1148.7"/>
    <x v="0"/>
  </r>
  <r>
    <x v="0"/>
    <x v="9"/>
    <x v="3"/>
    <x v="4"/>
    <n v="643"/>
    <n v="7000"/>
    <n v="7840"/>
    <n v="1400"/>
    <x v="0"/>
  </r>
  <r>
    <x v="0"/>
    <x v="9"/>
    <x v="2"/>
    <x v="5"/>
    <n v="455"/>
    <n v="4578.6000000000004"/>
    <n v="5128.0320000000002"/>
    <n v="915.72000000000014"/>
    <x v="0"/>
  </r>
  <r>
    <x v="0"/>
    <x v="9"/>
    <x v="3"/>
    <x v="6"/>
    <n v="345"/>
    <n v="7000"/>
    <n v="7840"/>
    <n v="1400"/>
    <x v="0"/>
  </r>
  <r>
    <x v="0"/>
    <x v="9"/>
    <x v="1"/>
    <x v="7"/>
    <n v="122"/>
    <n v="100"/>
    <n v="112"/>
    <n v="20"/>
    <x v="0"/>
  </r>
  <r>
    <x v="0"/>
    <x v="9"/>
    <x v="4"/>
    <x v="8"/>
    <n v="78"/>
    <n v="4577.2"/>
    <n v="5126.4639999999999"/>
    <n v="915.44"/>
    <x v="0"/>
  </r>
  <r>
    <x v="0"/>
    <x v="9"/>
    <x v="4"/>
    <x v="9"/>
    <n v="76"/>
    <n v="4576.8999999999996"/>
    <n v="5126.1279999999997"/>
    <n v="915.38"/>
    <x v="0"/>
  </r>
  <r>
    <x v="0"/>
    <x v="9"/>
    <x v="4"/>
    <x v="10"/>
    <n v="46"/>
    <n v="200"/>
    <n v="224"/>
    <n v="40"/>
    <x v="0"/>
  </r>
  <r>
    <x v="0"/>
    <x v="9"/>
    <x v="4"/>
    <x v="11"/>
    <n v="34"/>
    <n v="4576.8"/>
    <n v="5126.0160000000005"/>
    <n v="915.36000000000013"/>
    <x v="0"/>
  </r>
  <r>
    <x v="0"/>
    <x v="9"/>
    <x v="1"/>
    <x v="12"/>
    <n v="7"/>
    <n v="200"/>
    <n v="224"/>
    <n v="40"/>
    <x v="0"/>
  </r>
  <r>
    <x v="0"/>
    <x v="9"/>
    <x v="4"/>
    <x v="14"/>
    <n v="3"/>
    <n v="4577.3"/>
    <n v="5126.576"/>
    <n v="915.46"/>
    <x v="1"/>
  </r>
  <r>
    <x v="0"/>
    <x v="9"/>
    <x v="5"/>
    <x v="13"/>
    <n v="2"/>
    <n v="6600"/>
    <n v="7392"/>
    <n v="1320"/>
    <x v="1"/>
  </r>
  <r>
    <x v="0"/>
    <x v="10"/>
    <x v="0"/>
    <x v="0"/>
    <n v="3566"/>
    <n v="4577.3"/>
    <n v="5126.576"/>
    <n v="915.46"/>
    <x v="1"/>
  </r>
  <r>
    <x v="0"/>
    <x v="10"/>
    <x v="0"/>
    <x v="1"/>
    <n v="2498"/>
    <n v="8000"/>
    <n v="8960"/>
    <n v="1600"/>
    <x v="1"/>
  </r>
  <r>
    <x v="0"/>
    <x v="10"/>
    <x v="1"/>
    <x v="2"/>
    <n v="1245"/>
    <n v="4577.2"/>
    <n v="5126.4639999999999"/>
    <n v="915.44"/>
    <x v="1"/>
  </r>
  <r>
    <x v="0"/>
    <x v="10"/>
    <x v="2"/>
    <x v="3"/>
    <n v="644"/>
    <n v="5743.5"/>
    <n v="6432.72"/>
    <n v="1148.7"/>
    <x v="1"/>
  </r>
  <r>
    <x v="0"/>
    <x v="10"/>
    <x v="3"/>
    <x v="4"/>
    <n v="643"/>
    <n v="7000"/>
    <n v="7840"/>
    <n v="1400"/>
    <x v="1"/>
  </r>
  <r>
    <x v="0"/>
    <x v="10"/>
    <x v="2"/>
    <x v="5"/>
    <n v="455"/>
    <n v="4578.6000000000004"/>
    <n v="5128.0320000000002"/>
    <n v="915.72000000000014"/>
    <x v="1"/>
  </r>
  <r>
    <x v="0"/>
    <x v="10"/>
    <x v="3"/>
    <x v="6"/>
    <n v="345"/>
    <n v="7000"/>
    <n v="7840"/>
    <n v="1400"/>
    <x v="1"/>
  </r>
  <r>
    <x v="0"/>
    <x v="10"/>
    <x v="1"/>
    <x v="7"/>
    <n v="122"/>
    <n v="100"/>
    <n v="112"/>
    <n v="20"/>
    <x v="1"/>
  </r>
  <r>
    <x v="0"/>
    <x v="10"/>
    <x v="4"/>
    <x v="8"/>
    <n v="78"/>
    <n v="4577.2"/>
    <n v="5126.4639999999999"/>
    <n v="915.44"/>
    <x v="1"/>
  </r>
  <r>
    <x v="0"/>
    <x v="10"/>
    <x v="4"/>
    <x v="9"/>
    <n v="76"/>
    <n v="4576.8999999999996"/>
    <n v="5126.1279999999997"/>
    <n v="915.38"/>
    <x v="1"/>
  </r>
  <r>
    <x v="0"/>
    <x v="10"/>
    <x v="4"/>
    <x v="10"/>
    <n v="46"/>
    <n v="200"/>
    <n v="224"/>
    <n v="40"/>
    <x v="1"/>
  </r>
  <r>
    <x v="0"/>
    <x v="10"/>
    <x v="4"/>
    <x v="11"/>
    <n v="34"/>
    <n v="4576.8"/>
    <n v="5126.0160000000005"/>
    <n v="915.36000000000013"/>
    <x v="1"/>
  </r>
  <r>
    <x v="0"/>
    <x v="10"/>
    <x v="1"/>
    <x v="12"/>
    <n v="7"/>
    <n v="200"/>
    <n v="224"/>
    <n v="40"/>
    <x v="1"/>
  </r>
  <r>
    <x v="0"/>
    <x v="10"/>
    <x v="4"/>
    <x v="14"/>
    <n v="3"/>
    <n v="4577.3"/>
    <n v="5126.576"/>
    <n v="915.46"/>
    <x v="1"/>
  </r>
  <r>
    <x v="0"/>
    <x v="10"/>
    <x v="5"/>
    <x v="13"/>
    <n v="2"/>
    <n v="6600"/>
    <n v="7392"/>
    <n v="1320"/>
    <x v="0"/>
  </r>
  <r>
    <x v="0"/>
    <x v="11"/>
    <x v="0"/>
    <x v="0"/>
    <n v="3566"/>
    <n v="4577.3"/>
    <n v="5126.576"/>
    <n v="915.46"/>
    <x v="0"/>
  </r>
  <r>
    <x v="0"/>
    <x v="11"/>
    <x v="0"/>
    <x v="1"/>
    <n v="2498"/>
    <n v="8000"/>
    <n v="8960"/>
    <n v="1600"/>
    <x v="0"/>
  </r>
  <r>
    <x v="0"/>
    <x v="11"/>
    <x v="1"/>
    <x v="2"/>
    <n v="1245"/>
    <n v="4577.2"/>
    <n v="5126.4639999999999"/>
    <n v="915.44"/>
    <x v="0"/>
  </r>
  <r>
    <x v="0"/>
    <x v="11"/>
    <x v="2"/>
    <x v="3"/>
    <n v="644"/>
    <n v="5743.5"/>
    <n v="6432.72"/>
    <n v="1148.7"/>
    <x v="0"/>
  </r>
  <r>
    <x v="0"/>
    <x v="11"/>
    <x v="3"/>
    <x v="4"/>
    <n v="643"/>
    <n v="7000"/>
    <n v="7840"/>
    <n v="1400"/>
    <x v="1"/>
  </r>
  <r>
    <x v="0"/>
    <x v="11"/>
    <x v="2"/>
    <x v="5"/>
    <n v="455"/>
    <n v="4578.6000000000004"/>
    <n v="5128.0320000000002"/>
    <n v="915.72000000000014"/>
    <x v="1"/>
  </r>
  <r>
    <x v="0"/>
    <x v="11"/>
    <x v="3"/>
    <x v="6"/>
    <n v="345"/>
    <n v="7000"/>
    <n v="7840"/>
    <n v="1400"/>
    <x v="1"/>
  </r>
  <r>
    <x v="0"/>
    <x v="11"/>
    <x v="1"/>
    <x v="7"/>
    <n v="122"/>
    <n v="100"/>
    <n v="112"/>
    <n v="20"/>
    <x v="1"/>
  </r>
  <r>
    <x v="0"/>
    <x v="11"/>
    <x v="4"/>
    <x v="8"/>
    <n v="78"/>
    <n v="4577.2"/>
    <n v="5126.4639999999999"/>
    <n v="915.44"/>
    <x v="1"/>
  </r>
  <r>
    <x v="0"/>
    <x v="11"/>
    <x v="4"/>
    <x v="9"/>
    <n v="76"/>
    <n v="4576.8999999999996"/>
    <n v="5126.1279999999997"/>
    <n v="915.38"/>
    <x v="1"/>
  </r>
  <r>
    <x v="0"/>
    <x v="11"/>
    <x v="4"/>
    <x v="10"/>
    <n v="46"/>
    <n v="200"/>
    <n v="224"/>
    <n v="40"/>
    <x v="1"/>
  </r>
  <r>
    <x v="0"/>
    <x v="11"/>
    <x v="4"/>
    <x v="11"/>
    <n v="34"/>
    <n v="4576.8"/>
    <n v="5126.0160000000005"/>
    <n v="915.36000000000013"/>
    <x v="1"/>
  </r>
  <r>
    <x v="0"/>
    <x v="11"/>
    <x v="1"/>
    <x v="12"/>
    <n v="7"/>
    <n v="200"/>
    <n v="224"/>
    <n v="40"/>
    <x v="1"/>
  </r>
  <r>
    <x v="0"/>
    <x v="11"/>
    <x v="4"/>
    <x v="14"/>
    <n v="3"/>
    <n v="4577.3"/>
    <n v="5126.576"/>
    <n v="915.46"/>
    <x v="0"/>
  </r>
  <r>
    <x v="0"/>
    <x v="11"/>
    <x v="5"/>
    <x v="13"/>
    <n v="2"/>
    <n v="6600"/>
    <n v="7392"/>
    <n v="1320"/>
    <x v="1"/>
  </r>
  <r>
    <x v="1"/>
    <x v="0"/>
    <x v="0"/>
    <x v="0"/>
    <n v="6591.1679999999997"/>
    <n v="4577.3"/>
    <n v="5126.576"/>
    <n v="915.46"/>
    <x v="0"/>
  </r>
  <r>
    <x v="1"/>
    <x v="0"/>
    <x v="0"/>
    <x v="1"/>
    <n v="8270.64"/>
    <n v="8800"/>
    <n v="8960"/>
    <n v="1760"/>
    <x v="0"/>
  </r>
  <r>
    <x v="1"/>
    <x v="0"/>
    <x v="1"/>
    <x v="2"/>
    <n v="8470"/>
    <n v="5034.92"/>
    <n v="5126.4639999999999"/>
    <n v="1006.984"/>
    <x v="0"/>
  </r>
  <r>
    <x v="1"/>
    <x v="0"/>
    <x v="2"/>
    <x v="3"/>
    <n v="6055.1985000000004"/>
    <n v="6317.85"/>
    <n v="6432.72"/>
    <n v="1263.5700000000002"/>
    <x v="0"/>
  </r>
  <r>
    <x v="1"/>
    <x v="0"/>
    <x v="3"/>
    <x v="4"/>
    <n v="10368.4"/>
    <n v="7700"/>
    <n v="7840"/>
    <n v="1540"/>
    <x v="0"/>
  </r>
  <r>
    <x v="1"/>
    <x v="0"/>
    <x v="2"/>
    <x v="5"/>
    <n v="3101.2624999999998"/>
    <n v="5036.46"/>
    <n v="5128.0320000000002"/>
    <n v="1007.292"/>
    <x v="0"/>
  </r>
  <r>
    <x v="1"/>
    <x v="0"/>
    <x v="3"/>
    <x v="6"/>
    <n v="6591.1679999999997"/>
    <n v="7700"/>
    <n v="7840"/>
    <n v="1540"/>
    <x v="0"/>
  </r>
  <r>
    <x v="1"/>
    <x v="0"/>
    <x v="1"/>
    <x v="7"/>
    <n v="6590.7359999999999"/>
    <n v="110"/>
    <n v="112"/>
    <n v="22"/>
    <x v="0"/>
  </r>
  <r>
    <x v="1"/>
    <x v="0"/>
    <x v="4"/>
    <x v="8"/>
    <n v="288"/>
    <n v="5034.92"/>
    <n v="5126.4639999999999"/>
    <n v="1006.984"/>
    <x v="0"/>
  </r>
  <r>
    <x v="1"/>
    <x v="0"/>
    <x v="4"/>
    <x v="9"/>
    <n v="6590.5919999999996"/>
    <n v="4576.8999999999996"/>
    <n v="5126.1279999999997"/>
    <n v="915.38"/>
    <x v="0"/>
  </r>
  <r>
    <x v="1"/>
    <x v="0"/>
    <x v="4"/>
    <x v="10"/>
    <n v="4032.9300000000003"/>
    <n v="200"/>
    <n v="224"/>
    <n v="40"/>
    <x v="0"/>
  </r>
  <r>
    <x v="1"/>
    <x v="0"/>
    <x v="4"/>
    <x v="11"/>
    <n v="7986"/>
    <n v="4576.8"/>
    <n v="5126.0160000000005"/>
    <n v="915.36000000000013"/>
    <x v="0"/>
  </r>
  <r>
    <x v="1"/>
    <x v="0"/>
    <x v="1"/>
    <x v="12"/>
    <n v="5538.5330000000004"/>
    <n v="200"/>
    <n v="224"/>
    <n v="40"/>
    <x v="0"/>
  </r>
  <r>
    <x v="1"/>
    <x v="0"/>
    <x v="5"/>
    <x v="13"/>
    <n v="3"/>
    <n v="6600"/>
    <n v="7392"/>
    <n v="1320"/>
    <x v="0"/>
  </r>
  <r>
    <x v="1"/>
    <x v="0"/>
    <x v="4"/>
    <x v="14"/>
    <n v="3"/>
    <n v="4577.3"/>
    <n v="5126.576"/>
    <n v="915.46"/>
    <x v="0"/>
  </r>
  <r>
    <x v="1"/>
    <x v="1"/>
    <x v="0"/>
    <x v="0"/>
    <n v="3566"/>
    <n v="4577.3"/>
    <n v="5126.576"/>
    <n v="915.46"/>
    <x v="0"/>
  </r>
  <r>
    <x v="1"/>
    <x v="1"/>
    <x v="0"/>
    <x v="1"/>
    <n v="2498"/>
    <n v="8000"/>
    <n v="8960"/>
    <n v="1600"/>
    <x v="0"/>
  </r>
  <r>
    <x v="1"/>
    <x v="1"/>
    <x v="1"/>
    <x v="2"/>
    <n v="1245"/>
    <n v="4577.2"/>
    <n v="5126.4639999999999"/>
    <n v="915.44"/>
    <x v="0"/>
  </r>
  <r>
    <x v="1"/>
    <x v="1"/>
    <x v="2"/>
    <x v="3"/>
    <n v="644"/>
    <n v="5743.5"/>
    <n v="6432.72"/>
    <n v="1148.7"/>
    <x v="0"/>
  </r>
  <r>
    <x v="1"/>
    <x v="1"/>
    <x v="3"/>
    <x v="4"/>
    <n v="643"/>
    <n v="7000"/>
    <n v="7840"/>
    <n v="1400"/>
    <x v="0"/>
  </r>
  <r>
    <x v="1"/>
    <x v="1"/>
    <x v="2"/>
    <x v="5"/>
    <n v="455"/>
    <n v="4578.6000000000004"/>
    <n v="5128.0320000000002"/>
    <n v="915.72000000000014"/>
    <x v="0"/>
  </r>
  <r>
    <x v="1"/>
    <x v="1"/>
    <x v="3"/>
    <x v="6"/>
    <n v="345"/>
    <n v="7000"/>
    <n v="7840"/>
    <n v="1400"/>
    <x v="0"/>
  </r>
  <r>
    <x v="1"/>
    <x v="1"/>
    <x v="1"/>
    <x v="7"/>
    <n v="122"/>
    <n v="100"/>
    <n v="112"/>
    <n v="20"/>
    <x v="0"/>
  </r>
  <r>
    <x v="1"/>
    <x v="1"/>
    <x v="4"/>
    <x v="8"/>
    <n v="78"/>
    <n v="4577.2"/>
    <n v="5126.4639999999999"/>
    <n v="915.44"/>
    <x v="0"/>
  </r>
  <r>
    <x v="1"/>
    <x v="1"/>
    <x v="4"/>
    <x v="9"/>
    <n v="240"/>
    <n v="4576.8999999999996"/>
    <n v="5126.1279999999997"/>
    <n v="915.38"/>
    <x v="0"/>
  </r>
  <r>
    <x v="1"/>
    <x v="1"/>
    <x v="4"/>
    <x v="10"/>
    <n v="5492.16"/>
    <n v="200"/>
    <n v="224"/>
    <n v="40"/>
    <x v="0"/>
  </r>
  <r>
    <x v="1"/>
    <x v="1"/>
    <x v="4"/>
    <x v="11"/>
    <n v="240"/>
    <n v="4576.8"/>
    <n v="5126.0160000000005"/>
    <n v="915.36000000000013"/>
    <x v="0"/>
  </r>
  <r>
    <x v="1"/>
    <x v="1"/>
    <x v="1"/>
    <x v="12"/>
    <n v="5492.76"/>
    <n v="200"/>
    <n v="224"/>
    <n v="40"/>
    <x v="0"/>
  </r>
  <r>
    <x v="1"/>
    <x v="1"/>
    <x v="4"/>
    <x v="14"/>
    <n v="7920"/>
    <n v="4577.3"/>
    <n v="5126.576"/>
    <n v="915.46"/>
    <x v="0"/>
  </r>
  <r>
    <x v="1"/>
    <x v="1"/>
    <x v="5"/>
    <x v="13"/>
    <n v="5492.76"/>
    <n v="6600"/>
    <n v="7392"/>
    <n v="1320"/>
    <x v="0"/>
  </r>
  <r>
    <x v="1"/>
    <x v="2"/>
    <x v="0"/>
    <x v="0"/>
    <n v="9600"/>
    <n v="4577.3"/>
    <n v="5126.576"/>
    <n v="915.46"/>
    <x v="0"/>
  </r>
  <r>
    <x v="1"/>
    <x v="2"/>
    <x v="0"/>
    <x v="1"/>
    <n v="5492.6399999999994"/>
    <n v="8000"/>
    <n v="8960"/>
    <n v="1600"/>
    <x v="0"/>
  </r>
  <r>
    <x v="1"/>
    <x v="2"/>
    <x v="1"/>
    <x v="2"/>
    <n v="6892.2"/>
    <n v="4577.2"/>
    <n v="5126.4639999999999"/>
    <n v="915.44"/>
    <x v="0"/>
  </r>
  <r>
    <x v="1"/>
    <x v="2"/>
    <x v="2"/>
    <x v="3"/>
    <n v="644"/>
    <n v="5743.5"/>
    <n v="6432.72"/>
    <n v="1148.7"/>
    <x v="0"/>
  </r>
  <r>
    <x v="1"/>
    <x v="2"/>
    <x v="3"/>
    <x v="4"/>
    <n v="643"/>
    <n v="7000"/>
    <n v="7840"/>
    <n v="1400"/>
    <x v="0"/>
  </r>
  <r>
    <x v="1"/>
    <x v="2"/>
    <x v="2"/>
    <x v="5"/>
    <n v="455"/>
    <n v="4578.6000000000004"/>
    <n v="5128.0320000000002"/>
    <n v="915.72000000000014"/>
    <x v="0"/>
  </r>
  <r>
    <x v="1"/>
    <x v="2"/>
    <x v="3"/>
    <x v="6"/>
    <n v="345"/>
    <n v="7000"/>
    <n v="7840"/>
    <n v="1400"/>
    <x v="0"/>
  </r>
  <r>
    <x v="1"/>
    <x v="2"/>
    <x v="1"/>
    <x v="7"/>
    <n v="122"/>
    <n v="100"/>
    <n v="112"/>
    <n v="20"/>
    <x v="0"/>
  </r>
  <r>
    <x v="1"/>
    <x v="2"/>
    <x v="4"/>
    <x v="8"/>
    <n v="78"/>
    <n v="4577.2"/>
    <n v="5126.4639999999999"/>
    <n v="915.44"/>
    <x v="0"/>
  </r>
  <r>
    <x v="1"/>
    <x v="2"/>
    <x v="4"/>
    <x v="9"/>
    <n v="76"/>
    <n v="4576.8999999999996"/>
    <n v="5126.1279999999997"/>
    <n v="915.38"/>
    <x v="0"/>
  </r>
  <r>
    <x v="1"/>
    <x v="2"/>
    <x v="4"/>
    <x v="10"/>
    <n v="46"/>
    <n v="200"/>
    <n v="224"/>
    <n v="40"/>
    <x v="0"/>
  </r>
  <r>
    <x v="1"/>
    <x v="2"/>
    <x v="4"/>
    <x v="11"/>
    <n v="34"/>
    <n v="4576.8"/>
    <n v="5126.0160000000005"/>
    <n v="915.36000000000013"/>
    <x v="0"/>
  </r>
  <r>
    <x v="1"/>
    <x v="2"/>
    <x v="1"/>
    <x v="12"/>
    <n v="7"/>
    <n v="200"/>
    <n v="224"/>
    <n v="40"/>
    <x v="0"/>
  </r>
  <r>
    <x v="1"/>
    <x v="2"/>
    <x v="4"/>
    <x v="14"/>
    <n v="3"/>
    <n v="4577.3"/>
    <n v="5126.576"/>
    <n v="915.46"/>
    <x v="0"/>
  </r>
  <r>
    <x v="1"/>
    <x v="2"/>
    <x v="5"/>
    <x v="13"/>
    <n v="2"/>
    <n v="6600"/>
    <n v="7392"/>
    <n v="1320"/>
    <x v="0"/>
  </r>
  <r>
    <x v="1"/>
    <x v="3"/>
    <x v="0"/>
    <x v="0"/>
    <n v="3566"/>
    <n v="4577.3"/>
    <n v="5126.576"/>
    <n v="915.46"/>
    <x v="0"/>
  </r>
  <r>
    <x v="1"/>
    <x v="3"/>
    <x v="0"/>
    <x v="1"/>
    <n v="2498"/>
    <n v="8000"/>
    <n v="8960"/>
    <n v="1600"/>
    <x v="0"/>
  </r>
  <r>
    <x v="1"/>
    <x v="3"/>
    <x v="1"/>
    <x v="2"/>
    <n v="1245"/>
    <n v="4577.2"/>
    <n v="5126.4639999999999"/>
    <n v="915.44"/>
    <x v="0"/>
  </r>
  <r>
    <x v="1"/>
    <x v="3"/>
    <x v="2"/>
    <x v="3"/>
    <n v="644"/>
    <n v="5743.5"/>
    <n v="6432.72"/>
    <n v="1148.7"/>
    <x v="0"/>
  </r>
  <r>
    <x v="1"/>
    <x v="3"/>
    <x v="3"/>
    <x v="4"/>
    <n v="643"/>
    <n v="7000"/>
    <n v="7840"/>
    <n v="1400"/>
    <x v="0"/>
  </r>
  <r>
    <x v="1"/>
    <x v="3"/>
    <x v="2"/>
    <x v="5"/>
    <n v="455"/>
    <n v="4578.6000000000004"/>
    <n v="5128.0320000000002"/>
    <n v="915.72000000000014"/>
    <x v="0"/>
  </r>
  <r>
    <x v="1"/>
    <x v="3"/>
    <x v="3"/>
    <x v="6"/>
    <n v="345"/>
    <n v="7000"/>
    <n v="7840"/>
    <n v="1400"/>
    <x v="0"/>
  </r>
  <r>
    <x v="1"/>
    <x v="3"/>
    <x v="1"/>
    <x v="7"/>
    <n v="122"/>
    <n v="100"/>
    <n v="112"/>
    <n v="20"/>
    <x v="0"/>
  </r>
  <r>
    <x v="1"/>
    <x v="3"/>
    <x v="4"/>
    <x v="8"/>
    <n v="78"/>
    <n v="4577.2"/>
    <n v="5126.4639999999999"/>
    <n v="915.44"/>
    <x v="0"/>
  </r>
  <r>
    <x v="1"/>
    <x v="3"/>
    <x v="4"/>
    <x v="9"/>
    <n v="76"/>
    <n v="4576.8999999999996"/>
    <n v="5126.1279999999997"/>
    <n v="915.38"/>
    <x v="0"/>
  </r>
  <r>
    <x v="1"/>
    <x v="3"/>
    <x v="4"/>
    <x v="10"/>
    <n v="46"/>
    <n v="200"/>
    <n v="224"/>
    <n v="40"/>
    <x v="0"/>
  </r>
  <r>
    <x v="1"/>
    <x v="3"/>
    <x v="4"/>
    <x v="11"/>
    <n v="34"/>
    <n v="4576.8"/>
    <n v="5126.0160000000005"/>
    <n v="915.36000000000013"/>
    <x v="0"/>
  </r>
  <r>
    <x v="1"/>
    <x v="3"/>
    <x v="1"/>
    <x v="12"/>
    <n v="7"/>
    <n v="200"/>
    <n v="224"/>
    <n v="40"/>
    <x v="0"/>
  </r>
  <r>
    <x v="1"/>
    <x v="3"/>
    <x v="4"/>
    <x v="14"/>
    <n v="3"/>
    <n v="4577.3"/>
    <n v="5126.576"/>
    <n v="915.46"/>
    <x v="0"/>
  </r>
  <r>
    <x v="1"/>
    <x v="3"/>
    <x v="5"/>
    <x v="13"/>
    <n v="2"/>
    <n v="7920"/>
    <n v="10296"/>
    <n v="1584"/>
    <x v="0"/>
  </r>
  <r>
    <x v="1"/>
    <x v="4"/>
    <x v="0"/>
    <x v="0"/>
    <n v="3566"/>
    <n v="5492.76"/>
    <n v="7140.5879999999997"/>
    <n v="1098.5520000000001"/>
    <x v="0"/>
  </r>
  <r>
    <x v="1"/>
    <x v="4"/>
    <x v="0"/>
    <x v="1"/>
    <n v="2498"/>
    <n v="9600"/>
    <n v="12480"/>
    <n v="1920"/>
    <x v="0"/>
  </r>
  <r>
    <x v="1"/>
    <x v="4"/>
    <x v="1"/>
    <x v="2"/>
    <n v="1245"/>
    <n v="5492.6399999999994"/>
    <n v="7140.4319999999989"/>
    <n v="1098.528"/>
    <x v="0"/>
  </r>
  <r>
    <x v="1"/>
    <x v="4"/>
    <x v="2"/>
    <x v="3"/>
    <n v="644"/>
    <n v="6892.2"/>
    <n v="8959.86"/>
    <n v="1378.44"/>
    <x v="0"/>
  </r>
  <r>
    <x v="1"/>
    <x v="4"/>
    <x v="3"/>
    <x v="4"/>
    <n v="643"/>
    <n v="8400"/>
    <n v="10920"/>
    <n v="1680"/>
    <x v="0"/>
  </r>
  <r>
    <x v="1"/>
    <x v="4"/>
    <x v="2"/>
    <x v="5"/>
    <n v="455"/>
    <n v="5494.3200000000006"/>
    <n v="7142.6160000000009"/>
    <n v="1098.8640000000003"/>
    <x v="0"/>
  </r>
  <r>
    <x v="1"/>
    <x v="4"/>
    <x v="3"/>
    <x v="6"/>
    <n v="345"/>
    <n v="8400"/>
    <n v="10920"/>
    <n v="1680"/>
    <x v="0"/>
  </r>
  <r>
    <x v="1"/>
    <x v="4"/>
    <x v="1"/>
    <x v="7"/>
    <n v="122"/>
    <n v="120"/>
    <n v="156"/>
    <n v="24"/>
    <x v="0"/>
  </r>
  <r>
    <x v="1"/>
    <x v="4"/>
    <x v="4"/>
    <x v="8"/>
    <n v="78"/>
    <n v="4577.2"/>
    <n v="5126.4639999999999"/>
    <n v="915.44"/>
    <x v="0"/>
  </r>
  <r>
    <x v="1"/>
    <x v="4"/>
    <x v="4"/>
    <x v="9"/>
    <n v="76"/>
    <n v="4576.8999999999996"/>
    <n v="5126.1279999999997"/>
    <n v="915.38"/>
    <x v="0"/>
  </r>
  <r>
    <x v="1"/>
    <x v="4"/>
    <x v="4"/>
    <x v="10"/>
    <n v="46"/>
    <n v="200"/>
    <n v="224"/>
    <n v="40"/>
    <x v="0"/>
  </r>
  <r>
    <x v="1"/>
    <x v="4"/>
    <x v="4"/>
    <x v="11"/>
    <n v="34"/>
    <n v="4576.8"/>
    <n v="5126.0160000000005"/>
    <n v="915.36000000000013"/>
    <x v="0"/>
  </r>
  <r>
    <x v="1"/>
    <x v="4"/>
    <x v="1"/>
    <x v="12"/>
    <n v="7"/>
    <n v="200"/>
    <n v="224"/>
    <n v="40"/>
    <x v="0"/>
  </r>
  <r>
    <x v="1"/>
    <x v="4"/>
    <x v="4"/>
    <x v="14"/>
    <n v="3"/>
    <n v="4577.3"/>
    <n v="5126.576"/>
    <n v="915.46"/>
    <x v="0"/>
  </r>
  <r>
    <x v="1"/>
    <x v="4"/>
    <x v="5"/>
    <x v="13"/>
    <n v="2"/>
    <n v="6600"/>
    <n v="7392"/>
    <n v="1320"/>
    <x v="0"/>
  </r>
  <r>
    <x v="1"/>
    <x v="5"/>
    <x v="0"/>
    <x v="0"/>
    <n v="3566"/>
    <n v="4577.3"/>
    <n v="5126.576"/>
    <n v="915.46"/>
    <x v="0"/>
  </r>
  <r>
    <x v="1"/>
    <x v="5"/>
    <x v="0"/>
    <x v="1"/>
    <n v="2498"/>
    <n v="8000"/>
    <n v="8960"/>
    <n v="1600"/>
    <x v="0"/>
  </r>
  <r>
    <x v="1"/>
    <x v="5"/>
    <x v="1"/>
    <x v="2"/>
    <n v="1245"/>
    <n v="4577.2"/>
    <n v="5126.4639999999999"/>
    <n v="915.44"/>
    <x v="0"/>
  </r>
  <r>
    <x v="1"/>
    <x v="5"/>
    <x v="2"/>
    <x v="3"/>
    <n v="644"/>
    <n v="5743.5"/>
    <n v="6432.72"/>
    <n v="1148.7"/>
    <x v="0"/>
  </r>
  <r>
    <x v="1"/>
    <x v="5"/>
    <x v="3"/>
    <x v="4"/>
    <n v="643"/>
    <n v="7000"/>
    <n v="7840"/>
    <n v="1400"/>
    <x v="0"/>
  </r>
  <r>
    <x v="1"/>
    <x v="5"/>
    <x v="2"/>
    <x v="5"/>
    <n v="455"/>
    <n v="4578.6000000000004"/>
    <n v="5128.0320000000002"/>
    <n v="915.72000000000014"/>
    <x v="0"/>
  </r>
  <r>
    <x v="1"/>
    <x v="5"/>
    <x v="3"/>
    <x v="6"/>
    <n v="345"/>
    <n v="7000"/>
    <n v="7840"/>
    <n v="1400"/>
    <x v="0"/>
  </r>
  <r>
    <x v="1"/>
    <x v="5"/>
    <x v="1"/>
    <x v="7"/>
    <n v="122"/>
    <n v="100"/>
    <n v="112"/>
    <n v="20"/>
    <x v="0"/>
  </r>
  <r>
    <x v="1"/>
    <x v="5"/>
    <x v="4"/>
    <x v="8"/>
    <n v="78"/>
    <n v="4577.2"/>
    <n v="5126.4639999999999"/>
    <n v="915.44"/>
    <x v="0"/>
  </r>
  <r>
    <x v="1"/>
    <x v="5"/>
    <x v="4"/>
    <x v="9"/>
    <n v="5034.5899999999992"/>
    <n v="4576.8999999999996"/>
    <n v="5126.1279999999997"/>
    <n v="915.38"/>
    <x v="0"/>
  </r>
  <r>
    <x v="1"/>
    <x v="5"/>
    <x v="4"/>
    <x v="10"/>
    <n v="220"/>
    <n v="200"/>
    <n v="224"/>
    <n v="40"/>
    <x v="0"/>
  </r>
  <r>
    <x v="1"/>
    <x v="5"/>
    <x v="4"/>
    <x v="11"/>
    <n v="5034.4800000000005"/>
    <n v="4576.8"/>
    <n v="5126.0160000000005"/>
    <n v="915.36000000000013"/>
    <x v="0"/>
  </r>
  <r>
    <x v="1"/>
    <x v="5"/>
    <x v="1"/>
    <x v="12"/>
    <n v="220"/>
    <n v="200"/>
    <n v="224"/>
    <n v="40"/>
    <x v="0"/>
  </r>
  <r>
    <x v="1"/>
    <x v="5"/>
    <x v="5"/>
    <x v="13"/>
    <n v="7260"/>
    <n v="6600"/>
    <n v="7392"/>
    <n v="1320"/>
    <x v="0"/>
  </r>
  <r>
    <x v="1"/>
    <x v="5"/>
    <x v="4"/>
    <x v="14"/>
    <n v="5035.0300000000007"/>
    <n v="4577.3"/>
    <n v="5126.576"/>
    <n v="915.46"/>
    <x v="0"/>
  </r>
  <r>
    <x v="1"/>
    <x v="6"/>
    <x v="0"/>
    <x v="0"/>
    <n v="5035.0300000000007"/>
    <n v="4577.3"/>
    <n v="5126.576"/>
    <n v="915.46"/>
    <x v="0"/>
  </r>
  <r>
    <x v="1"/>
    <x v="6"/>
    <x v="0"/>
    <x v="1"/>
    <n v="8800"/>
    <n v="8000"/>
    <n v="8960"/>
    <n v="1600"/>
    <x v="0"/>
  </r>
  <r>
    <x v="1"/>
    <x v="6"/>
    <x v="1"/>
    <x v="2"/>
    <n v="5034.92"/>
    <n v="4577.2"/>
    <n v="5126.4639999999999"/>
    <n v="915.44"/>
    <x v="0"/>
  </r>
  <r>
    <x v="1"/>
    <x v="6"/>
    <x v="2"/>
    <x v="3"/>
    <n v="644"/>
    <n v="5743.5"/>
    <n v="6432.72"/>
    <n v="1148.7"/>
    <x v="0"/>
  </r>
  <r>
    <x v="1"/>
    <x v="6"/>
    <x v="3"/>
    <x v="4"/>
    <n v="643"/>
    <n v="7000"/>
    <n v="7840"/>
    <n v="1400"/>
    <x v="0"/>
  </r>
  <r>
    <x v="1"/>
    <x v="6"/>
    <x v="2"/>
    <x v="5"/>
    <n v="455"/>
    <n v="4578.6000000000004"/>
    <n v="5128.0320000000002"/>
    <n v="915.72000000000014"/>
    <x v="0"/>
  </r>
  <r>
    <x v="1"/>
    <x v="6"/>
    <x v="3"/>
    <x v="6"/>
    <n v="345"/>
    <n v="7000"/>
    <n v="7840"/>
    <n v="1400"/>
    <x v="0"/>
  </r>
  <r>
    <x v="1"/>
    <x v="6"/>
    <x v="1"/>
    <x v="7"/>
    <n v="122"/>
    <n v="100"/>
    <n v="112"/>
    <n v="20"/>
    <x v="0"/>
  </r>
  <r>
    <x v="1"/>
    <x v="6"/>
    <x v="4"/>
    <x v="8"/>
    <n v="78"/>
    <n v="4577.2"/>
    <n v="5126.4639999999999"/>
    <n v="915.44"/>
    <x v="0"/>
  </r>
  <r>
    <x v="1"/>
    <x v="6"/>
    <x v="4"/>
    <x v="9"/>
    <n v="76"/>
    <n v="4576.8999999999996"/>
    <n v="5126.1279999999997"/>
    <n v="915.38"/>
    <x v="0"/>
  </r>
  <r>
    <x v="1"/>
    <x v="6"/>
    <x v="4"/>
    <x v="10"/>
    <n v="46"/>
    <n v="200"/>
    <n v="224"/>
    <n v="40"/>
    <x v="0"/>
  </r>
  <r>
    <x v="1"/>
    <x v="6"/>
    <x v="4"/>
    <x v="11"/>
    <n v="34"/>
    <n v="4576.8"/>
    <n v="5126.0160000000005"/>
    <n v="915.36000000000013"/>
    <x v="0"/>
  </r>
  <r>
    <x v="1"/>
    <x v="6"/>
    <x v="1"/>
    <x v="12"/>
    <n v="7"/>
    <n v="200"/>
    <n v="224"/>
    <n v="40"/>
    <x v="0"/>
  </r>
  <r>
    <x v="1"/>
    <x v="6"/>
    <x v="4"/>
    <x v="14"/>
    <n v="3"/>
    <n v="4577.3"/>
    <n v="5126.576"/>
    <n v="915.46"/>
    <x v="0"/>
  </r>
  <r>
    <x v="1"/>
    <x v="6"/>
    <x v="5"/>
    <x v="13"/>
    <n v="2"/>
    <n v="6600"/>
    <n v="7392"/>
    <n v="1320"/>
    <x v="0"/>
  </r>
  <r>
    <x v="1"/>
    <x v="7"/>
    <x v="0"/>
    <x v="0"/>
    <n v="3566"/>
    <n v="4577.3"/>
    <n v="5126.576"/>
    <n v="915.46"/>
    <x v="0"/>
  </r>
  <r>
    <x v="1"/>
    <x v="7"/>
    <x v="0"/>
    <x v="1"/>
    <n v="2498"/>
    <n v="8000"/>
    <n v="8960"/>
    <n v="1600"/>
    <x v="0"/>
  </r>
  <r>
    <x v="1"/>
    <x v="7"/>
    <x v="1"/>
    <x v="2"/>
    <n v="1245"/>
    <n v="4577.2"/>
    <n v="5126.4639999999999"/>
    <n v="915.44"/>
    <x v="0"/>
  </r>
  <r>
    <x v="1"/>
    <x v="7"/>
    <x v="2"/>
    <x v="3"/>
    <n v="644"/>
    <n v="5743.5"/>
    <n v="6432.72"/>
    <n v="1148.7"/>
    <x v="0"/>
  </r>
  <r>
    <x v="1"/>
    <x v="7"/>
    <x v="3"/>
    <x v="4"/>
    <n v="643"/>
    <n v="7000"/>
    <n v="7840"/>
    <n v="1400"/>
    <x v="0"/>
  </r>
  <r>
    <x v="1"/>
    <x v="7"/>
    <x v="2"/>
    <x v="5"/>
    <n v="455"/>
    <n v="5036.46"/>
    <n v="5128.0320000000002"/>
    <n v="1007.292"/>
    <x v="0"/>
  </r>
  <r>
    <x v="1"/>
    <x v="7"/>
    <x v="3"/>
    <x v="6"/>
    <n v="345"/>
    <n v="7700"/>
    <n v="7840"/>
    <n v="1540"/>
    <x v="0"/>
  </r>
  <r>
    <x v="1"/>
    <x v="7"/>
    <x v="1"/>
    <x v="7"/>
    <n v="122"/>
    <n v="110"/>
    <n v="112"/>
    <n v="22"/>
    <x v="0"/>
  </r>
  <r>
    <x v="1"/>
    <x v="7"/>
    <x v="4"/>
    <x v="8"/>
    <n v="78"/>
    <n v="5034.92"/>
    <n v="5126.4639999999999"/>
    <n v="1006.984"/>
    <x v="0"/>
  </r>
  <r>
    <x v="1"/>
    <x v="7"/>
    <x v="4"/>
    <x v="9"/>
    <n v="76"/>
    <n v="5034.5899999999992"/>
    <n v="5126.1279999999997"/>
    <n v="1006.9179999999999"/>
    <x v="0"/>
  </r>
  <r>
    <x v="1"/>
    <x v="7"/>
    <x v="4"/>
    <x v="10"/>
    <n v="46"/>
    <n v="230"/>
    <n v="224"/>
    <n v="46"/>
    <x v="0"/>
  </r>
  <r>
    <x v="1"/>
    <x v="7"/>
    <x v="4"/>
    <x v="11"/>
    <n v="34"/>
    <n v="5263.32"/>
    <n v="5126.0160000000005"/>
    <n v="1052.664"/>
    <x v="0"/>
  </r>
  <r>
    <x v="1"/>
    <x v="7"/>
    <x v="1"/>
    <x v="12"/>
    <n v="7"/>
    <n v="230"/>
    <n v="224"/>
    <n v="46"/>
    <x v="1"/>
  </r>
  <r>
    <x v="1"/>
    <x v="7"/>
    <x v="4"/>
    <x v="14"/>
    <n v="3"/>
    <n v="5263.8950000000004"/>
    <n v="5126.576"/>
    <n v="1052.7790000000002"/>
    <x v="1"/>
  </r>
  <r>
    <x v="1"/>
    <x v="7"/>
    <x v="5"/>
    <x v="13"/>
    <n v="2"/>
    <n v="7590"/>
    <n v="7392"/>
    <n v="1518"/>
    <x v="1"/>
  </r>
  <r>
    <x v="1"/>
    <x v="8"/>
    <x v="0"/>
    <x v="0"/>
    <n v="3566"/>
    <n v="5263.8950000000004"/>
    <n v="5126.576"/>
    <n v="1052.7790000000002"/>
    <x v="1"/>
  </r>
  <r>
    <x v="1"/>
    <x v="8"/>
    <x v="0"/>
    <x v="1"/>
    <n v="2498"/>
    <n v="8800"/>
    <n v="8960"/>
    <n v="1760"/>
    <x v="1"/>
  </r>
  <r>
    <x v="1"/>
    <x v="8"/>
    <x v="1"/>
    <x v="2"/>
    <n v="1245"/>
    <n v="5034.92"/>
    <n v="5126.4639999999999"/>
    <n v="1006.984"/>
    <x v="1"/>
  </r>
  <r>
    <x v="1"/>
    <x v="8"/>
    <x v="2"/>
    <x v="3"/>
    <n v="644"/>
    <n v="6317.85"/>
    <n v="6432.72"/>
    <n v="1263.5700000000002"/>
    <x v="1"/>
  </r>
  <r>
    <x v="1"/>
    <x v="8"/>
    <x v="3"/>
    <x v="4"/>
    <n v="643"/>
    <n v="7700"/>
    <n v="7840"/>
    <n v="1540"/>
    <x v="1"/>
  </r>
  <r>
    <x v="1"/>
    <x v="8"/>
    <x v="2"/>
    <x v="5"/>
    <n v="455"/>
    <n v="5036.46"/>
    <n v="5128.0320000000002"/>
    <n v="1007.292"/>
    <x v="1"/>
  </r>
  <r>
    <x v="1"/>
    <x v="8"/>
    <x v="3"/>
    <x v="6"/>
    <n v="345"/>
    <n v="7700"/>
    <n v="7840"/>
    <n v="1540"/>
    <x v="1"/>
  </r>
  <r>
    <x v="1"/>
    <x v="8"/>
    <x v="1"/>
    <x v="7"/>
    <n v="122"/>
    <n v="110"/>
    <n v="112"/>
    <n v="22"/>
    <x v="1"/>
  </r>
  <r>
    <x v="1"/>
    <x v="8"/>
    <x v="4"/>
    <x v="8"/>
    <n v="78"/>
    <n v="5034.92"/>
    <n v="5126.4639999999999"/>
    <n v="1006.984"/>
    <x v="1"/>
  </r>
  <r>
    <x v="1"/>
    <x v="8"/>
    <x v="4"/>
    <x v="9"/>
    <n v="76"/>
    <n v="4576.8999999999996"/>
    <n v="5126.1279999999997"/>
    <n v="915.38"/>
    <x v="1"/>
  </r>
  <r>
    <x v="1"/>
    <x v="8"/>
    <x v="4"/>
    <x v="10"/>
    <n v="46"/>
    <n v="200"/>
    <n v="224"/>
    <n v="40"/>
    <x v="1"/>
  </r>
  <r>
    <x v="1"/>
    <x v="8"/>
    <x v="4"/>
    <x v="11"/>
    <n v="34"/>
    <n v="4576.8"/>
    <n v="5126.0160000000005"/>
    <n v="915.36000000000013"/>
    <x v="1"/>
  </r>
  <r>
    <x v="1"/>
    <x v="8"/>
    <x v="1"/>
    <x v="12"/>
    <n v="7"/>
    <n v="200"/>
    <n v="224"/>
    <n v="40"/>
    <x v="1"/>
  </r>
  <r>
    <x v="1"/>
    <x v="8"/>
    <x v="4"/>
    <x v="14"/>
    <n v="3"/>
    <n v="4577.3"/>
    <n v="5126.576"/>
    <n v="915.46"/>
    <x v="1"/>
  </r>
  <r>
    <x v="1"/>
    <x v="8"/>
    <x v="5"/>
    <x v="13"/>
    <n v="2"/>
    <n v="6600"/>
    <n v="7392"/>
    <n v="1320"/>
    <x v="1"/>
  </r>
  <r>
    <x v="1"/>
    <x v="9"/>
    <x v="0"/>
    <x v="0"/>
    <n v="3566"/>
    <n v="4577.3"/>
    <n v="5126.576"/>
    <n v="915.46"/>
    <x v="1"/>
  </r>
  <r>
    <x v="1"/>
    <x v="9"/>
    <x v="0"/>
    <x v="1"/>
    <n v="2498"/>
    <n v="8000"/>
    <n v="8960"/>
    <n v="1600"/>
    <x v="1"/>
  </r>
  <r>
    <x v="1"/>
    <x v="9"/>
    <x v="1"/>
    <x v="2"/>
    <n v="1245"/>
    <n v="4577.2"/>
    <n v="5126.4639999999999"/>
    <n v="915.44"/>
    <x v="1"/>
  </r>
  <r>
    <x v="1"/>
    <x v="9"/>
    <x v="2"/>
    <x v="3"/>
    <n v="644"/>
    <n v="5743.5"/>
    <n v="6432.72"/>
    <n v="1148.7"/>
    <x v="1"/>
  </r>
  <r>
    <x v="1"/>
    <x v="9"/>
    <x v="3"/>
    <x v="4"/>
    <n v="643"/>
    <n v="7000"/>
    <n v="7840"/>
    <n v="1400"/>
    <x v="1"/>
  </r>
  <r>
    <x v="1"/>
    <x v="9"/>
    <x v="2"/>
    <x v="5"/>
    <n v="455"/>
    <n v="4578.6000000000004"/>
    <n v="5128.0320000000002"/>
    <n v="915.72000000000014"/>
    <x v="0"/>
  </r>
  <r>
    <x v="1"/>
    <x v="9"/>
    <x v="3"/>
    <x v="6"/>
    <n v="345"/>
    <n v="7000"/>
    <n v="7840"/>
    <n v="1400"/>
    <x v="0"/>
  </r>
  <r>
    <x v="1"/>
    <x v="9"/>
    <x v="1"/>
    <x v="7"/>
    <n v="122"/>
    <n v="100"/>
    <n v="112"/>
    <n v="20"/>
    <x v="0"/>
  </r>
  <r>
    <x v="1"/>
    <x v="9"/>
    <x v="4"/>
    <x v="8"/>
    <n v="78"/>
    <n v="4577.2"/>
    <n v="5126.4639999999999"/>
    <n v="915.44"/>
    <x v="0"/>
  </r>
  <r>
    <x v="1"/>
    <x v="9"/>
    <x v="4"/>
    <x v="9"/>
    <n v="76"/>
    <n v="4576.8999999999996"/>
    <n v="5126.1279999999997"/>
    <n v="915.38"/>
    <x v="0"/>
  </r>
  <r>
    <x v="1"/>
    <x v="9"/>
    <x v="4"/>
    <x v="10"/>
    <n v="46"/>
    <n v="200"/>
    <n v="224"/>
    <n v="40"/>
    <x v="0"/>
  </r>
  <r>
    <x v="1"/>
    <x v="9"/>
    <x v="4"/>
    <x v="11"/>
    <n v="34"/>
    <n v="4576.8"/>
    <n v="5126.0160000000005"/>
    <n v="915.36000000000013"/>
    <x v="0"/>
  </r>
  <r>
    <x v="1"/>
    <x v="9"/>
    <x v="1"/>
    <x v="12"/>
    <n v="7"/>
    <n v="200"/>
    <n v="224"/>
    <n v="40"/>
    <x v="0"/>
  </r>
  <r>
    <x v="1"/>
    <x v="9"/>
    <x v="4"/>
    <x v="14"/>
    <n v="3"/>
    <n v="4577.3"/>
    <n v="5126.576"/>
    <n v="915.46"/>
    <x v="0"/>
  </r>
  <r>
    <x v="1"/>
    <x v="9"/>
    <x v="5"/>
    <x v="13"/>
    <n v="2"/>
    <n v="6600"/>
    <n v="7392"/>
    <n v="1320"/>
    <x v="0"/>
  </r>
  <r>
    <x v="1"/>
    <x v="10"/>
    <x v="0"/>
    <x v="0"/>
    <n v="3566"/>
    <n v="4577.3"/>
    <n v="5126.576"/>
    <n v="915.46"/>
    <x v="0"/>
  </r>
  <r>
    <x v="1"/>
    <x v="10"/>
    <x v="0"/>
    <x v="1"/>
    <n v="2498"/>
    <n v="8000"/>
    <n v="8960"/>
    <n v="1600"/>
    <x v="0"/>
  </r>
  <r>
    <x v="1"/>
    <x v="10"/>
    <x v="1"/>
    <x v="2"/>
    <n v="1245"/>
    <n v="4577.2"/>
    <n v="5126.4639999999999"/>
    <n v="915.44"/>
    <x v="0"/>
  </r>
  <r>
    <x v="1"/>
    <x v="10"/>
    <x v="2"/>
    <x v="3"/>
    <n v="644"/>
    <n v="5743.5"/>
    <n v="6432.72"/>
    <n v="1148.7"/>
    <x v="0"/>
  </r>
  <r>
    <x v="1"/>
    <x v="10"/>
    <x v="3"/>
    <x v="4"/>
    <n v="643"/>
    <n v="7000"/>
    <n v="7840"/>
    <n v="1400"/>
    <x v="0"/>
  </r>
  <r>
    <x v="1"/>
    <x v="10"/>
    <x v="2"/>
    <x v="5"/>
    <n v="455"/>
    <n v="4578.6000000000004"/>
    <n v="5128.0320000000002"/>
    <n v="915.72000000000014"/>
    <x v="0"/>
  </r>
  <r>
    <x v="1"/>
    <x v="10"/>
    <x v="3"/>
    <x v="6"/>
    <n v="345"/>
    <n v="7000"/>
    <n v="7840"/>
    <n v="1400"/>
    <x v="0"/>
  </r>
  <r>
    <x v="1"/>
    <x v="10"/>
    <x v="1"/>
    <x v="7"/>
    <n v="122"/>
    <n v="100"/>
    <n v="112"/>
    <n v="20"/>
    <x v="0"/>
  </r>
  <r>
    <x v="1"/>
    <x v="10"/>
    <x v="4"/>
    <x v="8"/>
    <n v="78"/>
    <n v="4577.2"/>
    <n v="5126.4639999999999"/>
    <n v="915.44"/>
    <x v="0"/>
  </r>
  <r>
    <x v="1"/>
    <x v="10"/>
    <x v="4"/>
    <x v="9"/>
    <n v="76"/>
    <n v="4576.8999999999996"/>
    <n v="5126.1279999999997"/>
    <n v="915.38"/>
    <x v="0"/>
  </r>
  <r>
    <x v="1"/>
    <x v="10"/>
    <x v="4"/>
    <x v="10"/>
    <n v="46"/>
    <n v="200"/>
    <n v="224"/>
    <n v="40"/>
    <x v="0"/>
  </r>
  <r>
    <x v="1"/>
    <x v="10"/>
    <x v="4"/>
    <x v="11"/>
    <n v="34"/>
    <n v="5492.16"/>
    <n v="5126.0160000000005"/>
    <n v="1098.432"/>
    <x v="0"/>
  </r>
  <r>
    <x v="1"/>
    <x v="10"/>
    <x v="1"/>
    <x v="12"/>
    <n v="7"/>
    <n v="240"/>
    <n v="224"/>
    <n v="48"/>
    <x v="0"/>
  </r>
  <r>
    <x v="1"/>
    <x v="10"/>
    <x v="4"/>
    <x v="14"/>
    <n v="3"/>
    <n v="5492.76"/>
    <n v="5126.576"/>
    <n v="1098.5520000000001"/>
    <x v="0"/>
  </r>
  <r>
    <x v="1"/>
    <x v="10"/>
    <x v="5"/>
    <x v="13"/>
    <n v="2"/>
    <n v="7920"/>
    <n v="7392"/>
    <n v="1584"/>
    <x v="0"/>
  </r>
  <r>
    <x v="1"/>
    <x v="11"/>
    <x v="0"/>
    <x v="0"/>
    <n v="3566"/>
    <n v="4577.3"/>
    <n v="5126.576"/>
    <n v="915.46"/>
    <x v="0"/>
  </r>
  <r>
    <x v="1"/>
    <x v="11"/>
    <x v="0"/>
    <x v="1"/>
    <n v="2498"/>
    <n v="8000"/>
    <n v="8960"/>
    <n v="1600"/>
    <x v="0"/>
  </r>
  <r>
    <x v="1"/>
    <x v="11"/>
    <x v="1"/>
    <x v="2"/>
    <n v="1245"/>
    <n v="4577.2"/>
    <n v="5126.4639999999999"/>
    <n v="915.44"/>
    <x v="0"/>
  </r>
  <r>
    <x v="1"/>
    <x v="11"/>
    <x v="2"/>
    <x v="3"/>
    <n v="644"/>
    <n v="5743.5"/>
    <n v="6432.72"/>
    <n v="1148.7"/>
    <x v="0"/>
  </r>
  <r>
    <x v="1"/>
    <x v="11"/>
    <x v="3"/>
    <x v="4"/>
    <n v="643"/>
    <n v="7000"/>
    <n v="7840"/>
    <n v="1400"/>
    <x v="0"/>
  </r>
  <r>
    <x v="1"/>
    <x v="11"/>
    <x v="2"/>
    <x v="5"/>
    <n v="455"/>
    <n v="4578.6000000000004"/>
    <n v="5128.0320000000002"/>
    <n v="915.72000000000014"/>
    <x v="0"/>
  </r>
  <r>
    <x v="1"/>
    <x v="11"/>
    <x v="3"/>
    <x v="6"/>
    <n v="345"/>
    <n v="7000"/>
    <n v="7840"/>
    <n v="1400"/>
    <x v="0"/>
  </r>
  <r>
    <x v="1"/>
    <x v="11"/>
    <x v="1"/>
    <x v="7"/>
    <n v="122"/>
    <n v="100"/>
    <n v="112"/>
    <n v="20"/>
    <x v="0"/>
  </r>
  <r>
    <x v="1"/>
    <x v="11"/>
    <x v="4"/>
    <x v="8"/>
    <n v="78"/>
    <n v="4577.2"/>
    <n v="5126.4639999999999"/>
    <n v="915.44"/>
    <x v="0"/>
  </r>
  <r>
    <x v="1"/>
    <x v="11"/>
    <x v="4"/>
    <x v="9"/>
    <n v="76"/>
    <n v="4576.8999999999996"/>
    <n v="5126.1279999999997"/>
    <n v="915.38"/>
    <x v="0"/>
  </r>
  <r>
    <x v="1"/>
    <x v="11"/>
    <x v="4"/>
    <x v="10"/>
    <n v="46"/>
    <n v="200"/>
    <n v="224"/>
    <n v="40"/>
    <x v="0"/>
  </r>
  <r>
    <x v="1"/>
    <x v="11"/>
    <x v="4"/>
    <x v="11"/>
    <n v="34"/>
    <n v="4576.8"/>
    <n v="5126.0160000000005"/>
    <n v="915.36000000000013"/>
    <x v="0"/>
  </r>
  <r>
    <x v="1"/>
    <x v="11"/>
    <x v="1"/>
    <x v="12"/>
    <n v="7"/>
    <n v="200"/>
    <n v="224"/>
    <n v="40"/>
    <x v="0"/>
  </r>
  <r>
    <x v="1"/>
    <x v="11"/>
    <x v="4"/>
    <x v="14"/>
    <n v="3"/>
    <n v="4577.3"/>
    <n v="5126.576"/>
    <n v="915.46"/>
    <x v="0"/>
  </r>
  <r>
    <x v="1"/>
    <x v="11"/>
    <x v="5"/>
    <x v="13"/>
    <n v="2"/>
    <n v="6600"/>
    <n v="7392"/>
    <n v="1320"/>
    <x v="0"/>
  </r>
  <r>
    <x v="2"/>
    <x v="0"/>
    <x v="0"/>
    <x v="0"/>
    <n v="3566"/>
    <n v="5492.76"/>
    <n v="5126.576"/>
    <n v="1098.5520000000001"/>
    <x v="0"/>
  </r>
  <r>
    <x v="2"/>
    <x v="0"/>
    <x v="0"/>
    <x v="1"/>
    <n v="2498"/>
    <n v="9600"/>
    <n v="8960"/>
    <n v="1920"/>
    <x v="0"/>
  </r>
  <r>
    <x v="2"/>
    <x v="0"/>
    <x v="1"/>
    <x v="2"/>
    <n v="1245"/>
    <n v="5492.6399999999994"/>
    <n v="5126.4639999999999"/>
    <n v="1098.528"/>
    <x v="1"/>
  </r>
  <r>
    <x v="2"/>
    <x v="0"/>
    <x v="2"/>
    <x v="3"/>
    <n v="644"/>
    <n v="6892.2"/>
    <n v="6432.72"/>
    <n v="1378.44"/>
    <x v="1"/>
  </r>
  <r>
    <x v="2"/>
    <x v="0"/>
    <x v="3"/>
    <x v="4"/>
    <n v="643"/>
    <n v="8400"/>
    <n v="7840"/>
    <n v="1680"/>
    <x v="1"/>
  </r>
  <r>
    <x v="2"/>
    <x v="0"/>
    <x v="2"/>
    <x v="5"/>
    <n v="455"/>
    <n v="5494.3200000000006"/>
    <n v="5128.0320000000002"/>
    <n v="1098.8640000000003"/>
    <x v="1"/>
  </r>
  <r>
    <x v="2"/>
    <x v="0"/>
    <x v="3"/>
    <x v="6"/>
    <n v="345"/>
    <n v="8400"/>
    <n v="7840"/>
    <n v="1680"/>
    <x v="1"/>
  </r>
  <r>
    <x v="2"/>
    <x v="0"/>
    <x v="1"/>
    <x v="7"/>
    <n v="122"/>
    <n v="120"/>
    <n v="112"/>
    <n v="24"/>
    <x v="1"/>
  </r>
  <r>
    <x v="2"/>
    <x v="0"/>
    <x v="4"/>
    <x v="8"/>
    <n v="78"/>
    <n v="2288.6"/>
    <n v="5126.4639999999999"/>
    <n v="457.72"/>
    <x v="1"/>
  </r>
  <r>
    <x v="2"/>
    <x v="0"/>
    <x v="4"/>
    <x v="9"/>
    <n v="76"/>
    <n v="2288.4499999999998"/>
    <n v="5126.1279999999997"/>
    <n v="457.69"/>
    <x v="1"/>
  </r>
  <r>
    <x v="2"/>
    <x v="0"/>
    <x v="4"/>
    <x v="10"/>
    <n v="46"/>
    <n v="100"/>
    <n v="224"/>
    <n v="20"/>
    <x v="1"/>
  </r>
  <r>
    <x v="2"/>
    <x v="0"/>
    <x v="4"/>
    <x v="11"/>
    <n v="34"/>
    <n v="2288.4"/>
    <n v="5126.0160000000005"/>
    <n v="457.68000000000006"/>
    <x v="1"/>
  </r>
  <r>
    <x v="2"/>
    <x v="0"/>
    <x v="1"/>
    <x v="12"/>
    <n v="7"/>
    <n v="200"/>
    <n v="224"/>
    <n v="40"/>
    <x v="1"/>
  </r>
  <r>
    <x v="2"/>
    <x v="0"/>
    <x v="5"/>
    <x v="13"/>
    <n v="3"/>
    <n v="4577.3"/>
    <n v="7392"/>
    <n v="915.46"/>
    <x v="1"/>
  </r>
  <r>
    <x v="2"/>
    <x v="0"/>
    <x v="4"/>
    <x v="14"/>
    <n v="3"/>
    <n v="3300"/>
    <n v="5126.576"/>
    <n v="660"/>
    <x v="1"/>
  </r>
  <r>
    <x v="2"/>
    <x v="1"/>
    <x v="0"/>
    <x v="0"/>
    <n v="3566"/>
    <n v="4577.3"/>
    <n v="5126.576"/>
    <n v="915.46"/>
    <x v="1"/>
  </r>
  <r>
    <x v="2"/>
    <x v="1"/>
    <x v="0"/>
    <x v="1"/>
    <n v="2498"/>
    <n v="8000"/>
    <n v="8960"/>
    <n v="1600"/>
    <x v="1"/>
  </r>
  <r>
    <x v="2"/>
    <x v="1"/>
    <x v="1"/>
    <x v="2"/>
    <n v="1245"/>
    <n v="4577.2"/>
    <n v="5126.4639999999999"/>
    <n v="915.44"/>
    <x v="1"/>
  </r>
  <r>
    <x v="2"/>
    <x v="1"/>
    <x v="2"/>
    <x v="3"/>
    <n v="644"/>
    <n v="5743.5"/>
    <n v="6432.72"/>
    <n v="1148.7"/>
    <x v="1"/>
  </r>
  <r>
    <x v="2"/>
    <x v="1"/>
    <x v="3"/>
    <x v="4"/>
    <n v="643"/>
    <n v="7000"/>
    <n v="7840"/>
    <n v="1400"/>
    <x v="1"/>
  </r>
  <r>
    <x v="2"/>
    <x v="1"/>
    <x v="2"/>
    <x v="5"/>
    <n v="455"/>
    <n v="4578.6000000000004"/>
    <n v="5128.0320000000002"/>
    <n v="915.72000000000014"/>
    <x v="1"/>
  </r>
  <r>
    <x v="2"/>
    <x v="1"/>
    <x v="3"/>
    <x v="6"/>
    <n v="345"/>
    <n v="7000"/>
    <n v="7840"/>
    <n v="1400"/>
    <x v="1"/>
  </r>
  <r>
    <x v="2"/>
    <x v="1"/>
    <x v="1"/>
    <x v="7"/>
    <n v="122"/>
    <n v="100"/>
    <n v="112"/>
    <n v="20"/>
    <x v="1"/>
  </r>
  <r>
    <x v="2"/>
    <x v="1"/>
    <x v="4"/>
    <x v="8"/>
    <n v="78"/>
    <n v="2288.6"/>
    <n v="5126.4639999999999"/>
    <n v="457.72"/>
    <x v="1"/>
  </r>
  <r>
    <x v="2"/>
    <x v="1"/>
    <x v="4"/>
    <x v="9"/>
    <n v="76"/>
    <n v="2288.4499999999998"/>
    <n v="5126.1279999999997"/>
    <n v="457.69"/>
    <x v="1"/>
  </r>
  <r>
    <x v="2"/>
    <x v="1"/>
    <x v="4"/>
    <x v="10"/>
    <n v="46"/>
    <n v="100"/>
    <n v="224"/>
    <n v="20"/>
    <x v="1"/>
  </r>
  <r>
    <x v="2"/>
    <x v="1"/>
    <x v="4"/>
    <x v="11"/>
    <n v="34"/>
    <n v="2288.4"/>
    <n v="5126.0160000000005"/>
    <n v="457.68000000000006"/>
    <x v="1"/>
  </r>
  <r>
    <x v="2"/>
    <x v="1"/>
    <x v="1"/>
    <x v="12"/>
    <n v="7"/>
    <n v="200"/>
    <n v="224"/>
    <n v="40"/>
    <x v="0"/>
  </r>
  <r>
    <x v="2"/>
    <x v="1"/>
    <x v="4"/>
    <x v="14"/>
    <n v="3"/>
    <n v="3300"/>
    <n v="5126.576"/>
    <n v="660"/>
    <x v="0"/>
  </r>
  <r>
    <x v="2"/>
    <x v="1"/>
    <x v="5"/>
    <x v="13"/>
    <n v="2"/>
    <n v="6600"/>
    <n v="7392"/>
    <n v="1320"/>
    <x v="0"/>
  </r>
  <r>
    <x v="2"/>
    <x v="2"/>
    <x v="0"/>
    <x v="0"/>
    <n v="3566"/>
    <n v="4577.3"/>
    <n v="5126.576"/>
    <n v="915.46"/>
    <x v="0"/>
  </r>
  <r>
    <x v="2"/>
    <x v="2"/>
    <x v="0"/>
    <x v="1"/>
    <n v="2498"/>
    <n v="8000"/>
    <n v="8960"/>
    <n v="1600"/>
    <x v="0"/>
  </r>
  <r>
    <x v="2"/>
    <x v="2"/>
    <x v="1"/>
    <x v="2"/>
    <n v="1245"/>
    <n v="4577.2"/>
    <n v="5126.4639999999999"/>
    <n v="915.44"/>
    <x v="0"/>
  </r>
  <r>
    <x v="2"/>
    <x v="2"/>
    <x v="2"/>
    <x v="3"/>
    <n v="644"/>
    <n v="5743.5"/>
    <n v="6432.72"/>
    <n v="1148.7"/>
    <x v="0"/>
  </r>
  <r>
    <x v="2"/>
    <x v="2"/>
    <x v="3"/>
    <x v="4"/>
    <n v="643"/>
    <n v="7000"/>
    <n v="7840"/>
    <n v="1400"/>
    <x v="0"/>
  </r>
  <r>
    <x v="2"/>
    <x v="2"/>
    <x v="2"/>
    <x v="5"/>
    <n v="455"/>
    <n v="4578.6000000000004"/>
    <n v="5128.0320000000002"/>
    <n v="915.72000000000014"/>
    <x v="0"/>
  </r>
  <r>
    <x v="2"/>
    <x v="2"/>
    <x v="3"/>
    <x v="6"/>
    <n v="345"/>
    <n v="7000"/>
    <n v="7840"/>
    <n v="1400"/>
    <x v="0"/>
  </r>
  <r>
    <x v="2"/>
    <x v="2"/>
    <x v="1"/>
    <x v="7"/>
    <n v="122"/>
    <n v="100"/>
    <n v="112"/>
    <n v="20"/>
    <x v="0"/>
  </r>
  <r>
    <x v="2"/>
    <x v="2"/>
    <x v="4"/>
    <x v="8"/>
    <n v="78"/>
    <n v="2288.6"/>
    <n v="5126.4639999999999"/>
    <n v="457.72"/>
    <x v="0"/>
  </r>
  <r>
    <x v="2"/>
    <x v="2"/>
    <x v="4"/>
    <x v="9"/>
    <n v="76"/>
    <n v="2288.4499999999998"/>
    <n v="5126.1279999999997"/>
    <n v="457.69"/>
    <x v="0"/>
  </r>
  <r>
    <x v="2"/>
    <x v="2"/>
    <x v="4"/>
    <x v="10"/>
    <n v="46"/>
    <n v="100"/>
    <n v="224"/>
    <n v="20"/>
    <x v="0"/>
  </r>
  <r>
    <x v="2"/>
    <x v="2"/>
    <x v="4"/>
    <x v="11"/>
    <n v="34"/>
    <n v="2288.4"/>
    <n v="5126.0160000000005"/>
    <n v="457.68000000000006"/>
    <x v="0"/>
  </r>
  <r>
    <x v="2"/>
    <x v="2"/>
    <x v="1"/>
    <x v="12"/>
    <n v="7"/>
    <n v="200"/>
    <n v="224"/>
    <n v="40"/>
    <x v="0"/>
  </r>
  <r>
    <x v="2"/>
    <x v="2"/>
    <x v="4"/>
    <x v="14"/>
    <n v="3"/>
    <n v="2288.65"/>
    <n v="5126.576"/>
    <n v="457.73"/>
    <x v="0"/>
  </r>
  <r>
    <x v="2"/>
    <x v="2"/>
    <x v="5"/>
    <x v="13"/>
    <n v="2"/>
    <n v="6600"/>
    <n v="7392"/>
    <n v="1320"/>
    <x v="1"/>
  </r>
  <r>
    <x v="2"/>
    <x v="3"/>
    <x v="0"/>
    <x v="0"/>
    <n v="3566"/>
    <n v="4577.3"/>
    <n v="5126.576"/>
    <n v="915.46"/>
    <x v="1"/>
  </r>
  <r>
    <x v="2"/>
    <x v="3"/>
    <x v="0"/>
    <x v="1"/>
    <n v="2498"/>
    <n v="8000"/>
    <n v="8960"/>
    <n v="1600"/>
    <x v="1"/>
  </r>
  <r>
    <x v="2"/>
    <x v="3"/>
    <x v="1"/>
    <x v="2"/>
    <n v="1245"/>
    <n v="4577.2"/>
    <n v="5126.4639999999999"/>
    <n v="915.44"/>
    <x v="1"/>
  </r>
  <r>
    <x v="2"/>
    <x v="3"/>
    <x v="2"/>
    <x v="3"/>
    <n v="644"/>
    <n v="5743.5"/>
    <n v="6432.72"/>
    <n v="1148.7"/>
    <x v="1"/>
  </r>
  <r>
    <x v="2"/>
    <x v="3"/>
    <x v="3"/>
    <x v="4"/>
    <n v="643"/>
    <n v="7000"/>
    <n v="7840"/>
    <n v="1400"/>
    <x v="1"/>
  </r>
  <r>
    <x v="2"/>
    <x v="3"/>
    <x v="2"/>
    <x v="5"/>
    <n v="455"/>
    <n v="4578.6000000000004"/>
    <n v="5128.0320000000002"/>
    <n v="915.72000000000014"/>
    <x v="1"/>
  </r>
  <r>
    <x v="2"/>
    <x v="3"/>
    <x v="3"/>
    <x v="6"/>
    <n v="345"/>
    <n v="7000"/>
    <n v="7840"/>
    <n v="1400"/>
    <x v="1"/>
  </r>
  <r>
    <x v="2"/>
    <x v="3"/>
    <x v="1"/>
    <x v="7"/>
    <n v="122"/>
    <n v="100"/>
    <n v="112"/>
    <n v="20"/>
    <x v="1"/>
  </r>
  <r>
    <x v="2"/>
    <x v="3"/>
    <x v="4"/>
    <x v="8"/>
    <n v="78"/>
    <n v="2288.6"/>
    <n v="5126.4639999999999"/>
    <n v="457.72"/>
    <x v="1"/>
  </r>
  <r>
    <x v="2"/>
    <x v="3"/>
    <x v="4"/>
    <x v="9"/>
    <n v="76"/>
    <n v="2288.4499999999998"/>
    <n v="5126.1279999999997"/>
    <n v="457.69"/>
    <x v="1"/>
  </r>
  <r>
    <x v="2"/>
    <x v="3"/>
    <x v="4"/>
    <x v="10"/>
    <n v="46"/>
    <n v="100"/>
    <n v="224"/>
    <n v="20"/>
    <x v="1"/>
  </r>
  <r>
    <x v="2"/>
    <x v="3"/>
    <x v="4"/>
    <x v="11"/>
    <n v="34"/>
    <n v="2288.4"/>
    <n v="5126.0160000000005"/>
    <n v="457.68000000000006"/>
    <x v="1"/>
  </r>
  <r>
    <x v="2"/>
    <x v="3"/>
    <x v="1"/>
    <x v="12"/>
    <n v="7"/>
    <n v="200"/>
    <n v="224"/>
    <n v="40"/>
    <x v="1"/>
  </r>
  <r>
    <x v="2"/>
    <x v="3"/>
    <x v="4"/>
    <x v="14"/>
    <n v="3"/>
    <n v="2288.65"/>
    <n v="5126.576"/>
    <n v="457.73"/>
    <x v="1"/>
  </r>
  <r>
    <x v="2"/>
    <x v="3"/>
    <x v="5"/>
    <x v="13"/>
    <n v="2"/>
    <n v="7920"/>
    <n v="7392"/>
    <n v="1584"/>
    <x v="1"/>
  </r>
  <r>
    <x v="2"/>
    <x v="4"/>
    <x v="0"/>
    <x v="0"/>
    <n v="3566"/>
    <n v="4577.3"/>
    <n v="5126.576"/>
    <n v="915.46"/>
    <x v="0"/>
  </r>
  <r>
    <x v="2"/>
    <x v="4"/>
    <x v="0"/>
    <x v="1"/>
    <n v="2498"/>
    <n v="8800"/>
    <n v="8960"/>
    <n v="1760"/>
    <x v="0"/>
  </r>
  <r>
    <x v="2"/>
    <x v="4"/>
    <x v="1"/>
    <x v="2"/>
    <n v="1245"/>
    <n v="5034.92"/>
    <n v="5126.4639999999999"/>
    <n v="1006.984"/>
    <x v="0"/>
  </r>
  <r>
    <x v="2"/>
    <x v="4"/>
    <x v="2"/>
    <x v="3"/>
    <n v="644"/>
    <n v="6317.85"/>
    <n v="6432.72"/>
    <n v="1263.5700000000002"/>
    <x v="0"/>
  </r>
  <r>
    <x v="2"/>
    <x v="4"/>
    <x v="3"/>
    <x v="4"/>
    <n v="643"/>
    <n v="7700"/>
    <n v="7840"/>
    <n v="1540"/>
    <x v="0"/>
  </r>
  <r>
    <x v="2"/>
    <x v="4"/>
    <x v="2"/>
    <x v="5"/>
    <n v="455"/>
    <n v="5036.46"/>
    <n v="5128.0320000000002"/>
    <n v="1007.292"/>
    <x v="1"/>
  </r>
  <r>
    <x v="2"/>
    <x v="4"/>
    <x v="3"/>
    <x v="6"/>
    <n v="345"/>
    <n v="7700"/>
    <n v="7840"/>
    <n v="1540"/>
    <x v="1"/>
  </r>
  <r>
    <x v="2"/>
    <x v="4"/>
    <x v="1"/>
    <x v="7"/>
    <n v="122"/>
    <n v="110"/>
    <n v="112"/>
    <n v="22"/>
    <x v="1"/>
  </r>
  <r>
    <x v="2"/>
    <x v="4"/>
    <x v="4"/>
    <x v="8"/>
    <n v="78"/>
    <n v="2517.46"/>
    <n v="5126.4639999999999"/>
    <n v="503.49200000000002"/>
    <x v="1"/>
  </r>
  <r>
    <x v="2"/>
    <x v="4"/>
    <x v="4"/>
    <x v="9"/>
    <n v="76"/>
    <n v="2288.4499999999998"/>
    <n v="5126.1279999999997"/>
    <n v="457.69"/>
    <x v="1"/>
  </r>
  <r>
    <x v="2"/>
    <x v="4"/>
    <x v="4"/>
    <x v="10"/>
    <n v="46"/>
    <n v="100"/>
    <n v="224"/>
    <n v="20"/>
    <x v="1"/>
  </r>
  <r>
    <x v="2"/>
    <x v="4"/>
    <x v="4"/>
    <x v="11"/>
    <n v="34"/>
    <n v="2288.4"/>
    <n v="5126.0160000000005"/>
    <n v="457.68000000000006"/>
    <x v="1"/>
  </r>
  <r>
    <x v="2"/>
    <x v="4"/>
    <x v="1"/>
    <x v="12"/>
    <n v="7"/>
    <n v="200"/>
    <n v="224"/>
    <n v="40"/>
    <x v="1"/>
  </r>
  <r>
    <x v="2"/>
    <x v="4"/>
    <x v="4"/>
    <x v="14"/>
    <n v="3"/>
    <n v="3300"/>
    <n v="5126.576"/>
    <n v="660"/>
    <x v="1"/>
  </r>
  <r>
    <x v="2"/>
    <x v="4"/>
    <x v="5"/>
    <x v="13"/>
    <n v="2"/>
    <n v="4577.3"/>
    <n v="7392"/>
    <n v="915.46"/>
    <x v="0"/>
  </r>
  <r>
    <x v="2"/>
    <x v="5"/>
    <x v="0"/>
    <x v="0"/>
    <n v="3566"/>
    <n v="4577.3"/>
    <n v="5126.576"/>
    <n v="915.46"/>
    <x v="1"/>
  </r>
  <r>
    <x v="2"/>
    <x v="5"/>
    <x v="0"/>
    <x v="1"/>
    <n v="2498"/>
    <n v="8000"/>
    <n v="8960"/>
    <n v="1600"/>
    <x v="0"/>
  </r>
  <r>
    <x v="2"/>
    <x v="5"/>
    <x v="1"/>
    <x v="2"/>
    <n v="1245"/>
    <n v="4577.2"/>
    <n v="5126.4639999999999"/>
    <n v="915.44"/>
    <x v="0"/>
  </r>
  <r>
    <x v="2"/>
    <x v="5"/>
    <x v="2"/>
    <x v="3"/>
    <n v="644"/>
    <n v="5743.5"/>
    <n v="6432.72"/>
    <n v="1148.7"/>
    <x v="0"/>
  </r>
  <r>
    <x v="2"/>
    <x v="5"/>
    <x v="3"/>
    <x v="4"/>
    <n v="643"/>
    <n v="7000"/>
    <n v="7840"/>
    <n v="1400"/>
    <x v="0"/>
  </r>
  <r>
    <x v="2"/>
    <x v="5"/>
    <x v="2"/>
    <x v="5"/>
    <n v="455"/>
    <n v="4578.6000000000004"/>
    <n v="5128.0320000000002"/>
    <n v="915.72000000000014"/>
    <x v="0"/>
  </r>
  <r>
    <x v="2"/>
    <x v="5"/>
    <x v="3"/>
    <x v="6"/>
    <n v="345"/>
    <n v="7000"/>
    <n v="7840"/>
    <n v="1400"/>
    <x v="0"/>
  </r>
  <r>
    <x v="2"/>
    <x v="5"/>
    <x v="1"/>
    <x v="7"/>
    <n v="122"/>
    <n v="100"/>
    <n v="112"/>
    <n v="20"/>
    <x v="0"/>
  </r>
  <r>
    <x v="2"/>
    <x v="5"/>
    <x v="4"/>
    <x v="8"/>
    <n v="78"/>
    <n v="2288.6"/>
    <n v="5126.4639999999999"/>
    <n v="457.72"/>
    <x v="0"/>
  </r>
  <r>
    <x v="2"/>
    <x v="5"/>
    <x v="4"/>
    <x v="9"/>
    <n v="76"/>
    <n v="2288.4499999999998"/>
    <n v="5126.1279999999997"/>
    <n v="457.69"/>
    <x v="0"/>
  </r>
  <r>
    <x v="2"/>
    <x v="5"/>
    <x v="4"/>
    <x v="10"/>
    <n v="46"/>
    <n v="100"/>
    <n v="224"/>
    <n v="20"/>
    <x v="0"/>
  </r>
  <r>
    <x v="2"/>
    <x v="5"/>
    <x v="4"/>
    <x v="11"/>
    <n v="34"/>
    <n v="2288.4"/>
    <n v="5126.0160000000005"/>
    <n v="457.68000000000006"/>
    <x v="0"/>
  </r>
  <r>
    <x v="2"/>
    <x v="5"/>
    <x v="1"/>
    <x v="12"/>
    <n v="7"/>
    <n v="200"/>
    <n v="224"/>
    <n v="40"/>
    <x v="0"/>
  </r>
  <r>
    <x v="2"/>
    <x v="5"/>
    <x v="5"/>
    <x v="13"/>
    <n v="3"/>
    <n v="4577.3"/>
    <n v="7392"/>
    <n v="915.46"/>
    <x v="0"/>
  </r>
  <r>
    <x v="2"/>
    <x v="5"/>
    <x v="4"/>
    <x v="14"/>
    <n v="3"/>
    <n v="2288.65"/>
    <n v="5126.576"/>
    <n v="457.73"/>
    <x v="0"/>
  </r>
  <r>
    <x v="2"/>
    <x v="6"/>
    <x v="0"/>
    <x v="0"/>
    <n v="3566"/>
    <n v="4577.3"/>
    <n v="5126.576"/>
    <n v="915.46"/>
    <x v="0"/>
  </r>
  <r>
    <x v="2"/>
    <x v="6"/>
    <x v="0"/>
    <x v="1"/>
    <n v="2498"/>
    <n v="8000"/>
    <n v="8960"/>
    <n v="1600"/>
    <x v="0"/>
  </r>
  <r>
    <x v="2"/>
    <x v="6"/>
    <x v="1"/>
    <x v="2"/>
    <n v="1245"/>
    <n v="4577.2"/>
    <n v="5126.4639999999999"/>
    <n v="915.44"/>
    <x v="0"/>
  </r>
  <r>
    <x v="2"/>
    <x v="6"/>
    <x v="2"/>
    <x v="3"/>
    <n v="644"/>
    <n v="5743.5"/>
    <n v="6432.72"/>
    <n v="1148.7"/>
    <x v="0"/>
  </r>
  <r>
    <x v="2"/>
    <x v="6"/>
    <x v="3"/>
    <x v="4"/>
    <n v="643"/>
    <n v="7000"/>
    <n v="7840"/>
    <n v="1400"/>
    <x v="0"/>
  </r>
  <r>
    <x v="2"/>
    <x v="6"/>
    <x v="2"/>
    <x v="5"/>
    <n v="455"/>
    <n v="4578.6000000000004"/>
    <n v="5128.0320000000002"/>
    <n v="915.72000000000014"/>
    <x v="0"/>
  </r>
  <r>
    <x v="2"/>
    <x v="6"/>
    <x v="3"/>
    <x v="6"/>
    <n v="345"/>
    <n v="7000"/>
    <n v="7840"/>
    <n v="1400"/>
    <x v="0"/>
  </r>
  <r>
    <x v="2"/>
    <x v="6"/>
    <x v="1"/>
    <x v="7"/>
    <n v="122"/>
    <n v="100"/>
    <n v="112"/>
    <n v="20"/>
    <x v="0"/>
  </r>
  <r>
    <x v="2"/>
    <x v="6"/>
    <x v="4"/>
    <x v="8"/>
    <n v="78"/>
    <n v="2288.6"/>
    <n v="5126.4639999999999"/>
    <n v="457.72"/>
    <x v="0"/>
  </r>
  <r>
    <x v="2"/>
    <x v="6"/>
    <x v="4"/>
    <x v="9"/>
    <n v="76"/>
    <n v="2288.4499999999998"/>
    <n v="5126.1279999999997"/>
    <n v="457.69"/>
    <x v="0"/>
  </r>
  <r>
    <x v="2"/>
    <x v="6"/>
    <x v="4"/>
    <x v="10"/>
    <n v="46"/>
    <n v="100"/>
    <n v="224"/>
    <n v="20"/>
    <x v="0"/>
  </r>
  <r>
    <x v="2"/>
    <x v="6"/>
    <x v="4"/>
    <x v="11"/>
    <n v="34"/>
    <n v="2288.4"/>
    <n v="5126.0160000000005"/>
    <n v="457.68000000000006"/>
    <x v="0"/>
  </r>
  <r>
    <x v="2"/>
    <x v="6"/>
    <x v="1"/>
    <x v="12"/>
    <n v="7"/>
    <n v="200"/>
    <n v="224"/>
    <n v="40"/>
    <x v="0"/>
  </r>
  <r>
    <x v="2"/>
    <x v="6"/>
    <x v="4"/>
    <x v="14"/>
    <n v="3"/>
    <n v="2288.65"/>
    <n v="5126.576"/>
    <n v="457.73"/>
    <x v="0"/>
  </r>
  <r>
    <x v="2"/>
    <x v="6"/>
    <x v="5"/>
    <x v="13"/>
    <n v="2"/>
    <n v="6600"/>
    <n v="7392"/>
    <n v="1320"/>
    <x v="0"/>
  </r>
  <r>
    <x v="2"/>
    <x v="7"/>
    <x v="0"/>
    <x v="0"/>
    <n v="3566"/>
    <n v="4577.3"/>
    <n v="5126.576"/>
    <n v="915.46"/>
    <x v="0"/>
  </r>
  <r>
    <x v="2"/>
    <x v="7"/>
    <x v="0"/>
    <x v="1"/>
    <n v="2498"/>
    <n v="8000"/>
    <n v="8960"/>
    <n v="1600"/>
    <x v="0"/>
  </r>
  <r>
    <x v="2"/>
    <x v="7"/>
    <x v="1"/>
    <x v="2"/>
    <n v="1245"/>
    <n v="4577.2"/>
    <n v="5126.4639999999999"/>
    <n v="915.44"/>
    <x v="0"/>
  </r>
  <r>
    <x v="2"/>
    <x v="7"/>
    <x v="2"/>
    <x v="3"/>
    <n v="644"/>
    <n v="5743.5"/>
    <n v="6432.72"/>
    <n v="1148.7"/>
    <x v="0"/>
  </r>
  <r>
    <x v="2"/>
    <x v="7"/>
    <x v="3"/>
    <x v="4"/>
    <n v="643"/>
    <n v="7000"/>
    <n v="7840"/>
    <n v="1400"/>
    <x v="0"/>
  </r>
  <r>
    <x v="2"/>
    <x v="7"/>
    <x v="2"/>
    <x v="5"/>
    <n v="455"/>
    <n v="5036.46"/>
    <n v="5128.0320000000002"/>
    <n v="1007.292"/>
    <x v="0"/>
  </r>
  <r>
    <x v="2"/>
    <x v="7"/>
    <x v="3"/>
    <x v="6"/>
    <n v="345"/>
    <n v="7700"/>
    <n v="7840"/>
    <n v="1540"/>
    <x v="0"/>
  </r>
  <r>
    <x v="2"/>
    <x v="7"/>
    <x v="1"/>
    <x v="7"/>
    <n v="122"/>
    <n v="110"/>
    <n v="112"/>
    <n v="22"/>
    <x v="0"/>
  </r>
  <r>
    <x v="2"/>
    <x v="7"/>
    <x v="4"/>
    <x v="8"/>
    <n v="78"/>
    <n v="2517.46"/>
    <n v="5126.4639999999999"/>
    <n v="503.49200000000002"/>
    <x v="0"/>
  </r>
  <r>
    <x v="2"/>
    <x v="7"/>
    <x v="4"/>
    <x v="9"/>
    <n v="76"/>
    <n v="2517.2949999999996"/>
    <n v="5126.1279999999997"/>
    <n v="503.45899999999995"/>
    <x v="0"/>
  </r>
  <r>
    <x v="2"/>
    <x v="7"/>
    <x v="4"/>
    <x v="10"/>
    <n v="46"/>
    <n v="115"/>
    <n v="224"/>
    <n v="23"/>
    <x v="0"/>
  </r>
  <r>
    <x v="2"/>
    <x v="7"/>
    <x v="4"/>
    <x v="11"/>
    <n v="34"/>
    <n v="2631.66"/>
    <n v="5126.0160000000005"/>
    <n v="526.33199999999999"/>
    <x v="0"/>
  </r>
  <r>
    <x v="2"/>
    <x v="7"/>
    <x v="1"/>
    <x v="12"/>
    <n v="7"/>
    <n v="230"/>
    <n v="224"/>
    <n v="46"/>
    <x v="0"/>
  </r>
  <r>
    <x v="2"/>
    <x v="7"/>
    <x v="4"/>
    <x v="14"/>
    <n v="3"/>
    <n v="2631.9475000000002"/>
    <n v="5126.576"/>
    <n v="526.38950000000011"/>
    <x v="0"/>
  </r>
  <r>
    <x v="2"/>
    <x v="7"/>
    <x v="5"/>
    <x v="13"/>
    <n v="2"/>
    <n v="7590"/>
    <n v="7392"/>
    <n v="1518"/>
    <x v="0"/>
  </r>
  <r>
    <x v="2"/>
    <x v="8"/>
    <x v="0"/>
    <x v="0"/>
    <n v="3566"/>
    <n v="4577.3"/>
    <n v="5126.576"/>
    <n v="915.46"/>
    <x v="0"/>
  </r>
  <r>
    <x v="2"/>
    <x v="8"/>
    <x v="0"/>
    <x v="1"/>
    <n v="2498"/>
    <n v="8000"/>
    <n v="8960"/>
    <n v="1600"/>
    <x v="0"/>
  </r>
  <r>
    <x v="2"/>
    <x v="8"/>
    <x v="1"/>
    <x v="2"/>
    <n v="1245"/>
    <n v="4577.2"/>
    <n v="5126.4639999999999"/>
    <n v="915.44"/>
    <x v="0"/>
  </r>
  <r>
    <x v="2"/>
    <x v="8"/>
    <x v="2"/>
    <x v="3"/>
    <n v="644"/>
    <n v="5743.5"/>
    <n v="6432.72"/>
    <n v="1148.7"/>
    <x v="0"/>
  </r>
  <r>
    <x v="2"/>
    <x v="8"/>
    <x v="3"/>
    <x v="4"/>
    <n v="643"/>
    <n v="7000"/>
    <n v="7840"/>
    <n v="1400"/>
    <x v="0"/>
  </r>
  <r>
    <x v="2"/>
    <x v="8"/>
    <x v="2"/>
    <x v="5"/>
    <n v="455"/>
    <n v="4578.6000000000004"/>
    <n v="5128.0320000000002"/>
    <n v="915.72000000000014"/>
    <x v="0"/>
  </r>
  <r>
    <x v="2"/>
    <x v="8"/>
    <x v="3"/>
    <x v="6"/>
    <n v="345"/>
    <n v="7000"/>
    <n v="7840"/>
    <n v="1400"/>
    <x v="0"/>
  </r>
  <r>
    <x v="2"/>
    <x v="8"/>
    <x v="1"/>
    <x v="7"/>
    <n v="122"/>
    <n v="100"/>
    <n v="112"/>
    <n v="20"/>
    <x v="0"/>
  </r>
  <r>
    <x v="2"/>
    <x v="8"/>
    <x v="4"/>
    <x v="8"/>
    <n v="78"/>
    <n v="2288.6"/>
    <n v="5126.4639999999999"/>
    <n v="457.72"/>
    <x v="0"/>
  </r>
  <r>
    <x v="2"/>
    <x v="8"/>
    <x v="4"/>
    <x v="9"/>
    <n v="76"/>
    <n v="2288.4499999999998"/>
    <n v="5126.1279999999997"/>
    <n v="457.69"/>
    <x v="0"/>
  </r>
  <r>
    <x v="2"/>
    <x v="8"/>
    <x v="4"/>
    <x v="10"/>
    <n v="46"/>
    <n v="100"/>
    <n v="224"/>
    <n v="20"/>
    <x v="0"/>
  </r>
  <r>
    <x v="2"/>
    <x v="8"/>
    <x v="4"/>
    <x v="11"/>
    <n v="34"/>
    <n v="2746.08"/>
    <n v="5126.0160000000005"/>
    <n v="549.21600000000001"/>
    <x v="0"/>
  </r>
  <r>
    <x v="2"/>
    <x v="8"/>
    <x v="1"/>
    <x v="12"/>
    <n v="7"/>
    <n v="240"/>
    <n v="224"/>
    <n v="48"/>
    <x v="0"/>
  </r>
  <r>
    <x v="2"/>
    <x v="8"/>
    <x v="4"/>
    <x v="14"/>
    <n v="3"/>
    <n v="2746.38"/>
    <n v="5126.576"/>
    <n v="549.27600000000007"/>
    <x v="0"/>
  </r>
  <r>
    <x v="2"/>
    <x v="8"/>
    <x v="5"/>
    <x v="13"/>
    <n v="2"/>
    <n v="7920"/>
    <n v="7392"/>
    <n v="1584"/>
    <x v="0"/>
  </r>
  <r>
    <x v="2"/>
    <x v="9"/>
    <x v="0"/>
    <x v="0"/>
    <n v="3566"/>
    <n v="5035.0300000000007"/>
    <n v="5126.576"/>
    <n v="1007.0060000000002"/>
    <x v="0"/>
  </r>
  <r>
    <x v="2"/>
    <x v="9"/>
    <x v="0"/>
    <x v="1"/>
    <n v="2498"/>
    <n v="9200"/>
    <n v="8960"/>
    <n v="1840"/>
    <x v="0"/>
  </r>
  <r>
    <x v="2"/>
    <x v="9"/>
    <x v="1"/>
    <x v="2"/>
    <n v="1245"/>
    <n v="5263.78"/>
    <n v="5126.4639999999999"/>
    <n v="1052.7560000000001"/>
    <x v="0"/>
  </r>
  <r>
    <x v="2"/>
    <x v="9"/>
    <x v="2"/>
    <x v="3"/>
    <n v="644"/>
    <n v="6605.0249999999996"/>
    <n v="6432.72"/>
    <n v="1321.0050000000001"/>
    <x v="0"/>
  </r>
  <r>
    <x v="2"/>
    <x v="9"/>
    <x v="3"/>
    <x v="4"/>
    <n v="643"/>
    <n v="8400"/>
    <n v="7840"/>
    <n v="1680"/>
    <x v="0"/>
  </r>
  <r>
    <x v="2"/>
    <x v="9"/>
    <x v="2"/>
    <x v="5"/>
    <n v="455"/>
    <n v="5494.3200000000006"/>
    <n v="5128.0320000000002"/>
    <n v="1098.8640000000003"/>
    <x v="0"/>
  </r>
  <r>
    <x v="2"/>
    <x v="9"/>
    <x v="3"/>
    <x v="6"/>
    <n v="345"/>
    <n v="8400"/>
    <n v="7840"/>
    <n v="1680"/>
    <x v="0"/>
  </r>
  <r>
    <x v="2"/>
    <x v="9"/>
    <x v="1"/>
    <x v="7"/>
    <n v="122"/>
    <n v="120"/>
    <n v="112"/>
    <n v="24"/>
    <x v="0"/>
  </r>
  <r>
    <x v="2"/>
    <x v="9"/>
    <x v="4"/>
    <x v="8"/>
    <n v="78"/>
    <n v="2517.46"/>
    <n v="5126.4639999999999"/>
    <n v="503.49200000000002"/>
    <x v="0"/>
  </r>
  <r>
    <x v="2"/>
    <x v="9"/>
    <x v="4"/>
    <x v="9"/>
    <n v="76"/>
    <n v="2517.2949999999996"/>
    <n v="5126.1279999999997"/>
    <n v="503.45899999999995"/>
    <x v="0"/>
  </r>
  <r>
    <x v="2"/>
    <x v="9"/>
    <x v="4"/>
    <x v="10"/>
    <n v="46"/>
    <n v="110"/>
    <n v="224"/>
    <n v="22"/>
    <x v="0"/>
  </r>
  <r>
    <x v="2"/>
    <x v="9"/>
    <x v="4"/>
    <x v="11"/>
    <n v="34"/>
    <n v="2517.2400000000002"/>
    <n v="5126.0160000000005"/>
    <n v="503.44800000000009"/>
    <x v="0"/>
  </r>
  <r>
    <x v="2"/>
    <x v="9"/>
    <x v="1"/>
    <x v="12"/>
    <n v="7"/>
    <n v="220"/>
    <n v="224"/>
    <n v="44"/>
    <x v="0"/>
  </r>
  <r>
    <x v="2"/>
    <x v="9"/>
    <x v="4"/>
    <x v="14"/>
    <n v="3"/>
    <n v="2517.5150000000003"/>
    <n v="5126.576"/>
    <n v="503.5030000000001"/>
    <x v="0"/>
  </r>
  <r>
    <x v="2"/>
    <x v="9"/>
    <x v="5"/>
    <x v="13"/>
    <n v="2"/>
    <n v="7260"/>
    <n v="7392"/>
    <n v="1452"/>
    <x v="0"/>
  </r>
  <r>
    <x v="2"/>
    <x v="10"/>
    <x v="0"/>
    <x v="0"/>
    <n v="3566"/>
    <n v="5263.8950000000004"/>
    <n v="5126.576"/>
    <n v="1052.7790000000002"/>
    <x v="0"/>
  </r>
  <r>
    <x v="2"/>
    <x v="10"/>
    <x v="0"/>
    <x v="1"/>
    <n v="2498"/>
    <n v="8800"/>
    <n v="8960"/>
    <n v="1760"/>
    <x v="0"/>
  </r>
  <r>
    <x v="2"/>
    <x v="10"/>
    <x v="1"/>
    <x v="2"/>
    <n v="1245"/>
    <n v="5034.92"/>
    <n v="5126.4639999999999"/>
    <n v="1006.984"/>
    <x v="0"/>
  </r>
  <r>
    <x v="2"/>
    <x v="10"/>
    <x v="2"/>
    <x v="3"/>
    <n v="644"/>
    <n v="6317.85"/>
    <n v="6432.72"/>
    <n v="1263.5700000000002"/>
    <x v="0"/>
  </r>
  <r>
    <x v="2"/>
    <x v="10"/>
    <x v="3"/>
    <x v="4"/>
    <n v="643"/>
    <n v="7700"/>
    <n v="7840"/>
    <n v="1540"/>
    <x v="0"/>
  </r>
  <r>
    <x v="2"/>
    <x v="10"/>
    <x v="2"/>
    <x v="5"/>
    <n v="455"/>
    <n v="5036.46"/>
    <n v="5128.0320000000002"/>
    <n v="1007.292"/>
    <x v="0"/>
  </r>
  <r>
    <x v="2"/>
    <x v="10"/>
    <x v="3"/>
    <x v="6"/>
    <n v="345"/>
    <n v="7700"/>
    <n v="7840"/>
    <n v="1540"/>
    <x v="0"/>
  </r>
  <r>
    <x v="2"/>
    <x v="10"/>
    <x v="1"/>
    <x v="7"/>
    <n v="122"/>
    <n v="110"/>
    <n v="112"/>
    <n v="22"/>
    <x v="0"/>
  </r>
  <r>
    <x v="2"/>
    <x v="10"/>
    <x v="4"/>
    <x v="8"/>
    <n v="78"/>
    <n v="2517.46"/>
    <n v="5126.4639999999999"/>
    <n v="503.49200000000002"/>
    <x v="0"/>
  </r>
  <r>
    <x v="2"/>
    <x v="10"/>
    <x v="4"/>
    <x v="9"/>
    <n v="76"/>
    <n v="2288.4499999999998"/>
    <n v="5126.1279999999997"/>
    <n v="457.69"/>
    <x v="0"/>
  </r>
  <r>
    <x v="2"/>
    <x v="10"/>
    <x v="4"/>
    <x v="10"/>
    <n v="46"/>
    <n v="100"/>
    <n v="224"/>
    <n v="20"/>
    <x v="0"/>
  </r>
  <r>
    <x v="2"/>
    <x v="10"/>
    <x v="4"/>
    <x v="11"/>
    <n v="34"/>
    <n v="2288.4"/>
    <n v="5126.0160000000005"/>
    <n v="457.68000000000006"/>
    <x v="1"/>
  </r>
  <r>
    <x v="2"/>
    <x v="10"/>
    <x v="1"/>
    <x v="12"/>
    <n v="7"/>
    <n v="200"/>
    <n v="224"/>
    <n v="40"/>
    <x v="1"/>
  </r>
  <r>
    <x v="2"/>
    <x v="10"/>
    <x v="4"/>
    <x v="14"/>
    <n v="3"/>
    <n v="2288.65"/>
    <n v="5126.576"/>
    <n v="457.73"/>
    <x v="1"/>
  </r>
  <r>
    <x v="2"/>
    <x v="10"/>
    <x v="5"/>
    <x v="13"/>
    <n v="2"/>
    <n v="6600"/>
    <n v="7392"/>
    <n v="1320"/>
    <x v="1"/>
  </r>
  <r>
    <x v="2"/>
    <x v="11"/>
    <x v="0"/>
    <x v="0"/>
    <n v="3566"/>
    <n v="4577.3"/>
    <n v="5126.576"/>
    <n v="915.46"/>
    <x v="1"/>
  </r>
  <r>
    <x v="2"/>
    <x v="11"/>
    <x v="0"/>
    <x v="1"/>
    <n v="2498"/>
    <n v="8000"/>
    <n v="8960"/>
    <n v="1600"/>
    <x v="1"/>
  </r>
  <r>
    <x v="2"/>
    <x v="11"/>
    <x v="1"/>
    <x v="2"/>
    <n v="1245"/>
    <n v="4577.2"/>
    <n v="5126.4639999999999"/>
    <n v="915.44"/>
    <x v="1"/>
  </r>
  <r>
    <x v="2"/>
    <x v="11"/>
    <x v="2"/>
    <x v="3"/>
    <n v="644"/>
    <n v="5743.5"/>
    <n v="6432.72"/>
    <n v="1148.7"/>
    <x v="1"/>
  </r>
  <r>
    <x v="2"/>
    <x v="11"/>
    <x v="3"/>
    <x v="4"/>
    <n v="643"/>
    <n v="7000"/>
    <n v="7840"/>
    <n v="1400"/>
    <x v="1"/>
  </r>
  <r>
    <x v="2"/>
    <x v="11"/>
    <x v="2"/>
    <x v="5"/>
    <n v="455"/>
    <n v="4578.6000000000004"/>
    <n v="5128.0320000000002"/>
    <n v="915.72000000000014"/>
    <x v="1"/>
  </r>
  <r>
    <x v="2"/>
    <x v="11"/>
    <x v="3"/>
    <x v="6"/>
    <n v="345"/>
    <n v="7000"/>
    <n v="7840"/>
    <n v="1400"/>
    <x v="1"/>
  </r>
  <r>
    <x v="2"/>
    <x v="11"/>
    <x v="1"/>
    <x v="7"/>
    <n v="122"/>
    <n v="100"/>
    <n v="112"/>
    <n v="20"/>
    <x v="1"/>
  </r>
  <r>
    <x v="2"/>
    <x v="11"/>
    <x v="4"/>
    <x v="8"/>
    <n v="78"/>
    <n v="2288.6"/>
    <n v="5126.4639999999999"/>
    <n v="457.72"/>
    <x v="1"/>
  </r>
  <r>
    <x v="2"/>
    <x v="11"/>
    <x v="4"/>
    <x v="9"/>
    <n v="76"/>
    <n v="2288.4499999999998"/>
    <n v="5126.1279999999997"/>
    <n v="457.69"/>
    <x v="1"/>
  </r>
  <r>
    <x v="2"/>
    <x v="11"/>
    <x v="4"/>
    <x v="10"/>
    <n v="46"/>
    <n v="100"/>
    <n v="224"/>
    <n v="20"/>
    <x v="1"/>
  </r>
  <r>
    <x v="2"/>
    <x v="11"/>
    <x v="4"/>
    <x v="11"/>
    <n v="34"/>
    <n v="2288.4"/>
    <n v="5126.0160000000005"/>
    <n v="457.68000000000006"/>
    <x v="1"/>
  </r>
  <r>
    <x v="2"/>
    <x v="11"/>
    <x v="1"/>
    <x v="12"/>
    <n v="7"/>
    <n v="200"/>
    <n v="224"/>
    <n v="40"/>
    <x v="1"/>
  </r>
  <r>
    <x v="2"/>
    <x v="11"/>
    <x v="4"/>
    <x v="14"/>
    <n v="3"/>
    <n v="2288.65"/>
    <n v="5126.576"/>
    <n v="457.73"/>
    <x v="1"/>
  </r>
  <r>
    <x v="2"/>
    <x v="11"/>
    <x v="5"/>
    <x v="13"/>
    <n v="2"/>
    <n v="6600"/>
    <n v="7392"/>
    <n v="1320"/>
    <x v="1"/>
  </r>
  <r>
    <x v="3"/>
    <x v="0"/>
    <x v="0"/>
    <x v="0"/>
    <n v="3566"/>
    <n v="5492.76"/>
    <n v="5126.576"/>
    <n v="1098.5520000000001"/>
    <x v="1"/>
  </r>
  <r>
    <x v="3"/>
    <x v="0"/>
    <x v="0"/>
    <x v="1"/>
    <n v="2498"/>
    <n v="9600"/>
    <n v="8960"/>
    <n v="1920"/>
    <x v="1"/>
  </r>
  <r>
    <x v="3"/>
    <x v="0"/>
    <x v="1"/>
    <x v="2"/>
    <n v="1245"/>
    <n v="5492.6399999999994"/>
    <n v="5126.4639999999999"/>
    <n v="1098.528"/>
    <x v="1"/>
  </r>
  <r>
    <x v="3"/>
    <x v="0"/>
    <x v="2"/>
    <x v="3"/>
    <n v="644"/>
    <n v="6892.2"/>
    <n v="6432.72"/>
    <n v="1378.44"/>
    <x v="1"/>
  </r>
  <r>
    <x v="3"/>
    <x v="0"/>
    <x v="3"/>
    <x v="4"/>
    <n v="643"/>
    <n v="8400"/>
    <n v="7840"/>
    <n v="1680"/>
    <x v="0"/>
  </r>
  <r>
    <x v="3"/>
    <x v="0"/>
    <x v="2"/>
    <x v="5"/>
    <n v="455"/>
    <n v="5494.3200000000006"/>
    <n v="5128.0320000000002"/>
    <n v="1098.8640000000003"/>
    <x v="0"/>
  </r>
  <r>
    <x v="3"/>
    <x v="0"/>
    <x v="3"/>
    <x v="6"/>
    <n v="345"/>
    <n v="8400"/>
    <n v="7840"/>
    <n v="1680"/>
    <x v="0"/>
  </r>
  <r>
    <x v="3"/>
    <x v="0"/>
    <x v="1"/>
    <x v="7"/>
    <n v="122"/>
    <n v="120"/>
    <n v="112"/>
    <n v="24"/>
    <x v="0"/>
  </r>
  <r>
    <x v="3"/>
    <x v="0"/>
    <x v="4"/>
    <x v="8"/>
    <n v="78"/>
    <n v="2288.6"/>
    <n v="5126.4639999999999"/>
    <n v="457.72"/>
    <x v="0"/>
  </r>
  <r>
    <x v="3"/>
    <x v="0"/>
    <x v="4"/>
    <x v="9"/>
    <n v="76"/>
    <n v="2288.4499999999998"/>
    <n v="5126.1279999999997"/>
    <n v="457.69"/>
    <x v="0"/>
  </r>
  <r>
    <x v="3"/>
    <x v="0"/>
    <x v="4"/>
    <x v="10"/>
    <n v="46"/>
    <n v="100"/>
    <n v="224"/>
    <n v="20"/>
    <x v="0"/>
  </r>
  <r>
    <x v="3"/>
    <x v="0"/>
    <x v="4"/>
    <x v="11"/>
    <n v="34"/>
    <n v="2288.4"/>
    <n v="5126.0160000000005"/>
    <n v="457.68000000000006"/>
    <x v="0"/>
  </r>
  <r>
    <x v="3"/>
    <x v="0"/>
    <x v="1"/>
    <x v="12"/>
    <n v="7"/>
    <n v="200"/>
    <n v="224"/>
    <n v="40"/>
    <x v="0"/>
  </r>
  <r>
    <x v="3"/>
    <x v="0"/>
    <x v="5"/>
    <x v="13"/>
    <n v="3"/>
    <n v="4577.3"/>
    <n v="7392"/>
    <n v="915.46"/>
    <x v="0"/>
  </r>
  <r>
    <x v="3"/>
    <x v="0"/>
    <x v="4"/>
    <x v="14"/>
    <n v="3"/>
    <n v="3300"/>
    <n v="5126.576"/>
    <n v="660"/>
    <x v="0"/>
  </r>
  <r>
    <x v="3"/>
    <x v="1"/>
    <x v="0"/>
    <x v="0"/>
    <n v="3566"/>
    <n v="4577.3"/>
    <n v="5126.576"/>
    <n v="915.46"/>
    <x v="0"/>
  </r>
  <r>
    <x v="3"/>
    <x v="1"/>
    <x v="0"/>
    <x v="1"/>
    <n v="2498"/>
    <n v="8000"/>
    <n v="8960"/>
    <n v="1600"/>
    <x v="0"/>
  </r>
  <r>
    <x v="3"/>
    <x v="1"/>
    <x v="1"/>
    <x v="2"/>
    <n v="1245"/>
    <n v="4577.2"/>
    <n v="5126.4639999999999"/>
    <n v="915.44"/>
    <x v="0"/>
  </r>
  <r>
    <x v="3"/>
    <x v="1"/>
    <x v="2"/>
    <x v="3"/>
    <n v="644"/>
    <n v="5743.5"/>
    <n v="6432.72"/>
    <n v="1148.7"/>
    <x v="0"/>
  </r>
  <r>
    <x v="3"/>
    <x v="1"/>
    <x v="3"/>
    <x v="4"/>
    <n v="643"/>
    <n v="7000"/>
    <n v="7840"/>
    <n v="1400"/>
    <x v="0"/>
  </r>
  <r>
    <x v="3"/>
    <x v="1"/>
    <x v="2"/>
    <x v="5"/>
    <n v="455"/>
    <n v="4578.6000000000004"/>
    <n v="5128.0320000000002"/>
    <n v="915.72000000000014"/>
    <x v="0"/>
  </r>
  <r>
    <x v="3"/>
    <x v="1"/>
    <x v="3"/>
    <x v="6"/>
    <n v="345"/>
    <n v="7000"/>
    <n v="7840"/>
    <n v="1400"/>
    <x v="0"/>
  </r>
  <r>
    <x v="3"/>
    <x v="1"/>
    <x v="1"/>
    <x v="7"/>
    <n v="122"/>
    <n v="100"/>
    <n v="112"/>
    <n v="20"/>
    <x v="0"/>
  </r>
  <r>
    <x v="3"/>
    <x v="1"/>
    <x v="4"/>
    <x v="8"/>
    <n v="78"/>
    <n v="2288.6"/>
    <n v="5126.4639999999999"/>
    <n v="457.72"/>
    <x v="0"/>
  </r>
  <r>
    <x v="3"/>
    <x v="1"/>
    <x v="4"/>
    <x v="9"/>
    <n v="76"/>
    <n v="2288.4499999999998"/>
    <n v="5126.1279999999997"/>
    <n v="457.69"/>
    <x v="0"/>
  </r>
  <r>
    <x v="3"/>
    <x v="1"/>
    <x v="4"/>
    <x v="10"/>
    <n v="46"/>
    <n v="100"/>
    <n v="224"/>
    <n v="20"/>
    <x v="0"/>
  </r>
  <r>
    <x v="3"/>
    <x v="1"/>
    <x v="4"/>
    <x v="11"/>
    <n v="34"/>
    <n v="2288.4"/>
    <n v="5126.0160000000005"/>
    <n v="457.68000000000006"/>
    <x v="0"/>
  </r>
  <r>
    <x v="3"/>
    <x v="1"/>
    <x v="1"/>
    <x v="12"/>
    <n v="7"/>
    <n v="200"/>
    <n v="224"/>
    <n v="40"/>
    <x v="0"/>
  </r>
  <r>
    <x v="3"/>
    <x v="1"/>
    <x v="4"/>
    <x v="14"/>
    <n v="3"/>
    <n v="3300"/>
    <n v="5126.576"/>
    <n v="660"/>
    <x v="0"/>
  </r>
  <r>
    <x v="3"/>
    <x v="1"/>
    <x v="5"/>
    <x v="13"/>
    <n v="2"/>
    <n v="6600"/>
    <n v="7392"/>
    <n v="1320"/>
    <x v="0"/>
  </r>
  <r>
    <x v="3"/>
    <x v="2"/>
    <x v="0"/>
    <x v="0"/>
    <n v="3566"/>
    <n v="4577.3"/>
    <n v="5126.576"/>
    <n v="915.46"/>
    <x v="0"/>
  </r>
  <r>
    <x v="3"/>
    <x v="2"/>
    <x v="0"/>
    <x v="1"/>
    <n v="2498"/>
    <n v="8000"/>
    <n v="8960"/>
    <n v="1600"/>
    <x v="0"/>
  </r>
  <r>
    <x v="3"/>
    <x v="2"/>
    <x v="1"/>
    <x v="2"/>
    <n v="1245"/>
    <n v="4577.2"/>
    <n v="5126.4639999999999"/>
    <n v="915.44"/>
    <x v="0"/>
  </r>
  <r>
    <x v="3"/>
    <x v="2"/>
    <x v="2"/>
    <x v="3"/>
    <n v="644"/>
    <n v="10000"/>
    <n v="6432.72"/>
    <n v="2000"/>
    <x v="0"/>
  </r>
  <r>
    <x v="3"/>
    <x v="2"/>
    <x v="3"/>
    <x v="4"/>
    <n v="643"/>
    <n v="7000"/>
    <n v="7840"/>
    <n v="1400"/>
    <x v="0"/>
  </r>
  <r>
    <x v="3"/>
    <x v="2"/>
    <x v="2"/>
    <x v="5"/>
    <n v="455"/>
    <n v="4578.6000000000004"/>
    <n v="5128.0320000000002"/>
    <n v="915.72000000000014"/>
    <x v="0"/>
  </r>
  <r>
    <x v="3"/>
    <x v="2"/>
    <x v="3"/>
    <x v="6"/>
    <n v="345"/>
    <n v="7000"/>
    <n v="7840"/>
    <n v="1400"/>
    <x v="0"/>
  </r>
  <r>
    <x v="3"/>
    <x v="2"/>
    <x v="1"/>
    <x v="7"/>
    <n v="122"/>
    <n v="100"/>
    <n v="112"/>
    <n v="20"/>
    <x v="0"/>
  </r>
  <r>
    <x v="3"/>
    <x v="2"/>
    <x v="4"/>
    <x v="8"/>
    <n v="78"/>
    <n v="2288.6"/>
    <n v="5126.4639999999999"/>
    <n v="457.72"/>
    <x v="0"/>
  </r>
  <r>
    <x v="3"/>
    <x v="2"/>
    <x v="4"/>
    <x v="9"/>
    <n v="76"/>
    <n v="2288.4499999999998"/>
    <n v="5126.1279999999997"/>
    <n v="457.69"/>
    <x v="0"/>
  </r>
  <r>
    <x v="3"/>
    <x v="2"/>
    <x v="4"/>
    <x v="10"/>
    <n v="46"/>
    <n v="100"/>
    <n v="224"/>
    <n v="20"/>
    <x v="0"/>
  </r>
  <r>
    <x v="3"/>
    <x v="2"/>
    <x v="4"/>
    <x v="11"/>
    <n v="34"/>
    <n v="2288.4"/>
    <n v="5126.0160000000005"/>
    <n v="457.68000000000006"/>
    <x v="0"/>
  </r>
  <r>
    <x v="3"/>
    <x v="2"/>
    <x v="1"/>
    <x v="12"/>
    <n v="7"/>
    <n v="200"/>
    <n v="224"/>
    <n v="40"/>
    <x v="0"/>
  </r>
  <r>
    <x v="3"/>
    <x v="2"/>
    <x v="4"/>
    <x v="14"/>
    <n v="3"/>
    <n v="2288.65"/>
    <n v="5126.576"/>
    <n v="457.73"/>
    <x v="0"/>
  </r>
  <r>
    <x v="3"/>
    <x v="2"/>
    <x v="5"/>
    <x v="13"/>
    <n v="2"/>
    <n v="6600"/>
    <n v="7392"/>
    <n v="1320"/>
    <x v="0"/>
  </r>
  <r>
    <x v="3"/>
    <x v="3"/>
    <x v="0"/>
    <x v="0"/>
    <n v="3566"/>
    <n v="4577.3"/>
    <n v="5126.576"/>
    <n v="915.46"/>
    <x v="0"/>
  </r>
  <r>
    <x v="3"/>
    <x v="3"/>
    <x v="0"/>
    <x v="1"/>
    <n v="2498"/>
    <n v="8000"/>
    <n v="8960"/>
    <n v="1600"/>
    <x v="1"/>
  </r>
  <r>
    <x v="3"/>
    <x v="3"/>
    <x v="1"/>
    <x v="2"/>
    <n v="1245"/>
    <n v="4577.2"/>
    <n v="5126.4639999999999"/>
    <n v="915.44"/>
    <x v="1"/>
  </r>
  <r>
    <x v="3"/>
    <x v="3"/>
    <x v="2"/>
    <x v="3"/>
    <n v="644"/>
    <n v="15000"/>
    <n v="6432.72"/>
    <n v="3000"/>
    <x v="1"/>
  </r>
  <r>
    <x v="3"/>
    <x v="3"/>
    <x v="3"/>
    <x v="4"/>
    <n v="643"/>
    <n v="7000"/>
    <n v="7840"/>
    <n v="1400"/>
    <x v="1"/>
  </r>
  <r>
    <x v="3"/>
    <x v="3"/>
    <x v="2"/>
    <x v="5"/>
    <n v="455"/>
    <n v="14000"/>
    <n v="5128.0320000000002"/>
    <n v="2800"/>
    <x v="1"/>
  </r>
  <r>
    <x v="3"/>
    <x v="3"/>
    <x v="3"/>
    <x v="6"/>
    <n v="345"/>
    <n v="7000"/>
    <n v="7840"/>
    <n v="1400"/>
    <x v="1"/>
  </r>
  <r>
    <x v="3"/>
    <x v="3"/>
    <x v="1"/>
    <x v="7"/>
    <n v="122"/>
    <n v="100"/>
    <n v="112"/>
    <n v="20"/>
    <x v="1"/>
  </r>
  <r>
    <x v="3"/>
    <x v="3"/>
    <x v="4"/>
    <x v="8"/>
    <n v="78"/>
    <n v="2288.6"/>
    <n v="5126.4639999999999"/>
    <n v="457.72"/>
    <x v="1"/>
  </r>
  <r>
    <x v="3"/>
    <x v="3"/>
    <x v="4"/>
    <x v="9"/>
    <n v="76"/>
    <n v="2288.4499999999998"/>
    <n v="5126.1279999999997"/>
    <n v="457.69"/>
    <x v="1"/>
  </r>
  <r>
    <x v="3"/>
    <x v="3"/>
    <x v="4"/>
    <x v="10"/>
    <n v="46"/>
    <n v="100"/>
    <n v="224"/>
    <n v="20"/>
    <x v="1"/>
  </r>
  <r>
    <x v="3"/>
    <x v="3"/>
    <x v="4"/>
    <x v="11"/>
    <n v="34"/>
    <n v="2288.4"/>
    <n v="5126.0160000000005"/>
    <n v="457.68000000000006"/>
    <x v="1"/>
  </r>
  <r>
    <x v="3"/>
    <x v="3"/>
    <x v="1"/>
    <x v="12"/>
    <n v="7"/>
    <n v="200"/>
    <n v="224"/>
    <n v="40"/>
    <x v="1"/>
  </r>
  <r>
    <x v="3"/>
    <x v="3"/>
    <x v="4"/>
    <x v="14"/>
    <n v="3"/>
    <n v="2288.65"/>
    <n v="5126.576"/>
    <n v="457.73"/>
    <x v="1"/>
  </r>
  <r>
    <x v="3"/>
    <x v="3"/>
    <x v="5"/>
    <x v="13"/>
    <n v="2"/>
    <n v="7920"/>
    <n v="7392"/>
    <n v="1584"/>
    <x v="1"/>
  </r>
  <r>
    <x v="3"/>
    <x v="4"/>
    <x v="0"/>
    <x v="0"/>
    <n v="3566"/>
    <n v="4577.3"/>
    <n v="5126.576"/>
    <n v="915.46"/>
    <x v="1"/>
  </r>
  <r>
    <x v="3"/>
    <x v="4"/>
    <x v="0"/>
    <x v="1"/>
    <n v="2498"/>
    <n v="8800"/>
    <n v="8960"/>
    <n v="1760"/>
    <x v="1"/>
  </r>
  <r>
    <x v="3"/>
    <x v="4"/>
    <x v="1"/>
    <x v="2"/>
    <n v="1245"/>
    <n v="5034.92"/>
    <n v="5126.4639999999999"/>
    <n v="1006.984"/>
    <x v="1"/>
  </r>
  <r>
    <x v="3"/>
    <x v="4"/>
    <x v="2"/>
    <x v="3"/>
    <n v="644"/>
    <n v="6317.85"/>
    <n v="6432.72"/>
    <n v="1263.5700000000002"/>
    <x v="1"/>
  </r>
  <r>
    <x v="3"/>
    <x v="4"/>
    <x v="3"/>
    <x v="4"/>
    <n v="643"/>
    <n v="7700"/>
    <n v="7840"/>
    <n v="1540"/>
    <x v="1"/>
  </r>
  <r>
    <x v="3"/>
    <x v="4"/>
    <x v="2"/>
    <x v="5"/>
    <n v="455"/>
    <n v="5036.46"/>
    <n v="5128.0320000000002"/>
    <n v="1007.292"/>
    <x v="1"/>
  </r>
  <r>
    <x v="3"/>
    <x v="4"/>
    <x v="3"/>
    <x v="6"/>
    <n v="345"/>
    <n v="7700"/>
    <n v="7840"/>
    <n v="1540"/>
    <x v="1"/>
  </r>
  <r>
    <x v="3"/>
    <x v="4"/>
    <x v="1"/>
    <x v="7"/>
    <n v="122"/>
    <n v="110"/>
    <n v="112"/>
    <n v="22"/>
    <x v="1"/>
  </r>
  <r>
    <x v="3"/>
    <x v="4"/>
    <x v="4"/>
    <x v="8"/>
    <n v="78"/>
    <n v="2517.46"/>
    <n v="5126.4639999999999"/>
    <n v="503.49200000000002"/>
    <x v="1"/>
  </r>
  <r>
    <x v="3"/>
    <x v="4"/>
    <x v="4"/>
    <x v="9"/>
    <n v="76"/>
    <n v="2288.4499999999998"/>
    <n v="5126.1279999999997"/>
    <n v="457.69"/>
    <x v="1"/>
  </r>
  <r>
    <x v="3"/>
    <x v="4"/>
    <x v="4"/>
    <x v="10"/>
    <n v="46"/>
    <n v="100"/>
    <n v="224"/>
    <n v="20"/>
    <x v="1"/>
  </r>
  <r>
    <x v="3"/>
    <x v="4"/>
    <x v="4"/>
    <x v="11"/>
    <n v="34"/>
    <n v="2288.4"/>
    <n v="5126.0160000000005"/>
    <n v="457.68000000000006"/>
    <x v="0"/>
  </r>
  <r>
    <x v="3"/>
    <x v="4"/>
    <x v="1"/>
    <x v="12"/>
    <n v="7"/>
    <n v="200"/>
    <n v="224"/>
    <n v="40"/>
    <x v="0"/>
  </r>
  <r>
    <x v="3"/>
    <x v="4"/>
    <x v="4"/>
    <x v="14"/>
    <n v="3"/>
    <n v="3300"/>
    <n v="5126.576"/>
    <n v="660"/>
    <x v="0"/>
  </r>
  <r>
    <x v="3"/>
    <x v="4"/>
    <x v="5"/>
    <x v="13"/>
    <n v="2"/>
    <n v="4577.3"/>
    <n v="7392"/>
    <n v="915.46"/>
    <x v="0"/>
  </r>
  <r>
    <x v="3"/>
    <x v="5"/>
    <x v="0"/>
    <x v="0"/>
    <n v="3566"/>
    <n v="4577.3"/>
    <n v="5126.576"/>
    <n v="915.46"/>
    <x v="0"/>
  </r>
  <r>
    <x v="3"/>
    <x v="5"/>
    <x v="0"/>
    <x v="1"/>
    <n v="2498"/>
    <n v="8000"/>
    <n v="8960"/>
    <n v="1600"/>
    <x v="0"/>
  </r>
  <r>
    <x v="3"/>
    <x v="5"/>
    <x v="1"/>
    <x v="2"/>
    <n v="1245"/>
    <n v="4577.2"/>
    <n v="5126.4639999999999"/>
    <n v="915.44"/>
    <x v="0"/>
  </r>
  <r>
    <x v="3"/>
    <x v="5"/>
    <x v="2"/>
    <x v="3"/>
    <n v="644"/>
    <n v="10000"/>
    <n v="6432.72"/>
    <n v="2000"/>
    <x v="0"/>
  </r>
  <r>
    <x v="3"/>
    <x v="5"/>
    <x v="3"/>
    <x v="4"/>
    <n v="643"/>
    <n v="7000"/>
    <n v="7840"/>
    <n v="1400"/>
    <x v="0"/>
  </r>
  <r>
    <x v="3"/>
    <x v="5"/>
    <x v="2"/>
    <x v="5"/>
    <n v="455"/>
    <n v="8000"/>
    <n v="5128.0320000000002"/>
    <n v="1600"/>
    <x v="0"/>
  </r>
  <r>
    <x v="3"/>
    <x v="5"/>
    <x v="3"/>
    <x v="6"/>
    <n v="345"/>
    <n v="7000"/>
    <n v="7840"/>
    <n v="1400"/>
    <x v="0"/>
  </r>
  <r>
    <x v="3"/>
    <x v="5"/>
    <x v="1"/>
    <x v="7"/>
    <n v="122"/>
    <n v="100"/>
    <n v="112"/>
    <n v="20"/>
    <x v="0"/>
  </r>
  <r>
    <x v="3"/>
    <x v="5"/>
    <x v="4"/>
    <x v="8"/>
    <n v="78"/>
    <n v="2288.6"/>
    <n v="5126.4639999999999"/>
    <n v="457.72"/>
    <x v="0"/>
  </r>
  <r>
    <x v="3"/>
    <x v="5"/>
    <x v="4"/>
    <x v="9"/>
    <n v="76"/>
    <n v="2288.4499999999998"/>
    <n v="5126.1279999999997"/>
    <n v="457.69"/>
    <x v="0"/>
  </r>
  <r>
    <x v="3"/>
    <x v="5"/>
    <x v="4"/>
    <x v="10"/>
    <n v="46"/>
    <n v="100"/>
    <n v="224"/>
    <n v="20"/>
    <x v="0"/>
  </r>
  <r>
    <x v="3"/>
    <x v="5"/>
    <x v="4"/>
    <x v="11"/>
    <n v="34"/>
    <n v="2288.4"/>
    <n v="5126.0160000000005"/>
    <n v="457.68000000000006"/>
    <x v="0"/>
  </r>
  <r>
    <x v="3"/>
    <x v="5"/>
    <x v="1"/>
    <x v="12"/>
    <n v="7"/>
    <n v="200"/>
    <n v="224"/>
    <n v="40"/>
    <x v="0"/>
  </r>
  <r>
    <x v="3"/>
    <x v="5"/>
    <x v="5"/>
    <x v="13"/>
    <n v="3"/>
    <n v="4577.3"/>
    <n v="7392"/>
    <n v="915.46"/>
    <x v="1"/>
  </r>
  <r>
    <x v="3"/>
    <x v="5"/>
    <x v="4"/>
    <x v="14"/>
    <n v="3"/>
    <n v="2288.65"/>
    <n v="5126.576"/>
    <n v="457.73"/>
    <x v="1"/>
  </r>
  <r>
    <x v="3"/>
    <x v="6"/>
    <x v="0"/>
    <x v="0"/>
    <n v="3566"/>
    <n v="4577.3"/>
    <n v="5126.576"/>
    <n v="915.46"/>
    <x v="1"/>
  </r>
  <r>
    <x v="3"/>
    <x v="6"/>
    <x v="0"/>
    <x v="1"/>
    <n v="2498"/>
    <n v="8000"/>
    <n v="8960"/>
    <n v="1600"/>
    <x v="1"/>
  </r>
  <r>
    <x v="3"/>
    <x v="6"/>
    <x v="1"/>
    <x v="2"/>
    <n v="1245"/>
    <n v="4577.2"/>
    <n v="5126.4639999999999"/>
    <n v="915.44"/>
    <x v="1"/>
  </r>
  <r>
    <x v="3"/>
    <x v="6"/>
    <x v="2"/>
    <x v="3"/>
    <n v="644"/>
    <n v="5743.5"/>
    <n v="6432.72"/>
    <n v="1148.7"/>
    <x v="1"/>
  </r>
  <r>
    <x v="3"/>
    <x v="6"/>
    <x v="3"/>
    <x v="4"/>
    <n v="643"/>
    <n v="7000"/>
    <n v="7840"/>
    <n v="1400"/>
    <x v="1"/>
  </r>
  <r>
    <x v="3"/>
    <x v="6"/>
    <x v="2"/>
    <x v="5"/>
    <n v="455"/>
    <n v="4578.6000000000004"/>
    <n v="5128.0320000000002"/>
    <n v="915.72000000000014"/>
    <x v="1"/>
  </r>
  <r>
    <x v="3"/>
    <x v="6"/>
    <x v="3"/>
    <x v="6"/>
    <n v="345"/>
    <n v="7000"/>
    <n v="7840"/>
    <n v="1400"/>
    <x v="1"/>
  </r>
  <r>
    <x v="3"/>
    <x v="6"/>
    <x v="1"/>
    <x v="7"/>
    <n v="122"/>
    <n v="100"/>
    <n v="112"/>
    <n v="20"/>
    <x v="1"/>
  </r>
  <r>
    <x v="3"/>
    <x v="6"/>
    <x v="4"/>
    <x v="8"/>
    <n v="78"/>
    <n v="2288.6"/>
    <n v="5126.4639999999999"/>
    <n v="457.72"/>
    <x v="1"/>
  </r>
  <r>
    <x v="3"/>
    <x v="6"/>
    <x v="4"/>
    <x v="9"/>
    <n v="76"/>
    <n v="2288.4499999999998"/>
    <n v="5126.1279999999997"/>
    <n v="457.69"/>
    <x v="1"/>
  </r>
  <r>
    <x v="3"/>
    <x v="6"/>
    <x v="4"/>
    <x v="10"/>
    <n v="46"/>
    <n v="100"/>
    <n v="224"/>
    <n v="20"/>
    <x v="1"/>
  </r>
  <r>
    <x v="3"/>
    <x v="6"/>
    <x v="4"/>
    <x v="11"/>
    <n v="34"/>
    <n v="2288.4"/>
    <n v="5126.0160000000005"/>
    <n v="457.68000000000006"/>
    <x v="1"/>
  </r>
  <r>
    <x v="3"/>
    <x v="6"/>
    <x v="1"/>
    <x v="12"/>
    <n v="7"/>
    <n v="200"/>
    <n v="224"/>
    <n v="40"/>
    <x v="1"/>
  </r>
  <r>
    <x v="3"/>
    <x v="6"/>
    <x v="4"/>
    <x v="14"/>
    <n v="3"/>
    <n v="2288.65"/>
    <n v="5126.576"/>
    <n v="457.73"/>
    <x v="1"/>
  </r>
  <r>
    <x v="3"/>
    <x v="6"/>
    <x v="5"/>
    <x v="13"/>
    <n v="2"/>
    <n v="6600"/>
    <n v="7392"/>
    <n v="1320"/>
    <x v="0"/>
  </r>
  <r>
    <x v="3"/>
    <x v="7"/>
    <x v="0"/>
    <x v="0"/>
    <n v="3566"/>
    <n v="4577.3"/>
    <n v="5126.576"/>
    <n v="915.46"/>
    <x v="0"/>
  </r>
  <r>
    <x v="3"/>
    <x v="7"/>
    <x v="0"/>
    <x v="1"/>
    <n v="2498"/>
    <n v="8000"/>
    <n v="8960"/>
    <n v="1600"/>
    <x v="0"/>
  </r>
  <r>
    <x v="3"/>
    <x v="7"/>
    <x v="1"/>
    <x v="2"/>
    <n v="1245"/>
    <n v="4577.2"/>
    <n v="5126.4639999999999"/>
    <n v="915.44"/>
    <x v="0"/>
  </r>
  <r>
    <x v="3"/>
    <x v="7"/>
    <x v="2"/>
    <x v="3"/>
    <n v="644"/>
    <n v="5743.5"/>
    <n v="6432.72"/>
    <n v="1148.7"/>
    <x v="0"/>
  </r>
  <r>
    <x v="3"/>
    <x v="7"/>
    <x v="3"/>
    <x v="4"/>
    <n v="643"/>
    <n v="7000"/>
    <n v="7840"/>
    <n v="1400"/>
    <x v="1"/>
  </r>
  <r>
    <x v="3"/>
    <x v="7"/>
    <x v="2"/>
    <x v="5"/>
    <n v="455"/>
    <n v="5036.46"/>
    <n v="5128.0320000000002"/>
    <n v="1007.292"/>
    <x v="1"/>
  </r>
  <r>
    <x v="3"/>
    <x v="7"/>
    <x v="3"/>
    <x v="6"/>
    <n v="345"/>
    <n v="7700"/>
    <n v="7840"/>
    <n v="1540"/>
    <x v="1"/>
  </r>
  <r>
    <x v="3"/>
    <x v="7"/>
    <x v="1"/>
    <x v="7"/>
    <n v="122"/>
    <n v="110"/>
    <n v="112"/>
    <n v="22"/>
    <x v="1"/>
  </r>
  <r>
    <x v="3"/>
    <x v="7"/>
    <x v="4"/>
    <x v="8"/>
    <n v="78"/>
    <n v="2517.46"/>
    <n v="5126.4639999999999"/>
    <n v="503.49200000000002"/>
    <x v="1"/>
  </r>
  <r>
    <x v="3"/>
    <x v="7"/>
    <x v="4"/>
    <x v="9"/>
    <n v="76"/>
    <n v="2517.2949999999996"/>
    <n v="5126.1279999999997"/>
    <n v="503.45899999999995"/>
    <x v="1"/>
  </r>
  <r>
    <x v="3"/>
    <x v="7"/>
    <x v="4"/>
    <x v="10"/>
    <n v="46"/>
    <n v="115"/>
    <n v="224"/>
    <n v="23"/>
    <x v="1"/>
  </r>
  <r>
    <x v="3"/>
    <x v="7"/>
    <x v="4"/>
    <x v="11"/>
    <n v="34"/>
    <n v="2631.66"/>
    <n v="5126.0160000000005"/>
    <n v="526.33199999999999"/>
    <x v="1"/>
  </r>
  <r>
    <x v="3"/>
    <x v="7"/>
    <x v="1"/>
    <x v="12"/>
    <n v="7"/>
    <n v="230"/>
    <n v="224"/>
    <n v="46"/>
    <x v="1"/>
  </r>
  <r>
    <x v="3"/>
    <x v="7"/>
    <x v="4"/>
    <x v="14"/>
    <n v="3"/>
    <n v="2631.9475000000002"/>
    <n v="5126.576"/>
    <n v="526.38950000000011"/>
    <x v="0"/>
  </r>
  <r>
    <x v="3"/>
    <x v="7"/>
    <x v="5"/>
    <x v="13"/>
    <n v="2"/>
    <n v="7590"/>
    <n v="7392"/>
    <n v="1518"/>
    <x v="1"/>
  </r>
  <r>
    <x v="3"/>
    <x v="8"/>
    <x v="0"/>
    <x v="0"/>
    <n v="3566"/>
    <n v="4577.3"/>
    <n v="5126.576"/>
    <n v="915.46"/>
    <x v="1"/>
  </r>
  <r>
    <x v="3"/>
    <x v="8"/>
    <x v="0"/>
    <x v="1"/>
    <n v="2498"/>
    <n v="8000"/>
    <n v="8960"/>
    <n v="1600"/>
    <x v="1"/>
  </r>
  <r>
    <x v="3"/>
    <x v="8"/>
    <x v="1"/>
    <x v="2"/>
    <n v="1245"/>
    <n v="4577.2"/>
    <n v="5126.4639999999999"/>
    <n v="915.44"/>
    <x v="1"/>
  </r>
  <r>
    <x v="3"/>
    <x v="8"/>
    <x v="2"/>
    <x v="3"/>
    <n v="644"/>
    <n v="5743.5"/>
    <n v="6432.72"/>
    <n v="1148.7"/>
    <x v="1"/>
  </r>
  <r>
    <x v="3"/>
    <x v="8"/>
    <x v="3"/>
    <x v="4"/>
    <n v="643"/>
    <n v="7000"/>
    <n v="7840"/>
    <n v="1400"/>
    <x v="1"/>
  </r>
  <r>
    <x v="3"/>
    <x v="8"/>
    <x v="2"/>
    <x v="5"/>
    <n v="455"/>
    <n v="4578.6000000000004"/>
    <n v="5128.0320000000002"/>
    <n v="915.72000000000014"/>
    <x v="1"/>
  </r>
  <r>
    <x v="3"/>
    <x v="8"/>
    <x v="3"/>
    <x v="6"/>
    <n v="345"/>
    <n v="7000"/>
    <n v="7840"/>
    <n v="1400"/>
    <x v="1"/>
  </r>
  <r>
    <x v="3"/>
    <x v="8"/>
    <x v="1"/>
    <x v="7"/>
    <n v="122"/>
    <n v="100"/>
    <n v="112"/>
    <n v="20"/>
    <x v="1"/>
  </r>
  <r>
    <x v="3"/>
    <x v="8"/>
    <x v="4"/>
    <x v="8"/>
    <n v="78"/>
    <n v="2288.6"/>
    <n v="5126.4639999999999"/>
    <n v="457.72"/>
    <x v="1"/>
  </r>
  <r>
    <x v="3"/>
    <x v="8"/>
    <x v="4"/>
    <x v="9"/>
    <n v="76"/>
    <n v="2288.4499999999998"/>
    <n v="5126.1279999999997"/>
    <n v="457.69"/>
    <x v="1"/>
  </r>
  <r>
    <x v="3"/>
    <x v="8"/>
    <x v="4"/>
    <x v="10"/>
    <n v="46"/>
    <n v="100"/>
    <n v="224"/>
    <n v="20"/>
    <x v="1"/>
  </r>
  <r>
    <x v="3"/>
    <x v="8"/>
    <x v="4"/>
    <x v="11"/>
    <n v="34"/>
    <n v="2746.08"/>
    <n v="5126.0160000000005"/>
    <n v="549.21600000000001"/>
    <x v="1"/>
  </r>
  <r>
    <x v="3"/>
    <x v="8"/>
    <x v="1"/>
    <x v="12"/>
    <n v="7"/>
    <n v="240"/>
    <n v="224"/>
    <n v="48"/>
    <x v="1"/>
  </r>
  <r>
    <x v="3"/>
    <x v="8"/>
    <x v="4"/>
    <x v="14"/>
    <n v="3"/>
    <n v="2746.38"/>
    <n v="5126.576"/>
    <n v="549.27600000000007"/>
    <x v="1"/>
  </r>
  <r>
    <x v="3"/>
    <x v="8"/>
    <x v="5"/>
    <x v="13"/>
    <n v="2"/>
    <n v="7920"/>
    <n v="7392"/>
    <n v="1584"/>
    <x v="1"/>
  </r>
  <r>
    <x v="3"/>
    <x v="9"/>
    <x v="0"/>
    <x v="0"/>
    <n v="3566"/>
    <n v="5035.0300000000007"/>
    <n v="5126.576"/>
    <n v="1007.0060000000002"/>
    <x v="1"/>
  </r>
  <r>
    <x v="3"/>
    <x v="9"/>
    <x v="0"/>
    <x v="1"/>
    <n v="2498"/>
    <n v="9200"/>
    <n v="8960"/>
    <n v="1840"/>
    <x v="1"/>
  </r>
  <r>
    <x v="3"/>
    <x v="9"/>
    <x v="1"/>
    <x v="2"/>
    <n v="1245"/>
    <n v="5263.78"/>
    <n v="5126.4639999999999"/>
    <n v="1052.7560000000001"/>
    <x v="1"/>
  </r>
  <r>
    <x v="3"/>
    <x v="9"/>
    <x v="2"/>
    <x v="3"/>
    <n v="644"/>
    <n v="6605.0249999999996"/>
    <n v="6432.72"/>
    <n v="1321.0050000000001"/>
    <x v="1"/>
  </r>
  <r>
    <x v="3"/>
    <x v="9"/>
    <x v="3"/>
    <x v="4"/>
    <n v="643"/>
    <n v="8400"/>
    <n v="7840"/>
    <n v="1680"/>
    <x v="1"/>
  </r>
  <r>
    <x v="3"/>
    <x v="9"/>
    <x v="2"/>
    <x v="5"/>
    <n v="455"/>
    <n v="5494.3200000000006"/>
    <n v="5128.0320000000002"/>
    <n v="1098.8640000000003"/>
    <x v="1"/>
  </r>
  <r>
    <x v="3"/>
    <x v="9"/>
    <x v="3"/>
    <x v="6"/>
    <n v="345"/>
    <n v="8400"/>
    <n v="7840"/>
    <n v="1680"/>
    <x v="1"/>
  </r>
  <r>
    <x v="3"/>
    <x v="9"/>
    <x v="1"/>
    <x v="7"/>
    <n v="122"/>
    <n v="120"/>
    <n v="112"/>
    <n v="24"/>
    <x v="1"/>
  </r>
  <r>
    <x v="3"/>
    <x v="9"/>
    <x v="4"/>
    <x v="8"/>
    <n v="78"/>
    <n v="2517.46"/>
    <n v="5126.4639999999999"/>
    <n v="503.49200000000002"/>
    <x v="1"/>
  </r>
  <r>
    <x v="3"/>
    <x v="9"/>
    <x v="4"/>
    <x v="9"/>
    <n v="76"/>
    <n v="2517.2949999999996"/>
    <n v="5126.1279999999997"/>
    <n v="503.45899999999995"/>
    <x v="1"/>
  </r>
  <r>
    <x v="3"/>
    <x v="9"/>
    <x v="4"/>
    <x v="10"/>
    <n v="46"/>
    <n v="110"/>
    <n v="224"/>
    <n v="22"/>
    <x v="1"/>
  </r>
  <r>
    <x v="3"/>
    <x v="9"/>
    <x v="4"/>
    <x v="11"/>
    <n v="34"/>
    <n v="2517.2400000000002"/>
    <n v="5126.0160000000005"/>
    <n v="503.44800000000009"/>
    <x v="1"/>
  </r>
  <r>
    <x v="3"/>
    <x v="9"/>
    <x v="1"/>
    <x v="12"/>
    <n v="7"/>
    <n v="220"/>
    <n v="224"/>
    <n v="44"/>
    <x v="1"/>
  </r>
  <r>
    <x v="3"/>
    <x v="9"/>
    <x v="4"/>
    <x v="14"/>
    <n v="3"/>
    <n v="2517.5150000000003"/>
    <n v="5126.576"/>
    <n v="503.5030000000001"/>
    <x v="1"/>
  </r>
  <r>
    <x v="3"/>
    <x v="9"/>
    <x v="5"/>
    <x v="13"/>
    <n v="2"/>
    <n v="7260"/>
    <n v="7392"/>
    <n v="1452"/>
    <x v="1"/>
  </r>
  <r>
    <x v="3"/>
    <x v="10"/>
    <x v="0"/>
    <x v="0"/>
    <n v="3566"/>
    <n v="5263.8950000000004"/>
    <n v="5126.576"/>
    <n v="1052.7790000000002"/>
    <x v="1"/>
  </r>
  <r>
    <x v="3"/>
    <x v="10"/>
    <x v="0"/>
    <x v="1"/>
    <n v="2498"/>
    <n v="8800"/>
    <n v="8960"/>
    <n v="1760"/>
    <x v="1"/>
  </r>
  <r>
    <x v="3"/>
    <x v="10"/>
    <x v="1"/>
    <x v="2"/>
    <n v="1245"/>
    <n v="5034.92"/>
    <n v="5126.4639999999999"/>
    <n v="1006.984"/>
    <x v="1"/>
  </r>
  <r>
    <x v="3"/>
    <x v="10"/>
    <x v="2"/>
    <x v="3"/>
    <n v="644"/>
    <n v="22000"/>
    <n v="6432.72"/>
    <n v="4400"/>
    <x v="1"/>
  </r>
  <r>
    <x v="3"/>
    <x v="10"/>
    <x v="3"/>
    <x v="4"/>
    <n v="643"/>
    <n v="7700"/>
    <n v="7840"/>
    <n v="1540"/>
    <x v="1"/>
  </r>
  <r>
    <x v="3"/>
    <x v="10"/>
    <x v="2"/>
    <x v="5"/>
    <n v="455"/>
    <n v="11111"/>
    <n v="5128.0320000000002"/>
    <n v="2222.2000000000003"/>
    <x v="1"/>
  </r>
  <r>
    <x v="3"/>
    <x v="10"/>
    <x v="3"/>
    <x v="6"/>
    <n v="345"/>
    <n v="7700"/>
    <n v="7840"/>
    <n v="1540"/>
    <x v="1"/>
  </r>
  <r>
    <x v="3"/>
    <x v="10"/>
    <x v="1"/>
    <x v="7"/>
    <n v="122"/>
    <n v="110"/>
    <n v="112"/>
    <n v="22"/>
    <x v="1"/>
  </r>
  <r>
    <x v="3"/>
    <x v="10"/>
    <x v="4"/>
    <x v="8"/>
    <n v="78"/>
    <n v="2517.46"/>
    <n v="5126.4639999999999"/>
    <n v="503.49200000000002"/>
    <x v="1"/>
  </r>
  <r>
    <x v="3"/>
    <x v="10"/>
    <x v="4"/>
    <x v="9"/>
    <n v="76"/>
    <n v="2288.4499999999998"/>
    <n v="5126.1279999999997"/>
    <n v="457.69"/>
    <x v="1"/>
  </r>
  <r>
    <x v="3"/>
    <x v="10"/>
    <x v="4"/>
    <x v="10"/>
    <n v="46"/>
    <n v="100"/>
    <n v="224"/>
    <n v="20"/>
    <x v="1"/>
  </r>
  <r>
    <x v="3"/>
    <x v="10"/>
    <x v="4"/>
    <x v="11"/>
    <n v="34"/>
    <n v="2288.4"/>
    <n v="5126.0160000000005"/>
    <n v="457.68000000000006"/>
    <x v="1"/>
  </r>
  <r>
    <x v="3"/>
    <x v="10"/>
    <x v="1"/>
    <x v="12"/>
    <n v="7"/>
    <n v="200"/>
    <n v="224"/>
    <n v="40"/>
    <x v="1"/>
  </r>
  <r>
    <x v="3"/>
    <x v="10"/>
    <x v="4"/>
    <x v="14"/>
    <n v="3"/>
    <n v="2288.65"/>
    <n v="5126.576"/>
    <n v="457.73"/>
    <x v="1"/>
  </r>
  <r>
    <x v="3"/>
    <x v="10"/>
    <x v="5"/>
    <x v="13"/>
    <n v="2"/>
    <n v="6600"/>
    <n v="7392"/>
    <n v="1320"/>
    <x v="1"/>
  </r>
  <r>
    <x v="3"/>
    <x v="11"/>
    <x v="0"/>
    <x v="0"/>
    <n v="3566"/>
    <n v="4577.3"/>
    <n v="5126.576"/>
    <n v="915.46"/>
    <x v="1"/>
  </r>
  <r>
    <x v="3"/>
    <x v="11"/>
    <x v="0"/>
    <x v="1"/>
    <n v="2498"/>
    <n v="8000"/>
    <n v="8960"/>
    <n v="1600"/>
    <x v="1"/>
  </r>
  <r>
    <x v="3"/>
    <x v="11"/>
    <x v="1"/>
    <x v="2"/>
    <n v="1245"/>
    <n v="4577.2"/>
    <n v="5126.4639999999999"/>
    <n v="915.44"/>
    <x v="1"/>
  </r>
  <r>
    <x v="3"/>
    <x v="11"/>
    <x v="2"/>
    <x v="3"/>
    <n v="644"/>
    <n v="5743.5"/>
    <n v="6432.72"/>
    <n v="1148.7"/>
    <x v="1"/>
  </r>
  <r>
    <x v="3"/>
    <x v="11"/>
    <x v="3"/>
    <x v="4"/>
    <n v="643"/>
    <n v="7000"/>
    <n v="7840"/>
    <n v="1400"/>
    <x v="1"/>
  </r>
  <r>
    <x v="3"/>
    <x v="11"/>
    <x v="2"/>
    <x v="5"/>
    <n v="455"/>
    <n v="4578.6000000000004"/>
    <n v="5128.0320000000002"/>
    <n v="915.72000000000014"/>
    <x v="1"/>
  </r>
  <r>
    <x v="3"/>
    <x v="11"/>
    <x v="3"/>
    <x v="6"/>
    <n v="345"/>
    <n v="7000"/>
    <n v="7840"/>
    <n v="1400"/>
    <x v="1"/>
  </r>
  <r>
    <x v="3"/>
    <x v="11"/>
    <x v="1"/>
    <x v="7"/>
    <n v="122"/>
    <n v="100"/>
    <n v="112"/>
    <n v="20"/>
    <x v="1"/>
  </r>
  <r>
    <x v="3"/>
    <x v="11"/>
    <x v="4"/>
    <x v="8"/>
    <n v="78"/>
    <n v="2288.6"/>
    <n v="5126.4639999999999"/>
    <n v="457.72"/>
    <x v="1"/>
  </r>
  <r>
    <x v="3"/>
    <x v="11"/>
    <x v="4"/>
    <x v="9"/>
    <n v="76"/>
    <n v="2288.4499999999998"/>
    <n v="5126.1279999999997"/>
    <n v="457.69"/>
    <x v="1"/>
  </r>
  <r>
    <x v="3"/>
    <x v="11"/>
    <x v="4"/>
    <x v="10"/>
    <n v="46"/>
    <n v="100"/>
    <n v="224"/>
    <n v="20"/>
    <x v="1"/>
  </r>
  <r>
    <x v="3"/>
    <x v="11"/>
    <x v="4"/>
    <x v="11"/>
    <n v="34"/>
    <n v="2288.4"/>
    <n v="5126.0160000000005"/>
    <n v="457.68000000000006"/>
    <x v="1"/>
  </r>
  <r>
    <x v="3"/>
    <x v="11"/>
    <x v="1"/>
    <x v="12"/>
    <n v="7"/>
    <n v="200"/>
    <n v="224"/>
    <n v="40"/>
    <x v="1"/>
  </r>
  <r>
    <x v="3"/>
    <x v="11"/>
    <x v="4"/>
    <x v="14"/>
    <n v="3"/>
    <n v="2288.65"/>
    <n v="5126.576"/>
    <n v="457.73"/>
    <x v="1"/>
  </r>
  <r>
    <x v="3"/>
    <x v="11"/>
    <x v="5"/>
    <x v="13"/>
    <n v="2"/>
    <n v="6600"/>
    <n v="7392"/>
    <n v="1320"/>
    <x v="1"/>
  </r>
  <r>
    <x v="4"/>
    <x v="0"/>
    <x v="0"/>
    <x v="0"/>
    <n v="3566"/>
    <n v="4577.3"/>
    <n v="5126.576"/>
    <n v="915.46"/>
    <x v="1"/>
  </r>
  <r>
    <x v="4"/>
    <x v="0"/>
    <x v="0"/>
    <x v="1"/>
    <n v="2498"/>
    <n v="8000"/>
    <n v="8960"/>
    <n v="1600"/>
    <x v="1"/>
  </r>
  <r>
    <x v="4"/>
    <x v="0"/>
    <x v="1"/>
    <x v="2"/>
    <n v="1245"/>
    <n v="4577.2"/>
    <n v="5126.4639999999999"/>
    <n v="915.44"/>
    <x v="1"/>
  </r>
  <r>
    <x v="4"/>
    <x v="0"/>
    <x v="2"/>
    <x v="3"/>
    <n v="644"/>
    <n v="5743.5"/>
    <n v="6432.72"/>
    <n v="1148.7"/>
    <x v="1"/>
  </r>
  <r>
    <x v="4"/>
    <x v="0"/>
    <x v="3"/>
    <x v="4"/>
    <n v="643"/>
    <n v="7000"/>
    <n v="7840"/>
    <n v="1400"/>
    <x v="1"/>
  </r>
  <r>
    <x v="4"/>
    <x v="0"/>
    <x v="2"/>
    <x v="5"/>
    <n v="455"/>
    <n v="4578.6000000000004"/>
    <n v="5128.0320000000002"/>
    <n v="915.72000000000014"/>
    <x v="1"/>
  </r>
  <r>
    <x v="4"/>
    <x v="0"/>
    <x v="3"/>
    <x v="6"/>
    <n v="345"/>
    <n v="7000"/>
    <n v="7840"/>
    <n v="1400"/>
    <x v="1"/>
  </r>
  <r>
    <x v="4"/>
    <x v="0"/>
    <x v="1"/>
    <x v="7"/>
    <n v="122"/>
    <n v="100"/>
    <n v="112"/>
    <n v="20"/>
    <x v="1"/>
  </r>
  <r>
    <x v="4"/>
    <x v="0"/>
    <x v="4"/>
    <x v="8"/>
    <n v="78"/>
    <n v="4577.2"/>
    <n v="5126.4639999999999"/>
    <n v="915.44"/>
    <x v="1"/>
  </r>
  <r>
    <x v="4"/>
    <x v="0"/>
    <x v="4"/>
    <x v="9"/>
    <n v="76"/>
    <n v="4576.8999999999996"/>
    <n v="5126.1279999999997"/>
    <n v="915.38"/>
    <x v="1"/>
  </r>
  <r>
    <x v="4"/>
    <x v="0"/>
    <x v="4"/>
    <x v="10"/>
    <n v="46"/>
    <n v="200"/>
    <n v="224"/>
    <n v="40"/>
    <x v="1"/>
  </r>
  <r>
    <x v="4"/>
    <x v="0"/>
    <x v="4"/>
    <x v="11"/>
    <n v="34"/>
    <n v="4576.8"/>
    <n v="5126.0160000000005"/>
    <n v="915.36000000000013"/>
    <x v="1"/>
  </r>
  <r>
    <x v="4"/>
    <x v="0"/>
    <x v="1"/>
    <x v="12"/>
    <n v="7"/>
    <n v="200"/>
    <n v="224"/>
    <n v="40"/>
    <x v="1"/>
  </r>
  <r>
    <x v="4"/>
    <x v="0"/>
    <x v="5"/>
    <x v="13"/>
    <n v="3"/>
    <n v="6600"/>
    <n v="7392"/>
    <n v="1320"/>
    <x v="1"/>
  </r>
  <r>
    <x v="4"/>
    <x v="0"/>
    <x v="4"/>
    <x v="14"/>
    <n v="3"/>
    <n v="4577.3"/>
    <n v="5126.576"/>
    <n v="915.46"/>
    <x v="1"/>
  </r>
  <r>
    <x v="4"/>
    <x v="1"/>
    <x v="0"/>
    <x v="0"/>
    <n v="3566"/>
    <n v="4577.3"/>
    <n v="5126.576"/>
    <n v="915.46"/>
    <x v="1"/>
  </r>
  <r>
    <x v="4"/>
    <x v="1"/>
    <x v="0"/>
    <x v="1"/>
    <n v="2498"/>
    <n v="8000"/>
    <n v="8960"/>
    <n v="1600"/>
    <x v="1"/>
  </r>
  <r>
    <x v="4"/>
    <x v="1"/>
    <x v="1"/>
    <x v="2"/>
    <n v="1245"/>
    <n v="4577.2"/>
    <n v="5126.4639999999999"/>
    <n v="915.44"/>
    <x v="1"/>
  </r>
  <r>
    <x v="4"/>
    <x v="1"/>
    <x v="2"/>
    <x v="3"/>
    <n v="644"/>
    <n v="5743.5"/>
    <n v="6432.72"/>
    <n v="1148.7"/>
    <x v="1"/>
  </r>
  <r>
    <x v="4"/>
    <x v="1"/>
    <x v="3"/>
    <x v="4"/>
    <n v="643"/>
    <n v="7000"/>
    <n v="7840"/>
    <n v="1400"/>
    <x v="1"/>
  </r>
  <r>
    <x v="4"/>
    <x v="1"/>
    <x v="2"/>
    <x v="5"/>
    <n v="455"/>
    <n v="4578.6000000000004"/>
    <n v="5128.0320000000002"/>
    <n v="915.72000000000014"/>
    <x v="1"/>
  </r>
  <r>
    <x v="4"/>
    <x v="1"/>
    <x v="3"/>
    <x v="6"/>
    <n v="345"/>
    <n v="7000"/>
    <n v="7840"/>
    <n v="1400"/>
    <x v="1"/>
  </r>
  <r>
    <x v="4"/>
    <x v="1"/>
    <x v="1"/>
    <x v="7"/>
    <n v="122"/>
    <n v="100"/>
    <n v="112"/>
    <n v="20"/>
    <x v="1"/>
  </r>
  <r>
    <x v="4"/>
    <x v="1"/>
    <x v="4"/>
    <x v="8"/>
    <n v="78"/>
    <n v="4577.2"/>
    <n v="5126.4639999999999"/>
    <n v="915.44"/>
    <x v="1"/>
  </r>
  <r>
    <x v="4"/>
    <x v="1"/>
    <x v="4"/>
    <x v="9"/>
    <n v="76"/>
    <n v="4576.8999999999996"/>
    <n v="5126.1279999999997"/>
    <n v="915.38"/>
    <x v="1"/>
  </r>
  <r>
    <x v="4"/>
    <x v="1"/>
    <x v="4"/>
    <x v="10"/>
    <n v="46"/>
    <n v="200"/>
    <n v="224"/>
    <n v="40"/>
    <x v="1"/>
  </r>
  <r>
    <x v="4"/>
    <x v="1"/>
    <x v="4"/>
    <x v="11"/>
    <n v="34"/>
    <n v="4576.8"/>
    <n v="5126.0160000000005"/>
    <n v="915.36000000000013"/>
    <x v="1"/>
  </r>
  <r>
    <x v="4"/>
    <x v="1"/>
    <x v="1"/>
    <x v="12"/>
    <n v="7"/>
    <n v="200"/>
    <n v="224"/>
    <n v="40"/>
    <x v="1"/>
  </r>
  <r>
    <x v="4"/>
    <x v="1"/>
    <x v="4"/>
    <x v="14"/>
    <n v="3"/>
    <n v="4577.3"/>
    <n v="5126.576"/>
    <n v="915.46"/>
    <x v="1"/>
  </r>
  <r>
    <x v="4"/>
    <x v="1"/>
    <x v="5"/>
    <x v="13"/>
    <n v="2"/>
    <n v="6600"/>
    <n v="7392"/>
    <n v="1320"/>
    <x v="1"/>
  </r>
  <r>
    <x v="4"/>
    <x v="2"/>
    <x v="0"/>
    <x v="0"/>
    <n v="3566"/>
    <n v="4577.3"/>
    <n v="5126.576"/>
    <n v="915.46"/>
    <x v="1"/>
  </r>
  <r>
    <x v="4"/>
    <x v="2"/>
    <x v="0"/>
    <x v="1"/>
    <n v="2498"/>
    <n v="8000"/>
    <n v="8960"/>
    <n v="1600"/>
    <x v="1"/>
  </r>
  <r>
    <x v="4"/>
    <x v="2"/>
    <x v="1"/>
    <x v="2"/>
    <n v="1245"/>
    <n v="4577.2"/>
    <n v="5126.4639999999999"/>
    <n v="915.44"/>
    <x v="1"/>
  </r>
  <r>
    <x v="4"/>
    <x v="2"/>
    <x v="2"/>
    <x v="3"/>
    <n v="644"/>
    <n v="5743.5"/>
    <n v="6432.72"/>
    <n v="1148.7"/>
    <x v="0"/>
  </r>
  <r>
    <x v="4"/>
    <x v="2"/>
    <x v="3"/>
    <x v="4"/>
    <n v="643"/>
    <n v="7000"/>
    <n v="7840"/>
    <n v="1400"/>
    <x v="0"/>
  </r>
  <r>
    <x v="4"/>
    <x v="2"/>
    <x v="2"/>
    <x v="5"/>
    <n v="455"/>
    <n v="4578.6000000000004"/>
    <n v="5128.0320000000002"/>
    <n v="915.72000000000014"/>
    <x v="0"/>
  </r>
  <r>
    <x v="4"/>
    <x v="2"/>
    <x v="3"/>
    <x v="6"/>
    <n v="345"/>
    <n v="7000"/>
    <n v="7840"/>
    <n v="1400"/>
    <x v="0"/>
  </r>
  <r>
    <x v="4"/>
    <x v="2"/>
    <x v="1"/>
    <x v="7"/>
    <n v="122"/>
    <n v="100"/>
    <n v="112"/>
    <n v="20"/>
    <x v="0"/>
  </r>
  <r>
    <x v="4"/>
    <x v="2"/>
    <x v="4"/>
    <x v="8"/>
    <n v="78"/>
    <n v="4577.2"/>
    <n v="5126.4639999999999"/>
    <n v="915.44"/>
    <x v="0"/>
  </r>
  <r>
    <x v="4"/>
    <x v="2"/>
    <x v="4"/>
    <x v="9"/>
    <n v="76"/>
    <n v="4576.8999999999996"/>
    <n v="5126.1279999999997"/>
    <n v="915.38"/>
    <x v="0"/>
  </r>
  <r>
    <x v="4"/>
    <x v="2"/>
    <x v="4"/>
    <x v="10"/>
    <n v="46"/>
    <n v="200"/>
    <n v="224"/>
    <n v="40"/>
    <x v="0"/>
  </r>
  <r>
    <x v="4"/>
    <x v="2"/>
    <x v="4"/>
    <x v="11"/>
    <n v="34"/>
    <n v="4576.8"/>
    <n v="5126.0160000000005"/>
    <n v="915.36000000000013"/>
    <x v="0"/>
  </r>
  <r>
    <x v="4"/>
    <x v="2"/>
    <x v="1"/>
    <x v="12"/>
    <n v="7"/>
    <n v="200"/>
    <n v="224"/>
    <n v="40"/>
    <x v="0"/>
  </r>
  <r>
    <x v="4"/>
    <x v="2"/>
    <x v="4"/>
    <x v="14"/>
    <n v="3"/>
    <n v="4577.3"/>
    <n v="5126.576"/>
    <n v="915.46"/>
    <x v="0"/>
  </r>
  <r>
    <x v="4"/>
    <x v="2"/>
    <x v="5"/>
    <x v="13"/>
    <n v="2"/>
    <n v="6600"/>
    <n v="7392"/>
    <n v="1320"/>
    <x v="0"/>
  </r>
  <r>
    <x v="4"/>
    <x v="3"/>
    <x v="0"/>
    <x v="0"/>
    <n v="3566"/>
    <n v="4577.3"/>
    <n v="5126.576"/>
    <n v="915.46"/>
    <x v="0"/>
  </r>
  <r>
    <x v="4"/>
    <x v="3"/>
    <x v="0"/>
    <x v="1"/>
    <n v="2498"/>
    <n v="8000"/>
    <n v="8960"/>
    <n v="1600"/>
    <x v="0"/>
  </r>
  <r>
    <x v="4"/>
    <x v="3"/>
    <x v="1"/>
    <x v="2"/>
    <n v="1245"/>
    <n v="4577.2"/>
    <n v="5126.4639999999999"/>
    <n v="915.44"/>
    <x v="0"/>
  </r>
  <r>
    <x v="4"/>
    <x v="3"/>
    <x v="2"/>
    <x v="3"/>
    <n v="644"/>
    <n v="5743.5"/>
    <n v="6432.72"/>
    <n v="1148.7"/>
    <x v="0"/>
  </r>
  <r>
    <x v="4"/>
    <x v="3"/>
    <x v="3"/>
    <x v="4"/>
    <n v="643"/>
    <n v="7000"/>
    <n v="7840"/>
    <n v="1400"/>
    <x v="0"/>
  </r>
  <r>
    <x v="4"/>
    <x v="3"/>
    <x v="2"/>
    <x v="5"/>
    <n v="455"/>
    <n v="4578.6000000000004"/>
    <n v="5128.0320000000002"/>
    <n v="915.72000000000014"/>
    <x v="0"/>
  </r>
  <r>
    <x v="4"/>
    <x v="3"/>
    <x v="3"/>
    <x v="6"/>
    <n v="345"/>
    <n v="7000"/>
    <n v="7840"/>
    <n v="1400"/>
    <x v="0"/>
  </r>
  <r>
    <x v="4"/>
    <x v="3"/>
    <x v="1"/>
    <x v="7"/>
    <n v="122"/>
    <n v="100"/>
    <n v="112"/>
    <n v="20"/>
    <x v="0"/>
  </r>
  <r>
    <x v="4"/>
    <x v="3"/>
    <x v="4"/>
    <x v="8"/>
    <n v="78"/>
    <n v="4577.2"/>
    <n v="5126.4639999999999"/>
    <n v="915.44"/>
    <x v="0"/>
  </r>
  <r>
    <x v="4"/>
    <x v="3"/>
    <x v="4"/>
    <x v="9"/>
    <n v="76"/>
    <n v="4576.8999999999996"/>
    <n v="5126.1279999999997"/>
    <n v="915.38"/>
    <x v="0"/>
  </r>
  <r>
    <x v="4"/>
    <x v="3"/>
    <x v="4"/>
    <x v="10"/>
    <n v="46"/>
    <n v="200"/>
    <n v="224"/>
    <n v="40"/>
    <x v="0"/>
  </r>
  <r>
    <x v="4"/>
    <x v="3"/>
    <x v="4"/>
    <x v="11"/>
    <n v="34"/>
    <n v="4576.8"/>
    <n v="5126.0160000000005"/>
    <n v="915.36000000000013"/>
    <x v="0"/>
  </r>
  <r>
    <x v="4"/>
    <x v="3"/>
    <x v="1"/>
    <x v="12"/>
    <n v="7"/>
    <n v="200"/>
    <n v="224"/>
    <n v="40"/>
    <x v="0"/>
  </r>
  <r>
    <x v="4"/>
    <x v="3"/>
    <x v="4"/>
    <x v="14"/>
    <n v="3"/>
    <n v="4577.3"/>
    <n v="5126.576"/>
    <n v="915.46"/>
    <x v="0"/>
  </r>
  <r>
    <x v="4"/>
    <x v="3"/>
    <x v="5"/>
    <x v="13"/>
    <n v="2"/>
    <n v="6600"/>
    <n v="7392"/>
    <n v="1320"/>
    <x v="0"/>
  </r>
  <r>
    <x v="4"/>
    <x v="4"/>
    <x v="0"/>
    <x v="0"/>
    <n v="3566"/>
    <n v="4577.3"/>
    <n v="5126.576"/>
    <n v="915.46"/>
    <x v="0"/>
  </r>
  <r>
    <x v="4"/>
    <x v="4"/>
    <x v="0"/>
    <x v="1"/>
    <n v="2498"/>
    <n v="8000"/>
    <n v="8960"/>
    <n v="1600"/>
    <x v="0"/>
  </r>
  <r>
    <x v="4"/>
    <x v="4"/>
    <x v="1"/>
    <x v="2"/>
    <n v="1245"/>
    <n v="4577.2"/>
    <n v="5126.4639999999999"/>
    <n v="915.44"/>
    <x v="0"/>
  </r>
  <r>
    <x v="4"/>
    <x v="4"/>
    <x v="2"/>
    <x v="3"/>
    <n v="644"/>
    <n v="5743.5"/>
    <n v="6432.72"/>
    <n v="1148.7"/>
    <x v="0"/>
  </r>
  <r>
    <x v="4"/>
    <x v="4"/>
    <x v="3"/>
    <x v="4"/>
    <n v="643"/>
    <n v="7000"/>
    <n v="7840"/>
    <n v="1400"/>
    <x v="0"/>
  </r>
  <r>
    <x v="4"/>
    <x v="4"/>
    <x v="2"/>
    <x v="5"/>
    <n v="455"/>
    <n v="4578.6000000000004"/>
    <n v="5128.0320000000002"/>
    <n v="915.72000000000014"/>
    <x v="0"/>
  </r>
  <r>
    <x v="4"/>
    <x v="4"/>
    <x v="3"/>
    <x v="6"/>
    <n v="345"/>
    <n v="7000"/>
    <n v="7840"/>
    <n v="1400"/>
    <x v="0"/>
  </r>
  <r>
    <x v="4"/>
    <x v="4"/>
    <x v="1"/>
    <x v="7"/>
    <n v="122"/>
    <n v="100"/>
    <n v="112"/>
    <n v="20"/>
    <x v="0"/>
  </r>
  <r>
    <x v="4"/>
    <x v="4"/>
    <x v="4"/>
    <x v="8"/>
    <n v="78"/>
    <n v="4577.2"/>
    <n v="5126.4639999999999"/>
    <n v="915.44"/>
    <x v="0"/>
  </r>
  <r>
    <x v="4"/>
    <x v="4"/>
    <x v="4"/>
    <x v="9"/>
    <n v="76"/>
    <n v="4576.8999999999996"/>
    <n v="5126.1279999999997"/>
    <n v="915.38"/>
    <x v="0"/>
  </r>
  <r>
    <x v="4"/>
    <x v="4"/>
    <x v="4"/>
    <x v="10"/>
    <n v="46"/>
    <n v="200"/>
    <n v="224"/>
    <n v="40"/>
    <x v="0"/>
  </r>
  <r>
    <x v="4"/>
    <x v="4"/>
    <x v="4"/>
    <x v="11"/>
    <n v="34"/>
    <n v="4576.8"/>
    <n v="5126.0160000000005"/>
    <n v="915.36000000000013"/>
    <x v="0"/>
  </r>
  <r>
    <x v="4"/>
    <x v="4"/>
    <x v="1"/>
    <x v="12"/>
    <n v="7"/>
    <n v="200"/>
    <n v="224"/>
    <n v="40"/>
    <x v="0"/>
  </r>
  <r>
    <x v="4"/>
    <x v="4"/>
    <x v="4"/>
    <x v="14"/>
    <n v="3"/>
    <n v="4577.3"/>
    <n v="5126.576"/>
    <n v="915.46"/>
    <x v="0"/>
  </r>
  <r>
    <x v="4"/>
    <x v="4"/>
    <x v="5"/>
    <x v="13"/>
    <n v="2"/>
    <n v="6600"/>
    <n v="7392"/>
    <n v="1320"/>
    <x v="1"/>
  </r>
  <r>
    <x v="4"/>
    <x v="5"/>
    <x v="0"/>
    <x v="0"/>
    <n v="3566"/>
    <n v="4577.3"/>
    <n v="5126.576"/>
    <n v="915.46"/>
    <x v="1"/>
  </r>
  <r>
    <x v="4"/>
    <x v="5"/>
    <x v="0"/>
    <x v="1"/>
    <n v="2498"/>
    <n v="8000"/>
    <n v="8960"/>
    <n v="1600"/>
    <x v="1"/>
  </r>
  <r>
    <x v="4"/>
    <x v="5"/>
    <x v="1"/>
    <x v="2"/>
    <n v="1245"/>
    <n v="4577.2"/>
    <n v="5126.4639999999999"/>
    <n v="915.44"/>
    <x v="1"/>
  </r>
  <r>
    <x v="4"/>
    <x v="5"/>
    <x v="2"/>
    <x v="3"/>
    <n v="644"/>
    <n v="5743.5"/>
    <n v="6432.72"/>
    <n v="1148.7"/>
    <x v="1"/>
  </r>
  <r>
    <x v="4"/>
    <x v="5"/>
    <x v="3"/>
    <x v="4"/>
    <n v="643"/>
    <n v="7000"/>
    <n v="7840"/>
    <n v="1400"/>
    <x v="1"/>
  </r>
  <r>
    <x v="4"/>
    <x v="5"/>
    <x v="2"/>
    <x v="5"/>
    <n v="455"/>
    <n v="4578.6000000000004"/>
    <n v="5128.0320000000002"/>
    <n v="915.72000000000014"/>
    <x v="1"/>
  </r>
  <r>
    <x v="4"/>
    <x v="5"/>
    <x v="3"/>
    <x v="6"/>
    <n v="345"/>
    <n v="7000"/>
    <n v="7840"/>
    <n v="1400"/>
    <x v="1"/>
  </r>
  <r>
    <x v="4"/>
    <x v="5"/>
    <x v="1"/>
    <x v="7"/>
    <n v="122"/>
    <n v="100"/>
    <n v="112"/>
    <n v="20"/>
    <x v="1"/>
  </r>
  <r>
    <x v="4"/>
    <x v="5"/>
    <x v="4"/>
    <x v="8"/>
    <n v="78"/>
    <n v="4577.2"/>
    <n v="5126.4639999999999"/>
    <n v="915.44"/>
    <x v="1"/>
  </r>
  <r>
    <x v="4"/>
    <x v="5"/>
    <x v="4"/>
    <x v="9"/>
    <n v="76"/>
    <n v="4576.8999999999996"/>
    <n v="5126.1279999999997"/>
    <n v="915.38"/>
    <x v="1"/>
  </r>
  <r>
    <x v="4"/>
    <x v="5"/>
    <x v="4"/>
    <x v="10"/>
    <n v="46"/>
    <n v="200"/>
    <n v="224"/>
    <n v="40"/>
    <x v="1"/>
  </r>
  <r>
    <x v="4"/>
    <x v="5"/>
    <x v="4"/>
    <x v="11"/>
    <n v="34"/>
    <n v="4576.8"/>
    <n v="5126.0160000000005"/>
    <n v="915.36000000000013"/>
    <x v="1"/>
  </r>
  <r>
    <x v="4"/>
    <x v="5"/>
    <x v="1"/>
    <x v="12"/>
    <n v="7"/>
    <n v="200"/>
    <n v="224"/>
    <n v="40"/>
    <x v="1"/>
  </r>
  <r>
    <x v="4"/>
    <x v="5"/>
    <x v="5"/>
    <x v="13"/>
    <n v="3"/>
    <n v="6600"/>
    <n v="7392"/>
    <n v="1320"/>
    <x v="1"/>
  </r>
  <r>
    <x v="4"/>
    <x v="5"/>
    <x v="4"/>
    <x v="14"/>
    <n v="3"/>
    <n v="4577.3"/>
    <n v="5126.576"/>
    <n v="915.46"/>
    <x v="1"/>
  </r>
  <r>
    <x v="4"/>
    <x v="6"/>
    <x v="0"/>
    <x v="0"/>
    <n v="3566"/>
    <n v="4577.3"/>
    <n v="5126.576"/>
    <n v="915.46"/>
    <x v="1"/>
  </r>
  <r>
    <x v="4"/>
    <x v="6"/>
    <x v="0"/>
    <x v="1"/>
    <n v="2498"/>
    <n v="8000"/>
    <n v="8960"/>
    <n v="1600"/>
    <x v="1"/>
  </r>
  <r>
    <x v="4"/>
    <x v="6"/>
    <x v="1"/>
    <x v="2"/>
    <n v="1245"/>
    <n v="4577.2"/>
    <n v="5126.4639999999999"/>
    <n v="915.44"/>
    <x v="1"/>
  </r>
  <r>
    <x v="4"/>
    <x v="6"/>
    <x v="2"/>
    <x v="3"/>
    <n v="644"/>
    <n v="5743.5"/>
    <n v="6432.72"/>
    <n v="1148.7"/>
    <x v="1"/>
  </r>
  <r>
    <x v="4"/>
    <x v="6"/>
    <x v="3"/>
    <x v="4"/>
    <n v="643"/>
    <n v="7000"/>
    <n v="7840"/>
    <n v="1400"/>
    <x v="1"/>
  </r>
  <r>
    <x v="4"/>
    <x v="6"/>
    <x v="2"/>
    <x v="5"/>
    <n v="455"/>
    <n v="4578.6000000000004"/>
    <n v="5128.0320000000002"/>
    <n v="915.72000000000014"/>
    <x v="1"/>
  </r>
  <r>
    <x v="4"/>
    <x v="6"/>
    <x v="3"/>
    <x v="6"/>
    <n v="345"/>
    <n v="7000"/>
    <n v="7840"/>
    <n v="1400"/>
    <x v="1"/>
  </r>
  <r>
    <x v="4"/>
    <x v="6"/>
    <x v="1"/>
    <x v="7"/>
    <n v="122"/>
    <n v="100"/>
    <n v="112"/>
    <n v="20"/>
    <x v="0"/>
  </r>
  <r>
    <x v="4"/>
    <x v="6"/>
    <x v="4"/>
    <x v="8"/>
    <n v="78"/>
    <n v="4577.2"/>
    <n v="5126.4639999999999"/>
    <n v="915.44"/>
    <x v="0"/>
  </r>
  <r>
    <x v="4"/>
    <x v="6"/>
    <x v="4"/>
    <x v="9"/>
    <n v="76"/>
    <n v="4576.8999999999996"/>
    <n v="5126.1279999999997"/>
    <n v="915.38"/>
    <x v="0"/>
  </r>
  <r>
    <x v="4"/>
    <x v="6"/>
    <x v="4"/>
    <x v="10"/>
    <n v="46"/>
    <n v="200"/>
    <n v="224"/>
    <n v="40"/>
    <x v="0"/>
  </r>
  <r>
    <x v="4"/>
    <x v="6"/>
    <x v="4"/>
    <x v="11"/>
    <n v="34"/>
    <n v="4576.8"/>
    <n v="5126.0160000000005"/>
    <n v="915.36000000000013"/>
    <x v="0"/>
  </r>
  <r>
    <x v="4"/>
    <x v="6"/>
    <x v="1"/>
    <x v="12"/>
    <n v="7"/>
    <n v="200"/>
    <n v="224"/>
    <n v="40"/>
    <x v="0"/>
  </r>
  <r>
    <x v="4"/>
    <x v="6"/>
    <x v="4"/>
    <x v="14"/>
    <n v="3"/>
    <n v="4577.3"/>
    <n v="5126.576"/>
    <n v="915.46"/>
    <x v="0"/>
  </r>
  <r>
    <x v="4"/>
    <x v="6"/>
    <x v="5"/>
    <x v="13"/>
    <n v="2"/>
    <n v="6600"/>
    <n v="7392"/>
    <n v="1320"/>
    <x v="0"/>
  </r>
  <r>
    <x v="4"/>
    <x v="7"/>
    <x v="0"/>
    <x v="0"/>
    <n v="3566"/>
    <n v="4577.3"/>
    <n v="5126.576"/>
    <n v="915.46"/>
    <x v="0"/>
  </r>
  <r>
    <x v="4"/>
    <x v="7"/>
    <x v="0"/>
    <x v="1"/>
    <n v="2498"/>
    <n v="8000"/>
    <n v="8960"/>
    <n v="1600"/>
    <x v="0"/>
  </r>
  <r>
    <x v="4"/>
    <x v="7"/>
    <x v="1"/>
    <x v="2"/>
    <n v="1245"/>
    <n v="4577.2"/>
    <n v="5126.4639999999999"/>
    <n v="915.44"/>
    <x v="0"/>
  </r>
  <r>
    <x v="4"/>
    <x v="7"/>
    <x v="2"/>
    <x v="3"/>
    <n v="644"/>
    <n v="5743.5"/>
    <n v="6432.72"/>
    <n v="1148.7"/>
    <x v="0"/>
  </r>
  <r>
    <x v="4"/>
    <x v="7"/>
    <x v="3"/>
    <x v="4"/>
    <n v="643"/>
    <n v="7000"/>
    <n v="7840"/>
    <n v="1400"/>
    <x v="0"/>
  </r>
  <r>
    <x v="4"/>
    <x v="7"/>
    <x v="2"/>
    <x v="5"/>
    <n v="455"/>
    <n v="4578.6000000000004"/>
    <n v="5128.0320000000002"/>
    <n v="915.72000000000014"/>
    <x v="0"/>
  </r>
  <r>
    <x v="4"/>
    <x v="7"/>
    <x v="3"/>
    <x v="6"/>
    <n v="345"/>
    <n v="7000"/>
    <n v="7840"/>
    <n v="1400"/>
    <x v="0"/>
  </r>
  <r>
    <x v="4"/>
    <x v="7"/>
    <x v="1"/>
    <x v="7"/>
    <n v="122"/>
    <n v="100"/>
    <n v="112"/>
    <n v="20"/>
    <x v="0"/>
  </r>
  <r>
    <x v="4"/>
    <x v="7"/>
    <x v="4"/>
    <x v="8"/>
    <n v="78"/>
    <n v="4577.2"/>
    <n v="5126.4639999999999"/>
    <n v="915.44"/>
    <x v="0"/>
  </r>
  <r>
    <x v="4"/>
    <x v="7"/>
    <x v="4"/>
    <x v="9"/>
    <n v="76"/>
    <n v="4576.8999999999996"/>
    <n v="5126.1279999999997"/>
    <n v="915.38"/>
    <x v="0"/>
  </r>
  <r>
    <x v="4"/>
    <x v="7"/>
    <x v="4"/>
    <x v="10"/>
    <n v="46"/>
    <n v="200"/>
    <n v="224"/>
    <n v="40"/>
    <x v="0"/>
  </r>
  <r>
    <x v="4"/>
    <x v="7"/>
    <x v="4"/>
    <x v="11"/>
    <n v="34"/>
    <n v="4576.8"/>
    <n v="5126.0160000000005"/>
    <n v="915.36000000000013"/>
    <x v="0"/>
  </r>
  <r>
    <x v="4"/>
    <x v="7"/>
    <x v="1"/>
    <x v="12"/>
    <n v="7"/>
    <n v="200"/>
    <n v="224"/>
    <n v="40"/>
    <x v="0"/>
  </r>
  <r>
    <x v="4"/>
    <x v="7"/>
    <x v="4"/>
    <x v="14"/>
    <n v="3"/>
    <n v="4577.3"/>
    <n v="5126.576"/>
    <n v="915.46"/>
    <x v="0"/>
  </r>
  <r>
    <x v="4"/>
    <x v="7"/>
    <x v="5"/>
    <x v="13"/>
    <n v="2"/>
    <n v="6600"/>
    <n v="7392"/>
    <n v="1320"/>
    <x v="0"/>
  </r>
  <r>
    <x v="4"/>
    <x v="8"/>
    <x v="0"/>
    <x v="0"/>
    <n v="3566"/>
    <n v="4577.3"/>
    <n v="5126.576"/>
    <n v="915.46"/>
    <x v="0"/>
  </r>
  <r>
    <x v="4"/>
    <x v="8"/>
    <x v="0"/>
    <x v="1"/>
    <n v="2498"/>
    <n v="8000"/>
    <n v="8960"/>
    <n v="1600"/>
    <x v="0"/>
  </r>
  <r>
    <x v="4"/>
    <x v="8"/>
    <x v="1"/>
    <x v="2"/>
    <n v="1245"/>
    <n v="4577.2"/>
    <n v="5126.4639999999999"/>
    <n v="915.44"/>
    <x v="0"/>
  </r>
  <r>
    <x v="4"/>
    <x v="8"/>
    <x v="2"/>
    <x v="3"/>
    <n v="644"/>
    <n v="5743.5"/>
    <n v="6432.72"/>
    <n v="1148.7"/>
    <x v="0"/>
  </r>
  <r>
    <x v="4"/>
    <x v="8"/>
    <x v="3"/>
    <x v="4"/>
    <n v="643"/>
    <n v="7000"/>
    <n v="7840"/>
    <n v="1400"/>
    <x v="0"/>
  </r>
  <r>
    <x v="4"/>
    <x v="8"/>
    <x v="2"/>
    <x v="5"/>
    <n v="455"/>
    <n v="4578.6000000000004"/>
    <n v="5128.0320000000002"/>
    <n v="915.72000000000014"/>
    <x v="0"/>
  </r>
  <r>
    <x v="4"/>
    <x v="8"/>
    <x v="3"/>
    <x v="6"/>
    <n v="345"/>
    <n v="7000"/>
    <n v="7840"/>
    <n v="1400"/>
    <x v="0"/>
  </r>
  <r>
    <x v="4"/>
    <x v="8"/>
    <x v="1"/>
    <x v="7"/>
    <n v="122"/>
    <n v="100"/>
    <n v="112"/>
    <n v="20"/>
    <x v="0"/>
  </r>
  <r>
    <x v="4"/>
    <x v="8"/>
    <x v="4"/>
    <x v="8"/>
    <n v="78"/>
    <n v="4577.2"/>
    <n v="5126.4639999999999"/>
    <n v="915.44"/>
    <x v="0"/>
  </r>
  <r>
    <x v="4"/>
    <x v="8"/>
    <x v="4"/>
    <x v="9"/>
    <n v="76"/>
    <n v="4576.8999999999996"/>
    <n v="5126.1279999999997"/>
    <n v="915.38"/>
    <x v="0"/>
  </r>
  <r>
    <x v="4"/>
    <x v="8"/>
    <x v="4"/>
    <x v="10"/>
    <n v="46"/>
    <n v="200"/>
    <n v="224"/>
    <n v="40"/>
    <x v="0"/>
  </r>
  <r>
    <x v="4"/>
    <x v="8"/>
    <x v="4"/>
    <x v="11"/>
    <n v="34"/>
    <n v="4576.8"/>
    <n v="5126.0160000000005"/>
    <n v="915.36000000000013"/>
    <x v="0"/>
  </r>
  <r>
    <x v="4"/>
    <x v="8"/>
    <x v="1"/>
    <x v="12"/>
    <n v="7"/>
    <n v="200"/>
    <n v="224"/>
    <n v="40"/>
    <x v="0"/>
  </r>
  <r>
    <x v="4"/>
    <x v="8"/>
    <x v="4"/>
    <x v="14"/>
    <n v="3"/>
    <n v="4577.3"/>
    <n v="5126.576"/>
    <n v="915.46"/>
    <x v="0"/>
  </r>
  <r>
    <x v="4"/>
    <x v="8"/>
    <x v="5"/>
    <x v="13"/>
    <n v="2"/>
    <n v="6600"/>
    <n v="7392"/>
    <n v="1320"/>
    <x v="0"/>
  </r>
  <r>
    <x v="4"/>
    <x v="9"/>
    <x v="0"/>
    <x v="0"/>
    <n v="3566"/>
    <n v="4577.3"/>
    <n v="5126.576"/>
    <n v="915.46"/>
    <x v="0"/>
  </r>
  <r>
    <x v="4"/>
    <x v="9"/>
    <x v="0"/>
    <x v="1"/>
    <n v="2498"/>
    <n v="8000"/>
    <n v="8960"/>
    <n v="1600"/>
    <x v="0"/>
  </r>
  <r>
    <x v="4"/>
    <x v="9"/>
    <x v="1"/>
    <x v="2"/>
    <n v="1245"/>
    <n v="4577.2"/>
    <n v="5126.4639999999999"/>
    <n v="915.44"/>
    <x v="0"/>
  </r>
  <r>
    <x v="4"/>
    <x v="9"/>
    <x v="2"/>
    <x v="3"/>
    <n v="644"/>
    <n v="5743.5"/>
    <n v="6432.72"/>
    <n v="1148.7"/>
    <x v="0"/>
  </r>
  <r>
    <x v="4"/>
    <x v="9"/>
    <x v="3"/>
    <x v="4"/>
    <n v="643"/>
    <n v="7000"/>
    <n v="7840"/>
    <n v="1400"/>
    <x v="1"/>
  </r>
  <r>
    <x v="4"/>
    <x v="9"/>
    <x v="2"/>
    <x v="5"/>
    <n v="455"/>
    <n v="4578.6000000000004"/>
    <n v="5128.0320000000002"/>
    <n v="915.72000000000014"/>
    <x v="1"/>
  </r>
  <r>
    <x v="4"/>
    <x v="9"/>
    <x v="3"/>
    <x v="6"/>
    <n v="345"/>
    <n v="7000"/>
    <n v="7840"/>
    <n v="1400"/>
    <x v="1"/>
  </r>
  <r>
    <x v="4"/>
    <x v="9"/>
    <x v="1"/>
    <x v="7"/>
    <n v="122"/>
    <n v="100"/>
    <n v="112"/>
    <n v="20"/>
    <x v="1"/>
  </r>
  <r>
    <x v="4"/>
    <x v="9"/>
    <x v="4"/>
    <x v="8"/>
    <n v="78"/>
    <n v="4577.2"/>
    <n v="5126.4639999999999"/>
    <n v="915.44"/>
    <x v="1"/>
  </r>
  <r>
    <x v="4"/>
    <x v="9"/>
    <x v="4"/>
    <x v="9"/>
    <n v="76"/>
    <n v="4576.8999999999996"/>
    <n v="5126.1279999999997"/>
    <n v="915.38"/>
    <x v="1"/>
  </r>
  <r>
    <x v="4"/>
    <x v="9"/>
    <x v="4"/>
    <x v="10"/>
    <n v="46"/>
    <n v="200"/>
    <n v="224"/>
    <n v="40"/>
    <x v="1"/>
  </r>
  <r>
    <x v="4"/>
    <x v="9"/>
    <x v="4"/>
    <x v="11"/>
    <n v="34"/>
    <n v="4576.8"/>
    <n v="5126.0160000000005"/>
    <n v="915.36000000000013"/>
    <x v="1"/>
  </r>
  <r>
    <x v="4"/>
    <x v="9"/>
    <x v="1"/>
    <x v="12"/>
    <n v="7"/>
    <n v="200"/>
    <n v="224"/>
    <n v="40"/>
    <x v="1"/>
  </r>
  <r>
    <x v="4"/>
    <x v="9"/>
    <x v="4"/>
    <x v="14"/>
    <n v="3"/>
    <n v="4577.3"/>
    <n v="5126.576"/>
    <n v="915.46"/>
    <x v="1"/>
  </r>
  <r>
    <x v="4"/>
    <x v="9"/>
    <x v="5"/>
    <x v="13"/>
    <n v="2"/>
    <n v="6600"/>
    <n v="7392"/>
    <n v="1320"/>
    <x v="1"/>
  </r>
  <r>
    <x v="4"/>
    <x v="10"/>
    <x v="0"/>
    <x v="0"/>
    <n v="3566"/>
    <n v="4577.3"/>
    <n v="5126.576"/>
    <n v="915.46"/>
    <x v="1"/>
  </r>
  <r>
    <x v="4"/>
    <x v="10"/>
    <x v="0"/>
    <x v="1"/>
    <n v="2498"/>
    <n v="8000"/>
    <n v="8960"/>
    <n v="1600"/>
    <x v="1"/>
  </r>
  <r>
    <x v="4"/>
    <x v="10"/>
    <x v="1"/>
    <x v="2"/>
    <n v="1245"/>
    <n v="4577.2"/>
    <n v="5126.4639999999999"/>
    <n v="915.44"/>
    <x v="1"/>
  </r>
  <r>
    <x v="4"/>
    <x v="10"/>
    <x v="2"/>
    <x v="3"/>
    <n v="644"/>
    <n v="5743.5"/>
    <n v="6432.72"/>
    <n v="1148.7"/>
    <x v="1"/>
  </r>
  <r>
    <x v="4"/>
    <x v="10"/>
    <x v="3"/>
    <x v="4"/>
    <n v="643"/>
    <n v="7000"/>
    <n v="7840"/>
    <n v="1400"/>
    <x v="1"/>
  </r>
  <r>
    <x v="4"/>
    <x v="10"/>
    <x v="2"/>
    <x v="5"/>
    <n v="455"/>
    <n v="4578.6000000000004"/>
    <n v="5128.0320000000002"/>
    <n v="915.72000000000014"/>
    <x v="1"/>
  </r>
  <r>
    <x v="4"/>
    <x v="10"/>
    <x v="3"/>
    <x v="6"/>
    <n v="345"/>
    <n v="7000"/>
    <n v="7840"/>
    <n v="1400"/>
    <x v="1"/>
  </r>
  <r>
    <x v="4"/>
    <x v="10"/>
    <x v="1"/>
    <x v="7"/>
    <n v="122"/>
    <n v="100"/>
    <n v="112"/>
    <n v="20"/>
    <x v="1"/>
  </r>
  <r>
    <x v="4"/>
    <x v="10"/>
    <x v="4"/>
    <x v="8"/>
    <n v="78"/>
    <n v="4577.2"/>
    <n v="5126.4639999999999"/>
    <n v="915.44"/>
    <x v="1"/>
  </r>
  <r>
    <x v="4"/>
    <x v="10"/>
    <x v="4"/>
    <x v="9"/>
    <n v="76"/>
    <n v="4576.8999999999996"/>
    <n v="5126.1279999999997"/>
    <n v="915.38"/>
    <x v="1"/>
  </r>
  <r>
    <x v="4"/>
    <x v="10"/>
    <x v="4"/>
    <x v="10"/>
    <n v="46"/>
    <n v="200"/>
    <n v="224"/>
    <n v="40"/>
    <x v="1"/>
  </r>
  <r>
    <x v="4"/>
    <x v="10"/>
    <x v="4"/>
    <x v="11"/>
    <n v="34"/>
    <n v="4576.8"/>
    <n v="5126.0160000000005"/>
    <n v="915.36000000000013"/>
    <x v="1"/>
  </r>
  <r>
    <x v="4"/>
    <x v="10"/>
    <x v="1"/>
    <x v="12"/>
    <n v="7"/>
    <n v="200"/>
    <n v="224"/>
    <n v="40"/>
    <x v="1"/>
  </r>
  <r>
    <x v="4"/>
    <x v="10"/>
    <x v="4"/>
    <x v="14"/>
    <n v="3"/>
    <n v="4577.3"/>
    <n v="5126.576"/>
    <n v="915.46"/>
    <x v="1"/>
  </r>
  <r>
    <x v="4"/>
    <x v="10"/>
    <x v="5"/>
    <x v="13"/>
    <n v="2"/>
    <n v="6600"/>
    <n v="7392"/>
    <n v="1320"/>
    <x v="0"/>
  </r>
  <r>
    <x v="4"/>
    <x v="11"/>
    <x v="0"/>
    <x v="0"/>
    <n v="3566"/>
    <n v="4577.3"/>
    <n v="5126.576"/>
    <n v="915.46"/>
    <x v="0"/>
  </r>
  <r>
    <x v="4"/>
    <x v="11"/>
    <x v="0"/>
    <x v="1"/>
    <n v="2498"/>
    <n v="8000"/>
    <n v="8960"/>
    <n v="1600"/>
    <x v="0"/>
  </r>
  <r>
    <x v="4"/>
    <x v="11"/>
    <x v="1"/>
    <x v="2"/>
    <n v="1245"/>
    <n v="4577.2"/>
    <n v="5126.4639999999999"/>
    <n v="915.44"/>
    <x v="0"/>
  </r>
  <r>
    <x v="4"/>
    <x v="11"/>
    <x v="2"/>
    <x v="3"/>
    <n v="644"/>
    <n v="5743.5"/>
    <n v="6432.72"/>
    <n v="1148.7"/>
    <x v="0"/>
  </r>
  <r>
    <x v="4"/>
    <x v="11"/>
    <x v="3"/>
    <x v="4"/>
    <n v="643"/>
    <n v="7000"/>
    <n v="7840"/>
    <n v="1400"/>
    <x v="0"/>
  </r>
  <r>
    <x v="4"/>
    <x v="11"/>
    <x v="2"/>
    <x v="5"/>
    <n v="455"/>
    <n v="4578.6000000000004"/>
    <n v="5128.0320000000002"/>
    <n v="915.72000000000014"/>
    <x v="0"/>
  </r>
  <r>
    <x v="4"/>
    <x v="11"/>
    <x v="3"/>
    <x v="6"/>
    <n v="345"/>
    <n v="7000"/>
    <n v="7840"/>
    <n v="1400"/>
    <x v="0"/>
  </r>
  <r>
    <x v="4"/>
    <x v="11"/>
    <x v="1"/>
    <x v="7"/>
    <n v="122"/>
    <n v="100"/>
    <n v="112"/>
    <n v="20"/>
    <x v="0"/>
  </r>
  <r>
    <x v="4"/>
    <x v="11"/>
    <x v="4"/>
    <x v="8"/>
    <n v="78"/>
    <n v="4577.2"/>
    <n v="5126.4639999999999"/>
    <n v="915.44"/>
    <x v="0"/>
  </r>
  <r>
    <x v="4"/>
    <x v="11"/>
    <x v="4"/>
    <x v="9"/>
    <n v="76"/>
    <n v="4576.8999999999996"/>
    <n v="5126.1279999999997"/>
    <n v="915.38"/>
    <x v="0"/>
  </r>
  <r>
    <x v="4"/>
    <x v="11"/>
    <x v="4"/>
    <x v="10"/>
    <n v="46"/>
    <n v="200"/>
    <n v="224"/>
    <n v="40"/>
    <x v="0"/>
  </r>
  <r>
    <x v="4"/>
    <x v="11"/>
    <x v="4"/>
    <x v="11"/>
    <n v="34"/>
    <n v="4576.8"/>
    <n v="5126.0160000000005"/>
    <n v="915.36000000000013"/>
    <x v="0"/>
  </r>
  <r>
    <x v="4"/>
    <x v="11"/>
    <x v="1"/>
    <x v="12"/>
    <n v="7"/>
    <n v="200"/>
    <n v="224"/>
    <n v="40"/>
    <x v="0"/>
  </r>
  <r>
    <x v="4"/>
    <x v="11"/>
    <x v="4"/>
    <x v="14"/>
    <n v="3"/>
    <n v="4577.3"/>
    <n v="5126.576"/>
    <n v="915.46"/>
    <x v="0"/>
  </r>
  <r>
    <x v="4"/>
    <x v="11"/>
    <x v="5"/>
    <x v="13"/>
    <n v="2"/>
    <n v="6600"/>
    <n v="7392"/>
    <n v="132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x v="0"/>
    <n v="364236"/>
    <n v="501558"/>
  </r>
  <r>
    <x v="0"/>
    <x v="1"/>
    <n v="197480"/>
    <n v="360898"/>
  </r>
  <r>
    <x v="0"/>
    <x v="2"/>
    <n v="187412"/>
    <n v="227490"/>
  </r>
  <r>
    <x v="0"/>
    <x v="3"/>
    <n v="167840"/>
    <n v="281796"/>
  </r>
  <r>
    <x v="0"/>
    <x v="4"/>
    <n v="126472"/>
    <n v="206265"/>
  </r>
  <r>
    <x v="0"/>
    <x v="5"/>
    <n v="125960"/>
    <n v="202419"/>
  </r>
  <r>
    <x v="1"/>
    <x v="0"/>
    <n v="342724"/>
    <n v="509978"/>
  </r>
  <r>
    <x v="1"/>
    <x v="1"/>
    <n v="238460"/>
    <n v="280188"/>
  </r>
  <r>
    <x v="1"/>
    <x v="2"/>
    <n v="231288"/>
    <n v="209587"/>
  </r>
  <r>
    <x v="1"/>
    <x v="3"/>
    <n v="210228"/>
    <n v="273633"/>
  </r>
  <r>
    <x v="1"/>
    <x v="5"/>
    <n v="135984"/>
    <n v="204158"/>
  </r>
  <r>
    <x v="1"/>
    <x v="4"/>
    <n v="128888"/>
    <n v="275347"/>
  </r>
  <r>
    <x v="2"/>
    <x v="0"/>
    <n v="365892"/>
    <n v="524450"/>
  </r>
  <r>
    <x v="2"/>
    <x v="2"/>
    <n v="188312"/>
    <n v="201424"/>
  </r>
  <r>
    <x v="2"/>
    <x v="1"/>
    <n v="387584"/>
    <n v="700000"/>
  </r>
  <r>
    <x v="2"/>
    <x v="3"/>
    <n v="178572"/>
    <n v="255358"/>
  </r>
  <r>
    <x v="2"/>
    <x v="4"/>
    <n v="127296"/>
    <n v="181256"/>
  </r>
  <r>
    <x v="2"/>
    <x v="5"/>
    <n v="125136"/>
    <n v="199811"/>
  </r>
  <r>
    <x v="3"/>
    <x v="0"/>
    <n v="204528"/>
    <n v="292475"/>
  </r>
  <r>
    <x v="3"/>
    <x v="3"/>
    <n v="129304"/>
    <n v="184905"/>
  </r>
  <r>
    <x v="3"/>
    <x v="1"/>
    <n v="127904"/>
    <n v="182903"/>
  </r>
  <r>
    <x v="3"/>
    <x v="2"/>
    <n v="219404"/>
    <n v="212627"/>
  </r>
  <r>
    <x v="3"/>
    <x v="5"/>
    <n v="73912"/>
    <n v="130073"/>
  </r>
  <r>
    <x v="3"/>
    <x v="4"/>
    <n v="71992"/>
    <n v="104238"/>
  </r>
  <r>
    <x v="4"/>
    <x v="0"/>
    <n v="190380"/>
    <n v="272243"/>
  </r>
  <r>
    <x v="4"/>
    <x v="2"/>
    <n v="112620"/>
    <n v="107044"/>
  </r>
  <r>
    <x v="4"/>
    <x v="1"/>
    <n v="109940"/>
    <n v="157214"/>
  </r>
  <r>
    <x v="4"/>
    <x v="3"/>
    <n v="106948"/>
    <n v="152936"/>
  </r>
  <r>
    <x v="4"/>
    <x v="5"/>
    <n v="62256"/>
    <n v="100661"/>
  </r>
  <r>
    <x v="4"/>
    <x v="4"/>
    <n v="62240"/>
    <n v="901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F25F65-B076-4A3E-B7C9-B5517F597338}" name="Tabela przestawna6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7">
  <location ref="A90:C93" firstHeaderRow="0" firstDataRow="1" firstDataCol="1"/>
  <pivotFields count="9">
    <pivotField showAll="0">
      <items count="6">
        <item h="1" x="0"/>
        <item h="1" x="1"/>
        <item x="2"/>
        <item h="1" x="3"/>
        <item h="1" x="4"/>
        <item t="default"/>
      </items>
    </pivotField>
    <pivotField showAll="0">
      <items count="13">
        <item x="2"/>
        <item x="3"/>
        <item x="7"/>
        <item x="11"/>
        <item x="1"/>
        <item x="0"/>
        <item x="6"/>
        <item x="5"/>
        <item x="4"/>
        <item x="10"/>
        <item x="9"/>
        <item x="8"/>
        <item t="default"/>
      </items>
    </pivotField>
    <pivotField showAll="0" sortType="descending"/>
    <pivotField showAll="0"/>
    <pivotField showAll="0"/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Income" fld="5" baseField="0" baseItem="0"/>
    <dataField name="Suma z Income2" fld="5" showDataAs="percentOfCol" baseField="0" baseItem="0" numFmtId="10"/>
  </dataFields>
  <formats count="1">
    <format dxfId="0">
      <pivotArea collapsedLevelsAreSubtotals="1" fieldPosition="0">
        <references count="2">
          <reference field="4294967294" count="1" selected="0">
            <x v="0"/>
          </reference>
          <reference field="8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10A75E-1D8E-4903-B304-F7178CCD06C7}" name="Tabela przestawna1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C1:E8" firstHeaderRow="0" firstDataRow="1" firstDataCol="1"/>
  <pivotFields count="4">
    <pivotField showAll="0">
      <items count="6">
        <item x="0"/>
        <item h="1" x="1"/>
        <item h="1" x="2"/>
        <item h="1" x="3"/>
        <item h="1" x="4"/>
        <item t="default"/>
      </items>
    </pivotField>
    <pivotField axis="axisRow" showAll="0">
      <items count="7">
        <item x="4"/>
        <item x="5"/>
        <item x="0"/>
        <item x="2"/>
        <item x="3"/>
        <item x="1"/>
        <item t="default"/>
      </items>
    </pivotField>
    <pivotField dataField="1"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Amount" fld="2" baseField="0" baseItem="0"/>
    <dataField name="Suma z Amount2" fld="2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4B8672-E7E6-4C4F-8D49-6F530340B90B}" name="Tabela przestawna5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9">
  <location ref="A69:B82" firstHeaderRow="1" firstDataRow="1" firstDataCol="1"/>
  <pivotFields count="9">
    <pivotField showAll="0">
      <items count="6">
        <item h="1" x="0"/>
        <item h="1" x="1"/>
        <item x="2"/>
        <item h="1" x="3"/>
        <item h="1" x="4"/>
        <item t="default"/>
      </items>
    </pivotField>
    <pivotField axis="axisRow" showAll="0">
      <items count="13">
        <item x="2"/>
        <item x="3"/>
        <item x="7"/>
        <item x="11"/>
        <item x="1"/>
        <item x="0"/>
        <item x="6"/>
        <item x="5"/>
        <item x="4"/>
        <item x="10"/>
        <item x="9"/>
        <item x="8"/>
        <item t="default"/>
      </items>
    </pivotField>
    <pivotField showAll="0" sortType="descending"/>
    <pivotField showAll="0"/>
    <pivotField showAll="0"/>
    <pivotField showAll="0"/>
    <pivotField showAll="0"/>
    <pivotField dataField="1"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a z operating profit" fld="7" baseField="0" baseItem="0"/>
  </dataFields>
  <chartFormats count="2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CB7529-F5C6-4BF6-8EE5-A3FDD32F4594}" name="Tabela przestawna4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56:D63" firstHeaderRow="0" firstDataRow="1" firstDataCol="1"/>
  <pivotFields count="9">
    <pivotField showAll="0">
      <items count="6">
        <item h="1" x="0"/>
        <item h="1" x="1"/>
        <item x="2"/>
        <item h="1" x="3"/>
        <item h="1" x="4"/>
        <item t="default"/>
      </items>
    </pivotField>
    <pivotField showAll="0"/>
    <pivotField axis="axisRow" showAll="0" sortType="descending">
      <items count="7">
        <item x="3"/>
        <item x="2"/>
        <item x="1"/>
        <item x="0"/>
        <item x="5"/>
        <item x="4"/>
        <item t="default"/>
      </items>
    </pivotField>
    <pivotField showAll="0"/>
    <pivotField dataField="1" showAll="0"/>
    <pivotField dataField="1"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z Income" fld="5" baseField="0" baseItem="0"/>
    <dataField name="Suma z Counts" fld="4" baseField="0" baseItem="0"/>
    <dataField name="Suma z Counts2" fld="4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40C96F-A800-4F20-9CA5-7C5B2776810D}" name="Tabela przestawna3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5">
  <location ref="A36:C49" firstHeaderRow="0" firstDataRow="1" firstDataCol="1"/>
  <pivotFields count="9">
    <pivotField showAll="0">
      <items count="6">
        <item h="1" x="0"/>
        <item h="1" x="1"/>
        <item x="2"/>
        <item h="1" x="3"/>
        <item h="1" x="4"/>
        <item t="default"/>
      </items>
    </pivotField>
    <pivotField axis="axisRow" showAll="0">
      <items count="13">
        <item x="2"/>
        <item x="3"/>
        <item x="7"/>
        <item x="11"/>
        <item x="1"/>
        <item x="0"/>
        <item x="6"/>
        <item x="5"/>
        <item x="4"/>
        <item x="10"/>
        <item x="9"/>
        <item x="8"/>
        <item t="default"/>
      </items>
    </pivotField>
    <pivotField showAll="0" sortType="descending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Income" fld="5" baseField="0" baseItem="0"/>
    <dataField name="Suma z Income2" fld="5" baseField="0" baseItem="0"/>
  </dataFields>
  <formats count="1">
    <format dxfId="1">
      <pivotArea collapsedLevelsAreSubtotals="1" fieldPosition="0">
        <references count="2">
          <reference field="4294967294" count="1" selected="0">
            <x v="0"/>
          </reference>
          <reference field="1" count="0"/>
        </references>
      </pivotArea>
    </format>
  </format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501728-0733-48BD-8448-9E23DB03B39C}" name="Tabela przestawna7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7">
  <location ref="A109:C131" firstHeaderRow="0" firstDataRow="1" firstDataCol="1"/>
  <pivotFields count="9">
    <pivotField showAll="0">
      <items count="6">
        <item h="1" x="0"/>
        <item h="1" x="1"/>
        <item x="2"/>
        <item h="1" x="3"/>
        <item h="1" x="4"/>
        <item t="default"/>
      </items>
    </pivotField>
    <pivotField showAll="0">
      <items count="13">
        <item x="2"/>
        <item x="3"/>
        <item x="7"/>
        <item x="11"/>
        <item x="1"/>
        <item x="0"/>
        <item x="6"/>
        <item x="5"/>
        <item x="4"/>
        <item x="10"/>
        <item x="9"/>
        <item x="8"/>
        <item t="default"/>
      </items>
    </pivotField>
    <pivotField axis="axisRow" showAll="0" sortType="descending">
      <items count="7">
        <item x="3"/>
        <item x="2"/>
        <item x="1"/>
        <item x="0"/>
        <item x="5"/>
        <item x="4"/>
        <item t="default"/>
      </items>
    </pivotField>
    <pivotField axis="axisRow" showAll="0">
      <items count="16">
        <item x="13"/>
        <item x="10"/>
        <item x="2"/>
        <item x="8"/>
        <item x="1"/>
        <item x="9"/>
        <item x="12"/>
        <item x="6"/>
        <item x="7"/>
        <item x="5"/>
        <item x="3"/>
        <item x="4"/>
        <item x="0"/>
        <item x="14"/>
        <item x="11"/>
        <item t="default"/>
      </items>
    </pivotField>
    <pivotField showAll="0"/>
    <pivotField dataField="1" showAll="0"/>
    <pivotField showAll="0"/>
    <pivotField showAll="0"/>
    <pivotField showAll="0">
      <items count="3">
        <item x="0"/>
        <item x="1"/>
        <item t="default"/>
      </items>
    </pivotField>
  </pivotFields>
  <rowFields count="2">
    <field x="2"/>
    <field x="3"/>
  </rowFields>
  <rowItems count="22">
    <i>
      <x/>
    </i>
    <i r="1">
      <x v="7"/>
    </i>
    <i r="1">
      <x v="11"/>
    </i>
    <i>
      <x v="1"/>
    </i>
    <i r="1">
      <x v="9"/>
    </i>
    <i r="1">
      <x v="10"/>
    </i>
    <i>
      <x v="2"/>
    </i>
    <i r="1">
      <x v="2"/>
    </i>
    <i r="1">
      <x v="6"/>
    </i>
    <i r="1">
      <x v="8"/>
    </i>
    <i>
      <x v="3"/>
    </i>
    <i r="1">
      <x v="4"/>
    </i>
    <i r="1">
      <x v="12"/>
    </i>
    <i>
      <x v="4"/>
    </i>
    <i r="1">
      <x/>
    </i>
    <i>
      <x v="5"/>
    </i>
    <i r="1">
      <x v="1"/>
    </i>
    <i r="1">
      <x v="3"/>
    </i>
    <i r="1">
      <x v="5"/>
    </i>
    <i r="1">
      <x v="13"/>
    </i>
    <i r="1"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Income" fld="5" baseField="0" baseItem="0"/>
    <dataField name="Suma z Income2" fld="5" showDataAs="percentOfCol" baseField="0" baseItem="0" numFmtId="10"/>
  </dataFields>
  <formats count="12">
    <format dxfId="13">
      <pivotArea collapsedLevelsAreSubtotals="1" fieldPosition="0">
        <references count="2">
          <reference field="4294967294" count="1" selected="0">
            <x v="0"/>
          </reference>
          <reference field="2" count="1">
            <x v="0"/>
          </reference>
        </references>
      </pivotArea>
    </format>
    <format dxfId="12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0"/>
          </reference>
          <reference field="3" count="2">
            <x v="7"/>
            <x v="11"/>
          </reference>
        </references>
      </pivotArea>
    </format>
    <format dxfId="11">
      <pivotArea collapsedLevelsAreSubtotals="1" fieldPosition="0">
        <references count="2">
          <reference field="4294967294" count="1" selected="0">
            <x v="0"/>
          </reference>
          <reference field="2" count="1">
            <x v="1"/>
          </reference>
        </references>
      </pivotArea>
    </format>
    <format dxfId="10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3" count="2">
            <x v="9"/>
            <x v="10"/>
          </reference>
        </references>
      </pivotArea>
    </format>
    <format dxfId="9">
      <pivotArea collapsedLevelsAreSubtotals="1" fieldPosition="0">
        <references count="2">
          <reference field="4294967294" count="1" selected="0">
            <x v="0"/>
          </reference>
          <reference field="2" count="1">
            <x v="2"/>
          </reference>
        </references>
      </pivotArea>
    </format>
    <format dxfId="8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3" count="3">
            <x v="2"/>
            <x v="6"/>
            <x v="8"/>
          </reference>
        </references>
      </pivotArea>
    </format>
    <format dxfId="7">
      <pivotArea collapsedLevelsAreSubtotals="1" fieldPosition="0">
        <references count="2">
          <reference field="4294967294" count="1" selected="0">
            <x v="0"/>
          </reference>
          <reference field="2" count="1">
            <x v="3"/>
          </reference>
        </references>
      </pivotArea>
    </format>
    <format dxfId="6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3" count="2">
            <x v="4"/>
            <x v="12"/>
          </reference>
        </references>
      </pivotArea>
    </format>
    <format dxfId="5">
      <pivotArea collapsedLevelsAreSubtotals="1" fieldPosition="0">
        <references count="2">
          <reference field="4294967294" count="1" selected="0">
            <x v="0"/>
          </reference>
          <reference field="2" count="1">
            <x v="4"/>
          </reference>
        </references>
      </pivotArea>
    </format>
    <format dxfId="4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3" count="1">
            <x v="0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0"/>
          </reference>
          <reference field="2" count="1">
            <x v="5"/>
          </reference>
        </references>
      </pivotArea>
    </format>
    <format dxfId="2">
      <pivotArea collapsedLevelsAreSubtotals="1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3" count="5">
            <x v="1"/>
            <x v="3"/>
            <x v="5"/>
            <x v="13"/>
            <x v="1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DE4175-1316-4F18-92E2-58103A4B155E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C10" firstHeaderRow="0" firstDataRow="1" firstDataCol="1"/>
  <pivotFields count="9">
    <pivotField showAll="0">
      <items count="6">
        <item h="1" x="0"/>
        <item h="1" x="1"/>
        <item x="2"/>
        <item h="1" x="3"/>
        <item h="1" x="4"/>
        <item t="default"/>
      </items>
    </pivotField>
    <pivotField showAll="0"/>
    <pivotField axis="axisRow" showAll="0" sortType="descending">
      <items count="7">
        <item x="3"/>
        <item x="2"/>
        <item x="1"/>
        <item x="0"/>
        <item x="5"/>
        <item x="4"/>
        <item t="default"/>
      </items>
    </pivotField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Income" fld="5" baseField="0" baseItem="0"/>
    <dataField name="Suma z Income2" fld="5" showDataAs="percentOfCol" baseField="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29F039-7925-43C9-8FA2-90C05AE62E51}" name="Tabela przestawna2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20:B21" firstHeaderRow="0" firstDataRow="1" firstDataCol="0"/>
  <pivotFields count="9">
    <pivotField showAll="0">
      <items count="6">
        <item h="1" x="0"/>
        <item h="1" x="1"/>
        <item x="2"/>
        <item h="1" x="3"/>
        <item h="1" x="4"/>
        <item t="default"/>
      </items>
    </pivotField>
    <pivotField showAll="0"/>
    <pivotField showAll="0" sortType="descending"/>
    <pivotField showAll="0"/>
    <pivotField showAll="0"/>
    <pivotField dataField="1" showAll="0"/>
    <pivotField dataField="1"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z Income" fld="5" baseField="0" baseItem="0"/>
    <dataField name="Suma z Target Incom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EECF3F-EDB1-4AD2-A9E6-AF8F0B207036}" name="Tabela przestawna3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2:C49" firstHeaderRow="0" firstDataRow="1" firstDataCol="1"/>
  <pivotFields count="4">
    <pivotField showAll="0">
      <items count="6">
        <item x="0"/>
        <item h="1" x="1"/>
        <item h="1" x="2"/>
        <item h="1" x="3"/>
        <item h="1" x="4"/>
        <item t="default"/>
      </items>
    </pivotField>
    <pivotField axis="axisRow" showAll="0" sortType="descending">
      <items count="7">
        <item x="4"/>
        <item x="5"/>
        <item x="0"/>
        <item x="2"/>
        <item x="3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</pivotFields>
  <rowFields count="1">
    <field x="1"/>
  </rowFields>
  <rowItems count="7">
    <i>
      <x v="2"/>
    </i>
    <i>
      <x v="5"/>
    </i>
    <i>
      <x v="3"/>
    </i>
    <i>
      <x v="4"/>
    </i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Amount" fld="2" baseField="0" baseItem="0"/>
    <dataField name="Suma z Amount2" fld="2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138C00-2165-4CE8-B169-793C673E7CFB}" name="Tabela przestawna2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28:B29" firstHeaderRow="0" firstDataRow="1" firstDataCol="0"/>
  <pivotFields count="4">
    <pivotField showAll="0">
      <items count="6">
        <item x="0"/>
        <item h="1" x="1"/>
        <item h="1" x="2"/>
        <item h="1" x="3"/>
        <item h="1" x="4"/>
        <item t="default"/>
      </items>
    </pivotField>
    <pivotField showAll="0">
      <items count="7">
        <item x="4"/>
        <item x="5"/>
        <item x="0"/>
        <item x="2"/>
        <item x="3"/>
        <item x="1"/>
        <item t="default"/>
      </items>
    </pivotField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a z Amount" fld="2" baseField="0" baseItem="0"/>
    <dataField name="Suma z Targe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Year" xr10:uid="{434A8413-F043-4812-BC32-37D4BF919F5E}" sourceName="Year">
  <pivotTables>
    <pivotTable tabId="8" name="Tabela przestawna1"/>
    <pivotTable tabId="8" name="Tabela przestawna2"/>
    <pivotTable tabId="8" name="Tabela przestawna3"/>
    <pivotTable tabId="8" name="Tabela przestawna4"/>
    <pivotTable tabId="8" name="Tabela przestawna5"/>
    <pivotTable tabId="8" name="Tabela przestawna6"/>
    <pivotTable tabId="8" name="Tabela przestawna7"/>
  </pivotTables>
  <data>
    <tabular pivotCacheId="1760615520">
      <items count="5">
        <i x="0"/>
        <i x="1"/>
        <i x="2" s="1"/>
        <i x="3"/>
        <i x="4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Year1" xr10:uid="{302DFD13-6484-44A4-A0BD-4AF8C63FD4F2}" sourceName="Year">
  <pivotTables>
    <pivotTable tabId="9" name="Tabela przestawna1"/>
    <pivotTable tabId="9" name="Tabela przestawna2"/>
    <pivotTable tabId="9" name="Tabela przestawna3"/>
  </pivotTables>
  <data>
    <tabular pivotCacheId="10446716">
      <items count="5">
        <i x="0" s="1"/>
        <i x="1"/>
        <i x="2"/>
        <i x="3"/>
        <i x="4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1" xr10:uid="{695A2AC5-1268-4574-BB36-9253B419ABE0}" cache="Fragmentator_Year" caption="Year" columnCount="5" showCaption="0" style="SlicerStyleDark3 2" lockedPosition="1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" xr10:uid="{4C34138D-3879-4017-8EA7-43EBB230D539}" cache="Fragmentator_Year" caption="Year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2" xr10:uid="{A3894DE5-3664-4789-87DB-2EA57C2BE80E}" cache="Fragmentator_Year1" caption="Year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Year 3" xr10:uid="{17558035-9088-4EBC-99DA-EB50BD46A048}" cache="Fragmentator_Year1" caption="Year" columnCount="5" showCaption="0" style="SlicerStyleDark3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D28505-F379-4A7E-A508-B65DF599BA8F}" name="Table3" displayName="Table3" ref="A1:I901" totalsRowShown="0" headerRowDxfId="32" dataDxfId="30" headerRowBorderDxfId="31" tableBorderDxfId="29">
  <autoFilter ref="A1:I901" xr:uid="{10D28505-F379-4A7E-A508-B65DF599BA8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sortState xmlns:xlrd2="http://schemas.microsoft.com/office/spreadsheetml/2017/richdata2" ref="A2:I901">
    <sortCondition ref="A2:A901" customList="Jan,Feb,Mar,Apr,May,Jun,Jul,Aug,Sep,Oct,Nov,Dec"/>
  </sortState>
  <tableColumns count="9">
    <tableColumn id="1" xr3:uid="{F1B2F5AF-1872-4D88-A8AD-82C5ABEDAC5E}" name="Year" dataDxfId="28"/>
    <tableColumn id="2" xr3:uid="{A68E4C5E-63A7-44F3-94A9-B3DC035142E3}" name="Month" dataDxfId="27"/>
    <tableColumn id="3" xr3:uid="{FCFD0908-B2CD-4A82-AD2C-8F47574C7344}" name="Income sources" dataDxfId="26"/>
    <tableColumn id="4" xr3:uid="{B21922F0-2DEC-409B-A10C-800CA1A1B0C5}" name="Income Breakdowns" dataDxfId="25"/>
    <tableColumn id="5" xr3:uid="{065303FF-72C4-4F8F-BB0C-F9118DF0DFDF}" name="Counts" dataDxfId="24"/>
    <tableColumn id="6" xr3:uid="{DABCF258-4449-4DEA-86B9-64B7C52EA6A0}" name="Income" dataDxfId="23"/>
    <tableColumn id="7" xr3:uid="{21324F5C-E6CA-43C7-8626-2541ACD89257}" name="Target Income" dataDxfId="22"/>
    <tableColumn id="8" xr3:uid="{A4C67C2A-7CF2-4AF9-8525-5806E64C6993}" name="operating profit" dataDxfId="21"/>
    <tableColumn id="9" xr3:uid="{C6352437-E1F6-2340-AE38-441D5A24EB63}" name="Marketing Strategies" dataDxfId="20"/>
  </tableColumns>
  <tableStyleInfo name="TableStyleLight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E6E078-35CB-4C9D-8183-53C18E95238E}" name="Tabela2" displayName="Tabela2" ref="M1:P31" totalsRowShown="0" headerRowDxfId="19" dataDxfId="18">
  <autoFilter ref="M1:P31" xr:uid="{6DE6E078-35CB-4C9D-8183-53C18E95238E}">
    <filterColumn colId="0" hiddenButton="1"/>
    <filterColumn colId="1" hiddenButton="1"/>
    <filterColumn colId="2" hiddenButton="1"/>
    <filterColumn colId="3" hiddenButton="1"/>
  </autoFilter>
  <tableColumns count="4">
    <tableColumn id="1" xr3:uid="{5B829205-A41E-406F-A5F4-BEFFA073AD72}" name="Year" dataDxfId="17"/>
    <tableColumn id="2" xr3:uid="{35C52BF9-04D3-45F6-BCBD-303183476E10}" name="Country" dataDxfId="16"/>
    <tableColumn id="3" xr3:uid="{51DA7316-7795-4743-A01D-171A0B8A05AD}" name="Amount" dataDxfId="15"/>
    <tableColumn id="4" xr3:uid="{129C2A1F-1E5F-4B97-82E1-F5A68A25772C}" name="Target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 algn="l">
          <a:defRPr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microsoft.com/office/2007/relationships/slicer" Target="../slicers/slicer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5" Type="http://schemas.microsoft.com/office/2007/relationships/slicer" Target="../slicers/slicer3.xml"/><Relationship Id="rId4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P901"/>
  <sheetViews>
    <sheetView showGridLines="0" zoomScaleNormal="85" workbookViewId="0">
      <selection activeCell="P10" sqref="P10:P18"/>
    </sheetView>
  </sheetViews>
  <sheetFormatPr defaultColWidth="8.77734375" defaultRowHeight="18" customHeight="1" x14ac:dyDescent="0.3"/>
  <cols>
    <col min="1" max="1" width="10" style="1" bestFit="1" customWidth="1"/>
    <col min="2" max="2" width="11.77734375" style="1" bestFit="1" customWidth="1"/>
    <col min="3" max="3" width="20.109375" style="1" bestFit="1" customWidth="1"/>
    <col min="4" max="4" width="24.33203125" style="1" bestFit="1" customWidth="1"/>
    <col min="5" max="6" width="12.6640625" style="1" bestFit="1" customWidth="1"/>
    <col min="7" max="7" width="18.77734375" style="1" bestFit="1" customWidth="1"/>
    <col min="8" max="8" width="20" style="1" bestFit="1" customWidth="1"/>
    <col min="9" max="9" width="24.33203125" style="1" bestFit="1" customWidth="1"/>
    <col min="10" max="13" width="8.77734375" style="1"/>
    <col min="14" max="14" width="15.21875" style="1" bestFit="1" customWidth="1"/>
    <col min="15" max="15" width="9.77734375" style="1" customWidth="1"/>
    <col min="16" max="16384" width="8.77734375" style="1"/>
  </cols>
  <sheetData>
    <row r="1" spans="1:16" ht="28.95" customHeight="1" x14ac:dyDescent="0.3">
      <c r="A1" s="8" t="s">
        <v>16</v>
      </c>
      <c r="B1" s="8" t="s">
        <v>17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39</v>
      </c>
      <c r="I1" s="8" t="s">
        <v>41</v>
      </c>
      <c r="M1" s="1" t="s">
        <v>16</v>
      </c>
      <c r="N1" s="1" t="s">
        <v>76</v>
      </c>
      <c r="O1" s="1" t="s">
        <v>50</v>
      </c>
      <c r="P1" s="1" t="s">
        <v>54</v>
      </c>
    </row>
    <row r="2" spans="1:16" ht="18" customHeight="1" x14ac:dyDescent="0.3">
      <c r="A2" s="1">
        <v>2020</v>
      </c>
      <c r="B2" s="1" t="s">
        <v>0</v>
      </c>
      <c r="C2" s="1" t="s">
        <v>14</v>
      </c>
      <c r="D2" s="2" t="s">
        <v>36</v>
      </c>
      <c r="E2" s="3">
        <v>3566</v>
      </c>
      <c r="F2" s="3">
        <v>5492.76</v>
      </c>
      <c r="G2" s="3">
        <v>5126.576</v>
      </c>
      <c r="H2" s="3">
        <v>1098.5520000000001</v>
      </c>
      <c r="I2" s="4" t="s">
        <v>40</v>
      </c>
      <c r="M2" s="32">
        <v>2020</v>
      </c>
      <c r="N2" s="32" t="s">
        <v>70</v>
      </c>
      <c r="O2" s="33">
        <v>364236</v>
      </c>
      <c r="P2" s="32">
        <v>501558</v>
      </c>
    </row>
    <row r="3" spans="1:16" ht="18" customHeight="1" x14ac:dyDescent="0.3">
      <c r="A3" s="1">
        <v>2020</v>
      </c>
      <c r="B3" s="1" t="s">
        <v>0</v>
      </c>
      <c r="C3" s="1" t="s">
        <v>14</v>
      </c>
      <c r="D3" s="2" t="s">
        <v>37</v>
      </c>
      <c r="E3" s="3">
        <v>2498</v>
      </c>
      <c r="F3" s="3">
        <v>9600</v>
      </c>
      <c r="G3" s="3">
        <v>8960</v>
      </c>
      <c r="H3" s="3">
        <v>1920</v>
      </c>
      <c r="I3" s="4" t="s">
        <v>40</v>
      </c>
      <c r="M3" s="34">
        <v>2020</v>
      </c>
      <c r="N3" s="34" t="s">
        <v>71</v>
      </c>
      <c r="O3" s="35">
        <v>197480</v>
      </c>
      <c r="P3" s="34">
        <v>360898</v>
      </c>
    </row>
    <row r="4" spans="1:16" ht="18" customHeight="1" x14ac:dyDescent="0.3">
      <c r="A4" s="1">
        <v>2020</v>
      </c>
      <c r="B4" s="1" t="s">
        <v>0</v>
      </c>
      <c r="C4" s="1" t="s">
        <v>13</v>
      </c>
      <c r="D4" s="2" t="s">
        <v>35</v>
      </c>
      <c r="E4" s="3">
        <v>1245</v>
      </c>
      <c r="F4" s="3">
        <v>5492.6399999999994</v>
      </c>
      <c r="G4" s="3">
        <v>5126.4639999999999</v>
      </c>
      <c r="H4" s="3">
        <v>1098.528</v>
      </c>
      <c r="I4" s="4" t="s">
        <v>40</v>
      </c>
      <c r="M4" s="32">
        <v>2020</v>
      </c>
      <c r="N4" s="32" t="s">
        <v>72</v>
      </c>
      <c r="O4" s="33">
        <v>187412</v>
      </c>
      <c r="P4" s="32">
        <v>227490</v>
      </c>
    </row>
    <row r="5" spans="1:16" ht="18" customHeight="1" x14ac:dyDescent="0.3">
      <c r="A5" s="1">
        <v>2020</v>
      </c>
      <c r="B5" s="1" t="s">
        <v>0</v>
      </c>
      <c r="C5" s="1" t="s">
        <v>38</v>
      </c>
      <c r="D5" s="5" t="s">
        <v>30</v>
      </c>
      <c r="E5" s="6">
        <v>644</v>
      </c>
      <c r="F5" s="6">
        <v>6892.2</v>
      </c>
      <c r="G5" s="6">
        <v>6432.72</v>
      </c>
      <c r="H5" s="3">
        <v>1378.44</v>
      </c>
      <c r="I5" s="4" t="s">
        <v>40</v>
      </c>
      <c r="M5" s="34">
        <v>2020</v>
      </c>
      <c r="N5" s="34" t="s">
        <v>73</v>
      </c>
      <c r="O5" s="35">
        <v>167840</v>
      </c>
      <c r="P5" s="34">
        <v>281796</v>
      </c>
    </row>
    <row r="6" spans="1:16" ht="18" customHeight="1" x14ac:dyDescent="0.3">
      <c r="A6" s="1">
        <v>2020</v>
      </c>
      <c r="B6" s="1" t="s">
        <v>0</v>
      </c>
      <c r="C6" s="1" t="s">
        <v>12</v>
      </c>
      <c r="D6" s="5" t="s">
        <v>29</v>
      </c>
      <c r="E6" s="6">
        <v>643</v>
      </c>
      <c r="F6" s="6">
        <v>7700</v>
      </c>
      <c r="G6" s="6">
        <v>7840</v>
      </c>
      <c r="H6" s="3">
        <v>1540</v>
      </c>
      <c r="I6" s="4" t="s">
        <v>40</v>
      </c>
      <c r="M6" s="32">
        <v>2020</v>
      </c>
      <c r="N6" s="32" t="s">
        <v>74</v>
      </c>
      <c r="O6" s="33">
        <v>126472</v>
      </c>
      <c r="P6" s="32">
        <v>206265</v>
      </c>
    </row>
    <row r="7" spans="1:16" ht="18" customHeight="1" x14ac:dyDescent="0.3">
      <c r="A7" s="1">
        <v>2020</v>
      </c>
      <c r="B7" s="1" t="s">
        <v>0</v>
      </c>
      <c r="C7" s="1" t="s">
        <v>38</v>
      </c>
      <c r="D7" s="5" t="s">
        <v>31</v>
      </c>
      <c r="E7" s="6">
        <v>455</v>
      </c>
      <c r="F7" s="6">
        <v>5265.39</v>
      </c>
      <c r="G7" s="6">
        <v>5128.0320000000002</v>
      </c>
      <c r="H7" s="3">
        <v>1053.0780000000002</v>
      </c>
      <c r="I7" s="4" t="s">
        <v>40</v>
      </c>
      <c r="M7" s="34">
        <v>2020</v>
      </c>
      <c r="N7" s="34" t="s">
        <v>75</v>
      </c>
      <c r="O7" s="35">
        <v>125960</v>
      </c>
      <c r="P7" s="34">
        <v>202419</v>
      </c>
    </row>
    <row r="8" spans="1:16" ht="18" customHeight="1" x14ac:dyDescent="0.3">
      <c r="A8" s="1">
        <v>2020</v>
      </c>
      <c r="B8" s="1" t="s">
        <v>0</v>
      </c>
      <c r="C8" s="1" t="s">
        <v>12</v>
      </c>
      <c r="D8" s="5" t="s">
        <v>28</v>
      </c>
      <c r="E8" s="7">
        <v>345</v>
      </c>
      <c r="F8" s="7">
        <v>9016</v>
      </c>
      <c r="G8" s="7">
        <v>7840</v>
      </c>
      <c r="H8" s="3">
        <v>1803.2</v>
      </c>
      <c r="I8" s="4" t="s">
        <v>40</v>
      </c>
      <c r="M8" s="32">
        <v>2021</v>
      </c>
      <c r="N8" s="32" t="s">
        <v>70</v>
      </c>
      <c r="O8" s="33">
        <v>342724</v>
      </c>
      <c r="P8" s="32">
        <v>509978</v>
      </c>
    </row>
    <row r="9" spans="1:16" ht="18" customHeight="1" x14ac:dyDescent="0.3">
      <c r="A9" s="1">
        <v>2020</v>
      </c>
      <c r="B9" s="1" t="s">
        <v>0</v>
      </c>
      <c r="C9" s="1" t="s">
        <v>13</v>
      </c>
      <c r="D9" s="2" t="s">
        <v>33</v>
      </c>
      <c r="E9" s="3">
        <v>122</v>
      </c>
      <c r="F9" s="3">
        <v>2696.75</v>
      </c>
      <c r="G9" s="3">
        <v>112</v>
      </c>
      <c r="H9" s="3">
        <v>539.35</v>
      </c>
      <c r="I9" s="4" t="s">
        <v>40</v>
      </c>
      <c r="M9" s="34">
        <v>2021</v>
      </c>
      <c r="N9" s="34" t="s">
        <v>71</v>
      </c>
      <c r="O9" s="35">
        <v>238460</v>
      </c>
      <c r="P9" s="34">
        <v>280188</v>
      </c>
    </row>
    <row r="10" spans="1:16" ht="18" customHeight="1" x14ac:dyDescent="0.3">
      <c r="A10" s="1">
        <v>2020</v>
      </c>
      <c r="B10" s="1" t="s">
        <v>0</v>
      </c>
      <c r="C10" s="1" t="s">
        <v>15</v>
      </c>
      <c r="D10" s="5" t="s">
        <v>26</v>
      </c>
      <c r="E10" s="6">
        <v>78</v>
      </c>
      <c r="F10" s="6">
        <v>5492.6399999999994</v>
      </c>
      <c r="G10" s="6">
        <v>5126.4639999999999</v>
      </c>
      <c r="H10" s="3">
        <v>1098.528</v>
      </c>
      <c r="I10" s="4" t="s">
        <v>40</v>
      </c>
      <c r="M10" s="32">
        <v>2021</v>
      </c>
      <c r="N10" s="32" t="s">
        <v>72</v>
      </c>
      <c r="O10" s="33">
        <v>231288</v>
      </c>
      <c r="P10" s="32">
        <v>209587</v>
      </c>
    </row>
    <row r="11" spans="1:16" ht="18" customHeight="1" x14ac:dyDescent="0.3">
      <c r="A11" s="1">
        <v>2020</v>
      </c>
      <c r="B11" s="1" t="s">
        <v>0</v>
      </c>
      <c r="C11" s="1" t="s">
        <v>15</v>
      </c>
      <c r="D11" s="5" t="s">
        <v>24</v>
      </c>
      <c r="E11" s="6">
        <v>76</v>
      </c>
      <c r="F11" s="6">
        <v>5492.28</v>
      </c>
      <c r="G11" s="6">
        <v>5126.1279999999997</v>
      </c>
      <c r="H11" s="3">
        <v>1098.4559999999999</v>
      </c>
      <c r="I11" s="4" t="s">
        <v>40</v>
      </c>
      <c r="M11" s="34">
        <v>2021</v>
      </c>
      <c r="N11" s="34" t="s">
        <v>73</v>
      </c>
      <c r="O11" s="35">
        <v>210228</v>
      </c>
      <c r="P11" s="34">
        <v>273633</v>
      </c>
    </row>
    <row r="12" spans="1:16" ht="18" customHeight="1" x14ac:dyDescent="0.3">
      <c r="A12" s="1">
        <v>2020</v>
      </c>
      <c r="B12" s="1" t="s">
        <v>0</v>
      </c>
      <c r="C12" s="1" t="s">
        <v>15</v>
      </c>
      <c r="D12" s="5" t="s">
        <v>25</v>
      </c>
      <c r="E12" s="6">
        <v>46</v>
      </c>
      <c r="F12" s="6">
        <v>240</v>
      </c>
      <c r="G12" s="6">
        <v>224</v>
      </c>
      <c r="H12" s="3">
        <v>48</v>
      </c>
      <c r="I12" s="4" t="s">
        <v>40</v>
      </c>
      <c r="M12" s="32">
        <v>2021</v>
      </c>
      <c r="N12" s="32" t="s">
        <v>75</v>
      </c>
      <c r="O12" s="33">
        <v>135984</v>
      </c>
      <c r="P12" s="32">
        <v>204158</v>
      </c>
    </row>
    <row r="13" spans="1:16" ht="18" customHeight="1" x14ac:dyDescent="0.3">
      <c r="A13" s="1">
        <v>2020</v>
      </c>
      <c r="B13" s="1" t="s">
        <v>0</v>
      </c>
      <c r="C13" s="1" t="s">
        <v>15</v>
      </c>
      <c r="D13" s="5" t="s">
        <v>23</v>
      </c>
      <c r="E13" s="6">
        <v>34</v>
      </c>
      <c r="F13" s="6">
        <v>5492.16</v>
      </c>
      <c r="G13" s="6">
        <v>5126.0160000000005</v>
      </c>
      <c r="H13" s="3">
        <v>1098.432</v>
      </c>
      <c r="I13" s="4" t="s">
        <v>40</v>
      </c>
      <c r="M13" s="34">
        <v>2021</v>
      </c>
      <c r="N13" s="34" t="s">
        <v>74</v>
      </c>
      <c r="O13" s="35">
        <v>128888</v>
      </c>
      <c r="P13" s="34">
        <v>275347</v>
      </c>
    </row>
    <row r="14" spans="1:16" ht="18" customHeight="1" x14ac:dyDescent="0.3">
      <c r="A14" s="1">
        <v>2020</v>
      </c>
      <c r="B14" s="1" t="s">
        <v>0</v>
      </c>
      <c r="C14" s="1" t="s">
        <v>13</v>
      </c>
      <c r="D14" s="2" t="s">
        <v>34</v>
      </c>
      <c r="E14" s="3">
        <v>7</v>
      </c>
      <c r="F14" s="3">
        <v>3666.3</v>
      </c>
      <c r="G14" s="3">
        <v>224</v>
      </c>
      <c r="H14" s="3">
        <v>733.2600000000001</v>
      </c>
      <c r="I14" s="4" t="s">
        <v>40</v>
      </c>
      <c r="M14" s="32">
        <v>2022</v>
      </c>
      <c r="N14" s="32" t="s">
        <v>70</v>
      </c>
      <c r="O14" s="33">
        <v>365892</v>
      </c>
      <c r="P14" s="32">
        <v>524450</v>
      </c>
    </row>
    <row r="15" spans="1:16" ht="18" customHeight="1" x14ac:dyDescent="0.3">
      <c r="A15" s="1">
        <v>2020</v>
      </c>
      <c r="B15" s="1" t="s">
        <v>0</v>
      </c>
      <c r="C15" s="1" t="s">
        <v>32</v>
      </c>
      <c r="D15" s="5" t="s">
        <v>32</v>
      </c>
      <c r="E15" s="6">
        <v>3</v>
      </c>
      <c r="F15" s="6">
        <v>7260</v>
      </c>
      <c r="G15" s="6">
        <v>7392</v>
      </c>
      <c r="H15" s="3">
        <v>1452</v>
      </c>
      <c r="I15" s="4" t="s">
        <v>40</v>
      </c>
      <c r="M15" s="34">
        <v>2022</v>
      </c>
      <c r="N15" s="34" t="s">
        <v>72</v>
      </c>
      <c r="O15" s="35">
        <v>188312</v>
      </c>
      <c r="P15" s="34">
        <v>201424</v>
      </c>
    </row>
    <row r="16" spans="1:16" ht="18" customHeight="1" x14ac:dyDescent="0.3">
      <c r="A16" s="1">
        <v>2020</v>
      </c>
      <c r="B16" s="1" t="s">
        <v>0</v>
      </c>
      <c r="C16" s="1" t="s">
        <v>15</v>
      </c>
      <c r="D16" s="5" t="s">
        <v>27</v>
      </c>
      <c r="E16" s="6">
        <v>3</v>
      </c>
      <c r="F16" s="6">
        <v>5035.0300000000007</v>
      </c>
      <c r="G16" s="6">
        <v>5126.576</v>
      </c>
      <c r="H16" s="3">
        <v>1007.0060000000002</v>
      </c>
      <c r="I16" s="4" t="s">
        <v>40</v>
      </c>
      <c r="M16" s="32">
        <v>2022</v>
      </c>
      <c r="N16" s="32" t="s">
        <v>71</v>
      </c>
      <c r="O16" s="33">
        <v>387584</v>
      </c>
      <c r="P16" s="32">
        <v>700000</v>
      </c>
    </row>
    <row r="17" spans="1:16" ht="18" customHeight="1" x14ac:dyDescent="0.3">
      <c r="A17" s="1">
        <v>2020</v>
      </c>
      <c r="B17" s="1" t="s">
        <v>1</v>
      </c>
      <c r="C17" s="1" t="s">
        <v>14</v>
      </c>
      <c r="D17" s="2" t="s">
        <v>36</v>
      </c>
      <c r="E17" s="3">
        <v>3566</v>
      </c>
      <c r="F17" s="3">
        <v>5035.0300000000007</v>
      </c>
      <c r="G17" s="3">
        <v>5126.576</v>
      </c>
      <c r="H17" s="3">
        <v>1007.0060000000002</v>
      </c>
      <c r="I17" s="4" t="s">
        <v>40</v>
      </c>
      <c r="M17" s="34">
        <v>2022</v>
      </c>
      <c r="N17" s="34" t="s">
        <v>73</v>
      </c>
      <c r="O17" s="35">
        <v>178572</v>
      </c>
      <c r="P17" s="34">
        <v>255358</v>
      </c>
    </row>
    <row r="18" spans="1:16" ht="18" customHeight="1" x14ac:dyDescent="0.3">
      <c r="A18" s="1">
        <v>2020</v>
      </c>
      <c r="B18" s="1" t="s">
        <v>1</v>
      </c>
      <c r="C18" s="1" t="s">
        <v>14</v>
      </c>
      <c r="D18" s="2" t="s">
        <v>37</v>
      </c>
      <c r="E18" s="3">
        <v>2498</v>
      </c>
      <c r="F18" s="3">
        <v>8800</v>
      </c>
      <c r="G18" s="3">
        <v>8960</v>
      </c>
      <c r="H18" s="3">
        <v>1760</v>
      </c>
      <c r="I18" s="4" t="s">
        <v>40</v>
      </c>
      <c r="M18" s="32">
        <v>2022</v>
      </c>
      <c r="N18" s="32" t="s">
        <v>74</v>
      </c>
      <c r="O18" s="33">
        <v>127296</v>
      </c>
      <c r="P18" s="32">
        <v>181256</v>
      </c>
    </row>
    <row r="19" spans="1:16" ht="18" customHeight="1" x14ac:dyDescent="0.3">
      <c r="A19" s="1">
        <v>2020</v>
      </c>
      <c r="B19" s="1" t="s">
        <v>1</v>
      </c>
      <c r="C19" s="1" t="s">
        <v>13</v>
      </c>
      <c r="D19" s="2" t="s">
        <v>35</v>
      </c>
      <c r="E19" s="3">
        <v>1245</v>
      </c>
      <c r="F19" s="3">
        <v>5034.92</v>
      </c>
      <c r="G19" s="3">
        <v>5126.4639999999999</v>
      </c>
      <c r="H19" s="3">
        <v>1006.984</v>
      </c>
      <c r="I19" s="4" t="s">
        <v>40</v>
      </c>
      <c r="M19" s="34">
        <v>2022</v>
      </c>
      <c r="N19" s="34" t="s">
        <v>75</v>
      </c>
      <c r="O19" s="35">
        <v>125136</v>
      </c>
      <c r="P19" s="34">
        <v>199811</v>
      </c>
    </row>
    <row r="20" spans="1:16" ht="18" customHeight="1" x14ac:dyDescent="0.3">
      <c r="A20" s="1">
        <v>2020</v>
      </c>
      <c r="B20" s="1" t="s">
        <v>1</v>
      </c>
      <c r="C20" s="1" t="s">
        <v>38</v>
      </c>
      <c r="D20" s="5" t="s">
        <v>30</v>
      </c>
      <c r="E20" s="6">
        <v>644</v>
      </c>
      <c r="F20" s="6">
        <v>6317.85</v>
      </c>
      <c r="G20" s="6">
        <v>6432.72</v>
      </c>
      <c r="H20" s="3">
        <v>1263.5700000000002</v>
      </c>
      <c r="I20" s="4" t="s">
        <v>40</v>
      </c>
      <c r="M20" s="32">
        <v>2023</v>
      </c>
      <c r="N20" s="32" t="s">
        <v>70</v>
      </c>
      <c r="O20" s="33">
        <v>204528</v>
      </c>
      <c r="P20" s="32">
        <v>292475</v>
      </c>
    </row>
    <row r="21" spans="1:16" ht="18" customHeight="1" x14ac:dyDescent="0.3">
      <c r="A21" s="1">
        <v>2020</v>
      </c>
      <c r="B21" s="1" t="s">
        <v>1</v>
      </c>
      <c r="C21" s="1" t="s">
        <v>12</v>
      </c>
      <c r="D21" s="5" t="s">
        <v>29</v>
      </c>
      <c r="E21" s="6">
        <v>643</v>
      </c>
      <c r="F21" s="6">
        <v>7000</v>
      </c>
      <c r="G21" s="6">
        <v>7840</v>
      </c>
      <c r="H21" s="3">
        <v>1400</v>
      </c>
      <c r="I21" s="4" t="s">
        <v>40</v>
      </c>
      <c r="M21" s="34">
        <v>2023</v>
      </c>
      <c r="N21" s="34" t="s">
        <v>73</v>
      </c>
      <c r="O21" s="35">
        <v>129304</v>
      </c>
      <c r="P21" s="34">
        <v>184905</v>
      </c>
    </row>
    <row r="22" spans="1:16" ht="18" customHeight="1" x14ac:dyDescent="0.3">
      <c r="A22" s="1">
        <v>2020</v>
      </c>
      <c r="B22" s="1" t="s">
        <v>1</v>
      </c>
      <c r="C22" s="1" t="s">
        <v>38</v>
      </c>
      <c r="D22" s="5" t="s">
        <v>31</v>
      </c>
      <c r="E22" s="6">
        <v>455</v>
      </c>
      <c r="F22" s="6">
        <v>4578.6000000000004</v>
      </c>
      <c r="G22" s="6">
        <v>5128.0320000000002</v>
      </c>
      <c r="H22" s="3">
        <v>915.72000000000014</v>
      </c>
      <c r="I22" s="4" t="s">
        <v>40</v>
      </c>
      <c r="M22" s="32">
        <v>2023</v>
      </c>
      <c r="N22" s="32" t="s">
        <v>71</v>
      </c>
      <c r="O22" s="33">
        <v>127904</v>
      </c>
      <c r="P22" s="32">
        <v>182903</v>
      </c>
    </row>
    <row r="23" spans="1:16" ht="18" customHeight="1" x14ac:dyDescent="0.3">
      <c r="A23" s="1">
        <v>2020</v>
      </c>
      <c r="B23" s="1" t="s">
        <v>1</v>
      </c>
      <c r="C23" s="1" t="s">
        <v>12</v>
      </c>
      <c r="D23" s="5" t="s">
        <v>28</v>
      </c>
      <c r="E23" s="7">
        <v>345</v>
      </c>
      <c r="F23" s="7">
        <v>7000</v>
      </c>
      <c r="G23" s="7">
        <v>7840</v>
      </c>
      <c r="H23" s="3">
        <v>1400</v>
      </c>
      <c r="I23" s="4" t="s">
        <v>40</v>
      </c>
      <c r="M23" s="34">
        <v>2023</v>
      </c>
      <c r="N23" s="34" t="s">
        <v>72</v>
      </c>
      <c r="O23" s="35">
        <v>219404</v>
      </c>
      <c r="P23" s="34">
        <v>212627</v>
      </c>
    </row>
    <row r="24" spans="1:16" ht="18" customHeight="1" x14ac:dyDescent="0.3">
      <c r="A24" s="1">
        <v>2020</v>
      </c>
      <c r="B24" s="1" t="s">
        <v>1</v>
      </c>
      <c r="C24" s="1" t="s">
        <v>13</v>
      </c>
      <c r="D24" s="2" t="s">
        <v>33</v>
      </c>
      <c r="E24" s="3">
        <v>122</v>
      </c>
      <c r="F24" s="3">
        <v>100</v>
      </c>
      <c r="G24" s="3">
        <v>112</v>
      </c>
      <c r="H24" s="3">
        <v>20</v>
      </c>
      <c r="I24" s="4" t="s">
        <v>40</v>
      </c>
      <c r="M24" s="32">
        <v>2023</v>
      </c>
      <c r="N24" s="32" t="s">
        <v>75</v>
      </c>
      <c r="O24" s="33">
        <v>73912</v>
      </c>
      <c r="P24" s="32">
        <v>130073</v>
      </c>
    </row>
    <row r="25" spans="1:16" ht="18" customHeight="1" x14ac:dyDescent="0.3">
      <c r="A25" s="1">
        <v>2020</v>
      </c>
      <c r="B25" s="1" t="s">
        <v>1</v>
      </c>
      <c r="C25" s="1" t="s">
        <v>15</v>
      </c>
      <c r="D25" s="5" t="s">
        <v>26</v>
      </c>
      <c r="E25" s="6">
        <v>78</v>
      </c>
      <c r="F25" s="6">
        <v>4577.2</v>
      </c>
      <c r="G25" s="6">
        <v>5126.4639999999999</v>
      </c>
      <c r="H25" s="3">
        <v>915.44</v>
      </c>
      <c r="I25" s="4" t="s">
        <v>40</v>
      </c>
      <c r="M25" s="34">
        <v>2023</v>
      </c>
      <c r="N25" s="34" t="s">
        <v>74</v>
      </c>
      <c r="O25" s="35">
        <v>71992</v>
      </c>
      <c r="P25" s="34">
        <v>104238</v>
      </c>
    </row>
    <row r="26" spans="1:16" ht="18" customHeight="1" x14ac:dyDescent="0.3">
      <c r="A26" s="1">
        <v>2020</v>
      </c>
      <c r="B26" s="1" t="s">
        <v>1</v>
      </c>
      <c r="C26" s="1" t="s">
        <v>15</v>
      </c>
      <c r="D26" s="5" t="s">
        <v>24</v>
      </c>
      <c r="E26" s="6">
        <v>76</v>
      </c>
      <c r="F26" s="6">
        <v>4576.8999999999996</v>
      </c>
      <c r="G26" s="6">
        <v>5126.1279999999997</v>
      </c>
      <c r="H26" s="3">
        <v>915.38</v>
      </c>
      <c r="I26" s="4" t="s">
        <v>40</v>
      </c>
      <c r="M26" s="32">
        <v>2024</v>
      </c>
      <c r="N26" s="32" t="s">
        <v>70</v>
      </c>
      <c r="O26" s="33">
        <v>190380</v>
      </c>
      <c r="P26" s="32">
        <v>272243</v>
      </c>
    </row>
    <row r="27" spans="1:16" ht="18" customHeight="1" x14ac:dyDescent="0.3">
      <c r="A27" s="1">
        <v>2020</v>
      </c>
      <c r="B27" s="1" t="s">
        <v>1</v>
      </c>
      <c r="C27" s="1" t="s">
        <v>15</v>
      </c>
      <c r="D27" s="5" t="s">
        <v>25</v>
      </c>
      <c r="E27" s="6">
        <v>46</v>
      </c>
      <c r="F27" s="6">
        <v>200</v>
      </c>
      <c r="G27" s="6">
        <v>224</v>
      </c>
      <c r="H27" s="3">
        <v>40</v>
      </c>
      <c r="I27" s="4" t="s">
        <v>40</v>
      </c>
      <c r="M27" s="34">
        <v>2024</v>
      </c>
      <c r="N27" s="34" t="s">
        <v>72</v>
      </c>
      <c r="O27" s="35">
        <v>112620</v>
      </c>
      <c r="P27" s="34">
        <v>107044</v>
      </c>
    </row>
    <row r="28" spans="1:16" ht="18" customHeight="1" x14ac:dyDescent="0.3">
      <c r="A28" s="1">
        <v>2020</v>
      </c>
      <c r="B28" s="1" t="s">
        <v>1</v>
      </c>
      <c r="C28" s="1" t="s">
        <v>15</v>
      </c>
      <c r="D28" s="5" t="s">
        <v>23</v>
      </c>
      <c r="E28" s="6">
        <v>34</v>
      </c>
      <c r="F28" s="6">
        <v>4576.8</v>
      </c>
      <c r="G28" s="6">
        <v>5126.0160000000005</v>
      </c>
      <c r="H28" s="3">
        <v>915.36000000000013</v>
      </c>
      <c r="I28" s="4" t="s">
        <v>40</v>
      </c>
      <c r="M28" s="32">
        <v>2024</v>
      </c>
      <c r="N28" s="32" t="s">
        <v>71</v>
      </c>
      <c r="O28" s="33">
        <v>109940</v>
      </c>
      <c r="P28" s="32">
        <v>157214</v>
      </c>
    </row>
    <row r="29" spans="1:16" ht="18" customHeight="1" x14ac:dyDescent="0.3">
      <c r="A29" s="1">
        <v>2020</v>
      </c>
      <c r="B29" s="1" t="s">
        <v>1</v>
      </c>
      <c r="C29" s="1" t="s">
        <v>13</v>
      </c>
      <c r="D29" s="2" t="s">
        <v>34</v>
      </c>
      <c r="E29" s="3">
        <v>7</v>
      </c>
      <c r="F29" s="3">
        <v>200</v>
      </c>
      <c r="G29" s="3">
        <v>224</v>
      </c>
      <c r="H29" s="3">
        <v>40</v>
      </c>
      <c r="I29" s="4" t="s">
        <v>40</v>
      </c>
      <c r="M29" s="34">
        <v>2024</v>
      </c>
      <c r="N29" s="34" t="s">
        <v>73</v>
      </c>
      <c r="O29" s="35">
        <v>106948</v>
      </c>
      <c r="P29" s="34">
        <v>152936</v>
      </c>
    </row>
    <row r="30" spans="1:16" ht="18" customHeight="1" x14ac:dyDescent="0.3">
      <c r="A30" s="1">
        <v>2020</v>
      </c>
      <c r="B30" s="1" t="s">
        <v>1</v>
      </c>
      <c r="C30" s="1" t="s">
        <v>15</v>
      </c>
      <c r="D30" s="5" t="s">
        <v>27</v>
      </c>
      <c r="E30" s="6">
        <v>3</v>
      </c>
      <c r="F30" s="6">
        <v>4577.3</v>
      </c>
      <c r="G30" s="6">
        <v>5126.576</v>
      </c>
      <c r="H30" s="3">
        <v>915.46</v>
      </c>
      <c r="I30" s="4" t="s">
        <v>40</v>
      </c>
      <c r="M30" s="32">
        <v>2024</v>
      </c>
      <c r="N30" s="32" t="s">
        <v>75</v>
      </c>
      <c r="O30" s="33">
        <v>62256</v>
      </c>
      <c r="P30" s="32">
        <v>100661</v>
      </c>
    </row>
    <row r="31" spans="1:16" ht="18" customHeight="1" x14ac:dyDescent="0.3">
      <c r="A31" s="1">
        <v>2020</v>
      </c>
      <c r="B31" s="1" t="s">
        <v>1</v>
      </c>
      <c r="C31" s="1" t="s">
        <v>32</v>
      </c>
      <c r="D31" s="5" t="s">
        <v>32</v>
      </c>
      <c r="E31" s="6">
        <v>2</v>
      </c>
      <c r="F31" s="6">
        <v>6600</v>
      </c>
      <c r="G31" s="6">
        <v>7392</v>
      </c>
      <c r="H31" s="3">
        <v>1320</v>
      </c>
      <c r="I31" s="4" t="s">
        <v>40</v>
      </c>
      <c r="M31" s="34">
        <v>2024</v>
      </c>
      <c r="N31" s="34" t="s">
        <v>74</v>
      </c>
      <c r="O31" s="35">
        <v>62240</v>
      </c>
      <c r="P31" s="34">
        <v>90151</v>
      </c>
    </row>
    <row r="32" spans="1:16" ht="18" customHeight="1" x14ac:dyDescent="0.3">
      <c r="A32" s="1">
        <v>2020</v>
      </c>
      <c r="B32" s="1" t="s">
        <v>2</v>
      </c>
      <c r="C32" s="1" t="s">
        <v>14</v>
      </c>
      <c r="D32" s="2" t="s">
        <v>36</v>
      </c>
      <c r="E32" s="3">
        <v>3566</v>
      </c>
      <c r="F32" s="3">
        <v>4577.3</v>
      </c>
      <c r="G32" s="3">
        <v>5126.576</v>
      </c>
      <c r="H32" s="3">
        <v>915.46</v>
      </c>
      <c r="I32" s="4" t="s">
        <v>40</v>
      </c>
    </row>
    <row r="33" spans="1:9" ht="18" customHeight="1" x14ac:dyDescent="0.3">
      <c r="A33" s="1">
        <v>2020</v>
      </c>
      <c r="B33" s="1" t="s">
        <v>2</v>
      </c>
      <c r="C33" s="1" t="s">
        <v>14</v>
      </c>
      <c r="D33" s="2" t="s">
        <v>37</v>
      </c>
      <c r="E33" s="3">
        <v>2498</v>
      </c>
      <c r="F33" s="3">
        <v>8000</v>
      </c>
      <c r="G33" s="3">
        <v>8960</v>
      </c>
      <c r="H33" s="3">
        <v>1600</v>
      </c>
      <c r="I33" s="4" t="s">
        <v>40</v>
      </c>
    </row>
    <row r="34" spans="1:9" ht="18" customHeight="1" x14ac:dyDescent="0.3">
      <c r="A34" s="1">
        <v>2020</v>
      </c>
      <c r="B34" s="1" t="s">
        <v>2</v>
      </c>
      <c r="C34" s="1" t="s">
        <v>13</v>
      </c>
      <c r="D34" s="2" t="s">
        <v>35</v>
      </c>
      <c r="E34" s="3">
        <v>1245</v>
      </c>
      <c r="F34" s="3">
        <v>4577.2</v>
      </c>
      <c r="G34" s="3">
        <v>5126.4639999999999</v>
      </c>
      <c r="H34" s="3">
        <v>915.44</v>
      </c>
      <c r="I34" s="4" t="s">
        <v>40</v>
      </c>
    </row>
    <row r="35" spans="1:9" ht="18" customHeight="1" x14ac:dyDescent="0.3">
      <c r="A35" s="1">
        <v>2020</v>
      </c>
      <c r="B35" s="1" t="s">
        <v>2</v>
      </c>
      <c r="C35" s="1" t="s">
        <v>38</v>
      </c>
      <c r="D35" s="5" t="s">
        <v>30</v>
      </c>
      <c r="E35" s="6">
        <v>644</v>
      </c>
      <c r="F35" s="6">
        <v>5743.5</v>
      </c>
      <c r="G35" s="6">
        <v>6432.72</v>
      </c>
      <c r="H35" s="3">
        <v>1148.7</v>
      </c>
      <c r="I35" s="4" t="s">
        <v>40</v>
      </c>
    </row>
    <row r="36" spans="1:9" ht="18" customHeight="1" x14ac:dyDescent="0.3">
      <c r="A36" s="1">
        <v>2020</v>
      </c>
      <c r="B36" s="1" t="s">
        <v>2</v>
      </c>
      <c r="C36" s="1" t="s">
        <v>12</v>
      </c>
      <c r="D36" s="5" t="s">
        <v>29</v>
      </c>
      <c r="E36" s="6">
        <v>643</v>
      </c>
      <c r="F36" s="6">
        <v>7000</v>
      </c>
      <c r="G36" s="6">
        <v>7840</v>
      </c>
      <c r="H36" s="3">
        <v>1400</v>
      </c>
      <c r="I36" s="4" t="s">
        <v>40</v>
      </c>
    </row>
    <row r="37" spans="1:9" ht="18" customHeight="1" x14ac:dyDescent="0.3">
      <c r="A37" s="1">
        <v>2020</v>
      </c>
      <c r="B37" s="1" t="s">
        <v>2</v>
      </c>
      <c r="C37" s="1" t="s">
        <v>38</v>
      </c>
      <c r="D37" s="5" t="s">
        <v>31</v>
      </c>
      <c r="E37" s="6">
        <v>455</v>
      </c>
      <c r="F37" s="6">
        <v>4578.6000000000004</v>
      </c>
      <c r="G37" s="6">
        <v>5128.0320000000002</v>
      </c>
      <c r="H37" s="3">
        <v>915.72000000000014</v>
      </c>
      <c r="I37" s="4" t="s">
        <v>40</v>
      </c>
    </row>
    <row r="38" spans="1:9" ht="18" customHeight="1" x14ac:dyDescent="0.3">
      <c r="A38" s="1">
        <v>2020</v>
      </c>
      <c r="B38" s="1" t="s">
        <v>2</v>
      </c>
      <c r="C38" s="1" t="s">
        <v>12</v>
      </c>
      <c r="D38" s="5" t="s">
        <v>28</v>
      </c>
      <c r="E38" s="7">
        <v>345</v>
      </c>
      <c r="F38" s="7">
        <v>7000</v>
      </c>
      <c r="G38" s="7">
        <v>7840</v>
      </c>
      <c r="H38" s="3">
        <v>1400</v>
      </c>
      <c r="I38" s="4" t="s">
        <v>40</v>
      </c>
    </row>
    <row r="39" spans="1:9" ht="18" customHeight="1" x14ac:dyDescent="0.3">
      <c r="A39" s="1">
        <v>2020</v>
      </c>
      <c r="B39" s="1" t="s">
        <v>2</v>
      </c>
      <c r="C39" s="1" t="s">
        <v>13</v>
      </c>
      <c r="D39" s="2" t="s">
        <v>33</v>
      </c>
      <c r="E39" s="3">
        <v>122</v>
      </c>
      <c r="F39" s="3">
        <v>100</v>
      </c>
      <c r="G39" s="3">
        <v>112</v>
      </c>
      <c r="H39" s="3">
        <v>20</v>
      </c>
      <c r="I39" s="4" t="s">
        <v>40</v>
      </c>
    </row>
    <row r="40" spans="1:9" ht="18" customHeight="1" x14ac:dyDescent="0.3">
      <c r="A40" s="1">
        <v>2020</v>
      </c>
      <c r="B40" s="1" t="s">
        <v>2</v>
      </c>
      <c r="C40" s="1" t="s">
        <v>15</v>
      </c>
      <c r="D40" s="5" t="s">
        <v>26</v>
      </c>
      <c r="E40" s="6">
        <v>78</v>
      </c>
      <c r="F40" s="6">
        <v>4577.2</v>
      </c>
      <c r="G40" s="6">
        <v>5126.4639999999999</v>
      </c>
      <c r="H40" s="3">
        <v>915.44</v>
      </c>
      <c r="I40" s="4" t="s">
        <v>40</v>
      </c>
    </row>
    <row r="41" spans="1:9" ht="18" customHeight="1" x14ac:dyDescent="0.3">
      <c r="A41" s="1">
        <v>2020</v>
      </c>
      <c r="B41" s="1" t="s">
        <v>2</v>
      </c>
      <c r="C41" s="1" t="s">
        <v>15</v>
      </c>
      <c r="D41" s="5" t="s">
        <v>24</v>
      </c>
      <c r="E41" s="6">
        <v>76</v>
      </c>
      <c r="F41" s="6">
        <v>4576.8999999999996</v>
      </c>
      <c r="G41" s="6">
        <v>5126.1279999999997</v>
      </c>
      <c r="H41" s="3">
        <v>915.38</v>
      </c>
      <c r="I41" s="4" t="s">
        <v>40</v>
      </c>
    </row>
    <row r="42" spans="1:9" ht="18" customHeight="1" x14ac:dyDescent="0.3">
      <c r="A42" s="1">
        <v>2020</v>
      </c>
      <c r="B42" s="1" t="s">
        <v>2</v>
      </c>
      <c r="C42" s="1" t="s">
        <v>15</v>
      </c>
      <c r="D42" s="5" t="s">
        <v>25</v>
      </c>
      <c r="E42" s="6">
        <v>46</v>
      </c>
      <c r="F42" s="6">
        <v>200</v>
      </c>
      <c r="G42" s="6">
        <v>224</v>
      </c>
      <c r="H42" s="3">
        <v>40</v>
      </c>
      <c r="I42" s="4" t="s">
        <v>40</v>
      </c>
    </row>
    <row r="43" spans="1:9" ht="18" customHeight="1" x14ac:dyDescent="0.3">
      <c r="A43" s="1">
        <v>2020</v>
      </c>
      <c r="B43" s="1" t="s">
        <v>2</v>
      </c>
      <c r="C43" s="1" t="s">
        <v>15</v>
      </c>
      <c r="D43" s="5" t="s">
        <v>23</v>
      </c>
      <c r="E43" s="6">
        <v>34</v>
      </c>
      <c r="F43" s="6">
        <v>4576.8</v>
      </c>
      <c r="G43" s="6">
        <v>5126.0160000000005</v>
      </c>
      <c r="H43" s="3">
        <v>915.36000000000013</v>
      </c>
      <c r="I43" s="4" t="s">
        <v>42</v>
      </c>
    </row>
    <row r="44" spans="1:9" ht="18" customHeight="1" x14ac:dyDescent="0.3">
      <c r="A44" s="1">
        <v>2020</v>
      </c>
      <c r="B44" s="1" t="s">
        <v>2</v>
      </c>
      <c r="C44" s="1" t="s">
        <v>13</v>
      </c>
      <c r="D44" s="2" t="s">
        <v>34</v>
      </c>
      <c r="E44" s="3">
        <v>7</v>
      </c>
      <c r="F44" s="3">
        <v>200</v>
      </c>
      <c r="G44" s="3">
        <v>224</v>
      </c>
      <c r="H44" s="3">
        <v>40</v>
      </c>
      <c r="I44" s="4" t="s">
        <v>42</v>
      </c>
    </row>
    <row r="45" spans="1:9" ht="18" customHeight="1" x14ac:dyDescent="0.3">
      <c r="A45" s="1">
        <v>2020</v>
      </c>
      <c r="B45" s="1" t="s">
        <v>2</v>
      </c>
      <c r="C45" s="1" t="s">
        <v>15</v>
      </c>
      <c r="D45" s="5" t="s">
        <v>27</v>
      </c>
      <c r="E45" s="6">
        <v>3</v>
      </c>
      <c r="F45" s="6">
        <v>3333</v>
      </c>
      <c r="G45" s="6">
        <v>5126.576</v>
      </c>
      <c r="H45" s="3">
        <v>666.6</v>
      </c>
      <c r="I45" s="4" t="s">
        <v>42</v>
      </c>
    </row>
    <row r="46" spans="1:9" ht="18" customHeight="1" x14ac:dyDescent="0.3">
      <c r="A46" s="1">
        <v>2020</v>
      </c>
      <c r="B46" s="1" t="s">
        <v>2</v>
      </c>
      <c r="C46" s="1" t="s">
        <v>32</v>
      </c>
      <c r="D46" s="5" t="s">
        <v>32</v>
      </c>
      <c r="E46" s="6">
        <v>2</v>
      </c>
      <c r="F46" s="6">
        <v>6600</v>
      </c>
      <c r="G46" s="6">
        <v>7392</v>
      </c>
      <c r="H46" s="3">
        <v>1320</v>
      </c>
      <c r="I46" s="4" t="s">
        <v>42</v>
      </c>
    </row>
    <row r="47" spans="1:9" ht="18" customHeight="1" x14ac:dyDescent="0.3">
      <c r="A47" s="1">
        <v>2020</v>
      </c>
      <c r="B47" s="1" t="s">
        <v>3</v>
      </c>
      <c r="C47" s="1" t="s">
        <v>14</v>
      </c>
      <c r="D47" s="2" t="s">
        <v>36</v>
      </c>
      <c r="E47" s="3">
        <v>3566</v>
      </c>
      <c r="F47" s="3">
        <v>4577.3</v>
      </c>
      <c r="G47" s="3">
        <v>5126.576</v>
      </c>
      <c r="H47" s="3">
        <v>915.46</v>
      </c>
      <c r="I47" s="4" t="s">
        <v>42</v>
      </c>
    </row>
    <row r="48" spans="1:9" ht="18" customHeight="1" x14ac:dyDescent="0.3">
      <c r="A48" s="1">
        <v>2020</v>
      </c>
      <c r="B48" s="1" t="s">
        <v>3</v>
      </c>
      <c r="C48" s="1" t="s">
        <v>14</v>
      </c>
      <c r="D48" s="2" t="s">
        <v>37</v>
      </c>
      <c r="E48" s="3">
        <v>2498</v>
      </c>
      <c r="F48" s="3">
        <v>8000</v>
      </c>
      <c r="G48" s="3">
        <v>8960</v>
      </c>
      <c r="H48" s="3">
        <v>1600</v>
      </c>
      <c r="I48" s="4" t="s">
        <v>42</v>
      </c>
    </row>
    <row r="49" spans="1:9" ht="18" customHeight="1" x14ac:dyDescent="0.3">
      <c r="A49" s="1">
        <v>2020</v>
      </c>
      <c r="B49" s="1" t="s">
        <v>3</v>
      </c>
      <c r="C49" s="1" t="s">
        <v>13</v>
      </c>
      <c r="D49" s="2" t="s">
        <v>35</v>
      </c>
      <c r="E49" s="3">
        <v>1245</v>
      </c>
      <c r="F49" s="3">
        <v>4577.2</v>
      </c>
      <c r="G49" s="3">
        <v>5126.4639999999999</v>
      </c>
      <c r="H49" s="3">
        <v>915.44</v>
      </c>
      <c r="I49" s="4" t="s">
        <v>42</v>
      </c>
    </row>
    <row r="50" spans="1:9" ht="18" customHeight="1" x14ac:dyDescent="0.3">
      <c r="A50" s="1">
        <v>2020</v>
      </c>
      <c r="B50" s="1" t="s">
        <v>3</v>
      </c>
      <c r="C50" s="1" t="s">
        <v>38</v>
      </c>
      <c r="D50" s="5" t="s">
        <v>30</v>
      </c>
      <c r="E50" s="6">
        <v>644</v>
      </c>
      <c r="F50" s="6">
        <v>5743.5</v>
      </c>
      <c r="G50" s="6">
        <v>6432.72</v>
      </c>
      <c r="H50" s="3">
        <v>1148.7</v>
      </c>
      <c r="I50" s="4" t="s">
        <v>42</v>
      </c>
    </row>
    <row r="51" spans="1:9" ht="18" customHeight="1" x14ac:dyDescent="0.3">
      <c r="A51" s="1">
        <v>2020</v>
      </c>
      <c r="B51" s="1" t="s">
        <v>3</v>
      </c>
      <c r="C51" s="1" t="s">
        <v>12</v>
      </c>
      <c r="D51" s="5" t="s">
        <v>29</v>
      </c>
      <c r="E51" s="6">
        <v>643</v>
      </c>
      <c r="F51" s="6">
        <v>7000</v>
      </c>
      <c r="G51" s="6">
        <v>7840</v>
      </c>
      <c r="H51" s="3">
        <v>1400</v>
      </c>
      <c r="I51" s="4" t="s">
        <v>42</v>
      </c>
    </row>
    <row r="52" spans="1:9" ht="18" customHeight="1" x14ac:dyDescent="0.3">
      <c r="A52" s="1">
        <v>2020</v>
      </c>
      <c r="B52" s="1" t="s">
        <v>3</v>
      </c>
      <c r="C52" s="1" t="s">
        <v>38</v>
      </c>
      <c r="D52" s="5" t="s">
        <v>31</v>
      </c>
      <c r="E52" s="6">
        <v>455</v>
      </c>
      <c r="F52" s="6">
        <v>4578.6000000000004</v>
      </c>
      <c r="G52" s="6">
        <v>5128.0320000000002</v>
      </c>
      <c r="H52" s="3">
        <v>915.72000000000014</v>
      </c>
      <c r="I52" s="4" t="s">
        <v>42</v>
      </c>
    </row>
    <row r="53" spans="1:9" ht="18" customHeight="1" x14ac:dyDescent="0.3">
      <c r="A53" s="1">
        <v>2020</v>
      </c>
      <c r="B53" s="1" t="s">
        <v>3</v>
      </c>
      <c r="C53" s="1" t="s">
        <v>12</v>
      </c>
      <c r="D53" s="5" t="s">
        <v>28</v>
      </c>
      <c r="E53" s="7">
        <v>345</v>
      </c>
      <c r="F53" s="7">
        <v>7000</v>
      </c>
      <c r="G53" s="7">
        <v>7840</v>
      </c>
      <c r="H53" s="3">
        <v>1400</v>
      </c>
      <c r="I53" s="4" t="s">
        <v>42</v>
      </c>
    </row>
    <row r="54" spans="1:9" ht="18" customHeight="1" x14ac:dyDescent="0.3">
      <c r="A54" s="1">
        <v>2020</v>
      </c>
      <c r="B54" s="1" t="s">
        <v>3</v>
      </c>
      <c r="C54" s="1" t="s">
        <v>13</v>
      </c>
      <c r="D54" s="2" t="s">
        <v>33</v>
      </c>
      <c r="E54" s="3">
        <v>122</v>
      </c>
      <c r="F54" s="3">
        <v>100</v>
      </c>
      <c r="G54" s="3">
        <v>112</v>
      </c>
      <c r="H54" s="3">
        <v>20</v>
      </c>
      <c r="I54" s="4" t="s">
        <v>42</v>
      </c>
    </row>
    <row r="55" spans="1:9" ht="18" customHeight="1" x14ac:dyDescent="0.3">
      <c r="A55" s="1">
        <v>2020</v>
      </c>
      <c r="B55" s="1" t="s">
        <v>3</v>
      </c>
      <c r="C55" s="1" t="s">
        <v>15</v>
      </c>
      <c r="D55" s="5" t="s">
        <v>26</v>
      </c>
      <c r="E55" s="6">
        <v>78</v>
      </c>
      <c r="F55" s="6">
        <v>4577.2</v>
      </c>
      <c r="G55" s="6">
        <v>5126.4639999999999</v>
      </c>
      <c r="H55" s="3">
        <v>915.44</v>
      </c>
      <c r="I55" s="4" t="s">
        <v>42</v>
      </c>
    </row>
    <row r="56" spans="1:9" ht="18" customHeight="1" x14ac:dyDescent="0.3">
      <c r="A56" s="1">
        <v>2020</v>
      </c>
      <c r="B56" s="1" t="s">
        <v>3</v>
      </c>
      <c r="C56" s="1" t="s">
        <v>15</v>
      </c>
      <c r="D56" s="5" t="s">
        <v>24</v>
      </c>
      <c r="E56" s="6">
        <v>76</v>
      </c>
      <c r="F56" s="6">
        <v>4576.8999999999996</v>
      </c>
      <c r="G56" s="6">
        <v>5126.1279999999997</v>
      </c>
      <c r="H56" s="3">
        <v>915.38</v>
      </c>
      <c r="I56" s="4" t="s">
        <v>42</v>
      </c>
    </row>
    <row r="57" spans="1:9" ht="18" customHeight="1" x14ac:dyDescent="0.3">
      <c r="A57" s="1">
        <v>2020</v>
      </c>
      <c r="B57" s="1" t="s">
        <v>3</v>
      </c>
      <c r="C57" s="1" t="s">
        <v>15</v>
      </c>
      <c r="D57" s="5" t="s">
        <v>25</v>
      </c>
      <c r="E57" s="6">
        <v>46</v>
      </c>
      <c r="F57" s="6">
        <v>200</v>
      </c>
      <c r="G57" s="6">
        <v>224</v>
      </c>
      <c r="H57" s="3">
        <v>40</v>
      </c>
      <c r="I57" s="4" t="s">
        <v>42</v>
      </c>
    </row>
    <row r="58" spans="1:9" ht="18" customHeight="1" x14ac:dyDescent="0.3">
      <c r="A58" s="1">
        <v>2020</v>
      </c>
      <c r="B58" s="1" t="s">
        <v>3</v>
      </c>
      <c r="C58" s="1" t="s">
        <v>15</v>
      </c>
      <c r="D58" s="5" t="s">
        <v>23</v>
      </c>
      <c r="E58" s="6">
        <v>34</v>
      </c>
      <c r="F58" s="6">
        <v>4576.8</v>
      </c>
      <c r="G58" s="6">
        <v>5126.0160000000005</v>
      </c>
      <c r="H58" s="3">
        <v>915.36000000000013</v>
      </c>
      <c r="I58" s="4" t="s">
        <v>42</v>
      </c>
    </row>
    <row r="59" spans="1:9" ht="18" customHeight="1" x14ac:dyDescent="0.3">
      <c r="A59" s="1">
        <v>2020</v>
      </c>
      <c r="B59" s="1" t="s">
        <v>3</v>
      </c>
      <c r="C59" s="1" t="s">
        <v>13</v>
      </c>
      <c r="D59" s="2" t="s">
        <v>34</v>
      </c>
      <c r="E59" s="3">
        <v>7</v>
      </c>
      <c r="F59" s="3">
        <v>200</v>
      </c>
      <c r="G59" s="3">
        <v>224</v>
      </c>
      <c r="H59" s="3">
        <v>40</v>
      </c>
      <c r="I59" s="4" t="s">
        <v>42</v>
      </c>
    </row>
    <row r="60" spans="1:9" ht="18" customHeight="1" x14ac:dyDescent="0.3">
      <c r="A60" s="1">
        <v>2020</v>
      </c>
      <c r="B60" s="1" t="s">
        <v>3</v>
      </c>
      <c r="C60" s="1" t="s">
        <v>15</v>
      </c>
      <c r="D60" s="5" t="s">
        <v>27</v>
      </c>
      <c r="E60" s="6">
        <v>3</v>
      </c>
      <c r="F60" s="6">
        <v>4577.3</v>
      </c>
      <c r="G60" s="6">
        <v>5126.576</v>
      </c>
      <c r="H60" s="3">
        <v>915.46</v>
      </c>
      <c r="I60" s="4" t="s">
        <v>42</v>
      </c>
    </row>
    <row r="61" spans="1:9" ht="18" customHeight="1" x14ac:dyDescent="0.3">
      <c r="A61" s="1">
        <v>2020</v>
      </c>
      <c r="B61" s="1" t="s">
        <v>3</v>
      </c>
      <c r="C61" s="1" t="s">
        <v>32</v>
      </c>
      <c r="D61" s="5" t="s">
        <v>32</v>
      </c>
      <c r="E61" s="6">
        <v>2</v>
      </c>
      <c r="F61" s="6">
        <v>6600</v>
      </c>
      <c r="G61" s="6">
        <v>7392</v>
      </c>
      <c r="H61" s="3">
        <v>1320</v>
      </c>
      <c r="I61" s="4" t="s">
        <v>42</v>
      </c>
    </row>
    <row r="62" spans="1:9" ht="18" customHeight="1" x14ac:dyDescent="0.3">
      <c r="A62" s="1">
        <v>2020</v>
      </c>
      <c r="B62" s="1" t="s">
        <v>4</v>
      </c>
      <c r="C62" s="1" t="s">
        <v>14</v>
      </c>
      <c r="D62" s="2" t="s">
        <v>36</v>
      </c>
      <c r="E62" s="3">
        <v>3566</v>
      </c>
      <c r="F62" s="3">
        <v>4577.3</v>
      </c>
      <c r="G62" s="3">
        <v>5126.576</v>
      </c>
      <c r="H62" s="3">
        <v>915.46</v>
      </c>
      <c r="I62" s="4" t="s">
        <v>42</v>
      </c>
    </row>
    <row r="63" spans="1:9" ht="18" customHeight="1" x14ac:dyDescent="0.3">
      <c r="A63" s="1">
        <v>2020</v>
      </c>
      <c r="B63" s="1" t="s">
        <v>4</v>
      </c>
      <c r="C63" s="1" t="s">
        <v>14</v>
      </c>
      <c r="D63" s="2" t="s">
        <v>37</v>
      </c>
      <c r="E63" s="3">
        <v>2498</v>
      </c>
      <c r="F63" s="3">
        <v>8000</v>
      </c>
      <c r="G63" s="3">
        <v>8960</v>
      </c>
      <c r="H63" s="3">
        <v>1600</v>
      </c>
      <c r="I63" s="4" t="s">
        <v>42</v>
      </c>
    </row>
    <row r="64" spans="1:9" ht="18" customHeight="1" x14ac:dyDescent="0.3">
      <c r="A64" s="1">
        <v>2020</v>
      </c>
      <c r="B64" s="1" t="s">
        <v>4</v>
      </c>
      <c r="C64" s="1" t="s">
        <v>13</v>
      </c>
      <c r="D64" s="2" t="s">
        <v>35</v>
      </c>
      <c r="E64" s="3">
        <v>1245</v>
      </c>
      <c r="F64" s="3">
        <v>4577.2</v>
      </c>
      <c r="G64" s="3">
        <v>5126.4639999999999</v>
      </c>
      <c r="H64" s="3">
        <v>915.44</v>
      </c>
      <c r="I64" s="4" t="s">
        <v>42</v>
      </c>
    </row>
    <row r="65" spans="1:9" ht="18" customHeight="1" x14ac:dyDescent="0.3">
      <c r="A65" s="1">
        <v>2020</v>
      </c>
      <c r="B65" s="1" t="s">
        <v>4</v>
      </c>
      <c r="C65" s="1" t="s">
        <v>38</v>
      </c>
      <c r="D65" s="5" t="s">
        <v>30</v>
      </c>
      <c r="E65" s="6">
        <v>644</v>
      </c>
      <c r="F65" s="6">
        <v>5743.5</v>
      </c>
      <c r="G65" s="6">
        <v>6432.72</v>
      </c>
      <c r="H65" s="3">
        <v>1148.7</v>
      </c>
      <c r="I65" s="4" t="s">
        <v>42</v>
      </c>
    </row>
    <row r="66" spans="1:9" ht="18" customHeight="1" x14ac:dyDescent="0.3">
      <c r="A66" s="1">
        <v>2020</v>
      </c>
      <c r="B66" s="1" t="s">
        <v>4</v>
      </c>
      <c r="C66" s="1" t="s">
        <v>12</v>
      </c>
      <c r="D66" s="5" t="s">
        <v>29</v>
      </c>
      <c r="E66" s="6">
        <v>643</v>
      </c>
      <c r="F66" s="6">
        <v>7000</v>
      </c>
      <c r="G66" s="6">
        <v>7840</v>
      </c>
      <c r="H66" s="3">
        <v>1400</v>
      </c>
      <c r="I66" s="4" t="s">
        <v>40</v>
      </c>
    </row>
    <row r="67" spans="1:9" ht="18" customHeight="1" x14ac:dyDescent="0.3">
      <c r="A67" s="1">
        <v>2020</v>
      </c>
      <c r="B67" s="1" t="s">
        <v>4</v>
      </c>
      <c r="C67" s="1" t="s">
        <v>38</v>
      </c>
      <c r="D67" s="5" t="s">
        <v>31</v>
      </c>
      <c r="E67" s="6">
        <v>455</v>
      </c>
      <c r="F67" s="6">
        <v>4578.6000000000004</v>
      </c>
      <c r="G67" s="6">
        <v>5128.0320000000002</v>
      </c>
      <c r="H67" s="3">
        <v>915.72000000000014</v>
      </c>
      <c r="I67" s="4" t="s">
        <v>40</v>
      </c>
    </row>
    <row r="68" spans="1:9" ht="18" customHeight="1" x14ac:dyDescent="0.3">
      <c r="A68" s="1">
        <v>2020</v>
      </c>
      <c r="B68" s="1" t="s">
        <v>4</v>
      </c>
      <c r="C68" s="1" t="s">
        <v>12</v>
      </c>
      <c r="D68" s="5" t="s">
        <v>28</v>
      </c>
      <c r="E68" s="7">
        <v>345</v>
      </c>
      <c r="F68" s="7">
        <v>7000</v>
      </c>
      <c r="G68" s="7">
        <v>7840</v>
      </c>
      <c r="H68" s="3">
        <v>1400</v>
      </c>
      <c r="I68" s="4" t="s">
        <v>40</v>
      </c>
    </row>
    <row r="69" spans="1:9" ht="18" customHeight="1" x14ac:dyDescent="0.3">
      <c r="A69" s="1">
        <v>2020</v>
      </c>
      <c r="B69" s="1" t="s">
        <v>4</v>
      </c>
      <c r="C69" s="1" t="s">
        <v>13</v>
      </c>
      <c r="D69" s="2" t="s">
        <v>33</v>
      </c>
      <c r="E69" s="3">
        <v>122</v>
      </c>
      <c r="F69" s="3">
        <v>100</v>
      </c>
      <c r="G69" s="3">
        <v>112</v>
      </c>
      <c r="H69" s="3">
        <v>20</v>
      </c>
      <c r="I69" s="4" t="s">
        <v>40</v>
      </c>
    </row>
    <row r="70" spans="1:9" ht="18" customHeight="1" x14ac:dyDescent="0.3">
      <c r="A70" s="1">
        <v>2020</v>
      </c>
      <c r="B70" s="1" t="s">
        <v>4</v>
      </c>
      <c r="C70" s="1" t="s">
        <v>15</v>
      </c>
      <c r="D70" s="5" t="s">
        <v>26</v>
      </c>
      <c r="E70" s="6">
        <v>78</v>
      </c>
      <c r="F70" s="6">
        <v>4577.2</v>
      </c>
      <c r="G70" s="6">
        <v>5126.4639999999999</v>
      </c>
      <c r="H70" s="3">
        <v>915.44</v>
      </c>
      <c r="I70" s="4" t="s">
        <v>40</v>
      </c>
    </row>
    <row r="71" spans="1:9" ht="18" customHeight="1" x14ac:dyDescent="0.3">
      <c r="A71" s="1">
        <v>2020</v>
      </c>
      <c r="B71" s="1" t="s">
        <v>4</v>
      </c>
      <c r="C71" s="1" t="s">
        <v>15</v>
      </c>
      <c r="D71" s="5" t="s">
        <v>24</v>
      </c>
      <c r="E71" s="6">
        <v>76</v>
      </c>
      <c r="F71" s="6">
        <v>4576.8999999999996</v>
      </c>
      <c r="G71" s="6">
        <v>5126.1279999999997</v>
      </c>
      <c r="H71" s="3">
        <v>915.38</v>
      </c>
      <c r="I71" s="4" t="s">
        <v>40</v>
      </c>
    </row>
    <row r="72" spans="1:9" ht="18" customHeight="1" x14ac:dyDescent="0.3">
      <c r="A72" s="1">
        <v>2020</v>
      </c>
      <c r="B72" s="1" t="s">
        <v>4</v>
      </c>
      <c r="C72" s="1" t="s">
        <v>15</v>
      </c>
      <c r="D72" s="5" t="s">
        <v>25</v>
      </c>
      <c r="E72" s="6">
        <v>46</v>
      </c>
      <c r="F72" s="6">
        <v>200</v>
      </c>
      <c r="G72" s="6">
        <v>224</v>
      </c>
      <c r="H72" s="3">
        <v>40</v>
      </c>
      <c r="I72" s="4" t="s">
        <v>40</v>
      </c>
    </row>
    <row r="73" spans="1:9" ht="18" customHeight="1" x14ac:dyDescent="0.3">
      <c r="A73" s="1">
        <v>2020</v>
      </c>
      <c r="B73" s="1" t="s">
        <v>4</v>
      </c>
      <c r="C73" s="1" t="s">
        <v>15</v>
      </c>
      <c r="D73" s="5" t="s">
        <v>23</v>
      </c>
      <c r="E73" s="6">
        <v>34</v>
      </c>
      <c r="F73" s="6">
        <v>4576.8</v>
      </c>
      <c r="G73" s="6">
        <v>5126.0160000000005</v>
      </c>
      <c r="H73" s="3">
        <v>915.36000000000013</v>
      </c>
      <c r="I73" s="4" t="s">
        <v>40</v>
      </c>
    </row>
    <row r="74" spans="1:9" ht="18" customHeight="1" x14ac:dyDescent="0.3">
      <c r="A74" s="1">
        <v>2020</v>
      </c>
      <c r="B74" s="1" t="s">
        <v>4</v>
      </c>
      <c r="C74" s="1" t="s">
        <v>13</v>
      </c>
      <c r="D74" s="2" t="s">
        <v>34</v>
      </c>
      <c r="E74" s="3">
        <v>7</v>
      </c>
      <c r="F74" s="3">
        <v>200</v>
      </c>
      <c r="G74" s="3">
        <v>224</v>
      </c>
      <c r="H74" s="3">
        <v>40</v>
      </c>
      <c r="I74" s="4" t="s">
        <v>40</v>
      </c>
    </row>
    <row r="75" spans="1:9" ht="18" customHeight="1" x14ac:dyDescent="0.3">
      <c r="A75" s="1">
        <v>2020</v>
      </c>
      <c r="B75" s="1" t="s">
        <v>4</v>
      </c>
      <c r="C75" s="1" t="s">
        <v>15</v>
      </c>
      <c r="D75" s="5" t="s">
        <v>27</v>
      </c>
      <c r="E75" s="6">
        <v>3</v>
      </c>
      <c r="F75" s="6">
        <v>4577.3</v>
      </c>
      <c r="G75" s="6">
        <v>5126.576</v>
      </c>
      <c r="H75" s="3">
        <v>915.46</v>
      </c>
      <c r="I75" s="4" t="s">
        <v>40</v>
      </c>
    </row>
    <row r="76" spans="1:9" ht="18" customHeight="1" x14ac:dyDescent="0.3">
      <c r="A76" s="1">
        <v>2020</v>
      </c>
      <c r="B76" s="1" t="s">
        <v>4</v>
      </c>
      <c r="C76" s="1" t="s">
        <v>32</v>
      </c>
      <c r="D76" s="5" t="s">
        <v>32</v>
      </c>
      <c r="E76" s="6">
        <v>2</v>
      </c>
      <c r="F76" s="6">
        <v>6600</v>
      </c>
      <c r="G76" s="6">
        <v>7392</v>
      </c>
      <c r="H76" s="3">
        <v>1320</v>
      </c>
      <c r="I76" s="4" t="s">
        <v>40</v>
      </c>
    </row>
    <row r="77" spans="1:9" ht="18" customHeight="1" x14ac:dyDescent="0.3">
      <c r="A77" s="1">
        <v>2020</v>
      </c>
      <c r="B77" s="1" t="s">
        <v>5</v>
      </c>
      <c r="C77" s="1" t="s">
        <v>14</v>
      </c>
      <c r="D77" s="2" t="s">
        <v>36</v>
      </c>
      <c r="E77" s="3">
        <v>3566</v>
      </c>
      <c r="F77" s="3">
        <v>4577.3</v>
      </c>
      <c r="G77" s="3">
        <v>5126.576</v>
      </c>
      <c r="H77" s="3">
        <v>915.46</v>
      </c>
      <c r="I77" s="4" t="s">
        <v>40</v>
      </c>
    </row>
    <row r="78" spans="1:9" ht="18" customHeight="1" x14ac:dyDescent="0.3">
      <c r="A78" s="1">
        <v>2020</v>
      </c>
      <c r="B78" s="1" t="s">
        <v>5</v>
      </c>
      <c r="C78" s="1" t="s">
        <v>14</v>
      </c>
      <c r="D78" s="2" t="s">
        <v>37</v>
      </c>
      <c r="E78" s="3">
        <v>2498</v>
      </c>
      <c r="F78" s="3">
        <v>8000</v>
      </c>
      <c r="G78" s="3">
        <v>8960</v>
      </c>
      <c r="H78" s="3">
        <v>1600</v>
      </c>
      <c r="I78" s="4" t="s">
        <v>40</v>
      </c>
    </row>
    <row r="79" spans="1:9" ht="18" customHeight="1" x14ac:dyDescent="0.3">
      <c r="A79" s="1">
        <v>2020</v>
      </c>
      <c r="B79" s="1" t="s">
        <v>5</v>
      </c>
      <c r="C79" s="1" t="s">
        <v>13</v>
      </c>
      <c r="D79" s="2" t="s">
        <v>35</v>
      </c>
      <c r="E79" s="3">
        <v>1245</v>
      </c>
      <c r="F79" s="3">
        <v>4577.2</v>
      </c>
      <c r="G79" s="3">
        <v>5126.4639999999999</v>
      </c>
      <c r="H79" s="3">
        <v>915.44</v>
      </c>
      <c r="I79" s="4" t="s">
        <v>40</v>
      </c>
    </row>
    <row r="80" spans="1:9" ht="18" customHeight="1" x14ac:dyDescent="0.3">
      <c r="A80" s="1">
        <v>2020</v>
      </c>
      <c r="B80" s="1" t="s">
        <v>5</v>
      </c>
      <c r="C80" s="1" t="s">
        <v>38</v>
      </c>
      <c r="D80" s="5" t="s">
        <v>30</v>
      </c>
      <c r="E80" s="6">
        <v>644</v>
      </c>
      <c r="F80" s="6">
        <v>5743.5</v>
      </c>
      <c r="G80" s="6">
        <v>6432.72</v>
      </c>
      <c r="H80" s="3">
        <v>1148.7</v>
      </c>
      <c r="I80" s="4" t="s">
        <v>40</v>
      </c>
    </row>
    <row r="81" spans="1:9" ht="18" customHeight="1" x14ac:dyDescent="0.3">
      <c r="A81" s="1">
        <v>2020</v>
      </c>
      <c r="B81" s="1" t="s">
        <v>5</v>
      </c>
      <c r="C81" s="1" t="s">
        <v>12</v>
      </c>
      <c r="D81" s="5" t="s">
        <v>29</v>
      </c>
      <c r="E81" s="6">
        <v>643</v>
      </c>
      <c r="F81" s="6">
        <v>7000</v>
      </c>
      <c r="G81" s="6">
        <v>7840</v>
      </c>
      <c r="H81" s="3">
        <v>1400</v>
      </c>
      <c r="I81" s="4" t="s">
        <v>40</v>
      </c>
    </row>
    <row r="82" spans="1:9" ht="18" customHeight="1" x14ac:dyDescent="0.3">
      <c r="A82" s="1">
        <v>2020</v>
      </c>
      <c r="B82" s="1" t="s">
        <v>5</v>
      </c>
      <c r="C82" s="1" t="s">
        <v>38</v>
      </c>
      <c r="D82" s="5" t="s">
        <v>31</v>
      </c>
      <c r="E82" s="6">
        <v>455</v>
      </c>
      <c r="F82" s="6">
        <v>4578.6000000000004</v>
      </c>
      <c r="G82" s="6">
        <v>5128.0320000000002</v>
      </c>
      <c r="H82" s="3">
        <v>915.72000000000014</v>
      </c>
      <c r="I82" s="4" t="s">
        <v>40</v>
      </c>
    </row>
    <row r="83" spans="1:9" ht="18" customHeight="1" x14ac:dyDescent="0.3">
      <c r="A83" s="1">
        <v>2020</v>
      </c>
      <c r="B83" s="1" t="s">
        <v>5</v>
      </c>
      <c r="C83" s="1" t="s">
        <v>12</v>
      </c>
      <c r="D83" s="5" t="s">
        <v>28</v>
      </c>
      <c r="E83" s="7">
        <v>345</v>
      </c>
      <c r="F83" s="7">
        <v>7000</v>
      </c>
      <c r="G83" s="7">
        <v>7840</v>
      </c>
      <c r="H83" s="3">
        <v>1400</v>
      </c>
      <c r="I83" s="4" t="s">
        <v>40</v>
      </c>
    </row>
    <row r="84" spans="1:9" ht="18" customHeight="1" x14ac:dyDescent="0.3">
      <c r="A84" s="1">
        <v>2020</v>
      </c>
      <c r="B84" s="1" t="s">
        <v>5</v>
      </c>
      <c r="C84" s="1" t="s">
        <v>13</v>
      </c>
      <c r="D84" s="2" t="s">
        <v>33</v>
      </c>
      <c r="E84" s="3">
        <v>122</v>
      </c>
      <c r="F84" s="3">
        <v>100</v>
      </c>
      <c r="G84" s="3">
        <v>112</v>
      </c>
      <c r="H84" s="3">
        <v>20</v>
      </c>
      <c r="I84" s="4" t="s">
        <v>40</v>
      </c>
    </row>
    <row r="85" spans="1:9" ht="18" customHeight="1" x14ac:dyDescent="0.3">
      <c r="A85" s="1">
        <v>2020</v>
      </c>
      <c r="B85" s="1" t="s">
        <v>5</v>
      </c>
      <c r="C85" s="1" t="s">
        <v>15</v>
      </c>
      <c r="D85" s="5" t="s">
        <v>26</v>
      </c>
      <c r="E85" s="6">
        <v>78</v>
      </c>
      <c r="F85" s="6">
        <v>4577.2</v>
      </c>
      <c r="G85" s="6">
        <v>5126.4639999999999</v>
      </c>
      <c r="H85" s="3">
        <v>915.44</v>
      </c>
      <c r="I85" s="4" t="s">
        <v>40</v>
      </c>
    </row>
    <row r="86" spans="1:9" ht="18" customHeight="1" x14ac:dyDescent="0.3">
      <c r="A86" s="1">
        <v>2020</v>
      </c>
      <c r="B86" s="1" t="s">
        <v>5</v>
      </c>
      <c r="C86" s="1" t="s">
        <v>15</v>
      </c>
      <c r="D86" s="5" t="s">
        <v>24</v>
      </c>
      <c r="E86" s="6">
        <v>76</v>
      </c>
      <c r="F86" s="6">
        <v>4576.8999999999996</v>
      </c>
      <c r="G86" s="6">
        <v>5126.1279999999997</v>
      </c>
      <c r="H86" s="3">
        <v>915.38</v>
      </c>
      <c r="I86" s="4" t="s">
        <v>40</v>
      </c>
    </row>
    <row r="87" spans="1:9" ht="18" customHeight="1" x14ac:dyDescent="0.3">
      <c r="A87" s="1">
        <v>2020</v>
      </c>
      <c r="B87" s="1" t="s">
        <v>5</v>
      </c>
      <c r="C87" s="1" t="s">
        <v>15</v>
      </c>
      <c r="D87" s="5" t="s">
        <v>25</v>
      </c>
      <c r="E87" s="6">
        <v>46</v>
      </c>
      <c r="F87" s="6">
        <v>200</v>
      </c>
      <c r="G87" s="6">
        <v>224</v>
      </c>
      <c r="H87" s="3">
        <v>40</v>
      </c>
      <c r="I87" s="4" t="s">
        <v>40</v>
      </c>
    </row>
    <row r="88" spans="1:9" ht="18" customHeight="1" x14ac:dyDescent="0.3">
      <c r="A88" s="1">
        <v>2020</v>
      </c>
      <c r="B88" s="1" t="s">
        <v>5</v>
      </c>
      <c r="C88" s="1" t="s">
        <v>15</v>
      </c>
      <c r="D88" s="5" t="s">
        <v>23</v>
      </c>
      <c r="E88" s="6">
        <v>34</v>
      </c>
      <c r="F88" s="6">
        <v>4576.8</v>
      </c>
      <c r="G88" s="6">
        <v>5126.0160000000005</v>
      </c>
      <c r="H88" s="3">
        <v>915.36000000000013</v>
      </c>
      <c r="I88" s="4" t="s">
        <v>40</v>
      </c>
    </row>
    <row r="89" spans="1:9" ht="18" customHeight="1" x14ac:dyDescent="0.3">
      <c r="A89" s="1">
        <v>2020</v>
      </c>
      <c r="B89" s="1" t="s">
        <v>5</v>
      </c>
      <c r="C89" s="1" t="s">
        <v>13</v>
      </c>
      <c r="D89" s="2" t="s">
        <v>34</v>
      </c>
      <c r="E89" s="3">
        <v>7</v>
      </c>
      <c r="F89" s="3">
        <v>200</v>
      </c>
      <c r="G89" s="3">
        <v>224</v>
      </c>
      <c r="H89" s="3">
        <v>40</v>
      </c>
      <c r="I89" s="4" t="s">
        <v>40</v>
      </c>
    </row>
    <row r="90" spans="1:9" ht="18" customHeight="1" x14ac:dyDescent="0.3">
      <c r="A90" s="1">
        <v>2020</v>
      </c>
      <c r="B90" s="1" t="s">
        <v>5</v>
      </c>
      <c r="C90" s="1" t="s">
        <v>32</v>
      </c>
      <c r="D90" s="5" t="s">
        <v>32</v>
      </c>
      <c r="E90" s="6">
        <v>3</v>
      </c>
      <c r="F90" s="6">
        <v>6600</v>
      </c>
      <c r="G90" s="6">
        <v>7392</v>
      </c>
      <c r="H90" s="3">
        <v>1320</v>
      </c>
      <c r="I90" s="4" t="s">
        <v>40</v>
      </c>
    </row>
    <row r="91" spans="1:9" ht="18" customHeight="1" x14ac:dyDescent="0.3">
      <c r="A91" s="1">
        <v>2020</v>
      </c>
      <c r="B91" s="1" t="s">
        <v>5</v>
      </c>
      <c r="C91" s="1" t="s">
        <v>15</v>
      </c>
      <c r="D91" s="5" t="s">
        <v>27</v>
      </c>
      <c r="E91" s="6">
        <v>3</v>
      </c>
      <c r="F91" s="6">
        <v>4577.3</v>
      </c>
      <c r="G91" s="6">
        <v>5126.576</v>
      </c>
      <c r="H91" s="3">
        <v>915.46</v>
      </c>
      <c r="I91" s="4" t="s">
        <v>40</v>
      </c>
    </row>
    <row r="92" spans="1:9" ht="18" customHeight="1" x14ac:dyDescent="0.3">
      <c r="A92" s="1">
        <v>2020</v>
      </c>
      <c r="B92" s="1" t="s">
        <v>6</v>
      </c>
      <c r="C92" s="1" t="s">
        <v>14</v>
      </c>
      <c r="D92" s="2" t="s">
        <v>36</v>
      </c>
      <c r="E92" s="3">
        <v>3566</v>
      </c>
      <c r="F92" s="3">
        <v>4577.3</v>
      </c>
      <c r="G92" s="3">
        <v>5126.576</v>
      </c>
      <c r="H92" s="3">
        <v>915.46</v>
      </c>
      <c r="I92" s="4" t="s">
        <v>40</v>
      </c>
    </row>
    <row r="93" spans="1:9" ht="18" customHeight="1" x14ac:dyDescent="0.3">
      <c r="A93" s="1">
        <v>2020</v>
      </c>
      <c r="B93" s="1" t="s">
        <v>6</v>
      </c>
      <c r="C93" s="1" t="s">
        <v>14</v>
      </c>
      <c r="D93" s="2" t="s">
        <v>37</v>
      </c>
      <c r="E93" s="3">
        <v>2498</v>
      </c>
      <c r="F93" s="3">
        <v>8000</v>
      </c>
      <c r="G93" s="3">
        <v>8960</v>
      </c>
      <c r="H93" s="3">
        <v>1600</v>
      </c>
      <c r="I93" s="4" t="s">
        <v>40</v>
      </c>
    </row>
    <row r="94" spans="1:9" ht="18" customHeight="1" x14ac:dyDescent="0.3">
      <c r="A94" s="1">
        <v>2020</v>
      </c>
      <c r="B94" s="1" t="s">
        <v>6</v>
      </c>
      <c r="C94" s="1" t="s">
        <v>13</v>
      </c>
      <c r="D94" s="2" t="s">
        <v>35</v>
      </c>
      <c r="E94" s="3">
        <v>1245</v>
      </c>
      <c r="F94" s="3">
        <v>4577.2</v>
      </c>
      <c r="G94" s="3">
        <v>5126.4639999999999</v>
      </c>
      <c r="H94" s="3">
        <v>915.44</v>
      </c>
      <c r="I94" s="4" t="s">
        <v>40</v>
      </c>
    </row>
    <row r="95" spans="1:9" ht="18" customHeight="1" x14ac:dyDescent="0.3">
      <c r="A95" s="1">
        <v>2020</v>
      </c>
      <c r="B95" s="1" t="s">
        <v>6</v>
      </c>
      <c r="C95" s="1" t="s">
        <v>38</v>
      </c>
      <c r="D95" s="5" t="s">
        <v>30</v>
      </c>
      <c r="E95" s="6">
        <v>644</v>
      </c>
      <c r="F95" s="6">
        <v>5743.5</v>
      </c>
      <c r="G95" s="6">
        <v>6432.72</v>
      </c>
      <c r="H95" s="3">
        <v>1148.7</v>
      </c>
      <c r="I95" s="4" t="s">
        <v>40</v>
      </c>
    </row>
    <row r="96" spans="1:9" ht="18" customHeight="1" x14ac:dyDescent="0.3">
      <c r="A96" s="1">
        <v>2020</v>
      </c>
      <c r="B96" s="1" t="s">
        <v>6</v>
      </c>
      <c r="C96" s="1" t="s">
        <v>12</v>
      </c>
      <c r="D96" s="5" t="s">
        <v>29</v>
      </c>
      <c r="E96" s="6">
        <v>643</v>
      </c>
      <c r="F96" s="6">
        <v>7000</v>
      </c>
      <c r="G96" s="6">
        <v>7840</v>
      </c>
      <c r="H96" s="3">
        <v>1400</v>
      </c>
      <c r="I96" s="4" t="s">
        <v>40</v>
      </c>
    </row>
    <row r="97" spans="1:9" ht="18" customHeight="1" x14ac:dyDescent="0.3">
      <c r="A97" s="1">
        <v>2020</v>
      </c>
      <c r="B97" s="1" t="s">
        <v>6</v>
      </c>
      <c r="C97" s="1" t="s">
        <v>38</v>
      </c>
      <c r="D97" s="5" t="s">
        <v>31</v>
      </c>
      <c r="E97" s="6">
        <v>455</v>
      </c>
      <c r="F97" s="6">
        <v>4578.6000000000004</v>
      </c>
      <c r="G97" s="6">
        <v>5128.0320000000002</v>
      </c>
      <c r="H97" s="3">
        <v>915.72000000000014</v>
      </c>
      <c r="I97" s="4" t="s">
        <v>40</v>
      </c>
    </row>
    <row r="98" spans="1:9" ht="18" customHeight="1" x14ac:dyDescent="0.3">
      <c r="A98" s="1">
        <v>2020</v>
      </c>
      <c r="B98" s="1" t="s">
        <v>6</v>
      </c>
      <c r="C98" s="1" t="s">
        <v>12</v>
      </c>
      <c r="D98" s="5" t="s">
        <v>28</v>
      </c>
      <c r="E98" s="7">
        <v>345</v>
      </c>
      <c r="F98" s="7">
        <v>7000</v>
      </c>
      <c r="G98" s="7">
        <v>7840</v>
      </c>
      <c r="H98" s="3">
        <v>1400</v>
      </c>
      <c r="I98" s="4" t="s">
        <v>40</v>
      </c>
    </row>
    <row r="99" spans="1:9" ht="18" customHeight="1" x14ac:dyDescent="0.3">
      <c r="A99" s="1">
        <v>2020</v>
      </c>
      <c r="B99" s="1" t="s">
        <v>6</v>
      </c>
      <c r="C99" s="1" t="s">
        <v>13</v>
      </c>
      <c r="D99" s="2" t="s">
        <v>33</v>
      </c>
      <c r="E99" s="3">
        <v>122</v>
      </c>
      <c r="F99" s="3">
        <v>100</v>
      </c>
      <c r="G99" s="3">
        <v>112</v>
      </c>
      <c r="H99" s="3">
        <v>20</v>
      </c>
      <c r="I99" s="4" t="s">
        <v>40</v>
      </c>
    </row>
    <row r="100" spans="1:9" ht="18" customHeight="1" x14ac:dyDescent="0.3">
      <c r="A100" s="1">
        <v>2020</v>
      </c>
      <c r="B100" s="1" t="s">
        <v>6</v>
      </c>
      <c r="C100" s="1" t="s">
        <v>15</v>
      </c>
      <c r="D100" s="5" t="s">
        <v>26</v>
      </c>
      <c r="E100" s="6">
        <v>78</v>
      </c>
      <c r="F100" s="6">
        <v>4577.2</v>
      </c>
      <c r="G100" s="6">
        <v>5126.4639999999999</v>
      </c>
      <c r="H100" s="3">
        <v>915.44</v>
      </c>
      <c r="I100" s="4" t="s">
        <v>40</v>
      </c>
    </row>
    <row r="101" spans="1:9" ht="18" customHeight="1" x14ac:dyDescent="0.3">
      <c r="A101" s="1">
        <v>2020</v>
      </c>
      <c r="B101" s="1" t="s">
        <v>6</v>
      </c>
      <c r="C101" s="1" t="s">
        <v>15</v>
      </c>
      <c r="D101" s="5" t="s">
        <v>24</v>
      </c>
      <c r="E101" s="6">
        <v>76</v>
      </c>
      <c r="F101" s="6">
        <v>4576.8999999999996</v>
      </c>
      <c r="G101" s="6">
        <v>5126.1279999999997</v>
      </c>
      <c r="H101" s="3">
        <v>915.38</v>
      </c>
      <c r="I101" s="4" t="s">
        <v>40</v>
      </c>
    </row>
    <row r="102" spans="1:9" ht="18" customHeight="1" x14ac:dyDescent="0.3">
      <c r="A102" s="1">
        <v>2020</v>
      </c>
      <c r="B102" s="1" t="s">
        <v>6</v>
      </c>
      <c r="C102" s="1" t="s">
        <v>15</v>
      </c>
      <c r="D102" s="5" t="s">
        <v>25</v>
      </c>
      <c r="E102" s="6">
        <v>46</v>
      </c>
      <c r="F102" s="6">
        <v>200</v>
      </c>
      <c r="G102" s="6">
        <v>224</v>
      </c>
      <c r="H102" s="3">
        <v>40</v>
      </c>
      <c r="I102" s="4" t="s">
        <v>40</v>
      </c>
    </row>
    <row r="103" spans="1:9" ht="18" customHeight="1" x14ac:dyDescent="0.3">
      <c r="A103" s="1">
        <v>2020</v>
      </c>
      <c r="B103" s="1" t="s">
        <v>6</v>
      </c>
      <c r="C103" s="1" t="s">
        <v>15</v>
      </c>
      <c r="D103" s="5" t="s">
        <v>23</v>
      </c>
      <c r="E103" s="6">
        <v>34</v>
      </c>
      <c r="F103" s="6">
        <v>4576.8</v>
      </c>
      <c r="G103" s="6">
        <v>5126.0160000000005</v>
      </c>
      <c r="H103" s="3">
        <v>915.36000000000013</v>
      </c>
      <c r="I103" s="4" t="s">
        <v>40</v>
      </c>
    </row>
    <row r="104" spans="1:9" ht="18" customHeight="1" x14ac:dyDescent="0.3">
      <c r="A104" s="1">
        <v>2020</v>
      </c>
      <c r="B104" s="1" t="s">
        <v>6</v>
      </c>
      <c r="C104" s="1" t="s">
        <v>13</v>
      </c>
      <c r="D104" s="2" t="s">
        <v>34</v>
      </c>
      <c r="E104" s="3">
        <v>7</v>
      </c>
      <c r="F104" s="3">
        <v>200</v>
      </c>
      <c r="G104" s="3">
        <v>224</v>
      </c>
      <c r="H104" s="3">
        <v>40</v>
      </c>
      <c r="I104" s="4" t="s">
        <v>40</v>
      </c>
    </row>
    <row r="105" spans="1:9" ht="18" customHeight="1" x14ac:dyDescent="0.3">
      <c r="A105" s="1">
        <v>2020</v>
      </c>
      <c r="B105" s="1" t="s">
        <v>6</v>
      </c>
      <c r="C105" s="1" t="s">
        <v>15</v>
      </c>
      <c r="D105" s="5" t="s">
        <v>27</v>
      </c>
      <c r="E105" s="6">
        <v>3</v>
      </c>
      <c r="F105" s="6">
        <v>4577.3</v>
      </c>
      <c r="G105" s="6">
        <v>5126.576</v>
      </c>
      <c r="H105" s="3">
        <v>915.46</v>
      </c>
      <c r="I105" s="4" t="s">
        <v>40</v>
      </c>
    </row>
    <row r="106" spans="1:9" ht="18" customHeight="1" x14ac:dyDescent="0.3">
      <c r="A106" s="1">
        <v>2020</v>
      </c>
      <c r="B106" s="1" t="s">
        <v>6</v>
      </c>
      <c r="C106" s="1" t="s">
        <v>32</v>
      </c>
      <c r="D106" s="5" t="s">
        <v>32</v>
      </c>
      <c r="E106" s="6">
        <v>2</v>
      </c>
      <c r="F106" s="6">
        <v>6600</v>
      </c>
      <c r="G106" s="6">
        <v>7392</v>
      </c>
      <c r="H106" s="3">
        <v>1320</v>
      </c>
      <c r="I106" s="4" t="s">
        <v>40</v>
      </c>
    </row>
    <row r="107" spans="1:9" ht="18" customHeight="1" x14ac:dyDescent="0.3">
      <c r="A107" s="1">
        <v>2020</v>
      </c>
      <c r="B107" s="1" t="s">
        <v>7</v>
      </c>
      <c r="C107" s="1" t="s">
        <v>14</v>
      </c>
      <c r="D107" s="2" t="s">
        <v>36</v>
      </c>
      <c r="E107" s="3">
        <v>3566</v>
      </c>
      <c r="F107" s="3">
        <v>4577.3</v>
      </c>
      <c r="G107" s="3">
        <v>5126.576</v>
      </c>
      <c r="H107" s="3">
        <v>915.46</v>
      </c>
      <c r="I107" s="4" t="s">
        <v>40</v>
      </c>
    </row>
    <row r="108" spans="1:9" ht="18" customHeight="1" x14ac:dyDescent="0.3">
      <c r="A108" s="1">
        <v>2020</v>
      </c>
      <c r="B108" s="1" t="s">
        <v>7</v>
      </c>
      <c r="C108" s="1" t="s">
        <v>14</v>
      </c>
      <c r="D108" s="2" t="s">
        <v>37</v>
      </c>
      <c r="E108" s="3">
        <v>2498</v>
      </c>
      <c r="F108" s="3">
        <v>8000</v>
      </c>
      <c r="G108" s="3">
        <v>8960</v>
      </c>
      <c r="H108" s="3">
        <v>1600</v>
      </c>
      <c r="I108" s="4" t="s">
        <v>42</v>
      </c>
    </row>
    <row r="109" spans="1:9" ht="18" customHeight="1" x14ac:dyDescent="0.3">
      <c r="A109" s="1">
        <v>2020</v>
      </c>
      <c r="B109" s="1" t="s">
        <v>7</v>
      </c>
      <c r="C109" s="1" t="s">
        <v>13</v>
      </c>
      <c r="D109" s="2" t="s">
        <v>35</v>
      </c>
      <c r="E109" s="3">
        <v>1245</v>
      </c>
      <c r="F109" s="3">
        <v>4577.2</v>
      </c>
      <c r="G109" s="3">
        <v>5126.4639999999999</v>
      </c>
      <c r="H109" s="3">
        <v>915.44</v>
      </c>
      <c r="I109" s="4" t="s">
        <v>42</v>
      </c>
    </row>
    <row r="110" spans="1:9" ht="18" customHeight="1" x14ac:dyDescent="0.3">
      <c r="A110" s="1">
        <v>2020</v>
      </c>
      <c r="B110" s="1" t="s">
        <v>7</v>
      </c>
      <c r="C110" s="1" t="s">
        <v>38</v>
      </c>
      <c r="D110" s="5" t="s">
        <v>30</v>
      </c>
      <c r="E110" s="6">
        <v>644</v>
      </c>
      <c r="F110" s="6">
        <v>5743.5</v>
      </c>
      <c r="G110" s="6">
        <v>6432.72</v>
      </c>
      <c r="H110" s="3">
        <v>1148.7</v>
      </c>
      <c r="I110" s="4" t="s">
        <v>42</v>
      </c>
    </row>
    <row r="111" spans="1:9" ht="18" customHeight="1" x14ac:dyDescent="0.3">
      <c r="A111" s="1">
        <v>2020</v>
      </c>
      <c r="B111" s="1" t="s">
        <v>7</v>
      </c>
      <c r="C111" s="1" t="s">
        <v>12</v>
      </c>
      <c r="D111" s="5" t="s">
        <v>29</v>
      </c>
      <c r="E111" s="6">
        <v>643</v>
      </c>
      <c r="F111" s="6">
        <v>7000</v>
      </c>
      <c r="G111" s="6">
        <v>7840</v>
      </c>
      <c r="H111" s="3">
        <v>1400</v>
      </c>
      <c r="I111" s="4" t="s">
        <v>42</v>
      </c>
    </row>
    <row r="112" spans="1:9" ht="18" customHeight="1" x14ac:dyDescent="0.3">
      <c r="A112" s="1">
        <v>2020</v>
      </c>
      <c r="B112" s="1" t="s">
        <v>7</v>
      </c>
      <c r="C112" s="1" t="s">
        <v>38</v>
      </c>
      <c r="D112" s="5" t="s">
        <v>31</v>
      </c>
      <c r="E112" s="6">
        <v>455</v>
      </c>
      <c r="F112" s="6">
        <v>4578.6000000000004</v>
      </c>
      <c r="G112" s="6">
        <v>5128.0320000000002</v>
      </c>
      <c r="H112" s="3">
        <v>915.72000000000014</v>
      </c>
      <c r="I112" s="4" t="s">
        <v>42</v>
      </c>
    </row>
    <row r="113" spans="1:9" ht="18" customHeight="1" x14ac:dyDescent="0.3">
      <c r="A113" s="1">
        <v>2020</v>
      </c>
      <c r="B113" s="1" t="s">
        <v>7</v>
      </c>
      <c r="C113" s="1" t="s">
        <v>12</v>
      </c>
      <c r="D113" s="5" t="s">
        <v>28</v>
      </c>
      <c r="E113" s="7">
        <v>345</v>
      </c>
      <c r="F113" s="7">
        <v>7000</v>
      </c>
      <c r="G113" s="7">
        <v>7840</v>
      </c>
      <c r="H113" s="3">
        <v>1400</v>
      </c>
      <c r="I113" s="4" t="s">
        <v>42</v>
      </c>
    </row>
    <row r="114" spans="1:9" ht="18" customHeight="1" x14ac:dyDescent="0.3">
      <c r="A114" s="1">
        <v>2020</v>
      </c>
      <c r="B114" s="1" t="s">
        <v>7</v>
      </c>
      <c r="C114" s="1" t="s">
        <v>13</v>
      </c>
      <c r="D114" s="2" t="s">
        <v>33</v>
      </c>
      <c r="E114" s="3">
        <v>122</v>
      </c>
      <c r="F114" s="3">
        <v>100</v>
      </c>
      <c r="G114" s="3">
        <v>112</v>
      </c>
      <c r="H114" s="3">
        <v>20</v>
      </c>
      <c r="I114" s="4" t="s">
        <v>42</v>
      </c>
    </row>
    <row r="115" spans="1:9" ht="18" customHeight="1" x14ac:dyDescent="0.3">
      <c r="A115" s="1">
        <v>2020</v>
      </c>
      <c r="B115" s="1" t="s">
        <v>7</v>
      </c>
      <c r="C115" s="1" t="s">
        <v>15</v>
      </c>
      <c r="D115" s="5" t="s">
        <v>26</v>
      </c>
      <c r="E115" s="6">
        <v>78</v>
      </c>
      <c r="F115" s="6">
        <v>4577.2</v>
      </c>
      <c r="G115" s="6">
        <v>5126.4639999999999</v>
      </c>
      <c r="H115" s="3">
        <v>915.44</v>
      </c>
      <c r="I115" s="4" t="s">
        <v>42</v>
      </c>
    </row>
    <row r="116" spans="1:9" ht="18" customHeight="1" x14ac:dyDescent="0.3">
      <c r="A116" s="1">
        <v>2020</v>
      </c>
      <c r="B116" s="1" t="s">
        <v>7</v>
      </c>
      <c r="C116" s="1" t="s">
        <v>15</v>
      </c>
      <c r="D116" s="5" t="s">
        <v>24</v>
      </c>
      <c r="E116" s="6">
        <v>76</v>
      </c>
      <c r="F116" s="6">
        <v>4576.8999999999996</v>
      </c>
      <c r="G116" s="6">
        <v>5126.1279999999997</v>
      </c>
      <c r="H116" s="3">
        <v>915.38</v>
      </c>
      <c r="I116" s="4" t="s">
        <v>42</v>
      </c>
    </row>
    <row r="117" spans="1:9" ht="18" customHeight="1" x14ac:dyDescent="0.3">
      <c r="A117" s="1">
        <v>2020</v>
      </c>
      <c r="B117" s="1" t="s">
        <v>7</v>
      </c>
      <c r="C117" s="1" t="s">
        <v>15</v>
      </c>
      <c r="D117" s="5" t="s">
        <v>25</v>
      </c>
      <c r="E117" s="6">
        <v>46</v>
      </c>
      <c r="F117" s="6">
        <v>200</v>
      </c>
      <c r="G117" s="6">
        <v>224</v>
      </c>
      <c r="H117" s="3">
        <v>40</v>
      </c>
      <c r="I117" s="4" t="s">
        <v>42</v>
      </c>
    </row>
    <row r="118" spans="1:9" ht="18" customHeight="1" x14ac:dyDescent="0.3">
      <c r="A118" s="1">
        <v>2020</v>
      </c>
      <c r="B118" s="1" t="s">
        <v>7</v>
      </c>
      <c r="C118" s="1" t="s">
        <v>15</v>
      </c>
      <c r="D118" s="5" t="s">
        <v>23</v>
      </c>
      <c r="E118" s="6">
        <v>34</v>
      </c>
      <c r="F118" s="6">
        <v>4576.8</v>
      </c>
      <c r="G118" s="6">
        <v>5126.0160000000005</v>
      </c>
      <c r="H118" s="3">
        <v>915.36000000000013</v>
      </c>
      <c r="I118" s="4" t="s">
        <v>42</v>
      </c>
    </row>
    <row r="119" spans="1:9" ht="18" customHeight="1" x14ac:dyDescent="0.3">
      <c r="A119" s="1">
        <v>2020</v>
      </c>
      <c r="B119" s="1" t="s">
        <v>7</v>
      </c>
      <c r="C119" s="1" t="s">
        <v>13</v>
      </c>
      <c r="D119" s="2" t="s">
        <v>34</v>
      </c>
      <c r="E119" s="3">
        <v>7</v>
      </c>
      <c r="F119" s="3">
        <v>200</v>
      </c>
      <c r="G119" s="3">
        <v>224</v>
      </c>
      <c r="H119" s="3">
        <v>40</v>
      </c>
      <c r="I119" s="4" t="s">
        <v>42</v>
      </c>
    </row>
    <row r="120" spans="1:9" ht="18" customHeight="1" x14ac:dyDescent="0.3">
      <c r="A120" s="1">
        <v>2020</v>
      </c>
      <c r="B120" s="1" t="s">
        <v>7</v>
      </c>
      <c r="C120" s="1" t="s">
        <v>15</v>
      </c>
      <c r="D120" s="5" t="s">
        <v>27</v>
      </c>
      <c r="E120" s="6">
        <v>3</v>
      </c>
      <c r="F120" s="6">
        <v>4577.3</v>
      </c>
      <c r="G120" s="6">
        <v>5126.576</v>
      </c>
      <c r="H120" s="3">
        <v>915.46</v>
      </c>
      <c r="I120" s="4" t="s">
        <v>42</v>
      </c>
    </row>
    <row r="121" spans="1:9" ht="18" customHeight="1" x14ac:dyDescent="0.3">
      <c r="A121" s="1">
        <v>2020</v>
      </c>
      <c r="B121" s="1" t="s">
        <v>7</v>
      </c>
      <c r="C121" s="1" t="s">
        <v>32</v>
      </c>
      <c r="D121" s="5" t="s">
        <v>32</v>
      </c>
      <c r="E121" s="6">
        <v>2</v>
      </c>
      <c r="F121" s="6">
        <v>6600</v>
      </c>
      <c r="G121" s="6">
        <v>7392</v>
      </c>
      <c r="H121" s="3">
        <v>1320</v>
      </c>
      <c r="I121" s="4" t="s">
        <v>42</v>
      </c>
    </row>
    <row r="122" spans="1:9" ht="18" customHeight="1" x14ac:dyDescent="0.3">
      <c r="A122" s="1">
        <v>2020</v>
      </c>
      <c r="B122" s="1" t="s">
        <v>8</v>
      </c>
      <c r="C122" s="1" t="s">
        <v>14</v>
      </c>
      <c r="D122" s="2" t="s">
        <v>36</v>
      </c>
      <c r="E122" s="3">
        <v>3566</v>
      </c>
      <c r="F122" s="3">
        <v>4577.3</v>
      </c>
      <c r="G122" s="3">
        <v>5126.576</v>
      </c>
      <c r="H122" s="3">
        <v>915.46</v>
      </c>
      <c r="I122" s="4" t="s">
        <v>42</v>
      </c>
    </row>
    <row r="123" spans="1:9" ht="18" customHeight="1" x14ac:dyDescent="0.3">
      <c r="A123" s="1">
        <v>2020</v>
      </c>
      <c r="B123" s="1" t="s">
        <v>8</v>
      </c>
      <c r="C123" s="1" t="s">
        <v>14</v>
      </c>
      <c r="D123" s="2" t="s">
        <v>37</v>
      </c>
      <c r="E123" s="3">
        <v>2498</v>
      </c>
      <c r="F123" s="3">
        <v>8000</v>
      </c>
      <c r="G123" s="3">
        <v>8960</v>
      </c>
      <c r="H123" s="3">
        <v>1600</v>
      </c>
      <c r="I123" s="4" t="s">
        <v>42</v>
      </c>
    </row>
    <row r="124" spans="1:9" ht="18" customHeight="1" x14ac:dyDescent="0.3">
      <c r="A124" s="1">
        <v>2020</v>
      </c>
      <c r="B124" s="1" t="s">
        <v>8</v>
      </c>
      <c r="C124" s="1" t="s">
        <v>13</v>
      </c>
      <c r="D124" s="2" t="s">
        <v>35</v>
      </c>
      <c r="E124" s="3">
        <v>1245</v>
      </c>
      <c r="F124" s="3">
        <v>4577.2</v>
      </c>
      <c r="G124" s="3">
        <v>5126.4639999999999</v>
      </c>
      <c r="H124" s="3">
        <v>915.44</v>
      </c>
      <c r="I124" s="4" t="s">
        <v>42</v>
      </c>
    </row>
    <row r="125" spans="1:9" ht="18" customHeight="1" x14ac:dyDescent="0.3">
      <c r="A125" s="1">
        <v>2020</v>
      </c>
      <c r="B125" s="1" t="s">
        <v>8</v>
      </c>
      <c r="C125" s="1" t="s">
        <v>38</v>
      </c>
      <c r="D125" s="5" t="s">
        <v>30</v>
      </c>
      <c r="E125" s="6">
        <v>644</v>
      </c>
      <c r="F125" s="6">
        <v>5743.5</v>
      </c>
      <c r="G125" s="6">
        <v>6432.72</v>
      </c>
      <c r="H125" s="3">
        <v>1148.7</v>
      </c>
      <c r="I125" s="4" t="s">
        <v>42</v>
      </c>
    </row>
    <row r="126" spans="1:9" ht="18" customHeight="1" x14ac:dyDescent="0.3">
      <c r="A126" s="1">
        <v>2020</v>
      </c>
      <c r="B126" s="1" t="s">
        <v>8</v>
      </c>
      <c r="C126" s="1" t="s">
        <v>12</v>
      </c>
      <c r="D126" s="5" t="s">
        <v>29</v>
      </c>
      <c r="E126" s="6">
        <v>643</v>
      </c>
      <c r="F126" s="6">
        <v>7000</v>
      </c>
      <c r="G126" s="6">
        <v>7840</v>
      </c>
      <c r="H126" s="3">
        <v>1400</v>
      </c>
      <c r="I126" s="4" t="s">
        <v>42</v>
      </c>
    </row>
    <row r="127" spans="1:9" ht="18" customHeight="1" x14ac:dyDescent="0.3">
      <c r="A127" s="1">
        <v>2020</v>
      </c>
      <c r="B127" s="1" t="s">
        <v>8</v>
      </c>
      <c r="C127" s="1" t="s">
        <v>38</v>
      </c>
      <c r="D127" s="5" t="s">
        <v>31</v>
      </c>
      <c r="E127" s="6">
        <v>455</v>
      </c>
      <c r="F127" s="6">
        <v>4578.6000000000004</v>
      </c>
      <c r="G127" s="6">
        <v>5128.0320000000002</v>
      </c>
      <c r="H127" s="3">
        <v>915.72000000000014</v>
      </c>
      <c r="I127" s="4" t="s">
        <v>42</v>
      </c>
    </row>
    <row r="128" spans="1:9" ht="18" customHeight="1" x14ac:dyDescent="0.3">
      <c r="A128" s="1">
        <v>2020</v>
      </c>
      <c r="B128" s="1" t="s">
        <v>8</v>
      </c>
      <c r="C128" s="1" t="s">
        <v>12</v>
      </c>
      <c r="D128" s="5" t="s">
        <v>28</v>
      </c>
      <c r="E128" s="7">
        <v>345</v>
      </c>
      <c r="F128" s="7">
        <v>7000</v>
      </c>
      <c r="G128" s="7">
        <v>7840</v>
      </c>
      <c r="H128" s="3">
        <v>1400</v>
      </c>
      <c r="I128" s="4" t="s">
        <v>42</v>
      </c>
    </row>
    <row r="129" spans="1:9" ht="18" customHeight="1" x14ac:dyDescent="0.3">
      <c r="A129" s="1">
        <v>2020</v>
      </c>
      <c r="B129" s="1" t="s">
        <v>8</v>
      </c>
      <c r="C129" s="1" t="s">
        <v>13</v>
      </c>
      <c r="D129" s="2" t="s">
        <v>33</v>
      </c>
      <c r="E129" s="3">
        <v>122</v>
      </c>
      <c r="F129" s="3">
        <v>100</v>
      </c>
      <c r="G129" s="3">
        <v>112</v>
      </c>
      <c r="H129" s="3">
        <v>20</v>
      </c>
      <c r="I129" s="4" t="s">
        <v>42</v>
      </c>
    </row>
    <row r="130" spans="1:9" ht="18" customHeight="1" x14ac:dyDescent="0.3">
      <c r="A130" s="1">
        <v>2020</v>
      </c>
      <c r="B130" s="1" t="s">
        <v>8</v>
      </c>
      <c r="C130" s="1" t="s">
        <v>15</v>
      </c>
      <c r="D130" s="5" t="s">
        <v>26</v>
      </c>
      <c r="E130" s="6">
        <v>78</v>
      </c>
      <c r="F130" s="6">
        <v>4577.2</v>
      </c>
      <c r="G130" s="6">
        <v>5126.4639999999999</v>
      </c>
      <c r="H130" s="3">
        <v>915.44</v>
      </c>
      <c r="I130" s="4" t="s">
        <v>42</v>
      </c>
    </row>
    <row r="131" spans="1:9" ht="18" customHeight="1" x14ac:dyDescent="0.3">
      <c r="A131" s="1">
        <v>2020</v>
      </c>
      <c r="B131" s="1" t="s">
        <v>8</v>
      </c>
      <c r="C131" s="1" t="s">
        <v>15</v>
      </c>
      <c r="D131" s="5" t="s">
        <v>24</v>
      </c>
      <c r="E131" s="6">
        <v>76</v>
      </c>
      <c r="F131" s="6">
        <v>4576.8999999999996</v>
      </c>
      <c r="G131" s="6">
        <v>5126.1279999999997</v>
      </c>
      <c r="H131" s="3">
        <v>915.38</v>
      </c>
      <c r="I131" s="4" t="s">
        <v>42</v>
      </c>
    </row>
    <row r="132" spans="1:9" ht="18" customHeight="1" x14ac:dyDescent="0.3">
      <c r="A132" s="1">
        <v>2020</v>
      </c>
      <c r="B132" s="1" t="s">
        <v>8</v>
      </c>
      <c r="C132" s="1" t="s">
        <v>15</v>
      </c>
      <c r="D132" s="5" t="s">
        <v>25</v>
      </c>
      <c r="E132" s="6">
        <v>46</v>
      </c>
      <c r="F132" s="6">
        <v>200</v>
      </c>
      <c r="G132" s="6">
        <v>224</v>
      </c>
      <c r="H132" s="3">
        <v>40</v>
      </c>
      <c r="I132" s="4" t="s">
        <v>42</v>
      </c>
    </row>
    <row r="133" spans="1:9" ht="18" customHeight="1" x14ac:dyDescent="0.3">
      <c r="A133" s="1">
        <v>2020</v>
      </c>
      <c r="B133" s="1" t="s">
        <v>8</v>
      </c>
      <c r="C133" s="1" t="s">
        <v>15</v>
      </c>
      <c r="D133" s="5" t="s">
        <v>23</v>
      </c>
      <c r="E133" s="6">
        <v>34</v>
      </c>
      <c r="F133" s="6">
        <v>4576.8</v>
      </c>
      <c r="G133" s="6">
        <v>5126.0160000000005</v>
      </c>
      <c r="H133" s="3">
        <v>915.36000000000013</v>
      </c>
      <c r="I133" s="4" t="s">
        <v>40</v>
      </c>
    </row>
    <row r="134" spans="1:9" ht="18" customHeight="1" x14ac:dyDescent="0.3">
      <c r="A134" s="1">
        <v>2020</v>
      </c>
      <c r="B134" s="1" t="s">
        <v>8</v>
      </c>
      <c r="C134" s="1" t="s">
        <v>13</v>
      </c>
      <c r="D134" s="2" t="s">
        <v>34</v>
      </c>
      <c r="E134" s="3">
        <v>7</v>
      </c>
      <c r="F134" s="3">
        <v>200</v>
      </c>
      <c r="G134" s="3">
        <v>224</v>
      </c>
      <c r="H134" s="3">
        <v>40</v>
      </c>
      <c r="I134" s="4" t="s">
        <v>40</v>
      </c>
    </row>
    <row r="135" spans="1:9" ht="18" customHeight="1" x14ac:dyDescent="0.3">
      <c r="A135" s="1">
        <v>2020</v>
      </c>
      <c r="B135" s="1" t="s">
        <v>8</v>
      </c>
      <c r="C135" s="1" t="s">
        <v>15</v>
      </c>
      <c r="D135" s="5" t="s">
        <v>27</v>
      </c>
      <c r="E135" s="6">
        <v>3</v>
      </c>
      <c r="F135" s="6">
        <v>4577.3</v>
      </c>
      <c r="G135" s="6">
        <v>5126.576</v>
      </c>
      <c r="H135" s="3">
        <v>915.46</v>
      </c>
      <c r="I135" s="4" t="s">
        <v>40</v>
      </c>
    </row>
    <row r="136" spans="1:9" ht="18" customHeight="1" x14ac:dyDescent="0.3">
      <c r="A136" s="1">
        <v>2020</v>
      </c>
      <c r="B136" s="1" t="s">
        <v>8</v>
      </c>
      <c r="C136" s="1" t="s">
        <v>32</v>
      </c>
      <c r="D136" s="5" t="s">
        <v>32</v>
      </c>
      <c r="E136" s="6">
        <v>2</v>
      </c>
      <c r="F136" s="6">
        <v>6600</v>
      </c>
      <c r="G136" s="6">
        <v>7392</v>
      </c>
      <c r="H136" s="3">
        <v>1320</v>
      </c>
      <c r="I136" s="4" t="s">
        <v>40</v>
      </c>
    </row>
    <row r="137" spans="1:9" ht="18" customHeight="1" x14ac:dyDescent="0.3">
      <c r="A137" s="1">
        <v>2020</v>
      </c>
      <c r="B137" s="1" t="s">
        <v>9</v>
      </c>
      <c r="C137" s="1" t="s">
        <v>14</v>
      </c>
      <c r="D137" s="2" t="s">
        <v>36</v>
      </c>
      <c r="E137" s="3">
        <v>3566</v>
      </c>
      <c r="F137" s="3">
        <v>4577.3</v>
      </c>
      <c r="G137" s="3">
        <v>5126.576</v>
      </c>
      <c r="H137" s="3">
        <v>915.46</v>
      </c>
      <c r="I137" s="4" t="s">
        <v>40</v>
      </c>
    </row>
    <row r="138" spans="1:9" ht="18" customHeight="1" x14ac:dyDescent="0.3">
      <c r="A138" s="1">
        <v>2020</v>
      </c>
      <c r="B138" s="1" t="s">
        <v>9</v>
      </c>
      <c r="C138" s="1" t="s">
        <v>14</v>
      </c>
      <c r="D138" s="2" t="s">
        <v>37</v>
      </c>
      <c r="E138" s="3">
        <v>2498</v>
      </c>
      <c r="F138" s="3">
        <v>8000</v>
      </c>
      <c r="G138" s="3">
        <v>8960</v>
      </c>
      <c r="H138" s="3">
        <v>1600</v>
      </c>
      <c r="I138" s="4" t="s">
        <v>40</v>
      </c>
    </row>
    <row r="139" spans="1:9" ht="18" customHeight="1" x14ac:dyDescent="0.3">
      <c r="A139" s="1">
        <v>2020</v>
      </c>
      <c r="B139" s="1" t="s">
        <v>9</v>
      </c>
      <c r="C139" s="1" t="s">
        <v>13</v>
      </c>
      <c r="D139" s="2" t="s">
        <v>35</v>
      </c>
      <c r="E139" s="3">
        <v>1245</v>
      </c>
      <c r="F139" s="3">
        <v>4577.2</v>
      </c>
      <c r="G139" s="3">
        <v>5126.4639999999999</v>
      </c>
      <c r="H139" s="3">
        <v>915.44</v>
      </c>
      <c r="I139" s="4" t="s">
        <v>40</v>
      </c>
    </row>
    <row r="140" spans="1:9" ht="18" customHeight="1" x14ac:dyDescent="0.3">
      <c r="A140" s="1">
        <v>2020</v>
      </c>
      <c r="B140" s="1" t="s">
        <v>9</v>
      </c>
      <c r="C140" s="1" t="s">
        <v>38</v>
      </c>
      <c r="D140" s="5" t="s">
        <v>30</v>
      </c>
      <c r="E140" s="6">
        <v>644</v>
      </c>
      <c r="F140" s="6">
        <v>5743.5</v>
      </c>
      <c r="G140" s="6">
        <v>6432.72</v>
      </c>
      <c r="H140" s="3">
        <v>1148.7</v>
      </c>
      <c r="I140" s="4" t="s">
        <v>40</v>
      </c>
    </row>
    <row r="141" spans="1:9" ht="18" customHeight="1" x14ac:dyDescent="0.3">
      <c r="A141" s="1">
        <v>2020</v>
      </c>
      <c r="B141" s="1" t="s">
        <v>9</v>
      </c>
      <c r="C141" s="1" t="s">
        <v>12</v>
      </c>
      <c r="D141" s="5" t="s">
        <v>29</v>
      </c>
      <c r="E141" s="6">
        <v>643</v>
      </c>
      <c r="F141" s="6">
        <v>7000</v>
      </c>
      <c r="G141" s="6">
        <v>7840</v>
      </c>
      <c r="H141" s="3">
        <v>1400</v>
      </c>
      <c r="I141" s="4" t="s">
        <v>40</v>
      </c>
    </row>
    <row r="142" spans="1:9" ht="18" customHeight="1" x14ac:dyDescent="0.3">
      <c r="A142" s="1">
        <v>2020</v>
      </c>
      <c r="B142" s="1" t="s">
        <v>9</v>
      </c>
      <c r="C142" s="1" t="s">
        <v>38</v>
      </c>
      <c r="D142" s="5" t="s">
        <v>31</v>
      </c>
      <c r="E142" s="6">
        <v>455</v>
      </c>
      <c r="F142" s="6">
        <v>4578.6000000000004</v>
      </c>
      <c r="G142" s="6">
        <v>5128.0320000000002</v>
      </c>
      <c r="H142" s="3">
        <v>915.72000000000014</v>
      </c>
      <c r="I142" s="4" t="s">
        <v>40</v>
      </c>
    </row>
    <row r="143" spans="1:9" ht="18" customHeight="1" x14ac:dyDescent="0.3">
      <c r="A143" s="1">
        <v>2020</v>
      </c>
      <c r="B143" s="1" t="s">
        <v>9</v>
      </c>
      <c r="C143" s="1" t="s">
        <v>12</v>
      </c>
      <c r="D143" s="5" t="s">
        <v>28</v>
      </c>
      <c r="E143" s="7">
        <v>345</v>
      </c>
      <c r="F143" s="7">
        <v>7000</v>
      </c>
      <c r="G143" s="7">
        <v>7840</v>
      </c>
      <c r="H143" s="3">
        <v>1400</v>
      </c>
      <c r="I143" s="4" t="s">
        <v>40</v>
      </c>
    </row>
    <row r="144" spans="1:9" ht="18" customHeight="1" x14ac:dyDescent="0.3">
      <c r="A144" s="1">
        <v>2020</v>
      </c>
      <c r="B144" s="1" t="s">
        <v>9</v>
      </c>
      <c r="C144" s="1" t="s">
        <v>13</v>
      </c>
      <c r="D144" s="2" t="s">
        <v>33</v>
      </c>
      <c r="E144" s="3">
        <v>122</v>
      </c>
      <c r="F144" s="3">
        <v>100</v>
      </c>
      <c r="G144" s="3">
        <v>112</v>
      </c>
      <c r="H144" s="3">
        <v>20</v>
      </c>
      <c r="I144" s="4" t="s">
        <v>40</v>
      </c>
    </row>
    <row r="145" spans="1:9" ht="18" customHeight="1" x14ac:dyDescent="0.3">
      <c r="A145" s="1">
        <v>2020</v>
      </c>
      <c r="B145" s="1" t="s">
        <v>9</v>
      </c>
      <c r="C145" s="1" t="s">
        <v>15</v>
      </c>
      <c r="D145" s="5" t="s">
        <v>26</v>
      </c>
      <c r="E145" s="6">
        <v>78</v>
      </c>
      <c r="F145" s="6">
        <v>4577.2</v>
      </c>
      <c r="G145" s="6">
        <v>5126.4639999999999</v>
      </c>
      <c r="H145" s="3">
        <v>915.44</v>
      </c>
      <c r="I145" s="4" t="s">
        <v>40</v>
      </c>
    </row>
    <row r="146" spans="1:9" ht="18" customHeight="1" x14ac:dyDescent="0.3">
      <c r="A146" s="1">
        <v>2020</v>
      </c>
      <c r="B146" s="1" t="s">
        <v>9</v>
      </c>
      <c r="C146" s="1" t="s">
        <v>15</v>
      </c>
      <c r="D146" s="5" t="s">
        <v>24</v>
      </c>
      <c r="E146" s="6">
        <v>76</v>
      </c>
      <c r="F146" s="6">
        <v>4576.8999999999996</v>
      </c>
      <c r="G146" s="6">
        <v>5126.1279999999997</v>
      </c>
      <c r="H146" s="3">
        <v>915.38</v>
      </c>
      <c r="I146" s="4" t="s">
        <v>40</v>
      </c>
    </row>
    <row r="147" spans="1:9" ht="18" customHeight="1" x14ac:dyDescent="0.3">
      <c r="A147" s="1">
        <v>2020</v>
      </c>
      <c r="B147" s="1" t="s">
        <v>9</v>
      </c>
      <c r="C147" s="1" t="s">
        <v>15</v>
      </c>
      <c r="D147" s="5" t="s">
        <v>25</v>
      </c>
      <c r="E147" s="6">
        <v>46</v>
      </c>
      <c r="F147" s="6">
        <v>200</v>
      </c>
      <c r="G147" s="6">
        <v>224</v>
      </c>
      <c r="H147" s="3">
        <v>40</v>
      </c>
      <c r="I147" s="4" t="s">
        <v>40</v>
      </c>
    </row>
    <row r="148" spans="1:9" ht="18" customHeight="1" x14ac:dyDescent="0.3">
      <c r="A148" s="1">
        <v>2020</v>
      </c>
      <c r="B148" s="1" t="s">
        <v>9</v>
      </c>
      <c r="C148" s="1" t="s">
        <v>15</v>
      </c>
      <c r="D148" s="5" t="s">
        <v>23</v>
      </c>
      <c r="E148" s="6">
        <v>34</v>
      </c>
      <c r="F148" s="6">
        <v>4576.8</v>
      </c>
      <c r="G148" s="6">
        <v>5126.0160000000005</v>
      </c>
      <c r="H148" s="3">
        <v>915.36000000000013</v>
      </c>
      <c r="I148" s="4" t="s">
        <v>40</v>
      </c>
    </row>
    <row r="149" spans="1:9" ht="18" customHeight="1" x14ac:dyDescent="0.3">
      <c r="A149" s="1">
        <v>2020</v>
      </c>
      <c r="B149" s="1" t="s">
        <v>9</v>
      </c>
      <c r="C149" s="1" t="s">
        <v>13</v>
      </c>
      <c r="D149" s="2" t="s">
        <v>34</v>
      </c>
      <c r="E149" s="3">
        <v>7</v>
      </c>
      <c r="F149" s="3">
        <v>200</v>
      </c>
      <c r="G149" s="3">
        <v>224</v>
      </c>
      <c r="H149" s="3">
        <v>40</v>
      </c>
      <c r="I149" s="4" t="s">
        <v>40</v>
      </c>
    </row>
    <row r="150" spans="1:9" ht="18" customHeight="1" x14ac:dyDescent="0.3">
      <c r="A150" s="1">
        <v>2020</v>
      </c>
      <c r="B150" s="1" t="s">
        <v>9</v>
      </c>
      <c r="C150" s="1" t="s">
        <v>15</v>
      </c>
      <c r="D150" s="5" t="s">
        <v>27</v>
      </c>
      <c r="E150" s="6">
        <v>3</v>
      </c>
      <c r="F150" s="6">
        <v>4577.3</v>
      </c>
      <c r="G150" s="6">
        <v>5126.576</v>
      </c>
      <c r="H150" s="3">
        <v>915.46</v>
      </c>
      <c r="I150" s="4" t="s">
        <v>42</v>
      </c>
    </row>
    <row r="151" spans="1:9" ht="18" customHeight="1" x14ac:dyDescent="0.3">
      <c r="A151" s="1">
        <v>2020</v>
      </c>
      <c r="B151" s="1" t="s">
        <v>9</v>
      </c>
      <c r="C151" s="1" t="s">
        <v>32</v>
      </c>
      <c r="D151" s="5" t="s">
        <v>32</v>
      </c>
      <c r="E151" s="6">
        <v>2</v>
      </c>
      <c r="F151" s="6">
        <v>6600</v>
      </c>
      <c r="G151" s="6">
        <v>7392</v>
      </c>
      <c r="H151" s="3">
        <v>1320</v>
      </c>
      <c r="I151" s="4" t="s">
        <v>42</v>
      </c>
    </row>
    <row r="152" spans="1:9" ht="18" customHeight="1" x14ac:dyDescent="0.3">
      <c r="A152" s="1">
        <v>2020</v>
      </c>
      <c r="B152" s="1" t="s">
        <v>10</v>
      </c>
      <c r="C152" s="1" t="s">
        <v>14</v>
      </c>
      <c r="D152" s="2" t="s">
        <v>36</v>
      </c>
      <c r="E152" s="3">
        <v>3566</v>
      </c>
      <c r="F152" s="3">
        <v>4577.3</v>
      </c>
      <c r="G152" s="3">
        <v>5126.576</v>
      </c>
      <c r="H152" s="3">
        <v>915.46</v>
      </c>
      <c r="I152" s="4" t="s">
        <v>42</v>
      </c>
    </row>
    <row r="153" spans="1:9" ht="18" customHeight="1" x14ac:dyDescent="0.3">
      <c r="A153" s="1">
        <v>2020</v>
      </c>
      <c r="B153" s="1" t="s">
        <v>10</v>
      </c>
      <c r="C153" s="1" t="s">
        <v>14</v>
      </c>
      <c r="D153" s="2" t="s">
        <v>37</v>
      </c>
      <c r="E153" s="3">
        <v>2498</v>
      </c>
      <c r="F153" s="3">
        <v>8000</v>
      </c>
      <c r="G153" s="3">
        <v>8960</v>
      </c>
      <c r="H153" s="3">
        <v>1600</v>
      </c>
      <c r="I153" s="4" t="s">
        <v>42</v>
      </c>
    </row>
    <row r="154" spans="1:9" ht="18" customHeight="1" x14ac:dyDescent="0.3">
      <c r="A154" s="1">
        <v>2020</v>
      </c>
      <c r="B154" s="1" t="s">
        <v>10</v>
      </c>
      <c r="C154" s="1" t="s">
        <v>13</v>
      </c>
      <c r="D154" s="2" t="s">
        <v>35</v>
      </c>
      <c r="E154" s="3">
        <v>1245</v>
      </c>
      <c r="F154" s="3">
        <v>4577.2</v>
      </c>
      <c r="G154" s="3">
        <v>5126.4639999999999</v>
      </c>
      <c r="H154" s="3">
        <v>915.44</v>
      </c>
      <c r="I154" s="4" t="s">
        <v>42</v>
      </c>
    </row>
    <row r="155" spans="1:9" ht="18" customHeight="1" x14ac:dyDescent="0.3">
      <c r="A155" s="1">
        <v>2020</v>
      </c>
      <c r="B155" s="1" t="s">
        <v>10</v>
      </c>
      <c r="C155" s="1" t="s">
        <v>38</v>
      </c>
      <c r="D155" s="5" t="s">
        <v>30</v>
      </c>
      <c r="E155" s="6">
        <v>644</v>
      </c>
      <c r="F155" s="6">
        <v>5743.5</v>
      </c>
      <c r="G155" s="6">
        <v>6432.72</v>
      </c>
      <c r="H155" s="3">
        <v>1148.7</v>
      </c>
      <c r="I155" s="4" t="s">
        <v>42</v>
      </c>
    </row>
    <row r="156" spans="1:9" ht="18" customHeight="1" x14ac:dyDescent="0.3">
      <c r="A156" s="1">
        <v>2020</v>
      </c>
      <c r="B156" s="1" t="s">
        <v>10</v>
      </c>
      <c r="C156" s="1" t="s">
        <v>12</v>
      </c>
      <c r="D156" s="5" t="s">
        <v>29</v>
      </c>
      <c r="E156" s="6">
        <v>643</v>
      </c>
      <c r="F156" s="6">
        <v>7000</v>
      </c>
      <c r="G156" s="6">
        <v>7840</v>
      </c>
      <c r="H156" s="3">
        <v>1400</v>
      </c>
      <c r="I156" s="4" t="s">
        <v>42</v>
      </c>
    </row>
    <row r="157" spans="1:9" ht="18" customHeight="1" x14ac:dyDescent="0.3">
      <c r="A157" s="1">
        <v>2020</v>
      </c>
      <c r="B157" s="1" t="s">
        <v>10</v>
      </c>
      <c r="C157" s="1" t="s">
        <v>38</v>
      </c>
      <c r="D157" s="5" t="s">
        <v>31</v>
      </c>
      <c r="E157" s="6">
        <v>455</v>
      </c>
      <c r="F157" s="6">
        <v>4578.6000000000004</v>
      </c>
      <c r="G157" s="6">
        <v>5128.0320000000002</v>
      </c>
      <c r="H157" s="3">
        <v>915.72000000000014</v>
      </c>
      <c r="I157" s="4" t="s">
        <v>42</v>
      </c>
    </row>
    <row r="158" spans="1:9" ht="18" customHeight="1" x14ac:dyDescent="0.3">
      <c r="A158" s="1">
        <v>2020</v>
      </c>
      <c r="B158" s="1" t="s">
        <v>10</v>
      </c>
      <c r="C158" s="1" t="s">
        <v>12</v>
      </c>
      <c r="D158" s="5" t="s">
        <v>28</v>
      </c>
      <c r="E158" s="7">
        <v>345</v>
      </c>
      <c r="F158" s="7">
        <v>7000</v>
      </c>
      <c r="G158" s="7">
        <v>7840</v>
      </c>
      <c r="H158" s="3">
        <v>1400</v>
      </c>
      <c r="I158" s="4" t="s">
        <v>42</v>
      </c>
    </row>
    <row r="159" spans="1:9" ht="18" customHeight="1" x14ac:dyDescent="0.3">
      <c r="A159" s="1">
        <v>2020</v>
      </c>
      <c r="B159" s="1" t="s">
        <v>10</v>
      </c>
      <c r="C159" s="1" t="s">
        <v>13</v>
      </c>
      <c r="D159" s="2" t="s">
        <v>33</v>
      </c>
      <c r="E159" s="3">
        <v>122</v>
      </c>
      <c r="F159" s="3">
        <v>100</v>
      </c>
      <c r="G159" s="3">
        <v>112</v>
      </c>
      <c r="H159" s="3">
        <v>20</v>
      </c>
      <c r="I159" s="4" t="s">
        <v>42</v>
      </c>
    </row>
    <row r="160" spans="1:9" ht="18" customHeight="1" x14ac:dyDescent="0.3">
      <c r="A160" s="1">
        <v>2020</v>
      </c>
      <c r="B160" s="1" t="s">
        <v>10</v>
      </c>
      <c r="C160" s="1" t="s">
        <v>15</v>
      </c>
      <c r="D160" s="5" t="s">
        <v>26</v>
      </c>
      <c r="E160" s="6">
        <v>78</v>
      </c>
      <c r="F160" s="6">
        <v>4577.2</v>
      </c>
      <c r="G160" s="6">
        <v>5126.4639999999999</v>
      </c>
      <c r="H160" s="3">
        <v>915.44</v>
      </c>
      <c r="I160" s="4" t="s">
        <v>42</v>
      </c>
    </row>
    <row r="161" spans="1:9" ht="18" customHeight="1" x14ac:dyDescent="0.3">
      <c r="A161" s="1">
        <v>2020</v>
      </c>
      <c r="B161" s="1" t="s">
        <v>10</v>
      </c>
      <c r="C161" s="1" t="s">
        <v>15</v>
      </c>
      <c r="D161" s="5" t="s">
        <v>24</v>
      </c>
      <c r="E161" s="6">
        <v>76</v>
      </c>
      <c r="F161" s="6">
        <v>4576.8999999999996</v>
      </c>
      <c r="G161" s="6">
        <v>5126.1279999999997</v>
      </c>
      <c r="H161" s="3">
        <v>915.38</v>
      </c>
      <c r="I161" s="4" t="s">
        <v>42</v>
      </c>
    </row>
    <row r="162" spans="1:9" ht="18" customHeight="1" x14ac:dyDescent="0.3">
      <c r="A162" s="1">
        <v>2020</v>
      </c>
      <c r="B162" s="1" t="s">
        <v>10</v>
      </c>
      <c r="C162" s="1" t="s">
        <v>15</v>
      </c>
      <c r="D162" s="5" t="s">
        <v>25</v>
      </c>
      <c r="E162" s="6">
        <v>46</v>
      </c>
      <c r="F162" s="6">
        <v>200</v>
      </c>
      <c r="G162" s="6">
        <v>224</v>
      </c>
      <c r="H162" s="3">
        <v>40</v>
      </c>
      <c r="I162" s="4" t="s">
        <v>42</v>
      </c>
    </row>
    <row r="163" spans="1:9" ht="18" customHeight="1" x14ac:dyDescent="0.3">
      <c r="A163" s="1">
        <v>2020</v>
      </c>
      <c r="B163" s="1" t="s">
        <v>10</v>
      </c>
      <c r="C163" s="1" t="s">
        <v>15</v>
      </c>
      <c r="D163" s="5" t="s">
        <v>23</v>
      </c>
      <c r="E163" s="6">
        <v>34</v>
      </c>
      <c r="F163" s="6">
        <v>4576.8</v>
      </c>
      <c r="G163" s="6">
        <v>5126.0160000000005</v>
      </c>
      <c r="H163" s="3">
        <v>915.36000000000013</v>
      </c>
      <c r="I163" s="4" t="s">
        <v>42</v>
      </c>
    </row>
    <row r="164" spans="1:9" ht="18" customHeight="1" x14ac:dyDescent="0.3">
      <c r="A164" s="1">
        <v>2020</v>
      </c>
      <c r="B164" s="1" t="s">
        <v>10</v>
      </c>
      <c r="C164" s="1" t="s">
        <v>13</v>
      </c>
      <c r="D164" s="2" t="s">
        <v>34</v>
      </c>
      <c r="E164" s="3">
        <v>7</v>
      </c>
      <c r="F164" s="3">
        <v>200</v>
      </c>
      <c r="G164" s="3">
        <v>224</v>
      </c>
      <c r="H164" s="3">
        <v>40</v>
      </c>
      <c r="I164" s="4" t="s">
        <v>42</v>
      </c>
    </row>
    <row r="165" spans="1:9" ht="18" customHeight="1" x14ac:dyDescent="0.3">
      <c r="A165" s="1">
        <v>2020</v>
      </c>
      <c r="B165" s="1" t="s">
        <v>10</v>
      </c>
      <c r="C165" s="1" t="s">
        <v>15</v>
      </c>
      <c r="D165" s="5" t="s">
        <v>27</v>
      </c>
      <c r="E165" s="6">
        <v>3</v>
      </c>
      <c r="F165" s="6">
        <v>4577.3</v>
      </c>
      <c r="G165" s="6">
        <v>5126.576</v>
      </c>
      <c r="H165" s="3">
        <v>915.46</v>
      </c>
      <c r="I165" s="4" t="s">
        <v>42</v>
      </c>
    </row>
    <row r="166" spans="1:9" ht="18" customHeight="1" x14ac:dyDescent="0.3">
      <c r="A166" s="1">
        <v>2020</v>
      </c>
      <c r="B166" s="1" t="s">
        <v>10</v>
      </c>
      <c r="C166" s="1" t="s">
        <v>32</v>
      </c>
      <c r="D166" s="5" t="s">
        <v>32</v>
      </c>
      <c r="E166" s="6">
        <v>2</v>
      </c>
      <c r="F166" s="6">
        <v>6600</v>
      </c>
      <c r="G166" s="6">
        <v>7392</v>
      </c>
      <c r="H166" s="3">
        <v>1320</v>
      </c>
      <c r="I166" s="4" t="s">
        <v>40</v>
      </c>
    </row>
    <row r="167" spans="1:9" ht="18" customHeight="1" x14ac:dyDescent="0.3">
      <c r="A167" s="1">
        <v>2020</v>
      </c>
      <c r="B167" s="1" t="s">
        <v>11</v>
      </c>
      <c r="C167" s="1" t="s">
        <v>14</v>
      </c>
      <c r="D167" s="2" t="s">
        <v>36</v>
      </c>
      <c r="E167" s="3">
        <v>3566</v>
      </c>
      <c r="F167" s="3">
        <v>4577.3</v>
      </c>
      <c r="G167" s="3">
        <v>5126.576</v>
      </c>
      <c r="H167" s="3">
        <v>915.46</v>
      </c>
      <c r="I167" s="4" t="s">
        <v>40</v>
      </c>
    </row>
    <row r="168" spans="1:9" ht="18" customHeight="1" x14ac:dyDescent="0.3">
      <c r="A168" s="1">
        <v>2020</v>
      </c>
      <c r="B168" s="1" t="s">
        <v>11</v>
      </c>
      <c r="C168" s="1" t="s">
        <v>14</v>
      </c>
      <c r="D168" s="2" t="s">
        <v>37</v>
      </c>
      <c r="E168" s="3">
        <v>2498</v>
      </c>
      <c r="F168" s="3">
        <v>8000</v>
      </c>
      <c r="G168" s="3">
        <v>8960</v>
      </c>
      <c r="H168" s="3">
        <v>1600</v>
      </c>
      <c r="I168" s="4" t="s">
        <v>40</v>
      </c>
    </row>
    <row r="169" spans="1:9" ht="18" customHeight="1" x14ac:dyDescent="0.3">
      <c r="A169" s="1">
        <v>2020</v>
      </c>
      <c r="B169" s="1" t="s">
        <v>11</v>
      </c>
      <c r="C169" s="1" t="s">
        <v>13</v>
      </c>
      <c r="D169" s="2" t="s">
        <v>35</v>
      </c>
      <c r="E169" s="3">
        <v>1245</v>
      </c>
      <c r="F169" s="3">
        <v>4577.2</v>
      </c>
      <c r="G169" s="3">
        <v>5126.4639999999999</v>
      </c>
      <c r="H169" s="3">
        <v>915.44</v>
      </c>
      <c r="I169" s="4" t="s">
        <v>40</v>
      </c>
    </row>
    <row r="170" spans="1:9" ht="18" customHeight="1" x14ac:dyDescent="0.3">
      <c r="A170" s="1">
        <v>2020</v>
      </c>
      <c r="B170" s="1" t="s">
        <v>11</v>
      </c>
      <c r="C170" s="1" t="s">
        <v>38</v>
      </c>
      <c r="D170" s="5" t="s">
        <v>30</v>
      </c>
      <c r="E170" s="6">
        <v>644</v>
      </c>
      <c r="F170" s="6">
        <v>5743.5</v>
      </c>
      <c r="G170" s="6">
        <v>6432.72</v>
      </c>
      <c r="H170" s="3">
        <v>1148.7</v>
      </c>
      <c r="I170" s="4" t="s">
        <v>40</v>
      </c>
    </row>
    <row r="171" spans="1:9" ht="18" customHeight="1" x14ac:dyDescent="0.3">
      <c r="A171" s="1">
        <v>2020</v>
      </c>
      <c r="B171" s="1" t="s">
        <v>11</v>
      </c>
      <c r="C171" s="1" t="s">
        <v>12</v>
      </c>
      <c r="D171" s="5" t="s">
        <v>29</v>
      </c>
      <c r="E171" s="6">
        <v>643</v>
      </c>
      <c r="F171" s="6">
        <v>7000</v>
      </c>
      <c r="G171" s="6">
        <v>7840</v>
      </c>
      <c r="H171" s="3">
        <v>1400</v>
      </c>
      <c r="I171" s="4" t="s">
        <v>42</v>
      </c>
    </row>
    <row r="172" spans="1:9" ht="18" customHeight="1" x14ac:dyDescent="0.3">
      <c r="A172" s="1">
        <v>2020</v>
      </c>
      <c r="B172" s="1" t="s">
        <v>11</v>
      </c>
      <c r="C172" s="1" t="s">
        <v>38</v>
      </c>
      <c r="D172" s="5" t="s">
        <v>31</v>
      </c>
      <c r="E172" s="6">
        <v>455</v>
      </c>
      <c r="F172" s="6">
        <v>4578.6000000000004</v>
      </c>
      <c r="G172" s="6">
        <v>5128.0320000000002</v>
      </c>
      <c r="H172" s="3">
        <v>915.72000000000014</v>
      </c>
      <c r="I172" s="4" t="s">
        <v>42</v>
      </c>
    </row>
    <row r="173" spans="1:9" ht="18" customHeight="1" x14ac:dyDescent="0.3">
      <c r="A173" s="1">
        <v>2020</v>
      </c>
      <c r="B173" s="1" t="s">
        <v>11</v>
      </c>
      <c r="C173" s="1" t="s">
        <v>12</v>
      </c>
      <c r="D173" s="5" t="s">
        <v>28</v>
      </c>
      <c r="E173" s="7">
        <v>345</v>
      </c>
      <c r="F173" s="7">
        <v>7000</v>
      </c>
      <c r="G173" s="7">
        <v>7840</v>
      </c>
      <c r="H173" s="3">
        <v>1400</v>
      </c>
      <c r="I173" s="4" t="s">
        <v>42</v>
      </c>
    </row>
    <row r="174" spans="1:9" ht="18" customHeight="1" x14ac:dyDescent="0.3">
      <c r="A174" s="1">
        <v>2020</v>
      </c>
      <c r="B174" s="1" t="s">
        <v>11</v>
      </c>
      <c r="C174" s="1" t="s">
        <v>13</v>
      </c>
      <c r="D174" s="2" t="s">
        <v>33</v>
      </c>
      <c r="E174" s="3">
        <v>122</v>
      </c>
      <c r="F174" s="3">
        <v>100</v>
      </c>
      <c r="G174" s="3">
        <v>112</v>
      </c>
      <c r="H174" s="3">
        <v>20</v>
      </c>
      <c r="I174" s="4" t="s">
        <v>42</v>
      </c>
    </row>
    <row r="175" spans="1:9" ht="18" customHeight="1" x14ac:dyDescent="0.3">
      <c r="A175" s="1">
        <v>2020</v>
      </c>
      <c r="B175" s="1" t="s">
        <v>11</v>
      </c>
      <c r="C175" s="1" t="s">
        <v>15</v>
      </c>
      <c r="D175" s="5" t="s">
        <v>26</v>
      </c>
      <c r="E175" s="6">
        <v>78</v>
      </c>
      <c r="F175" s="6">
        <v>4577.2</v>
      </c>
      <c r="G175" s="6">
        <v>5126.4639999999999</v>
      </c>
      <c r="H175" s="3">
        <v>915.44</v>
      </c>
      <c r="I175" s="4" t="s">
        <v>42</v>
      </c>
    </row>
    <row r="176" spans="1:9" ht="18" customHeight="1" x14ac:dyDescent="0.3">
      <c r="A176" s="1">
        <v>2020</v>
      </c>
      <c r="B176" s="1" t="s">
        <v>11</v>
      </c>
      <c r="C176" s="1" t="s">
        <v>15</v>
      </c>
      <c r="D176" s="5" t="s">
        <v>24</v>
      </c>
      <c r="E176" s="6">
        <v>76</v>
      </c>
      <c r="F176" s="6">
        <v>4576.8999999999996</v>
      </c>
      <c r="G176" s="6">
        <v>5126.1279999999997</v>
      </c>
      <c r="H176" s="3">
        <v>915.38</v>
      </c>
      <c r="I176" s="4" t="s">
        <v>42</v>
      </c>
    </row>
    <row r="177" spans="1:9" ht="18" customHeight="1" x14ac:dyDescent="0.3">
      <c r="A177" s="1">
        <v>2020</v>
      </c>
      <c r="B177" s="1" t="s">
        <v>11</v>
      </c>
      <c r="C177" s="1" t="s">
        <v>15</v>
      </c>
      <c r="D177" s="5" t="s">
        <v>25</v>
      </c>
      <c r="E177" s="6">
        <v>46</v>
      </c>
      <c r="F177" s="6">
        <v>200</v>
      </c>
      <c r="G177" s="6">
        <v>224</v>
      </c>
      <c r="H177" s="3">
        <v>40</v>
      </c>
      <c r="I177" s="4" t="s">
        <v>42</v>
      </c>
    </row>
    <row r="178" spans="1:9" ht="18" customHeight="1" x14ac:dyDescent="0.3">
      <c r="A178" s="1">
        <v>2020</v>
      </c>
      <c r="B178" s="1" t="s">
        <v>11</v>
      </c>
      <c r="C178" s="1" t="s">
        <v>15</v>
      </c>
      <c r="D178" s="5" t="s">
        <v>23</v>
      </c>
      <c r="E178" s="6">
        <v>34</v>
      </c>
      <c r="F178" s="6">
        <v>4576.8</v>
      </c>
      <c r="G178" s="6">
        <v>5126.0160000000005</v>
      </c>
      <c r="H178" s="3">
        <v>915.36000000000013</v>
      </c>
      <c r="I178" s="4" t="s">
        <v>42</v>
      </c>
    </row>
    <row r="179" spans="1:9" ht="18" customHeight="1" x14ac:dyDescent="0.3">
      <c r="A179" s="1">
        <v>2020</v>
      </c>
      <c r="B179" s="1" t="s">
        <v>11</v>
      </c>
      <c r="C179" s="1" t="s">
        <v>13</v>
      </c>
      <c r="D179" s="2" t="s">
        <v>34</v>
      </c>
      <c r="E179" s="3">
        <v>7</v>
      </c>
      <c r="F179" s="3">
        <v>200</v>
      </c>
      <c r="G179" s="3">
        <v>224</v>
      </c>
      <c r="H179" s="3">
        <v>40</v>
      </c>
      <c r="I179" s="4" t="s">
        <v>42</v>
      </c>
    </row>
    <row r="180" spans="1:9" ht="18" customHeight="1" x14ac:dyDescent="0.3">
      <c r="A180" s="1">
        <v>2020</v>
      </c>
      <c r="B180" s="1" t="s">
        <v>11</v>
      </c>
      <c r="C180" s="1" t="s">
        <v>15</v>
      </c>
      <c r="D180" s="5" t="s">
        <v>27</v>
      </c>
      <c r="E180" s="6">
        <v>3</v>
      </c>
      <c r="F180" s="6">
        <v>4577.3</v>
      </c>
      <c r="G180" s="6">
        <v>5126.576</v>
      </c>
      <c r="H180" s="3">
        <v>915.46</v>
      </c>
      <c r="I180" s="4" t="s">
        <v>40</v>
      </c>
    </row>
    <row r="181" spans="1:9" ht="18" customHeight="1" x14ac:dyDescent="0.3">
      <c r="A181" s="1">
        <v>2020</v>
      </c>
      <c r="B181" s="1" t="s">
        <v>11</v>
      </c>
      <c r="C181" s="1" t="s">
        <v>32</v>
      </c>
      <c r="D181" s="5" t="s">
        <v>32</v>
      </c>
      <c r="E181" s="6">
        <v>2</v>
      </c>
      <c r="F181" s="6">
        <v>6600</v>
      </c>
      <c r="G181" s="6">
        <v>7392</v>
      </c>
      <c r="H181" s="3">
        <v>1320</v>
      </c>
      <c r="I181" s="4" t="s">
        <v>42</v>
      </c>
    </row>
    <row r="182" spans="1:9" ht="18" customHeight="1" x14ac:dyDescent="0.3">
      <c r="A182" s="1">
        <v>2021</v>
      </c>
      <c r="B182" s="1" t="s">
        <v>0</v>
      </c>
      <c r="C182" s="1" t="s">
        <v>14</v>
      </c>
      <c r="D182" s="2" t="s">
        <v>36</v>
      </c>
      <c r="E182" s="3">
        <v>6591.1679999999997</v>
      </c>
      <c r="F182" s="3">
        <v>4577.3</v>
      </c>
      <c r="G182" s="3">
        <v>5126.576</v>
      </c>
      <c r="H182" s="3">
        <v>915.46</v>
      </c>
      <c r="I182" s="4" t="s">
        <v>40</v>
      </c>
    </row>
    <row r="183" spans="1:9" ht="18" customHeight="1" x14ac:dyDescent="0.3">
      <c r="A183" s="1">
        <v>2021</v>
      </c>
      <c r="B183" s="1" t="s">
        <v>0</v>
      </c>
      <c r="C183" s="1" t="s">
        <v>14</v>
      </c>
      <c r="D183" s="2" t="s">
        <v>37</v>
      </c>
      <c r="E183" s="3">
        <v>8270.64</v>
      </c>
      <c r="F183" s="3">
        <v>8800</v>
      </c>
      <c r="G183" s="3">
        <v>8960</v>
      </c>
      <c r="H183" s="3">
        <v>1760</v>
      </c>
      <c r="I183" s="4" t="s">
        <v>40</v>
      </c>
    </row>
    <row r="184" spans="1:9" ht="18" customHeight="1" x14ac:dyDescent="0.3">
      <c r="A184" s="1">
        <v>2021</v>
      </c>
      <c r="B184" s="1" t="s">
        <v>0</v>
      </c>
      <c r="C184" s="1" t="s">
        <v>13</v>
      </c>
      <c r="D184" s="2" t="s">
        <v>35</v>
      </c>
      <c r="E184" s="3">
        <v>8470</v>
      </c>
      <c r="F184" s="3">
        <v>5034.92</v>
      </c>
      <c r="G184" s="3">
        <v>5126.4639999999999</v>
      </c>
      <c r="H184" s="3">
        <v>1006.984</v>
      </c>
      <c r="I184" s="4" t="s">
        <v>40</v>
      </c>
    </row>
    <row r="185" spans="1:9" ht="18" customHeight="1" x14ac:dyDescent="0.3">
      <c r="A185" s="1">
        <v>2021</v>
      </c>
      <c r="B185" s="1" t="s">
        <v>0</v>
      </c>
      <c r="C185" s="1" t="s">
        <v>38</v>
      </c>
      <c r="D185" s="5" t="s">
        <v>30</v>
      </c>
      <c r="E185" s="6">
        <v>6055.1985000000004</v>
      </c>
      <c r="F185" s="6">
        <v>6317.85</v>
      </c>
      <c r="G185" s="6">
        <v>6432.72</v>
      </c>
      <c r="H185" s="3">
        <v>1263.5700000000002</v>
      </c>
      <c r="I185" s="4" t="s">
        <v>40</v>
      </c>
    </row>
    <row r="186" spans="1:9" ht="18" customHeight="1" x14ac:dyDescent="0.3">
      <c r="A186" s="1">
        <v>2021</v>
      </c>
      <c r="B186" s="1" t="s">
        <v>0</v>
      </c>
      <c r="C186" s="1" t="s">
        <v>12</v>
      </c>
      <c r="D186" s="5" t="s">
        <v>29</v>
      </c>
      <c r="E186" s="6">
        <v>10368.4</v>
      </c>
      <c r="F186" s="6">
        <v>7700</v>
      </c>
      <c r="G186" s="6">
        <v>7840</v>
      </c>
      <c r="H186" s="3">
        <v>1540</v>
      </c>
      <c r="I186" s="4" t="s">
        <v>40</v>
      </c>
    </row>
    <row r="187" spans="1:9" ht="18" customHeight="1" x14ac:dyDescent="0.3">
      <c r="A187" s="1">
        <v>2021</v>
      </c>
      <c r="B187" s="1" t="s">
        <v>0</v>
      </c>
      <c r="C187" s="1" t="s">
        <v>38</v>
      </c>
      <c r="D187" s="5" t="s">
        <v>31</v>
      </c>
      <c r="E187" s="6">
        <v>3101.2624999999998</v>
      </c>
      <c r="F187" s="6">
        <v>5036.46</v>
      </c>
      <c r="G187" s="6">
        <v>5128.0320000000002</v>
      </c>
      <c r="H187" s="3">
        <v>1007.292</v>
      </c>
      <c r="I187" s="4" t="s">
        <v>40</v>
      </c>
    </row>
    <row r="188" spans="1:9" ht="18" customHeight="1" x14ac:dyDescent="0.3">
      <c r="A188" s="1">
        <v>2021</v>
      </c>
      <c r="B188" s="1" t="s">
        <v>0</v>
      </c>
      <c r="C188" s="1" t="s">
        <v>12</v>
      </c>
      <c r="D188" s="5" t="s">
        <v>28</v>
      </c>
      <c r="E188" s="7">
        <v>6591.1679999999997</v>
      </c>
      <c r="F188" s="7">
        <v>7700</v>
      </c>
      <c r="G188" s="7">
        <v>7840</v>
      </c>
      <c r="H188" s="3">
        <v>1540</v>
      </c>
      <c r="I188" s="4" t="s">
        <v>40</v>
      </c>
    </row>
    <row r="189" spans="1:9" ht="18" customHeight="1" x14ac:dyDescent="0.3">
      <c r="A189" s="1">
        <v>2021</v>
      </c>
      <c r="B189" s="1" t="s">
        <v>0</v>
      </c>
      <c r="C189" s="1" t="s">
        <v>13</v>
      </c>
      <c r="D189" s="2" t="s">
        <v>33</v>
      </c>
      <c r="E189" s="3">
        <v>6590.7359999999999</v>
      </c>
      <c r="F189" s="3">
        <v>110</v>
      </c>
      <c r="G189" s="3">
        <v>112</v>
      </c>
      <c r="H189" s="3">
        <v>22</v>
      </c>
      <c r="I189" s="4" t="s">
        <v>40</v>
      </c>
    </row>
    <row r="190" spans="1:9" ht="18" customHeight="1" x14ac:dyDescent="0.3">
      <c r="A190" s="1">
        <v>2021</v>
      </c>
      <c r="B190" s="1" t="s">
        <v>0</v>
      </c>
      <c r="C190" s="1" t="s">
        <v>15</v>
      </c>
      <c r="D190" s="5" t="s">
        <v>26</v>
      </c>
      <c r="E190" s="6">
        <v>288</v>
      </c>
      <c r="F190" s="6">
        <v>5034.92</v>
      </c>
      <c r="G190" s="6">
        <v>5126.4639999999999</v>
      </c>
      <c r="H190" s="3">
        <v>1006.984</v>
      </c>
      <c r="I190" s="4" t="s">
        <v>40</v>
      </c>
    </row>
    <row r="191" spans="1:9" ht="18" customHeight="1" x14ac:dyDescent="0.3">
      <c r="A191" s="1">
        <v>2021</v>
      </c>
      <c r="B191" s="1" t="s">
        <v>0</v>
      </c>
      <c r="C191" s="1" t="s">
        <v>15</v>
      </c>
      <c r="D191" s="5" t="s">
        <v>24</v>
      </c>
      <c r="E191" s="6">
        <v>6590.5919999999996</v>
      </c>
      <c r="F191" s="6">
        <v>4576.8999999999996</v>
      </c>
      <c r="G191" s="6">
        <v>5126.1279999999997</v>
      </c>
      <c r="H191" s="3">
        <v>915.38</v>
      </c>
      <c r="I191" s="4" t="s">
        <v>40</v>
      </c>
    </row>
    <row r="192" spans="1:9" ht="18" customHeight="1" x14ac:dyDescent="0.3">
      <c r="A192" s="1">
        <v>2021</v>
      </c>
      <c r="B192" s="1" t="s">
        <v>0</v>
      </c>
      <c r="C192" s="1" t="s">
        <v>15</v>
      </c>
      <c r="D192" s="5" t="s">
        <v>25</v>
      </c>
      <c r="E192" s="6">
        <v>4032.9300000000003</v>
      </c>
      <c r="F192" s="6">
        <v>200</v>
      </c>
      <c r="G192" s="6">
        <v>224</v>
      </c>
      <c r="H192" s="3">
        <v>40</v>
      </c>
      <c r="I192" s="4" t="s">
        <v>40</v>
      </c>
    </row>
    <row r="193" spans="1:9" ht="18" customHeight="1" x14ac:dyDescent="0.3">
      <c r="A193" s="1">
        <v>2021</v>
      </c>
      <c r="B193" s="1" t="s">
        <v>0</v>
      </c>
      <c r="C193" s="1" t="s">
        <v>15</v>
      </c>
      <c r="D193" s="5" t="s">
        <v>23</v>
      </c>
      <c r="E193" s="6">
        <v>7986</v>
      </c>
      <c r="F193" s="6">
        <v>4576.8</v>
      </c>
      <c r="G193" s="6">
        <v>5126.0160000000005</v>
      </c>
      <c r="H193" s="3">
        <v>915.36000000000013</v>
      </c>
      <c r="I193" s="4" t="s">
        <v>40</v>
      </c>
    </row>
    <row r="194" spans="1:9" ht="18" customHeight="1" x14ac:dyDescent="0.3">
      <c r="A194" s="1">
        <v>2021</v>
      </c>
      <c r="B194" s="1" t="s">
        <v>0</v>
      </c>
      <c r="C194" s="1" t="s">
        <v>13</v>
      </c>
      <c r="D194" s="2" t="s">
        <v>34</v>
      </c>
      <c r="E194" s="3">
        <v>5538.5330000000004</v>
      </c>
      <c r="F194" s="3">
        <v>200</v>
      </c>
      <c r="G194" s="3">
        <v>224</v>
      </c>
      <c r="H194" s="3">
        <v>40</v>
      </c>
      <c r="I194" s="4" t="s">
        <v>40</v>
      </c>
    </row>
    <row r="195" spans="1:9" ht="18" customHeight="1" x14ac:dyDescent="0.3">
      <c r="A195" s="1">
        <v>2021</v>
      </c>
      <c r="B195" s="1" t="s">
        <v>0</v>
      </c>
      <c r="C195" s="1" t="s">
        <v>32</v>
      </c>
      <c r="D195" s="5" t="s">
        <v>32</v>
      </c>
      <c r="E195" s="6">
        <v>3</v>
      </c>
      <c r="F195" s="6">
        <v>6600</v>
      </c>
      <c r="G195" s="6">
        <v>7392</v>
      </c>
      <c r="H195" s="3">
        <v>1320</v>
      </c>
      <c r="I195" s="4" t="s">
        <v>40</v>
      </c>
    </row>
    <row r="196" spans="1:9" ht="18" customHeight="1" x14ac:dyDescent="0.3">
      <c r="A196" s="1">
        <v>2021</v>
      </c>
      <c r="B196" s="1" t="s">
        <v>0</v>
      </c>
      <c r="C196" s="1" t="s">
        <v>15</v>
      </c>
      <c r="D196" s="5" t="s">
        <v>27</v>
      </c>
      <c r="E196" s="6">
        <v>3</v>
      </c>
      <c r="F196" s="6">
        <v>4577.3</v>
      </c>
      <c r="G196" s="6">
        <v>5126.576</v>
      </c>
      <c r="H196" s="3">
        <v>915.46</v>
      </c>
      <c r="I196" s="4" t="s">
        <v>40</v>
      </c>
    </row>
    <row r="197" spans="1:9" ht="18" customHeight="1" x14ac:dyDescent="0.3">
      <c r="A197" s="1">
        <v>2021</v>
      </c>
      <c r="B197" s="1" t="s">
        <v>1</v>
      </c>
      <c r="C197" s="1" t="s">
        <v>14</v>
      </c>
      <c r="D197" s="2" t="s">
        <v>36</v>
      </c>
      <c r="E197" s="3">
        <v>3566</v>
      </c>
      <c r="F197" s="3">
        <v>4577.3</v>
      </c>
      <c r="G197" s="3">
        <v>5126.576</v>
      </c>
      <c r="H197" s="3">
        <v>915.46</v>
      </c>
      <c r="I197" s="4" t="s">
        <v>40</v>
      </c>
    </row>
    <row r="198" spans="1:9" ht="18" customHeight="1" x14ac:dyDescent="0.3">
      <c r="A198" s="1">
        <v>2021</v>
      </c>
      <c r="B198" s="1" t="s">
        <v>1</v>
      </c>
      <c r="C198" s="1" t="s">
        <v>14</v>
      </c>
      <c r="D198" s="2" t="s">
        <v>37</v>
      </c>
      <c r="E198" s="3">
        <v>2498</v>
      </c>
      <c r="F198" s="3">
        <v>8000</v>
      </c>
      <c r="G198" s="3">
        <v>8960</v>
      </c>
      <c r="H198" s="3">
        <v>1600</v>
      </c>
      <c r="I198" s="4" t="s">
        <v>40</v>
      </c>
    </row>
    <row r="199" spans="1:9" ht="18" customHeight="1" x14ac:dyDescent="0.3">
      <c r="A199" s="1">
        <v>2021</v>
      </c>
      <c r="B199" s="1" t="s">
        <v>1</v>
      </c>
      <c r="C199" s="1" t="s">
        <v>13</v>
      </c>
      <c r="D199" s="2" t="s">
        <v>35</v>
      </c>
      <c r="E199" s="3">
        <v>1245</v>
      </c>
      <c r="F199" s="3">
        <v>4577.2</v>
      </c>
      <c r="G199" s="3">
        <v>5126.4639999999999</v>
      </c>
      <c r="H199" s="3">
        <v>915.44</v>
      </c>
      <c r="I199" s="4" t="s">
        <v>40</v>
      </c>
    </row>
    <row r="200" spans="1:9" ht="18" customHeight="1" x14ac:dyDescent="0.3">
      <c r="A200" s="1">
        <v>2021</v>
      </c>
      <c r="B200" s="1" t="s">
        <v>1</v>
      </c>
      <c r="C200" s="1" t="s">
        <v>38</v>
      </c>
      <c r="D200" s="5" t="s">
        <v>30</v>
      </c>
      <c r="E200" s="6">
        <v>644</v>
      </c>
      <c r="F200" s="6">
        <v>5743.5</v>
      </c>
      <c r="G200" s="6">
        <v>6432.72</v>
      </c>
      <c r="H200" s="3">
        <v>1148.7</v>
      </c>
      <c r="I200" s="4" t="s">
        <v>40</v>
      </c>
    </row>
    <row r="201" spans="1:9" ht="18" customHeight="1" x14ac:dyDescent="0.3">
      <c r="A201" s="1">
        <v>2021</v>
      </c>
      <c r="B201" s="1" t="s">
        <v>1</v>
      </c>
      <c r="C201" s="1" t="s">
        <v>12</v>
      </c>
      <c r="D201" s="5" t="s">
        <v>29</v>
      </c>
      <c r="E201" s="6">
        <v>643</v>
      </c>
      <c r="F201" s="6">
        <v>7000</v>
      </c>
      <c r="G201" s="6">
        <v>7840</v>
      </c>
      <c r="H201" s="3">
        <v>1400</v>
      </c>
      <c r="I201" s="4" t="s">
        <v>40</v>
      </c>
    </row>
    <row r="202" spans="1:9" ht="18" customHeight="1" x14ac:dyDescent="0.3">
      <c r="A202" s="1">
        <v>2021</v>
      </c>
      <c r="B202" s="1" t="s">
        <v>1</v>
      </c>
      <c r="C202" s="1" t="s">
        <v>38</v>
      </c>
      <c r="D202" s="5" t="s">
        <v>31</v>
      </c>
      <c r="E202" s="6">
        <v>455</v>
      </c>
      <c r="F202" s="6">
        <v>4578.6000000000004</v>
      </c>
      <c r="G202" s="6">
        <v>5128.0320000000002</v>
      </c>
      <c r="H202" s="3">
        <v>915.72000000000014</v>
      </c>
      <c r="I202" s="4" t="s">
        <v>40</v>
      </c>
    </row>
    <row r="203" spans="1:9" ht="18" customHeight="1" x14ac:dyDescent="0.3">
      <c r="A203" s="1">
        <v>2021</v>
      </c>
      <c r="B203" s="1" t="s">
        <v>1</v>
      </c>
      <c r="C203" s="1" t="s">
        <v>12</v>
      </c>
      <c r="D203" s="5" t="s">
        <v>28</v>
      </c>
      <c r="E203" s="7">
        <v>345</v>
      </c>
      <c r="F203" s="7">
        <v>7000</v>
      </c>
      <c r="G203" s="7">
        <v>7840</v>
      </c>
      <c r="H203" s="3">
        <v>1400</v>
      </c>
      <c r="I203" s="4" t="s">
        <v>40</v>
      </c>
    </row>
    <row r="204" spans="1:9" ht="18" customHeight="1" x14ac:dyDescent="0.3">
      <c r="A204" s="1">
        <v>2021</v>
      </c>
      <c r="B204" s="1" t="s">
        <v>1</v>
      </c>
      <c r="C204" s="1" t="s">
        <v>13</v>
      </c>
      <c r="D204" s="2" t="s">
        <v>33</v>
      </c>
      <c r="E204" s="3">
        <v>122</v>
      </c>
      <c r="F204" s="3">
        <v>100</v>
      </c>
      <c r="G204" s="3">
        <v>112</v>
      </c>
      <c r="H204" s="3">
        <v>20</v>
      </c>
      <c r="I204" s="4" t="s">
        <v>40</v>
      </c>
    </row>
    <row r="205" spans="1:9" ht="18" customHeight="1" x14ac:dyDescent="0.3">
      <c r="A205" s="1">
        <v>2021</v>
      </c>
      <c r="B205" s="1" t="s">
        <v>1</v>
      </c>
      <c r="C205" s="1" t="s">
        <v>15</v>
      </c>
      <c r="D205" s="5" t="s">
        <v>26</v>
      </c>
      <c r="E205" s="6">
        <v>78</v>
      </c>
      <c r="F205" s="6">
        <v>4577.2</v>
      </c>
      <c r="G205" s="6">
        <v>5126.4639999999999</v>
      </c>
      <c r="H205" s="3">
        <v>915.44</v>
      </c>
      <c r="I205" s="4" t="s">
        <v>40</v>
      </c>
    </row>
    <row r="206" spans="1:9" ht="18" customHeight="1" x14ac:dyDescent="0.3">
      <c r="A206" s="1">
        <v>2021</v>
      </c>
      <c r="B206" s="1" t="s">
        <v>1</v>
      </c>
      <c r="C206" s="1" t="s">
        <v>15</v>
      </c>
      <c r="D206" s="5" t="s">
        <v>24</v>
      </c>
      <c r="E206" s="6">
        <v>240</v>
      </c>
      <c r="F206" s="6">
        <v>4576.8999999999996</v>
      </c>
      <c r="G206" s="6">
        <v>5126.1279999999997</v>
      </c>
      <c r="H206" s="3">
        <v>915.38</v>
      </c>
      <c r="I206" s="4" t="s">
        <v>40</v>
      </c>
    </row>
    <row r="207" spans="1:9" ht="18" customHeight="1" x14ac:dyDescent="0.3">
      <c r="A207" s="1">
        <v>2021</v>
      </c>
      <c r="B207" s="1" t="s">
        <v>1</v>
      </c>
      <c r="C207" s="1" t="s">
        <v>15</v>
      </c>
      <c r="D207" s="5" t="s">
        <v>25</v>
      </c>
      <c r="E207" s="6">
        <v>5492.16</v>
      </c>
      <c r="F207" s="6">
        <v>200</v>
      </c>
      <c r="G207" s="6">
        <v>224</v>
      </c>
      <c r="H207" s="3">
        <v>40</v>
      </c>
      <c r="I207" s="4" t="s">
        <v>40</v>
      </c>
    </row>
    <row r="208" spans="1:9" ht="18" customHeight="1" x14ac:dyDescent="0.3">
      <c r="A208" s="1">
        <v>2021</v>
      </c>
      <c r="B208" s="1" t="s">
        <v>1</v>
      </c>
      <c r="C208" s="1" t="s">
        <v>15</v>
      </c>
      <c r="D208" s="5" t="s">
        <v>23</v>
      </c>
      <c r="E208" s="6">
        <v>240</v>
      </c>
      <c r="F208" s="6">
        <v>4576.8</v>
      </c>
      <c r="G208" s="6">
        <v>5126.0160000000005</v>
      </c>
      <c r="H208" s="3">
        <v>915.36000000000013</v>
      </c>
      <c r="I208" s="4" t="s">
        <v>40</v>
      </c>
    </row>
    <row r="209" spans="1:9" ht="18" customHeight="1" x14ac:dyDescent="0.3">
      <c r="A209" s="1">
        <v>2021</v>
      </c>
      <c r="B209" s="1" t="s">
        <v>1</v>
      </c>
      <c r="C209" s="1" t="s">
        <v>13</v>
      </c>
      <c r="D209" s="2" t="s">
        <v>34</v>
      </c>
      <c r="E209" s="3">
        <v>5492.76</v>
      </c>
      <c r="F209" s="3">
        <v>200</v>
      </c>
      <c r="G209" s="3">
        <v>224</v>
      </c>
      <c r="H209" s="3">
        <v>40</v>
      </c>
      <c r="I209" s="4" t="s">
        <v>40</v>
      </c>
    </row>
    <row r="210" spans="1:9" ht="18" customHeight="1" x14ac:dyDescent="0.3">
      <c r="A210" s="1">
        <v>2021</v>
      </c>
      <c r="B210" s="1" t="s">
        <v>1</v>
      </c>
      <c r="C210" s="1" t="s">
        <v>15</v>
      </c>
      <c r="D210" s="5" t="s">
        <v>27</v>
      </c>
      <c r="E210" s="6">
        <v>7920</v>
      </c>
      <c r="F210" s="6">
        <v>4577.3</v>
      </c>
      <c r="G210" s="6">
        <v>5126.576</v>
      </c>
      <c r="H210" s="3">
        <v>915.46</v>
      </c>
      <c r="I210" s="4" t="s">
        <v>40</v>
      </c>
    </row>
    <row r="211" spans="1:9" ht="18" customHeight="1" x14ac:dyDescent="0.3">
      <c r="A211" s="1">
        <v>2021</v>
      </c>
      <c r="B211" s="1" t="s">
        <v>1</v>
      </c>
      <c r="C211" s="1" t="s">
        <v>32</v>
      </c>
      <c r="D211" s="5" t="s">
        <v>32</v>
      </c>
      <c r="E211" s="6">
        <v>5492.76</v>
      </c>
      <c r="F211" s="6">
        <v>6600</v>
      </c>
      <c r="G211" s="6">
        <v>7392</v>
      </c>
      <c r="H211" s="3">
        <v>1320</v>
      </c>
      <c r="I211" s="4" t="s">
        <v>40</v>
      </c>
    </row>
    <row r="212" spans="1:9" ht="18" customHeight="1" x14ac:dyDescent="0.3">
      <c r="A212" s="1">
        <v>2021</v>
      </c>
      <c r="B212" s="1" t="s">
        <v>2</v>
      </c>
      <c r="C212" s="1" t="s">
        <v>14</v>
      </c>
      <c r="D212" s="2" t="s">
        <v>36</v>
      </c>
      <c r="E212" s="3">
        <v>9600</v>
      </c>
      <c r="F212" s="3">
        <v>4577.3</v>
      </c>
      <c r="G212" s="3">
        <v>5126.576</v>
      </c>
      <c r="H212" s="3">
        <v>915.46</v>
      </c>
      <c r="I212" s="4" t="s">
        <v>40</v>
      </c>
    </row>
    <row r="213" spans="1:9" ht="18" customHeight="1" x14ac:dyDescent="0.3">
      <c r="A213" s="1">
        <v>2021</v>
      </c>
      <c r="B213" s="1" t="s">
        <v>2</v>
      </c>
      <c r="C213" s="1" t="s">
        <v>14</v>
      </c>
      <c r="D213" s="2" t="s">
        <v>37</v>
      </c>
      <c r="E213" s="3">
        <v>5492.6399999999994</v>
      </c>
      <c r="F213" s="3">
        <v>8000</v>
      </c>
      <c r="G213" s="3">
        <v>8960</v>
      </c>
      <c r="H213" s="3">
        <v>1600</v>
      </c>
      <c r="I213" s="4" t="s">
        <v>40</v>
      </c>
    </row>
    <row r="214" spans="1:9" ht="18" customHeight="1" x14ac:dyDescent="0.3">
      <c r="A214" s="1">
        <v>2021</v>
      </c>
      <c r="B214" s="1" t="s">
        <v>2</v>
      </c>
      <c r="C214" s="1" t="s">
        <v>13</v>
      </c>
      <c r="D214" s="2" t="s">
        <v>35</v>
      </c>
      <c r="E214" s="3">
        <v>6892.2</v>
      </c>
      <c r="F214" s="3">
        <v>4577.2</v>
      </c>
      <c r="G214" s="3">
        <v>5126.4639999999999</v>
      </c>
      <c r="H214" s="3">
        <v>915.44</v>
      </c>
      <c r="I214" s="4" t="s">
        <v>40</v>
      </c>
    </row>
    <row r="215" spans="1:9" ht="18" customHeight="1" x14ac:dyDescent="0.3">
      <c r="A215" s="1">
        <v>2021</v>
      </c>
      <c r="B215" s="1" t="s">
        <v>2</v>
      </c>
      <c r="C215" s="1" t="s">
        <v>38</v>
      </c>
      <c r="D215" s="5" t="s">
        <v>30</v>
      </c>
      <c r="E215" s="6">
        <v>644</v>
      </c>
      <c r="F215" s="6">
        <v>5743.5</v>
      </c>
      <c r="G215" s="6">
        <v>6432.72</v>
      </c>
      <c r="H215" s="3">
        <v>1148.7</v>
      </c>
      <c r="I215" s="4" t="s">
        <v>40</v>
      </c>
    </row>
    <row r="216" spans="1:9" ht="18" customHeight="1" x14ac:dyDescent="0.3">
      <c r="A216" s="1">
        <v>2021</v>
      </c>
      <c r="B216" s="1" t="s">
        <v>2</v>
      </c>
      <c r="C216" s="1" t="s">
        <v>12</v>
      </c>
      <c r="D216" s="5" t="s">
        <v>29</v>
      </c>
      <c r="E216" s="6">
        <v>643</v>
      </c>
      <c r="F216" s="6">
        <v>7000</v>
      </c>
      <c r="G216" s="6">
        <v>7840</v>
      </c>
      <c r="H216" s="3">
        <v>1400</v>
      </c>
      <c r="I216" s="4" t="s">
        <v>40</v>
      </c>
    </row>
    <row r="217" spans="1:9" ht="18" customHeight="1" x14ac:dyDescent="0.3">
      <c r="A217" s="1">
        <v>2021</v>
      </c>
      <c r="B217" s="1" t="s">
        <v>2</v>
      </c>
      <c r="C217" s="1" t="s">
        <v>38</v>
      </c>
      <c r="D217" s="5" t="s">
        <v>31</v>
      </c>
      <c r="E217" s="6">
        <v>455</v>
      </c>
      <c r="F217" s="6">
        <v>4578.6000000000004</v>
      </c>
      <c r="G217" s="6">
        <v>5128.0320000000002</v>
      </c>
      <c r="H217" s="3">
        <v>915.72000000000014</v>
      </c>
      <c r="I217" s="4" t="s">
        <v>40</v>
      </c>
    </row>
    <row r="218" spans="1:9" ht="18" customHeight="1" x14ac:dyDescent="0.3">
      <c r="A218" s="1">
        <v>2021</v>
      </c>
      <c r="B218" s="1" t="s">
        <v>2</v>
      </c>
      <c r="C218" s="1" t="s">
        <v>12</v>
      </c>
      <c r="D218" s="5" t="s">
        <v>28</v>
      </c>
      <c r="E218" s="7">
        <v>345</v>
      </c>
      <c r="F218" s="7">
        <v>7000</v>
      </c>
      <c r="G218" s="7">
        <v>7840</v>
      </c>
      <c r="H218" s="3">
        <v>1400</v>
      </c>
      <c r="I218" s="4" t="s">
        <v>40</v>
      </c>
    </row>
    <row r="219" spans="1:9" ht="18" customHeight="1" x14ac:dyDescent="0.3">
      <c r="A219" s="1">
        <v>2021</v>
      </c>
      <c r="B219" s="1" t="s">
        <v>2</v>
      </c>
      <c r="C219" s="1" t="s">
        <v>13</v>
      </c>
      <c r="D219" s="2" t="s">
        <v>33</v>
      </c>
      <c r="E219" s="3">
        <v>122</v>
      </c>
      <c r="F219" s="3">
        <v>100</v>
      </c>
      <c r="G219" s="3">
        <v>112</v>
      </c>
      <c r="H219" s="3">
        <v>20</v>
      </c>
      <c r="I219" s="4" t="s">
        <v>40</v>
      </c>
    </row>
    <row r="220" spans="1:9" ht="18" customHeight="1" x14ac:dyDescent="0.3">
      <c r="A220" s="1">
        <v>2021</v>
      </c>
      <c r="B220" s="1" t="s">
        <v>2</v>
      </c>
      <c r="C220" s="1" t="s">
        <v>15</v>
      </c>
      <c r="D220" s="5" t="s">
        <v>26</v>
      </c>
      <c r="E220" s="6">
        <v>78</v>
      </c>
      <c r="F220" s="6">
        <v>4577.2</v>
      </c>
      <c r="G220" s="6">
        <v>5126.4639999999999</v>
      </c>
      <c r="H220" s="3">
        <v>915.44</v>
      </c>
      <c r="I220" s="4" t="s">
        <v>40</v>
      </c>
    </row>
    <row r="221" spans="1:9" ht="18" customHeight="1" x14ac:dyDescent="0.3">
      <c r="A221" s="1">
        <v>2021</v>
      </c>
      <c r="B221" s="1" t="s">
        <v>2</v>
      </c>
      <c r="C221" s="1" t="s">
        <v>15</v>
      </c>
      <c r="D221" s="5" t="s">
        <v>24</v>
      </c>
      <c r="E221" s="6">
        <v>76</v>
      </c>
      <c r="F221" s="6">
        <v>4576.8999999999996</v>
      </c>
      <c r="G221" s="6">
        <v>5126.1279999999997</v>
      </c>
      <c r="H221" s="3">
        <v>915.38</v>
      </c>
      <c r="I221" s="4" t="s">
        <v>40</v>
      </c>
    </row>
    <row r="222" spans="1:9" ht="18" customHeight="1" x14ac:dyDescent="0.3">
      <c r="A222" s="1">
        <v>2021</v>
      </c>
      <c r="B222" s="1" t="s">
        <v>2</v>
      </c>
      <c r="C222" s="1" t="s">
        <v>15</v>
      </c>
      <c r="D222" s="5" t="s">
        <v>25</v>
      </c>
      <c r="E222" s="6">
        <v>46</v>
      </c>
      <c r="F222" s="6">
        <v>200</v>
      </c>
      <c r="G222" s="6">
        <v>224</v>
      </c>
      <c r="H222" s="3">
        <v>40</v>
      </c>
      <c r="I222" s="4" t="s">
        <v>40</v>
      </c>
    </row>
    <row r="223" spans="1:9" ht="18" customHeight="1" x14ac:dyDescent="0.3">
      <c r="A223" s="1">
        <v>2021</v>
      </c>
      <c r="B223" s="1" t="s">
        <v>2</v>
      </c>
      <c r="C223" s="1" t="s">
        <v>15</v>
      </c>
      <c r="D223" s="5" t="s">
        <v>23</v>
      </c>
      <c r="E223" s="6">
        <v>34</v>
      </c>
      <c r="F223" s="6">
        <v>4576.8</v>
      </c>
      <c r="G223" s="6">
        <v>5126.0160000000005</v>
      </c>
      <c r="H223" s="3">
        <v>915.36000000000013</v>
      </c>
      <c r="I223" s="4" t="s">
        <v>40</v>
      </c>
    </row>
    <row r="224" spans="1:9" ht="18" customHeight="1" x14ac:dyDescent="0.3">
      <c r="A224" s="1">
        <v>2021</v>
      </c>
      <c r="B224" s="1" t="s">
        <v>2</v>
      </c>
      <c r="C224" s="1" t="s">
        <v>13</v>
      </c>
      <c r="D224" s="2" t="s">
        <v>34</v>
      </c>
      <c r="E224" s="3">
        <v>7</v>
      </c>
      <c r="F224" s="3">
        <v>200</v>
      </c>
      <c r="G224" s="3">
        <v>224</v>
      </c>
      <c r="H224" s="3">
        <v>40</v>
      </c>
      <c r="I224" s="4" t="s">
        <v>40</v>
      </c>
    </row>
    <row r="225" spans="1:9" ht="18" customHeight="1" x14ac:dyDescent="0.3">
      <c r="A225" s="1">
        <v>2021</v>
      </c>
      <c r="B225" s="1" t="s">
        <v>2</v>
      </c>
      <c r="C225" s="1" t="s">
        <v>15</v>
      </c>
      <c r="D225" s="5" t="s">
        <v>27</v>
      </c>
      <c r="E225" s="6">
        <v>3</v>
      </c>
      <c r="F225" s="6">
        <v>4577.3</v>
      </c>
      <c r="G225" s="6">
        <v>5126.576</v>
      </c>
      <c r="H225" s="3">
        <v>915.46</v>
      </c>
      <c r="I225" s="4" t="s">
        <v>40</v>
      </c>
    </row>
    <row r="226" spans="1:9" ht="18" customHeight="1" x14ac:dyDescent="0.3">
      <c r="A226" s="1">
        <v>2021</v>
      </c>
      <c r="B226" s="1" t="s">
        <v>2</v>
      </c>
      <c r="C226" s="1" t="s">
        <v>32</v>
      </c>
      <c r="D226" s="5" t="s">
        <v>32</v>
      </c>
      <c r="E226" s="6">
        <v>2</v>
      </c>
      <c r="F226" s="6">
        <v>6600</v>
      </c>
      <c r="G226" s="6">
        <v>7392</v>
      </c>
      <c r="H226" s="3">
        <v>1320</v>
      </c>
      <c r="I226" s="4" t="s">
        <v>40</v>
      </c>
    </row>
    <row r="227" spans="1:9" ht="18" customHeight="1" x14ac:dyDescent="0.3">
      <c r="A227" s="1">
        <v>2021</v>
      </c>
      <c r="B227" s="1" t="s">
        <v>3</v>
      </c>
      <c r="C227" s="1" t="s">
        <v>14</v>
      </c>
      <c r="D227" s="2" t="s">
        <v>36</v>
      </c>
      <c r="E227" s="3">
        <v>3566</v>
      </c>
      <c r="F227" s="3">
        <v>4577.3</v>
      </c>
      <c r="G227" s="3">
        <v>5126.576</v>
      </c>
      <c r="H227" s="3">
        <v>915.46</v>
      </c>
      <c r="I227" s="4" t="s">
        <v>40</v>
      </c>
    </row>
    <row r="228" spans="1:9" ht="18" customHeight="1" x14ac:dyDescent="0.3">
      <c r="A228" s="1">
        <v>2021</v>
      </c>
      <c r="B228" s="1" t="s">
        <v>3</v>
      </c>
      <c r="C228" s="1" t="s">
        <v>14</v>
      </c>
      <c r="D228" s="2" t="s">
        <v>37</v>
      </c>
      <c r="E228" s="3">
        <v>2498</v>
      </c>
      <c r="F228" s="3">
        <v>8000</v>
      </c>
      <c r="G228" s="3">
        <v>8960</v>
      </c>
      <c r="H228" s="3">
        <v>1600</v>
      </c>
      <c r="I228" s="4" t="s">
        <v>40</v>
      </c>
    </row>
    <row r="229" spans="1:9" ht="18" customHeight="1" x14ac:dyDescent="0.3">
      <c r="A229" s="1">
        <v>2021</v>
      </c>
      <c r="B229" s="1" t="s">
        <v>3</v>
      </c>
      <c r="C229" s="1" t="s">
        <v>13</v>
      </c>
      <c r="D229" s="2" t="s">
        <v>35</v>
      </c>
      <c r="E229" s="3">
        <v>1245</v>
      </c>
      <c r="F229" s="3">
        <v>4577.2</v>
      </c>
      <c r="G229" s="3">
        <v>5126.4639999999999</v>
      </c>
      <c r="H229" s="3">
        <v>915.44</v>
      </c>
      <c r="I229" s="4" t="s">
        <v>40</v>
      </c>
    </row>
    <row r="230" spans="1:9" ht="18" customHeight="1" x14ac:dyDescent="0.3">
      <c r="A230" s="1">
        <v>2021</v>
      </c>
      <c r="B230" s="1" t="s">
        <v>3</v>
      </c>
      <c r="C230" s="1" t="s">
        <v>38</v>
      </c>
      <c r="D230" s="5" t="s">
        <v>30</v>
      </c>
      <c r="E230" s="6">
        <v>644</v>
      </c>
      <c r="F230" s="6">
        <v>5743.5</v>
      </c>
      <c r="G230" s="6">
        <v>6432.72</v>
      </c>
      <c r="H230" s="3">
        <v>1148.7</v>
      </c>
      <c r="I230" s="4" t="s">
        <v>40</v>
      </c>
    </row>
    <row r="231" spans="1:9" ht="18" customHeight="1" x14ac:dyDescent="0.3">
      <c r="A231" s="1">
        <v>2021</v>
      </c>
      <c r="B231" s="1" t="s">
        <v>3</v>
      </c>
      <c r="C231" s="1" t="s">
        <v>12</v>
      </c>
      <c r="D231" s="5" t="s">
        <v>29</v>
      </c>
      <c r="E231" s="6">
        <v>643</v>
      </c>
      <c r="F231" s="6">
        <v>7000</v>
      </c>
      <c r="G231" s="6">
        <v>7840</v>
      </c>
      <c r="H231" s="3">
        <v>1400</v>
      </c>
      <c r="I231" s="4" t="s">
        <v>40</v>
      </c>
    </row>
    <row r="232" spans="1:9" ht="18" customHeight="1" x14ac:dyDescent="0.3">
      <c r="A232" s="1">
        <v>2021</v>
      </c>
      <c r="B232" s="1" t="s">
        <v>3</v>
      </c>
      <c r="C232" s="1" t="s">
        <v>38</v>
      </c>
      <c r="D232" s="5" t="s">
        <v>31</v>
      </c>
      <c r="E232" s="6">
        <v>455</v>
      </c>
      <c r="F232" s="6">
        <v>4578.6000000000004</v>
      </c>
      <c r="G232" s="6">
        <v>5128.0320000000002</v>
      </c>
      <c r="H232" s="3">
        <v>915.72000000000014</v>
      </c>
      <c r="I232" s="4" t="s">
        <v>40</v>
      </c>
    </row>
    <row r="233" spans="1:9" ht="18" customHeight="1" x14ac:dyDescent="0.3">
      <c r="A233" s="1">
        <v>2021</v>
      </c>
      <c r="B233" s="1" t="s">
        <v>3</v>
      </c>
      <c r="C233" s="1" t="s">
        <v>12</v>
      </c>
      <c r="D233" s="5" t="s">
        <v>28</v>
      </c>
      <c r="E233" s="7">
        <v>345</v>
      </c>
      <c r="F233" s="7">
        <v>7000</v>
      </c>
      <c r="G233" s="7">
        <v>7840</v>
      </c>
      <c r="H233" s="3">
        <v>1400</v>
      </c>
      <c r="I233" s="4" t="s">
        <v>40</v>
      </c>
    </row>
    <row r="234" spans="1:9" ht="18" customHeight="1" x14ac:dyDescent="0.3">
      <c r="A234" s="1">
        <v>2021</v>
      </c>
      <c r="B234" s="1" t="s">
        <v>3</v>
      </c>
      <c r="C234" s="1" t="s">
        <v>13</v>
      </c>
      <c r="D234" s="2" t="s">
        <v>33</v>
      </c>
      <c r="E234" s="3">
        <v>122</v>
      </c>
      <c r="F234" s="3">
        <v>100</v>
      </c>
      <c r="G234" s="3">
        <v>112</v>
      </c>
      <c r="H234" s="3">
        <v>20</v>
      </c>
      <c r="I234" s="4" t="s">
        <v>40</v>
      </c>
    </row>
    <row r="235" spans="1:9" ht="18" customHeight="1" x14ac:dyDescent="0.3">
      <c r="A235" s="1">
        <v>2021</v>
      </c>
      <c r="B235" s="1" t="s">
        <v>3</v>
      </c>
      <c r="C235" s="1" t="s">
        <v>15</v>
      </c>
      <c r="D235" s="5" t="s">
        <v>26</v>
      </c>
      <c r="E235" s="6">
        <v>78</v>
      </c>
      <c r="F235" s="6">
        <v>4577.2</v>
      </c>
      <c r="G235" s="6">
        <v>5126.4639999999999</v>
      </c>
      <c r="H235" s="3">
        <v>915.44</v>
      </c>
      <c r="I235" s="4" t="s">
        <v>40</v>
      </c>
    </row>
    <row r="236" spans="1:9" ht="18" customHeight="1" x14ac:dyDescent="0.3">
      <c r="A236" s="1">
        <v>2021</v>
      </c>
      <c r="B236" s="1" t="s">
        <v>3</v>
      </c>
      <c r="C236" s="1" t="s">
        <v>15</v>
      </c>
      <c r="D236" s="5" t="s">
        <v>24</v>
      </c>
      <c r="E236" s="6">
        <v>76</v>
      </c>
      <c r="F236" s="6">
        <v>4576.8999999999996</v>
      </c>
      <c r="G236" s="6">
        <v>5126.1279999999997</v>
      </c>
      <c r="H236" s="3">
        <v>915.38</v>
      </c>
      <c r="I236" s="4" t="s">
        <v>40</v>
      </c>
    </row>
    <row r="237" spans="1:9" ht="18" customHeight="1" x14ac:dyDescent="0.3">
      <c r="A237" s="1">
        <v>2021</v>
      </c>
      <c r="B237" s="1" t="s">
        <v>3</v>
      </c>
      <c r="C237" s="1" t="s">
        <v>15</v>
      </c>
      <c r="D237" s="5" t="s">
        <v>25</v>
      </c>
      <c r="E237" s="6">
        <v>46</v>
      </c>
      <c r="F237" s="6">
        <v>200</v>
      </c>
      <c r="G237" s="6">
        <v>224</v>
      </c>
      <c r="H237" s="3">
        <v>40</v>
      </c>
      <c r="I237" s="4" t="s">
        <v>40</v>
      </c>
    </row>
    <row r="238" spans="1:9" ht="18" customHeight="1" x14ac:dyDescent="0.3">
      <c r="A238" s="1">
        <v>2021</v>
      </c>
      <c r="B238" s="1" t="s">
        <v>3</v>
      </c>
      <c r="C238" s="1" t="s">
        <v>15</v>
      </c>
      <c r="D238" s="5" t="s">
        <v>23</v>
      </c>
      <c r="E238" s="6">
        <v>34</v>
      </c>
      <c r="F238" s="6">
        <v>4576.8</v>
      </c>
      <c r="G238" s="6">
        <v>5126.0160000000005</v>
      </c>
      <c r="H238" s="3">
        <v>915.36000000000013</v>
      </c>
      <c r="I238" s="4" t="s">
        <v>40</v>
      </c>
    </row>
    <row r="239" spans="1:9" ht="18" customHeight="1" x14ac:dyDescent="0.3">
      <c r="A239" s="1">
        <v>2021</v>
      </c>
      <c r="B239" s="1" t="s">
        <v>3</v>
      </c>
      <c r="C239" s="1" t="s">
        <v>13</v>
      </c>
      <c r="D239" s="2" t="s">
        <v>34</v>
      </c>
      <c r="E239" s="3">
        <v>7</v>
      </c>
      <c r="F239" s="3">
        <v>200</v>
      </c>
      <c r="G239" s="3">
        <v>224</v>
      </c>
      <c r="H239" s="3">
        <v>40</v>
      </c>
      <c r="I239" s="4" t="s">
        <v>40</v>
      </c>
    </row>
    <row r="240" spans="1:9" ht="18" customHeight="1" x14ac:dyDescent="0.3">
      <c r="A240" s="1">
        <v>2021</v>
      </c>
      <c r="B240" s="1" t="s">
        <v>3</v>
      </c>
      <c r="C240" s="1" t="s">
        <v>15</v>
      </c>
      <c r="D240" s="5" t="s">
        <v>27</v>
      </c>
      <c r="E240" s="6">
        <v>3</v>
      </c>
      <c r="F240" s="6">
        <v>4577.3</v>
      </c>
      <c r="G240" s="6">
        <v>5126.576</v>
      </c>
      <c r="H240" s="3">
        <v>915.46</v>
      </c>
      <c r="I240" s="4" t="s">
        <v>40</v>
      </c>
    </row>
    <row r="241" spans="1:9" ht="18" customHeight="1" x14ac:dyDescent="0.3">
      <c r="A241" s="1">
        <v>2021</v>
      </c>
      <c r="B241" s="1" t="s">
        <v>3</v>
      </c>
      <c r="C241" s="1" t="s">
        <v>32</v>
      </c>
      <c r="D241" s="5" t="s">
        <v>32</v>
      </c>
      <c r="E241" s="6">
        <v>2</v>
      </c>
      <c r="F241" s="6">
        <v>7920</v>
      </c>
      <c r="G241" s="6">
        <v>10296</v>
      </c>
      <c r="H241" s="3">
        <v>1584</v>
      </c>
      <c r="I241" s="4" t="s">
        <v>40</v>
      </c>
    </row>
    <row r="242" spans="1:9" ht="18" customHeight="1" x14ac:dyDescent="0.3">
      <c r="A242" s="1">
        <v>2021</v>
      </c>
      <c r="B242" s="1" t="s">
        <v>4</v>
      </c>
      <c r="C242" s="1" t="s">
        <v>14</v>
      </c>
      <c r="D242" s="2" t="s">
        <v>36</v>
      </c>
      <c r="E242" s="3">
        <v>3566</v>
      </c>
      <c r="F242" s="3">
        <v>5492.76</v>
      </c>
      <c r="G242" s="3">
        <v>7140.5879999999997</v>
      </c>
      <c r="H242" s="3">
        <v>1098.5520000000001</v>
      </c>
      <c r="I242" s="4" t="s">
        <v>40</v>
      </c>
    </row>
    <row r="243" spans="1:9" ht="18" customHeight="1" x14ac:dyDescent="0.3">
      <c r="A243" s="1">
        <v>2021</v>
      </c>
      <c r="B243" s="1" t="s">
        <v>4</v>
      </c>
      <c r="C243" s="1" t="s">
        <v>14</v>
      </c>
      <c r="D243" s="2" t="s">
        <v>37</v>
      </c>
      <c r="E243" s="3">
        <v>2498</v>
      </c>
      <c r="F243" s="3">
        <v>9600</v>
      </c>
      <c r="G243" s="3">
        <v>12480</v>
      </c>
      <c r="H243" s="3">
        <v>1920</v>
      </c>
      <c r="I243" s="4" t="s">
        <v>40</v>
      </c>
    </row>
    <row r="244" spans="1:9" ht="18" customHeight="1" x14ac:dyDescent="0.3">
      <c r="A244" s="1">
        <v>2021</v>
      </c>
      <c r="B244" s="1" t="s">
        <v>4</v>
      </c>
      <c r="C244" s="1" t="s">
        <v>13</v>
      </c>
      <c r="D244" s="2" t="s">
        <v>35</v>
      </c>
      <c r="E244" s="3">
        <v>1245</v>
      </c>
      <c r="F244" s="3">
        <v>5492.6399999999994</v>
      </c>
      <c r="G244" s="3">
        <v>7140.4319999999989</v>
      </c>
      <c r="H244" s="3">
        <v>1098.528</v>
      </c>
      <c r="I244" s="4" t="s">
        <v>40</v>
      </c>
    </row>
    <row r="245" spans="1:9" ht="18" customHeight="1" x14ac:dyDescent="0.3">
      <c r="A245" s="1">
        <v>2021</v>
      </c>
      <c r="B245" s="1" t="s">
        <v>4</v>
      </c>
      <c r="C245" s="1" t="s">
        <v>38</v>
      </c>
      <c r="D245" s="5" t="s">
        <v>30</v>
      </c>
      <c r="E245" s="6">
        <v>644</v>
      </c>
      <c r="F245" s="6">
        <v>6892.2</v>
      </c>
      <c r="G245" s="6">
        <v>8959.86</v>
      </c>
      <c r="H245" s="3">
        <v>1378.44</v>
      </c>
      <c r="I245" s="4" t="s">
        <v>40</v>
      </c>
    </row>
    <row r="246" spans="1:9" ht="18" customHeight="1" x14ac:dyDescent="0.3">
      <c r="A246" s="1">
        <v>2021</v>
      </c>
      <c r="B246" s="1" t="s">
        <v>4</v>
      </c>
      <c r="C246" s="1" t="s">
        <v>12</v>
      </c>
      <c r="D246" s="5" t="s">
        <v>29</v>
      </c>
      <c r="E246" s="6">
        <v>643</v>
      </c>
      <c r="F246" s="6">
        <v>8400</v>
      </c>
      <c r="G246" s="6">
        <v>10920</v>
      </c>
      <c r="H246" s="3">
        <v>1680</v>
      </c>
      <c r="I246" s="4" t="s">
        <v>40</v>
      </c>
    </row>
    <row r="247" spans="1:9" ht="18" customHeight="1" x14ac:dyDescent="0.3">
      <c r="A247" s="1">
        <v>2021</v>
      </c>
      <c r="B247" s="1" t="s">
        <v>4</v>
      </c>
      <c r="C247" s="1" t="s">
        <v>38</v>
      </c>
      <c r="D247" s="5" t="s">
        <v>31</v>
      </c>
      <c r="E247" s="6">
        <v>455</v>
      </c>
      <c r="F247" s="6">
        <v>5494.3200000000006</v>
      </c>
      <c r="G247" s="6">
        <v>7142.6160000000009</v>
      </c>
      <c r="H247" s="3">
        <v>1098.8640000000003</v>
      </c>
      <c r="I247" s="4" t="s">
        <v>40</v>
      </c>
    </row>
    <row r="248" spans="1:9" ht="18" customHeight="1" x14ac:dyDescent="0.3">
      <c r="A248" s="1">
        <v>2021</v>
      </c>
      <c r="B248" s="1" t="s">
        <v>4</v>
      </c>
      <c r="C248" s="1" t="s">
        <v>12</v>
      </c>
      <c r="D248" s="5" t="s">
        <v>28</v>
      </c>
      <c r="E248" s="7">
        <v>345</v>
      </c>
      <c r="F248" s="7">
        <v>8400</v>
      </c>
      <c r="G248" s="7">
        <v>10920</v>
      </c>
      <c r="H248" s="3">
        <v>1680</v>
      </c>
      <c r="I248" s="4" t="s">
        <v>40</v>
      </c>
    </row>
    <row r="249" spans="1:9" ht="18" customHeight="1" x14ac:dyDescent="0.3">
      <c r="A249" s="1">
        <v>2021</v>
      </c>
      <c r="B249" s="1" t="s">
        <v>4</v>
      </c>
      <c r="C249" s="1" t="s">
        <v>13</v>
      </c>
      <c r="D249" s="2" t="s">
        <v>33</v>
      </c>
      <c r="E249" s="3">
        <v>122</v>
      </c>
      <c r="F249" s="3">
        <v>120</v>
      </c>
      <c r="G249" s="3">
        <v>156</v>
      </c>
      <c r="H249" s="3">
        <v>24</v>
      </c>
      <c r="I249" s="4" t="s">
        <v>40</v>
      </c>
    </row>
    <row r="250" spans="1:9" ht="18" customHeight="1" x14ac:dyDescent="0.3">
      <c r="A250" s="1">
        <v>2021</v>
      </c>
      <c r="B250" s="1" t="s">
        <v>4</v>
      </c>
      <c r="C250" s="1" t="s">
        <v>15</v>
      </c>
      <c r="D250" s="5" t="s">
        <v>26</v>
      </c>
      <c r="E250" s="6">
        <v>78</v>
      </c>
      <c r="F250" s="6">
        <v>4577.2</v>
      </c>
      <c r="G250" s="6">
        <v>5126.4639999999999</v>
      </c>
      <c r="H250" s="3">
        <v>915.44</v>
      </c>
      <c r="I250" s="4" t="s">
        <v>40</v>
      </c>
    </row>
    <row r="251" spans="1:9" ht="18" customHeight="1" x14ac:dyDescent="0.3">
      <c r="A251" s="1">
        <v>2021</v>
      </c>
      <c r="B251" s="1" t="s">
        <v>4</v>
      </c>
      <c r="C251" s="1" t="s">
        <v>15</v>
      </c>
      <c r="D251" s="5" t="s">
        <v>24</v>
      </c>
      <c r="E251" s="6">
        <v>76</v>
      </c>
      <c r="F251" s="6">
        <v>4576.8999999999996</v>
      </c>
      <c r="G251" s="6">
        <v>5126.1279999999997</v>
      </c>
      <c r="H251" s="3">
        <v>915.38</v>
      </c>
      <c r="I251" s="4" t="s">
        <v>40</v>
      </c>
    </row>
    <row r="252" spans="1:9" ht="18" customHeight="1" x14ac:dyDescent="0.3">
      <c r="A252" s="1">
        <v>2021</v>
      </c>
      <c r="B252" s="1" t="s">
        <v>4</v>
      </c>
      <c r="C252" s="1" t="s">
        <v>15</v>
      </c>
      <c r="D252" s="5" t="s">
        <v>25</v>
      </c>
      <c r="E252" s="6">
        <v>46</v>
      </c>
      <c r="F252" s="6">
        <v>200</v>
      </c>
      <c r="G252" s="6">
        <v>224</v>
      </c>
      <c r="H252" s="3">
        <v>40</v>
      </c>
      <c r="I252" s="4" t="s">
        <v>40</v>
      </c>
    </row>
    <row r="253" spans="1:9" ht="18" customHeight="1" x14ac:dyDescent="0.3">
      <c r="A253" s="1">
        <v>2021</v>
      </c>
      <c r="B253" s="1" t="s">
        <v>4</v>
      </c>
      <c r="C253" s="1" t="s">
        <v>15</v>
      </c>
      <c r="D253" s="5" t="s">
        <v>23</v>
      </c>
      <c r="E253" s="6">
        <v>34</v>
      </c>
      <c r="F253" s="6">
        <v>4576.8</v>
      </c>
      <c r="G253" s="6">
        <v>5126.0160000000005</v>
      </c>
      <c r="H253" s="3">
        <v>915.36000000000013</v>
      </c>
      <c r="I253" s="4" t="s">
        <v>40</v>
      </c>
    </row>
    <row r="254" spans="1:9" ht="18" customHeight="1" x14ac:dyDescent="0.3">
      <c r="A254" s="1">
        <v>2021</v>
      </c>
      <c r="B254" s="1" t="s">
        <v>4</v>
      </c>
      <c r="C254" s="1" t="s">
        <v>13</v>
      </c>
      <c r="D254" s="2" t="s">
        <v>34</v>
      </c>
      <c r="E254" s="3">
        <v>7</v>
      </c>
      <c r="F254" s="3">
        <v>200</v>
      </c>
      <c r="G254" s="3">
        <v>224</v>
      </c>
      <c r="H254" s="3">
        <v>40</v>
      </c>
      <c r="I254" s="4" t="s">
        <v>40</v>
      </c>
    </row>
    <row r="255" spans="1:9" ht="18" customHeight="1" x14ac:dyDescent="0.3">
      <c r="A255" s="1">
        <v>2021</v>
      </c>
      <c r="B255" s="1" t="s">
        <v>4</v>
      </c>
      <c r="C255" s="1" t="s">
        <v>15</v>
      </c>
      <c r="D255" s="5" t="s">
        <v>27</v>
      </c>
      <c r="E255" s="6">
        <v>3</v>
      </c>
      <c r="F255" s="6">
        <v>4577.3</v>
      </c>
      <c r="G255" s="6">
        <v>5126.576</v>
      </c>
      <c r="H255" s="3">
        <v>915.46</v>
      </c>
      <c r="I255" s="4" t="s">
        <v>40</v>
      </c>
    </row>
    <row r="256" spans="1:9" ht="18" customHeight="1" x14ac:dyDescent="0.3">
      <c r="A256" s="1">
        <v>2021</v>
      </c>
      <c r="B256" s="1" t="s">
        <v>4</v>
      </c>
      <c r="C256" s="1" t="s">
        <v>32</v>
      </c>
      <c r="D256" s="5" t="s">
        <v>32</v>
      </c>
      <c r="E256" s="6">
        <v>2</v>
      </c>
      <c r="F256" s="6">
        <v>6600</v>
      </c>
      <c r="G256" s="6">
        <v>7392</v>
      </c>
      <c r="H256" s="3">
        <v>1320</v>
      </c>
      <c r="I256" s="4" t="s">
        <v>40</v>
      </c>
    </row>
    <row r="257" spans="1:9" ht="18" customHeight="1" x14ac:dyDescent="0.3">
      <c r="A257" s="1">
        <v>2021</v>
      </c>
      <c r="B257" s="1" t="s">
        <v>5</v>
      </c>
      <c r="C257" s="1" t="s">
        <v>14</v>
      </c>
      <c r="D257" s="2" t="s">
        <v>36</v>
      </c>
      <c r="E257" s="3">
        <v>3566</v>
      </c>
      <c r="F257" s="3">
        <v>4577.3</v>
      </c>
      <c r="G257" s="3">
        <v>5126.576</v>
      </c>
      <c r="H257" s="3">
        <v>915.46</v>
      </c>
      <c r="I257" s="4" t="s">
        <v>40</v>
      </c>
    </row>
    <row r="258" spans="1:9" ht="18" customHeight="1" x14ac:dyDescent="0.3">
      <c r="A258" s="1">
        <v>2021</v>
      </c>
      <c r="B258" s="1" t="s">
        <v>5</v>
      </c>
      <c r="C258" s="1" t="s">
        <v>14</v>
      </c>
      <c r="D258" s="2" t="s">
        <v>37</v>
      </c>
      <c r="E258" s="3">
        <v>2498</v>
      </c>
      <c r="F258" s="3">
        <v>8000</v>
      </c>
      <c r="G258" s="3">
        <v>8960</v>
      </c>
      <c r="H258" s="3">
        <v>1600</v>
      </c>
      <c r="I258" s="4" t="s">
        <v>40</v>
      </c>
    </row>
    <row r="259" spans="1:9" ht="18" customHeight="1" x14ac:dyDescent="0.3">
      <c r="A259" s="1">
        <v>2021</v>
      </c>
      <c r="B259" s="1" t="s">
        <v>5</v>
      </c>
      <c r="C259" s="1" t="s">
        <v>13</v>
      </c>
      <c r="D259" s="2" t="s">
        <v>35</v>
      </c>
      <c r="E259" s="3">
        <v>1245</v>
      </c>
      <c r="F259" s="3">
        <v>4577.2</v>
      </c>
      <c r="G259" s="3">
        <v>5126.4639999999999</v>
      </c>
      <c r="H259" s="3">
        <v>915.44</v>
      </c>
      <c r="I259" s="4" t="s">
        <v>40</v>
      </c>
    </row>
    <row r="260" spans="1:9" ht="18" customHeight="1" x14ac:dyDescent="0.3">
      <c r="A260" s="1">
        <v>2021</v>
      </c>
      <c r="B260" s="1" t="s">
        <v>5</v>
      </c>
      <c r="C260" s="1" t="s">
        <v>38</v>
      </c>
      <c r="D260" s="5" t="s">
        <v>30</v>
      </c>
      <c r="E260" s="6">
        <v>644</v>
      </c>
      <c r="F260" s="6">
        <v>5743.5</v>
      </c>
      <c r="G260" s="6">
        <v>6432.72</v>
      </c>
      <c r="H260" s="3">
        <v>1148.7</v>
      </c>
      <c r="I260" s="4" t="s">
        <v>40</v>
      </c>
    </row>
    <row r="261" spans="1:9" ht="18" customHeight="1" x14ac:dyDescent="0.3">
      <c r="A261" s="1">
        <v>2021</v>
      </c>
      <c r="B261" s="1" t="s">
        <v>5</v>
      </c>
      <c r="C261" s="1" t="s">
        <v>12</v>
      </c>
      <c r="D261" s="5" t="s">
        <v>29</v>
      </c>
      <c r="E261" s="6">
        <v>643</v>
      </c>
      <c r="F261" s="6">
        <v>7000</v>
      </c>
      <c r="G261" s="6">
        <v>7840</v>
      </c>
      <c r="H261" s="3">
        <v>1400</v>
      </c>
      <c r="I261" s="4" t="s">
        <v>40</v>
      </c>
    </row>
    <row r="262" spans="1:9" ht="18" customHeight="1" x14ac:dyDescent="0.3">
      <c r="A262" s="1">
        <v>2021</v>
      </c>
      <c r="B262" s="1" t="s">
        <v>5</v>
      </c>
      <c r="C262" s="1" t="s">
        <v>38</v>
      </c>
      <c r="D262" s="5" t="s">
        <v>31</v>
      </c>
      <c r="E262" s="6">
        <v>455</v>
      </c>
      <c r="F262" s="6">
        <v>4578.6000000000004</v>
      </c>
      <c r="G262" s="6">
        <v>5128.0320000000002</v>
      </c>
      <c r="H262" s="3">
        <v>915.72000000000014</v>
      </c>
      <c r="I262" s="4" t="s">
        <v>40</v>
      </c>
    </row>
    <row r="263" spans="1:9" ht="18" customHeight="1" x14ac:dyDescent="0.3">
      <c r="A263" s="1">
        <v>2021</v>
      </c>
      <c r="B263" s="1" t="s">
        <v>5</v>
      </c>
      <c r="C263" s="1" t="s">
        <v>12</v>
      </c>
      <c r="D263" s="5" t="s">
        <v>28</v>
      </c>
      <c r="E263" s="7">
        <v>345</v>
      </c>
      <c r="F263" s="7">
        <v>7000</v>
      </c>
      <c r="G263" s="7">
        <v>7840</v>
      </c>
      <c r="H263" s="3">
        <v>1400</v>
      </c>
      <c r="I263" s="4" t="s">
        <v>40</v>
      </c>
    </row>
    <row r="264" spans="1:9" ht="18" customHeight="1" x14ac:dyDescent="0.3">
      <c r="A264" s="1">
        <v>2021</v>
      </c>
      <c r="B264" s="1" t="s">
        <v>5</v>
      </c>
      <c r="C264" s="1" t="s">
        <v>13</v>
      </c>
      <c r="D264" s="2" t="s">
        <v>33</v>
      </c>
      <c r="E264" s="3">
        <v>122</v>
      </c>
      <c r="F264" s="3">
        <v>100</v>
      </c>
      <c r="G264" s="3">
        <v>112</v>
      </c>
      <c r="H264" s="3">
        <v>20</v>
      </c>
      <c r="I264" s="4" t="s">
        <v>40</v>
      </c>
    </row>
    <row r="265" spans="1:9" ht="18" customHeight="1" x14ac:dyDescent="0.3">
      <c r="A265" s="1">
        <v>2021</v>
      </c>
      <c r="B265" s="1" t="s">
        <v>5</v>
      </c>
      <c r="C265" s="1" t="s">
        <v>15</v>
      </c>
      <c r="D265" s="5" t="s">
        <v>26</v>
      </c>
      <c r="E265" s="6">
        <v>78</v>
      </c>
      <c r="F265" s="6">
        <v>4577.2</v>
      </c>
      <c r="G265" s="6">
        <v>5126.4639999999999</v>
      </c>
      <c r="H265" s="3">
        <v>915.44</v>
      </c>
      <c r="I265" s="4" t="s">
        <v>40</v>
      </c>
    </row>
    <row r="266" spans="1:9" ht="18" customHeight="1" x14ac:dyDescent="0.3">
      <c r="A266" s="1">
        <v>2021</v>
      </c>
      <c r="B266" s="1" t="s">
        <v>5</v>
      </c>
      <c r="C266" s="1" t="s">
        <v>15</v>
      </c>
      <c r="D266" s="5" t="s">
        <v>24</v>
      </c>
      <c r="E266" s="6">
        <v>5034.5899999999992</v>
      </c>
      <c r="F266" s="6">
        <v>4576.8999999999996</v>
      </c>
      <c r="G266" s="6">
        <v>5126.1279999999997</v>
      </c>
      <c r="H266" s="3">
        <v>915.38</v>
      </c>
      <c r="I266" s="4" t="s">
        <v>40</v>
      </c>
    </row>
    <row r="267" spans="1:9" ht="18" customHeight="1" x14ac:dyDescent="0.3">
      <c r="A267" s="1">
        <v>2021</v>
      </c>
      <c r="B267" s="1" t="s">
        <v>5</v>
      </c>
      <c r="C267" s="1" t="s">
        <v>15</v>
      </c>
      <c r="D267" s="5" t="s">
        <v>25</v>
      </c>
      <c r="E267" s="6">
        <v>220</v>
      </c>
      <c r="F267" s="6">
        <v>200</v>
      </c>
      <c r="G267" s="6">
        <v>224</v>
      </c>
      <c r="H267" s="3">
        <v>40</v>
      </c>
      <c r="I267" s="4" t="s">
        <v>40</v>
      </c>
    </row>
    <row r="268" spans="1:9" ht="18" customHeight="1" x14ac:dyDescent="0.3">
      <c r="A268" s="1">
        <v>2021</v>
      </c>
      <c r="B268" s="1" t="s">
        <v>5</v>
      </c>
      <c r="C268" s="1" t="s">
        <v>15</v>
      </c>
      <c r="D268" s="5" t="s">
        <v>23</v>
      </c>
      <c r="E268" s="6">
        <v>5034.4800000000005</v>
      </c>
      <c r="F268" s="6">
        <v>4576.8</v>
      </c>
      <c r="G268" s="6">
        <v>5126.0160000000005</v>
      </c>
      <c r="H268" s="3">
        <v>915.36000000000013</v>
      </c>
      <c r="I268" s="4" t="s">
        <v>40</v>
      </c>
    </row>
    <row r="269" spans="1:9" ht="18" customHeight="1" x14ac:dyDescent="0.3">
      <c r="A269" s="1">
        <v>2021</v>
      </c>
      <c r="B269" s="1" t="s">
        <v>5</v>
      </c>
      <c r="C269" s="1" t="s">
        <v>13</v>
      </c>
      <c r="D269" s="2" t="s">
        <v>34</v>
      </c>
      <c r="E269" s="3">
        <v>220</v>
      </c>
      <c r="F269" s="3">
        <v>200</v>
      </c>
      <c r="G269" s="3">
        <v>224</v>
      </c>
      <c r="H269" s="3">
        <v>40</v>
      </c>
      <c r="I269" s="4" t="s">
        <v>40</v>
      </c>
    </row>
    <row r="270" spans="1:9" ht="18" customHeight="1" x14ac:dyDescent="0.3">
      <c r="A270" s="1">
        <v>2021</v>
      </c>
      <c r="B270" s="1" t="s">
        <v>5</v>
      </c>
      <c r="C270" s="1" t="s">
        <v>32</v>
      </c>
      <c r="D270" s="5" t="s">
        <v>32</v>
      </c>
      <c r="E270" s="6">
        <v>7260</v>
      </c>
      <c r="F270" s="6">
        <v>6600</v>
      </c>
      <c r="G270" s="6">
        <v>7392</v>
      </c>
      <c r="H270" s="3">
        <v>1320</v>
      </c>
      <c r="I270" s="4" t="s">
        <v>40</v>
      </c>
    </row>
    <row r="271" spans="1:9" ht="18" customHeight="1" x14ac:dyDescent="0.3">
      <c r="A271" s="1">
        <v>2021</v>
      </c>
      <c r="B271" s="1" t="s">
        <v>5</v>
      </c>
      <c r="C271" s="1" t="s">
        <v>15</v>
      </c>
      <c r="D271" s="5" t="s">
        <v>27</v>
      </c>
      <c r="E271" s="6">
        <v>5035.0300000000007</v>
      </c>
      <c r="F271" s="6">
        <v>4577.3</v>
      </c>
      <c r="G271" s="6">
        <v>5126.576</v>
      </c>
      <c r="H271" s="3">
        <v>915.46</v>
      </c>
      <c r="I271" s="4" t="s">
        <v>40</v>
      </c>
    </row>
    <row r="272" spans="1:9" ht="18" customHeight="1" x14ac:dyDescent="0.3">
      <c r="A272" s="1">
        <v>2021</v>
      </c>
      <c r="B272" s="1" t="s">
        <v>6</v>
      </c>
      <c r="C272" s="1" t="s">
        <v>14</v>
      </c>
      <c r="D272" s="2" t="s">
        <v>36</v>
      </c>
      <c r="E272" s="3">
        <v>5035.0300000000007</v>
      </c>
      <c r="F272" s="3">
        <v>4577.3</v>
      </c>
      <c r="G272" s="3">
        <v>5126.576</v>
      </c>
      <c r="H272" s="3">
        <v>915.46</v>
      </c>
      <c r="I272" s="4" t="s">
        <v>40</v>
      </c>
    </row>
    <row r="273" spans="1:9" ht="18" customHeight="1" x14ac:dyDescent="0.3">
      <c r="A273" s="1">
        <v>2021</v>
      </c>
      <c r="B273" s="1" t="s">
        <v>6</v>
      </c>
      <c r="C273" s="1" t="s">
        <v>14</v>
      </c>
      <c r="D273" s="2" t="s">
        <v>37</v>
      </c>
      <c r="E273" s="3">
        <v>8800</v>
      </c>
      <c r="F273" s="3">
        <v>8000</v>
      </c>
      <c r="G273" s="3">
        <v>8960</v>
      </c>
      <c r="H273" s="3">
        <v>1600</v>
      </c>
      <c r="I273" s="4" t="s">
        <v>40</v>
      </c>
    </row>
    <row r="274" spans="1:9" ht="18" customHeight="1" x14ac:dyDescent="0.3">
      <c r="A274" s="1">
        <v>2021</v>
      </c>
      <c r="B274" s="1" t="s">
        <v>6</v>
      </c>
      <c r="C274" s="1" t="s">
        <v>13</v>
      </c>
      <c r="D274" s="2" t="s">
        <v>35</v>
      </c>
      <c r="E274" s="3">
        <v>5034.92</v>
      </c>
      <c r="F274" s="3">
        <v>4577.2</v>
      </c>
      <c r="G274" s="3">
        <v>5126.4639999999999</v>
      </c>
      <c r="H274" s="3">
        <v>915.44</v>
      </c>
      <c r="I274" s="4" t="s">
        <v>40</v>
      </c>
    </row>
    <row r="275" spans="1:9" ht="18" customHeight="1" x14ac:dyDescent="0.3">
      <c r="A275" s="1">
        <v>2021</v>
      </c>
      <c r="B275" s="1" t="s">
        <v>6</v>
      </c>
      <c r="C275" s="1" t="s">
        <v>38</v>
      </c>
      <c r="D275" s="5" t="s">
        <v>30</v>
      </c>
      <c r="E275" s="6">
        <v>644</v>
      </c>
      <c r="F275" s="6">
        <v>5743.5</v>
      </c>
      <c r="G275" s="6">
        <v>6432.72</v>
      </c>
      <c r="H275" s="3">
        <v>1148.7</v>
      </c>
      <c r="I275" s="4" t="s">
        <v>40</v>
      </c>
    </row>
    <row r="276" spans="1:9" ht="18" customHeight="1" x14ac:dyDescent="0.3">
      <c r="A276" s="1">
        <v>2021</v>
      </c>
      <c r="B276" s="1" t="s">
        <v>6</v>
      </c>
      <c r="C276" s="1" t="s">
        <v>12</v>
      </c>
      <c r="D276" s="5" t="s">
        <v>29</v>
      </c>
      <c r="E276" s="6">
        <v>643</v>
      </c>
      <c r="F276" s="6">
        <v>7000</v>
      </c>
      <c r="G276" s="6">
        <v>7840</v>
      </c>
      <c r="H276" s="3">
        <v>1400</v>
      </c>
      <c r="I276" s="4" t="s">
        <v>40</v>
      </c>
    </row>
    <row r="277" spans="1:9" ht="18" customHeight="1" x14ac:dyDescent="0.3">
      <c r="A277" s="1">
        <v>2021</v>
      </c>
      <c r="B277" s="1" t="s">
        <v>6</v>
      </c>
      <c r="C277" s="1" t="s">
        <v>38</v>
      </c>
      <c r="D277" s="5" t="s">
        <v>31</v>
      </c>
      <c r="E277" s="6">
        <v>455</v>
      </c>
      <c r="F277" s="6">
        <v>4578.6000000000004</v>
      </c>
      <c r="G277" s="6">
        <v>5128.0320000000002</v>
      </c>
      <c r="H277" s="3">
        <v>915.72000000000014</v>
      </c>
      <c r="I277" s="4" t="s">
        <v>40</v>
      </c>
    </row>
    <row r="278" spans="1:9" ht="18" customHeight="1" x14ac:dyDescent="0.3">
      <c r="A278" s="1">
        <v>2021</v>
      </c>
      <c r="B278" s="1" t="s">
        <v>6</v>
      </c>
      <c r="C278" s="1" t="s">
        <v>12</v>
      </c>
      <c r="D278" s="5" t="s">
        <v>28</v>
      </c>
      <c r="E278" s="7">
        <v>345</v>
      </c>
      <c r="F278" s="7">
        <v>7000</v>
      </c>
      <c r="G278" s="7">
        <v>7840</v>
      </c>
      <c r="H278" s="3">
        <v>1400</v>
      </c>
      <c r="I278" s="4" t="s">
        <v>40</v>
      </c>
    </row>
    <row r="279" spans="1:9" ht="18" customHeight="1" x14ac:dyDescent="0.3">
      <c r="A279" s="1">
        <v>2021</v>
      </c>
      <c r="B279" s="1" t="s">
        <v>6</v>
      </c>
      <c r="C279" s="1" t="s">
        <v>13</v>
      </c>
      <c r="D279" s="2" t="s">
        <v>33</v>
      </c>
      <c r="E279" s="3">
        <v>122</v>
      </c>
      <c r="F279" s="3">
        <v>100</v>
      </c>
      <c r="G279" s="3">
        <v>112</v>
      </c>
      <c r="H279" s="3">
        <v>20</v>
      </c>
      <c r="I279" s="4" t="s">
        <v>40</v>
      </c>
    </row>
    <row r="280" spans="1:9" ht="18" customHeight="1" x14ac:dyDescent="0.3">
      <c r="A280" s="1">
        <v>2021</v>
      </c>
      <c r="B280" s="1" t="s">
        <v>6</v>
      </c>
      <c r="C280" s="1" t="s">
        <v>15</v>
      </c>
      <c r="D280" s="5" t="s">
        <v>26</v>
      </c>
      <c r="E280" s="6">
        <v>78</v>
      </c>
      <c r="F280" s="6">
        <v>4577.2</v>
      </c>
      <c r="G280" s="6">
        <v>5126.4639999999999</v>
      </c>
      <c r="H280" s="3">
        <v>915.44</v>
      </c>
      <c r="I280" s="4" t="s">
        <v>40</v>
      </c>
    </row>
    <row r="281" spans="1:9" ht="18" customHeight="1" x14ac:dyDescent="0.3">
      <c r="A281" s="1">
        <v>2021</v>
      </c>
      <c r="B281" s="1" t="s">
        <v>6</v>
      </c>
      <c r="C281" s="1" t="s">
        <v>15</v>
      </c>
      <c r="D281" s="5" t="s">
        <v>24</v>
      </c>
      <c r="E281" s="6">
        <v>76</v>
      </c>
      <c r="F281" s="6">
        <v>4576.8999999999996</v>
      </c>
      <c r="G281" s="6">
        <v>5126.1279999999997</v>
      </c>
      <c r="H281" s="3">
        <v>915.38</v>
      </c>
      <c r="I281" s="4" t="s">
        <v>40</v>
      </c>
    </row>
    <row r="282" spans="1:9" ht="18" customHeight="1" x14ac:dyDescent="0.3">
      <c r="A282" s="1">
        <v>2021</v>
      </c>
      <c r="B282" s="1" t="s">
        <v>6</v>
      </c>
      <c r="C282" s="1" t="s">
        <v>15</v>
      </c>
      <c r="D282" s="5" t="s">
        <v>25</v>
      </c>
      <c r="E282" s="6">
        <v>46</v>
      </c>
      <c r="F282" s="6">
        <v>200</v>
      </c>
      <c r="G282" s="6">
        <v>224</v>
      </c>
      <c r="H282" s="3">
        <v>40</v>
      </c>
      <c r="I282" s="4" t="s">
        <v>40</v>
      </c>
    </row>
    <row r="283" spans="1:9" ht="18" customHeight="1" x14ac:dyDescent="0.3">
      <c r="A283" s="1">
        <v>2021</v>
      </c>
      <c r="B283" s="1" t="s">
        <v>6</v>
      </c>
      <c r="C283" s="1" t="s">
        <v>15</v>
      </c>
      <c r="D283" s="5" t="s">
        <v>23</v>
      </c>
      <c r="E283" s="6">
        <v>34</v>
      </c>
      <c r="F283" s="6">
        <v>4576.8</v>
      </c>
      <c r="G283" s="6">
        <v>5126.0160000000005</v>
      </c>
      <c r="H283" s="3">
        <v>915.36000000000013</v>
      </c>
      <c r="I283" s="4" t="s">
        <v>40</v>
      </c>
    </row>
    <row r="284" spans="1:9" ht="18" customHeight="1" x14ac:dyDescent="0.3">
      <c r="A284" s="1">
        <v>2021</v>
      </c>
      <c r="B284" s="1" t="s">
        <v>6</v>
      </c>
      <c r="C284" s="1" t="s">
        <v>13</v>
      </c>
      <c r="D284" s="2" t="s">
        <v>34</v>
      </c>
      <c r="E284" s="3">
        <v>7</v>
      </c>
      <c r="F284" s="3">
        <v>200</v>
      </c>
      <c r="G284" s="3">
        <v>224</v>
      </c>
      <c r="H284" s="3">
        <v>40</v>
      </c>
      <c r="I284" s="4" t="s">
        <v>40</v>
      </c>
    </row>
    <row r="285" spans="1:9" ht="18" customHeight="1" x14ac:dyDescent="0.3">
      <c r="A285" s="1">
        <v>2021</v>
      </c>
      <c r="B285" s="1" t="s">
        <v>6</v>
      </c>
      <c r="C285" s="1" t="s">
        <v>15</v>
      </c>
      <c r="D285" s="5" t="s">
        <v>27</v>
      </c>
      <c r="E285" s="6">
        <v>3</v>
      </c>
      <c r="F285" s="6">
        <v>4577.3</v>
      </c>
      <c r="G285" s="6">
        <v>5126.576</v>
      </c>
      <c r="H285" s="3">
        <v>915.46</v>
      </c>
      <c r="I285" s="4" t="s">
        <v>40</v>
      </c>
    </row>
    <row r="286" spans="1:9" ht="18" customHeight="1" x14ac:dyDescent="0.3">
      <c r="A286" s="1">
        <v>2021</v>
      </c>
      <c r="B286" s="1" t="s">
        <v>6</v>
      </c>
      <c r="C286" s="1" t="s">
        <v>32</v>
      </c>
      <c r="D286" s="5" t="s">
        <v>32</v>
      </c>
      <c r="E286" s="6">
        <v>2</v>
      </c>
      <c r="F286" s="6">
        <v>6600</v>
      </c>
      <c r="G286" s="6">
        <v>7392</v>
      </c>
      <c r="H286" s="3">
        <v>1320</v>
      </c>
      <c r="I286" s="4" t="s">
        <v>40</v>
      </c>
    </row>
    <row r="287" spans="1:9" ht="18" customHeight="1" x14ac:dyDescent="0.3">
      <c r="A287" s="1">
        <v>2021</v>
      </c>
      <c r="B287" s="1" t="s">
        <v>7</v>
      </c>
      <c r="C287" s="1" t="s">
        <v>14</v>
      </c>
      <c r="D287" s="2" t="s">
        <v>36</v>
      </c>
      <c r="E287" s="3">
        <v>3566</v>
      </c>
      <c r="F287" s="3">
        <v>4577.3</v>
      </c>
      <c r="G287" s="3">
        <v>5126.576</v>
      </c>
      <c r="H287" s="3">
        <v>915.46</v>
      </c>
      <c r="I287" s="4" t="s">
        <v>40</v>
      </c>
    </row>
    <row r="288" spans="1:9" ht="18" customHeight="1" x14ac:dyDescent="0.3">
      <c r="A288" s="1">
        <v>2021</v>
      </c>
      <c r="B288" s="1" t="s">
        <v>7</v>
      </c>
      <c r="C288" s="1" t="s">
        <v>14</v>
      </c>
      <c r="D288" s="2" t="s">
        <v>37</v>
      </c>
      <c r="E288" s="3">
        <v>2498</v>
      </c>
      <c r="F288" s="3">
        <v>8000</v>
      </c>
      <c r="G288" s="3">
        <v>8960</v>
      </c>
      <c r="H288" s="3">
        <v>1600</v>
      </c>
      <c r="I288" s="4" t="s">
        <v>40</v>
      </c>
    </row>
    <row r="289" spans="1:9" ht="18" customHeight="1" x14ac:dyDescent="0.3">
      <c r="A289" s="1">
        <v>2021</v>
      </c>
      <c r="B289" s="1" t="s">
        <v>7</v>
      </c>
      <c r="C289" s="1" t="s">
        <v>13</v>
      </c>
      <c r="D289" s="2" t="s">
        <v>35</v>
      </c>
      <c r="E289" s="3">
        <v>1245</v>
      </c>
      <c r="F289" s="3">
        <v>4577.2</v>
      </c>
      <c r="G289" s="3">
        <v>5126.4639999999999</v>
      </c>
      <c r="H289" s="3">
        <v>915.44</v>
      </c>
      <c r="I289" s="4" t="s">
        <v>40</v>
      </c>
    </row>
    <row r="290" spans="1:9" ht="18" customHeight="1" x14ac:dyDescent="0.3">
      <c r="A290" s="1">
        <v>2021</v>
      </c>
      <c r="B290" s="1" t="s">
        <v>7</v>
      </c>
      <c r="C290" s="1" t="s">
        <v>38</v>
      </c>
      <c r="D290" s="5" t="s">
        <v>30</v>
      </c>
      <c r="E290" s="6">
        <v>644</v>
      </c>
      <c r="F290" s="6">
        <v>5743.5</v>
      </c>
      <c r="G290" s="6">
        <v>6432.72</v>
      </c>
      <c r="H290" s="3">
        <v>1148.7</v>
      </c>
      <c r="I290" s="4" t="s">
        <v>40</v>
      </c>
    </row>
    <row r="291" spans="1:9" ht="18" customHeight="1" x14ac:dyDescent="0.3">
      <c r="A291" s="1">
        <v>2021</v>
      </c>
      <c r="B291" s="1" t="s">
        <v>7</v>
      </c>
      <c r="C291" s="1" t="s">
        <v>12</v>
      </c>
      <c r="D291" s="5" t="s">
        <v>29</v>
      </c>
      <c r="E291" s="6">
        <v>643</v>
      </c>
      <c r="F291" s="6">
        <v>7000</v>
      </c>
      <c r="G291" s="6">
        <v>7840</v>
      </c>
      <c r="H291" s="3">
        <v>1400</v>
      </c>
      <c r="I291" s="4" t="s">
        <v>40</v>
      </c>
    </row>
    <row r="292" spans="1:9" ht="18" customHeight="1" x14ac:dyDescent="0.3">
      <c r="A292" s="1">
        <v>2021</v>
      </c>
      <c r="B292" s="1" t="s">
        <v>7</v>
      </c>
      <c r="C292" s="1" t="s">
        <v>38</v>
      </c>
      <c r="D292" s="5" t="s">
        <v>31</v>
      </c>
      <c r="E292" s="6">
        <v>455</v>
      </c>
      <c r="F292" s="6">
        <v>5036.46</v>
      </c>
      <c r="G292" s="6">
        <v>5128.0320000000002</v>
      </c>
      <c r="H292" s="3">
        <v>1007.292</v>
      </c>
      <c r="I292" s="4" t="s">
        <v>40</v>
      </c>
    </row>
    <row r="293" spans="1:9" ht="18" customHeight="1" x14ac:dyDescent="0.3">
      <c r="A293" s="1">
        <v>2021</v>
      </c>
      <c r="B293" s="1" t="s">
        <v>7</v>
      </c>
      <c r="C293" s="1" t="s">
        <v>12</v>
      </c>
      <c r="D293" s="5" t="s">
        <v>28</v>
      </c>
      <c r="E293" s="7">
        <v>345</v>
      </c>
      <c r="F293" s="7">
        <v>7700</v>
      </c>
      <c r="G293" s="7">
        <v>7840</v>
      </c>
      <c r="H293" s="3">
        <v>1540</v>
      </c>
      <c r="I293" s="4" t="s">
        <v>40</v>
      </c>
    </row>
    <row r="294" spans="1:9" ht="18" customHeight="1" x14ac:dyDescent="0.3">
      <c r="A294" s="1">
        <v>2021</v>
      </c>
      <c r="B294" s="1" t="s">
        <v>7</v>
      </c>
      <c r="C294" s="1" t="s">
        <v>13</v>
      </c>
      <c r="D294" s="2" t="s">
        <v>33</v>
      </c>
      <c r="E294" s="3">
        <v>122</v>
      </c>
      <c r="F294" s="3">
        <v>110</v>
      </c>
      <c r="G294" s="3">
        <v>112</v>
      </c>
      <c r="H294" s="3">
        <v>22</v>
      </c>
      <c r="I294" s="4" t="s">
        <v>40</v>
      </c>
    </row>
    <row r="295" spans="1:9" ht="18" customHeight="1" x14ac:dyDescent="0.3">
      <c r="A295" s="1">
        <v>2021</v>
      </c>
      <c r="B295" s="1" t="s">
        <v>7</v>
      </c>
      <c r="C295" s="1" t="s">
        <v>15</v>
      </c>
      <c r="D295" s="5" t="s">
        <v>26</v>
      </c>
      <c r="E295" s="6">
        <v>78</v>
      </c>
      <c r="F295" s="6">
        <v>5034.92</v>
      </c>
      <c r="G295" s="6">
        <v>5126.4639999999999</v>
      </c>
      <c r="H295" s="3">
        <v>1006.984</v>
      </c>
      <c r="I295" s="4" t="s">
        <v>40</v>
      </c>
    </row>
    <row r="296" spans="1:9" ht="18" customHeight="1" x14ac:dyDescent="0.3">
      <c r="A296" s="1">
        <v>2021</v>
      </c>
      <c r="B296" s="1" t="s">
        <v>7</v>
      </c>
      <c r="C296" s="1" t="s">
        <v>15</v>
      </c>
      <c r="D296" s="5" t="s">
        <v>24</v>
      </c>
      <c r="E296" s="6">
        <v>76</v>
      </c>
      <c r="F296" s="6">
        <v>5034.5899999999992</v>
      </c>
      <c r="G296" s="6">
        <v>5126.1279999999997</v>
      </c>
      <c r="H296" s="3">
        <v>1006.9179999999999</v>
      </c>
      <c r="I296" s="4" t="s">
        <v>40</v>
      </c>
    </row>
    <row r="297" spans="1:9" ht="18" customHeight="1" x14ac:dyDescent="0.3">
      <c r="A297" s="1">
        <v>2021</v>
      </c>
      <c r="B297" s="1" t="s">
        <v>7</v>
      </c>
      <c r="C297" s="1" t="s">
        <v>15</v>
      </c>
      <c r="D297" s="5" t="s">
        <v>25</v>
      </c>
      <c r="E297" s="6">
        <v>46</v>
      </c>
      <c r="F297" s="6">
        <v>230</v>
      </c>
      <c r="G297" s="6">
        <v>224</v>
      </c>
      <c r="H297" s="3">
        <v>46</v>
      </c>
      <c r="I297" s="4" t="s">
        <v>40</v>
      </c>
    </row>
    <row r="298" spans="1:9" ht="18" customHeight="1" x14ac:dyDescent="0.3">
      <c r="A298" s="1">
        <v>2021</v>
      </c>
      <c r="B298" s="1" t="s">
        <v>7</v>
      </c>
      <c r="C298" s="1" t="s">
        <v>15</v>
      </c>
      <c r="D298" s="5" t="s">
        <v>23</v>
      </c>
      <c r="E298" s="6">
        <v>34</v>
      </c>
      <c r="F298" s="6">
        <v>5263.32</v>
      </c>
      <c r="G298" s="6">
        <v>5126.0160000000005</v>
      </c>
      <c r="H298" s="3">
        <v>1052.664</v>
      </c>
      <c r="I298" s="4" t="s">
        <v>40</v>
      </c>
    </row>
    <row r="299" spans="1:9" ht="18" customHeight="1" x14ac:dyDescent="0.3">
      <c r="A299" s="1">
        <v>2021</v>
      </c>
      <c r="B299" s="1" t="s">
        <v>7</v>
      </c>
      <c r="C299" s="1" t="s">
        <v>13</v>
      </c>
      <c r="D299" s="2" t="s">
        <v>34</v>
      </c>
      <c r="E299" s="3">
        <v>7</v>
      </c>
      <c r="F299" s="3">
        <v>230</v>
      </c>
      <c r="G299" s="3">
        <v>224</v>
      </c>
      <c r="H299" s="3">
        <v>46</v>
      </c>
      <c r="I299" s="4" t="s">
        <v>42</v>
      </c>
    </row>
    <row r="300" spans="1:9" ht="18" customHeight="1" x14ac:dyDescent="0.3">
      <c r="A300" s="1">
        <v>2021</v>
      </c>
      <c r="B300" s="1" t="s">
        <v>7</v>
      </c>
      <c r="C300" s="1" t="s">
        <v>15</v>
      </c>
      <c r="D300" s="5" t="s">
        <v>27</v>
      </c>
      <c r="E300" s="6">
        <v>3</v>
      </c>
      <c r="F300" s="6">
        <v>5263.8950000000004</v>
      </c>
      <c r="G300" s="6">
        <v>5126.576</v>
      </c>
      <c r="H300" s="3">
        <v>1052.7790000000002</v>
      </c>
      <c r="I300" s="4" t="s">
        <v>42</v>
      </c>
    </row>
    <row r="301" spans="1:9" ht="18" customHeight="1" x14ac:dyDescent="0.3">
      <c r="A301" s="1">
        <v>2021</v>
      </c>
      <c r="B301" s="1" t="s">
        <v>7</v>
      </c>
      <c r="C301" s="1" t="s">
        <v>32</v>
      </c>
      <c r="D301" s="5" t="s">
        <v>32</v>
      </c>
      <c r="E301" s="6">
        <v>2</v>
      </c>
      <c r="F301" s="6">
        <v>7590</v>
      </c>
      <c r="G301" s="6">
        <v>7392</v>
      </c>
      <c r="H301" s="3">
        <v>1518</v>
      </c>
      <c r="I301" s="4" t="s">
        <v>42</v>
      </c>
    </row>
    <row r="302" spans="1:9" ht="18" customHeight="1" x14ac:dyDescent="0.3">
      <c r="A302" s="1">
        <v>2021</v>
      </c>
      <c r="B302" s="1" t="s">
        <v>8</v>
      </c>
      <c r="C302" s="1" t="s">
        <v>14</v>
      </c>
      <c r="D302" s="2" t="s">
        <v>36</v>
      </c>
      <c r="E302" s="3">
        <v>3566</v>
      </c>
      <c r="F302" s="3">
        <v>5263.8950000000004</v>
      </c>
      <c r="G302" s="3">
        <v>5126.576</v>
      </c>
      <c r="H302" s="3">
        <v>1052.7790000000002</v>
      </c>
      <c r="I302" s="4" t="s">
        <v>42</v>
      </c>
    </row>
    <row r="303" spans="1:9" ht="18" customHeight="1" x14ac:dyDescent="0.3">
      <c r="A303" s="1">
        <v>2021</v>
      </c>
      <c r="B303" s="1" t="s">
        <v>8</v>
      </c>
      <c r="C303" s="1" t="s">
        <v>14</v>
      </c>
      <c r="D303" s="2" t="s">
        <v>37</v>
      </c>
      <c r="E303" s="3">
        <v>2498</v>
      </c>
      <c r="F303" s="3">
        <v>8800</v>
      </c>
      <c r="G303" s="3">
        <v>8960</v>
      </c>
      <c r="H303" s="3">
        <v>1760</v>
      </c>
      <c r="I303" s="4" t="s">
        <v>42</v>
      </c>
    </row>
    <row r="304" spans="1:9" ht="18" customHeight="1" x14ac:dyDescent="0.3">
      <c r="A304" s="1">
        <v>2021</v>
      </c>
      <c r="B304" s="1" t="s">
        <v>8</v>
      </c>
      <c r="C304" s="1" t="s">
        <v>13</v>
      </c>
      <c r="D304" s="2" t="s">
        <v>35</v>
      </c>
      <c r="E304" s="3">
        <v>1245</v>
      </c>
      <c r="F304" s="3">
        <v>5034.92</v>
      </c>
      <c r="G304" s="3">
        <v>5126.4639999999999</v>
      </c>
      <c r="H304" s="3">
        <v>1006.984</v>
      </c>
      <c r="I304" s="4" t="s">
        <v>42</v>
      </c>
    </row>
    <row r="305" spans="1:9" ht="18" customHeight="1" x14ac:dyDescent="0.3">
      <c r="A305" s="1">
        <v>2021</v>
      </c>
      <c r="B305" s="1" t="s">
        <v>8</v>
      </c>
      <c r="C305" s="1" t="s">
        <v>38</v>
      </c>
      <c r="D305" s="5" t="s">
        <v>30</v>
      </c>
      <c r="E305" s="6">
        <v>644</v>
      </c>
      <c r="F305" s="6">
        <v>6317.85</v>
      </c>
      <c r="G305" s="6">
        <v>6432.72</v>
      </c>
      <c r="H305" s="3">
        <v>1263.5700000000002</v>
      </c>
      <c r="I305" s="4" t="s">
        <v>42</v>
      </c>
    </row>
    <row r="306" spans="1:9" ht="18" customHeight="1" x14ac:dyDescent="0.3">
      <c r="A306" s="1">
        <v>2021</v>
      </c>
      <c r="B306" s="1" t="s">
        <v>8</v>
      </c>
      <c r="C306" s="1" t="s">
        <v>12</v>
      </c>
      <c r="D306" s="5" t="s">
        <v>29</v>
      </c>
      <c r="E306" s="6">
        <v>643</v>
      </c>
      <c r="F306" s="6">
        <v>7700</v>
      </c>
      <c r="G306" s="6">
        <v>7840</v>
      </c>
      <c r="H306" s="3">
        <v>1540</v>
      </c>
      <c r="I306" s="4" t="s">
        <v>42</v>
      </c>
    </row>
    <row r="307" spans="1:9" ht="18" customHeight="1" x14ac:dyDescent="0.3">
      <c r="A307" s="1">
        <v>2021</v>
      </c>
      <c r="B307" s="1" t="s">
        <v>8</v>
      </c>
      <c r="C307" s="1" t="s">
        <v>38</v>
      </c>
      <c r="D307" s="5" t="s">
        <v>31</v>
      </c>
      <c r="E307" s="6">
        <v>455</v>
      </c>
      <c r="F307" s="6">
        <v>5036.46</v>
      </c>
      <c r="G307" s="6">
        <v>5128.0320000000002</v>
      </c>
      <c r="H307" s="3">
        <v>1007.292</v>
      </c>
      <c r="I307" s="4" t="s">
        <v>42</v>
      </c>
    </row>
    <row r="308" spans="1:9" ht="18" customHeight="1" x14ac:dyDescent="0.3">
      <c r="A308" s="1">
        <v>2021</v>
      </c>
      <c r="B308" s="1" t="s">
        <v>8</v>
      </c>
      <c r="C308" s="1" t="s">
        <v>12</v>
      </c>
      <c r="D308" s="5" t="s">
        <v>28</v>
      </c>
      <c r="E308" s="7">
        <v>345</v>
      </c>
      <c r="F308" s="7">
        <v>7700</v>
      </c>
      <c r="G308" s="7">
        <v>7840</v>
      </c>
      <c r="H308" s="3">
        <v>1540</v>
      </c>
      <c r="I308" s="4" t="s">
        <v>42</v>
      </c>
    </row>
    <row r="309" spans="1:9" ht="18" customHeight="1" x14ac:dyDescent="0.3">
      <c r="A309" s="1">
        <v>2021</v>
      </c>
      <c r="B309" s="1" t="s">
        <v>8</v>
      </c>
      <c r="C309" s="1" t="s">
        <v>13</v>
      </c>
      <c r="D309" s="2" t="s">
        <v>33</v>
      </c>
      <c r="E309" s="3">
        <v>122</v>
      </c>
      <c r="F309" s="3">
        <v>110</v>
      </c>
      <c r="G309" s="3">
        <v>112</v>
      </c>
      <c r="H309" s="3">
        <v>22</v>
      </c>
      <c r="I309" s="4" t="s">
        <v>42</v>
      </c>
    </row>
    <row r="310" spans="1:9" ht="18" customHeight="1" x14ac:dyDescent="0.3">
      <c r="A310" s="1">
        <v>2021</v>
      </c>
      <c r="B310" s="1" t="s">
        <v>8</v>
      </c>
      <c r="C310" s="1" t="s">
        <v>15</v>
      </c>
      <c r="D310" s="5" t="s">
        <v>26</v>
      </c>
      <c r="E310" s="6">
        <v>78</v>
      </c>
      <c r="F310" s="6">
        <v>5034.92</v>
      </c>
      <c r="G310" s="6">
        <v>5126.4639999999999</v>
      </c>
      <c r="H310" s="3">
        <v>1006.984</v>
      </c>
      <c r="I310" s="4" t="s">
        <v>42</v>
      </c>
    </row>
    <row r="311" spans="1:9" ht="18" customHeight="1" x14ac:dyDescent="0.3">
      <c r="A311" s="1">
        <v>2021</v>
      </c>
      <c r="B311" s="1" t="s">
        <v>8</v>
      </c>
      <c r="C311" s="1" t="s">
        <v>15</v>
      </c>
      <c r="D311" s="5" t="s">
        <v>24</v>
      </c>
      <c r="E311" s="6">
        <v>76</v>
      </c>
      <c r="F311" s="6">
        <v>4576.8999999999996</v>
      </c>
      <c r="G311" s="6">
        <v>5126.1279999999997</v>
      </c>
      <c r="H311" s="3">
        <v>915.38</v>
      </c>
      <c r="I311" s="4" t="s">
        <v>42</v>
      </c>
    </row>
    <row r="312" spans="1:9" ht="18" customHeight="1" x14ac:dyDescent="0.3">
      <c r="A312" s="1">
        <v>2021</v>
      </c>
      <c r="B312" s="1" t="s">
        <v>8</v>
      </c>
      <c r="C312" s="1" t="s">
        <v>15</v>
      </c>
      <c r="D312" s="5" t="s">
        <v>25</v>
      </c>
      <c r="E312" s="6">
        <v>46</v>
      </c>
      <c r="F312" s="6">
        <v>200</v>
      </c>
      <c r="G312" s="6">
        <v>224</v>
      </c>
      <c r="H312" s="3">
        <v>40</v>
      </c>
      <c r="I312" s="4" t="s">
        <v>42</v>
      </c>
    </row>
    <row r="313" spans="1:9" ht="18" customHeight="1" x14ac:dyDescent="0.3">
      <c r="A313" s="1">
        <v>2021</v>
      </c>
      <c r="B313" s="1" t="s">
        <v>8</v>
      </c>
      <c r="C313" s="1" t="s">
        <v>15</v>
      </c>
      <c r="D313" s="5" t="s">
        <v>23</v>
      </c>
      <c r="E313" s="6">
        <v>34</v>
      </c>
      <c r="F313" s="6">
        <v>4576.8</v>
      </c>
      <c r="G313" s="6">
        <v>5126.0160000000005</v>
      </c>
      <c r="H313" s="3">
        <v>915.36000000000013</v>
      </c>
      <c r="I313" s="4" t="s">
        <v>42</v>
      </c>
    </row>
    <row r="314" spans="1:9" ht="18" customHeight="1" x14ac:dyDescent="0.3">
      <c r="A314" s="1">
        <v>2021</v>
      </c>
      <c r="B314" s="1" t="s">
        <v>8</v>
      </c>
      <c r="C314" s="1" t="s">
        <v>13</v>
      </c>
      <c r="D314" s="2" t="s">
        <v>34</v>
      </c>
      <c r="E314" s="3">
        <v>7</v>
      </c>
      <c r="F314" s="3">
        <v>200</v>
      </c>
      <c r="G314" s="3">
        <v>224</v>
      </c>
      <c r="H314" s="3">
        <v>40</v>
      </c>
      <c r="I314" s="4" t="s">
        <v>42</v>
      </c>
    </row>
    <row r="315" spans="1:9" ht="18" customHeight="1" x14ac:dyDescent="0.3">
      <c r="A315" s="1">
        <v>2021</v>
      </c>
      <c r="B315" s="1" t="s">
        <v>8</v>
      </c>
      <c r="C315" s="1" t="s">
        <v>15</v>
      </c>
      <c r="D315" s="5" t="s">
        <v>27</v>
      </c>
      <c r="E315" s="6">
        <v>3</v>
      </c>
      <c r="F315" s="6">
        <v>4577.3</v>
      </c>
      <c r="G315" s="6">
        <v>5126.576</v>
      </c>
      <c r="H315" s="3">
        <v>915.46</v>
      </c>
      <c r="I315" s="4" t="s">
        <v>42</v>
      </c>
    </row>
    <row r="316" spans="1:9" ht="18" customHeight="1" x14ac:dyDescent="0.3">
      <c r="A316" s="1">
        <v>2021</v>
      </c>
      <c r="B316" s="1" t="s">
        <v>8</v>
      </c>
      <c r="C316" s="1" t="s">
        <v>32</v>
      </c>
      <c r="D316" s="5" t="s">
        <v>32</v>
      </c>
      <c r="E316" s="6">
        <v>2</v>
      </c>
      <c r="F316" s="6">
        <v>6600</v>
      </c>
      <c r="G316" s="6">
        <v>7392</v>
      </c>
      <c r="H316" s="3">
        <v>1320</v>
      </c>
      <c r="I316" s="4" t="s">
        <v>42</v>
      </c>
    </row>
    <row r="317" spans="1:9" ht="18" customHeight="1" x14ac:dyDescent="0.3">
      <c r="A317" s="1">
        <v>2021</v>
      </c>
      <c r="B317" s="1" t="s">
        <v>9</v>
      </c>
      <c r="C317" s="1" t="s">
        <v>14</v>
      </c>
      <c r="D317" s="2" t="s">
        <v>36</v>
      </c>
      <c r="E317" s="3">
        <v>3566</v>
      </c>
      <c r="F317" s="3">
        <v>4577.3</v>
      </c>
      <c r="G317" s="3">
        <v>5126.576</v>
      </c>
      <c r="H317" s="3">
        <v>915.46</v>
      </c>
      <c r="I317" s="4" t="s">
        <v>42</v>
      </c>
    </row>
    <row r="318" spans="1:9" ht="18" customHeight="1" x14ac:dyDescent="0.3">
      <c r="A318" s="1">
        <v>2021</v>
      </c>
      <c r="B318" s="1" t="s">
        <v>9</v>
      </c>
      <c r="C318" s="1" t="s">
        <v>14</v>
      </c>
      <c r="D318" s="2" t="s">
        <v>37</v>
      </c>
      <c r="E318" s="3">
        <v>2498</v>
      </c>
      <c r="F318" s="3">
        <v>8000</v>
      </c>
      <c r="G318" s="3">
        <v>8960</v>
      </c>
      <c r="H318" s="3">
        <v>1600</v>
      </c>
      <c r="I318" s="4" t="s">
        <v>42</v>
      </c>
    </row>
    <row r="319" spans="1:9" ht="18" customHeight="1" x14ac:dyDescent="0.3">
      <c r="A319" s="1">
        <v>2021</v>
      </c>
      <c r="B319" s="1" t="s">
        <v>9</v>
      </c>
      <c r="C319" s="1" t="s">
        <v>13</v>
      </c>
      <c r="D319" s="2" t="s">
        <v>35</v>
      </c>
      <c r="E319" s="3">
        <v>1245</v>
      </c>
      <c r="F319" s="3">
        <v>4577.2</v>
      </c>
      <c r="G319" s="3">
        <v>5126.4639999999999</v>
      </c>
      <c r="H319" s="3">
        <v>915.44</v>
      </c>
      <c r="I319" s="4" t="s">
        <v>42</v>
      </c>
    </row>
    <row r="320" spans="1:9" ht="18" customHeight="1" x14ac:dyDescent="0.3">
      <c r="A320" s="1">
        <v>2021</v>
      </c>
      <c r="B320" s="1" t="s">
        <v>9</v>
      </c>
      <c r="C320" s="1" t="s">
        <v>38</v>
      </c>
      <c r="D320" s="5" t="s">
        <v>30</v>
      </c>
      <c r="E320" s="6">
        <v>644</v>
      </c>
      <c r="F320" s="6">
        <v>5743.5</v>
      </c>
      <c r="G320" s="6">
        <v>6432.72</v>
      </c>
      <c r="H320" s="3">
        <v>1148.7</v>
      </c>
      <c r="I320" s="4" t="s">
        <v>42</v>
      </c>
    </row>
    <row r="321" spans="1:9" ht="18" customHeight="1" x14ac:dyDescent="0.3">
      <c r="A321" s="1">
        <v>2021</v>
      </c>
      <c r="B321" s="1" t="s">
        <v>9</v>
      </c>
      <c r="C321" s="1" t="s">
        <v>12</v>
      </c>
      <c r="D321" s="5" t="s">
        <v>29</v>
      </c>
      <c r="E321" s="6">
        <v>643</v>
      </c>
      <c r="F321" s="6">
        <v>7000</v>
      </c>
      <c r="G321" s="6">
        <v>7840</v>
      </c>
      <c r="H321" s="3">
        <v>1400</v>
      </c>
      <c r="I321" s="4" t="s">
        <v>42</v>
      </c>
    </row>
    <row r="322" spans="1:9" ht="18" customHeight="1" x14ac:dyDescent="0.3">
      <c r="A322" s="1">
        <v>2021</v>
      </c>
      <c r="B322" s="1" t="s">
        <v>9</v>
      </c>
      <c r="C322" s="1" t="s">
        <v>38</v>
      </c>
      <c r="D322" s="5" t="s">
        <v>31</v>
      </c>
      <c r="E322" s="6">
        <v>455</v>
      </c>
      <c r="F322" s="6">
        <v>4578.6000000000004</v>
      </c>
      <c r="G322" s="6">
        <v>5128.0320000000002</v>
      </c>
      <c r="H322" s="3">
        <v>915.72000000000014</v>
      </c>
      <c r="I322" s="4" t="s">
        <v>40</v>
      </c>
    </row>
    <row r="323" spans="1:9" ht="18" customHeight="1" x14ac:dyDescent="0.3">
      <c r="A323" s="1">
        <v>2021</v>
      </c>
      <c r="B323" s="1" t="s">
        <v>9</v>
      </c>
      <c r="C323" s="1" t="s">
        <v>12</v>
      </c>
      <c r="D323" s="5" t="s">
        <v>28</v>
      </c>
      <c r="E323" s="7">
        <v>345</v>
      </c>
      <c r="F323" s="7">
        <v>7000</v>
      </c>
      <c r="G323" s="7">
        <v>7840</v>
      </c>
      <c r="H323" s="3">
        <v>1400</v>
      </c>
      <c r="I323" s="4" t="s">
        <v>40</v>
      </c>
    </row>
    <row r="324" spans="1:9" ht="18" customHeight="1" x14ac:dyDescent="0.3">
      <c r="A324" s="1">
        <v>2021</v>
      </c>
      <c r="B324" s="1" t="s">
        <v>9</v>
      </c>
      <c r="C324" s="1" t="s">
        <v>13</v>
      </c>
      <c r="D324" s="2" t="s">
        <v>33</v>
      </c>
      <c r="E324" s="3">
        <v>122</v>
      </c>
      <c r="F324" s="3">
        <v>100</v>
      </c>
      <c r="G324" s="3">
        <v>112</v>
      </c>
      <c r="H324" s="3">
        <v>20</v>
      </c>
      <c r="I324" s="4" t="s">
        <v>40</v>
      </c>
    </row>
    <row r="325" spans="1:9" ht="18" customHeight="1" x14ac:dyDescent="0.3">
      <c r="A325" s="1">
        <v>2021</v>
      </c>
      <c r="B325" s="1" t="s">
        <v>9</v>
      </c>
      <c r="C325" s="1" t="s">
        <v>15</v>
      </c>
      <c r="D325" s="5" t="s">
        <v>26</v>
      </c>
      <c r="E325" s="6">
        <v>78</v>
      </c>
      <c r="F325" s="6">
        <v>4577.2</v>
      </c>
      <c r="G325" s="6">
        <v>5126.4639999999999</v>
      </c>
      <c r="H325" s="3">
        <v>915.44</v>
      </c>
      <c r="I325" s="4" t="s">
        <v>40</v>
      </c>
    </row>
    <row r="326" spans="1:9" ht="18" customHeight="1" x14ac:dyDescent="0.3">
      <c r="A326" s="1">
        <v>2021</v>
      </c>
      <c r="B326" s="1" t="s">
        <v>9</v>
      </c>
      <c r="C326" s="1" t="s">
        <v>15</v>
      </c>
      <c r="D326" s="5" t="s">
        <v>24</v>
      </c>
      <c r="E326" s="6">
        <v>76</v>
      </c>
      <c r="F326" s="6">
        <v>4576.8999999999996</v>
      </c>
      <c r="G326" s="6">
        <v>5126.1279999999997</v>
      </c>
      <c r="H326" s="3">
        <v>915.38</v>
      </c>
      <c r="I326" s="4" t="s">
        <v>40</v>
      </c>
    </row>
    <row r="327" spans="1:9" ht="18" customHeight="1" x14ac:dyDescent="0.3">
      <c r="A327" s="1">
        <v>2021</v>
      </c>
      <c r="B327" s="1" t="s">
        <v>9</v>
      </c>
      <c r="C327" s="1" t="s">
        <v>15</v>
      </c>
      <c r="D327" s="5" t="s">
        <v>25</v>
      </c>
      <c r="E327" s="6">
        <v>46</v>
      </c>
      <c r="F327" s="6">
        <v>200</v>
      </c>
      <c r="G327" s="6">
        <v>224</v>
      </c>
      <c r="H327" s="3">
        <v>40</v>
      </c>
      <c r="I327" s="4" t="s">
        <v>40</v>
      </c>
    </row>
    <row r="328" spans="1:9" ht="18" customHeight="1" x14ac:dyDescent="0.3">
      <c r="A328" s="1">
        <v>2021</v>
      </c>
      <c r="B328" s="1" t="s">
        <v>9</v>
      </c>
      <c r="C328" s="1" t="s">
        <v>15</v>
      </c>
      <c r="D328" s="5" t="s">
        <v>23</v>
      </c>
      <c r="E328" s="6">
        <v>34</v>
      </c>
      <c r="F328" s="6">
        <v>4576.8</v>
      </c>
      <c r="G328" s="6">
        <v>5126.0160000000005</v>
      </c>
      <c r="H328" s="3">
        <v>915.36000000000013</v>
      </c>
      <c r="I328" s="4" t="s">
        <v>40</v>
      </c>
    </row>
    <row r="329" spans="1:9" ht="18" customHeight="1" x14ac:dyDescent="0.3">
      <c r="A329" s="1">
        <v>2021</v>
      </c>
      <c r="B329" s="1" t="s">
        <v>9</v>
      </c>
      <c r="C329" s="1" t="s">
        <v>13</v>
      </c>
      <c r="D329" s="2" t="s">
        <v>34</v>
      </c>
      <c r="E329" s="3">
        <v>7</v>
      </c>
      <c r="F329" s="3">
        <v>200</v>
      </c>
      <c r="G329" s="3">
        <v>224</v>
      </c>
      <c r="H329" s="3">
        <v>40</v>
      </c>
      <c r="I329" s="4" t="s">
        <v>40</v>
      </c>
    </row>
    <row r="330" spans="1:9" ht="18" customHeight="1" x14ac:dyDescent="0.3">
      <c r="A330" s="1">
        <v>2021</v>
      </c>
      <c r="B330" s="1" t="s">
        <v>9</v>
      </c>
      <c r="C330" s="1" t="s">
        <v>15</v>
      </c>
      <c r="D330" s="5" t="s">
        <v>27</v>
      </c>
      <c r="E330" s="6">
        <v>3</v>
      </c>
      <c r="F330" s="6">
        <v>4577.3</v>
      </c>
      <c r="G330" s="6">
        <v>5126.576</v>
      </c>
      <c r="H330" s="3">
        <v>915.46</v>
      </c>
      <c r="I330" s="4" t="s">
        <v>40</v>
      </c>
    </row>
    <row r="331" spans="1:9" ht="18" customHeight="1" x14ac:dyDescent="0.3">
      <c r="A331" s="1">
        <v>2021</v>
      </c>
      <c r="B331" s="1" t="s">
        <v>9</v>
      </c>
      <c r="C331" s="1" t="s">
        <v>32</v>
      </c>
      <c r="D331" s="5" t="s">
        <v>32</v>
      </c>
      <c r="E331" s="6">
        <v>2</v>
      </c>
      <c r="F331" s="6">
        <v>6600</v>
      </c>
      <c r="G331" s="6">
        <v>7392</v>
      </c>
      <c r="H331" s="3">
        <v>1320</v>
      </c>
      <c r="I331" s="4" t="s">
        <v>40</v>
      </c>
    </row>
    <row r="332" spans="1:9" ht="18" customHeight="1" x14ac:dyDescent="0.3">
      <c r="A332" s="1">
        <v>2021</v>
      </c>
      <c r="B332" s="1" t="s">
        <v>10</v>
      </c>
      <c r="C332" s="1" t="s">
        <v>14</v>
      </c>
      <c r="D332" s="2" t="s">
        <v>36</v>
      </c>
      <c r="E332" s="3">
        <v>3566</v>
      </c>
      <c r="F332" s="3">
        <v>4577.3</v>
      </c>
      <c r="G332" s="3">
        <v>5126.576</v>
      </c>
      <c r="H332" s="3">
        <v>915.46</v>
      </c>
      <c r="I332" s="4" t="s">
        <v>40</v>
      </c>
    </row>
    <row r="333" spans="1:9" ht="18" customHeight="1" x14ac:dyDescent="0.3">
      <c r="A333" s="1">
        <v>2021</v>
      </c>
      <c r="B333" s="1" t="s">
        <v>10</v>
      </c>
      <c r="C333" s="1" t="s">
        <v>14</v>
      </c>
      <c r="D333" s="2" t="s">
        <v>37</v>
      </c>
      <c r="E333" s="3">
        <v>2498</v>
      </c>
      <c r="F333" s="3">
        <v>8000</v>
      </c>
      <c r="G333" s="3">
        <v>8960</v>
      </c>
      <c r="H333" s="3">
        <v>1600</v>
      </c>
      <c r="I333" s="4" t="s">
        <v>40</v>
      </c>
    </row>
    <row r="334" spans="1:9" ht="18" customHeight="1" x14ac:dyDescent="0.3">
      <c r="A334" s="1">
        <v>2021</v>
      </c>
      <c r="B334" s="1" t="s">
        <v>10</v>
      </c>
      <c r="C334" s="1" t="s">
        <v>13</v>
      </c>
      <c r="D334" s="2" t="s">
        <v>35</v>
      </c>
      <c r="E334" s="3">
        <v>1245</v>
      </c>
      <c r="F334" s="3">
        <v>4577.2</v>
      </c>
      <c r="G334" s="3">
        <v>5126.4639999999999</v>
      </c>
      <c r="H334" s="3">
        <v>915.44</v>
      </c>
      <c r="I334" s="4" t="s">
        <v>40</v>
      </c>
    </row>
    <row r="335" spans="1:9" ht="18" customHeight="1" x14ac:dyDescent="0.3">
      <c r="A335" s="1">
        <v>2021</v>
      </c>
      <c r="B335" s="1" t="s">
        <v>10</v>
      </c>
      <c r="C335" s="1" t="s">
        <v>38</v>
      </c>
      <c r="D335" s="5" t="s">
        <v>30</v>
      </c>
      <c r="E335" s="6">
        <v>644</v>
      </c>
      <c r="F335" s="6">
        <v>5743.5</v>
      </c>
      <c r="G335" s="6">
        <v>6432.72</v>
      </c>
      <c r="H335" s="3">
        <v>1148.7</v>
      </c>
      <c r="I335" s="4" t="s">
        <v>40</v>
      </c>
    </row>
    <row r="336" spans="1:9" ht="18" customHeight="1" x14ac:dyDescent="0.3">
      <c r="A336" s="1">
        <v>2021</v>
      </c>
      <c r="B336" s="1" t="s">
        <v>10</v>
      </c>
      <c r="C336" s="1" t="s">
        <v>12</v>
      </c>
      <c r="D336" s="5" t="s">
        <v>29</v>
      </c>
      <c r="E336" s="6">
        <v>643</v>
      </c>
      <c r="F336" s="6">
        <v>7000</v>
      </c>
      <c r="G336" s="6">
        <v>7840</v>
      </c>
      <c r="H336" s="3">
        <v>1400</v>
      </c>
      <c r="I336" s="4" t="s">
        <v>40</v>
      </c>
    </row>
    <row r="337" spans="1:9" ht="18" customHeight="1" x14ac:dyDescent="0.3">
      <c r="A337" s="1">
        <v>2021</v>
      </c>
      <c r="B337" s="1" t="s">
        <v>10</v>
      </c>
      <c r="C337" s="1" t="s">
        <v>38</v>
      </c>
      <c r="D337" s="5" t="s">
        <v>31</v>
      </c>
      <c r="E337" s="6">
        <v>455</v>
      </c>
      <c r="F337" s="6">
        <v>4578.6000000000004</v>
      </c>
      <c r="G337" s="6">
        <v>5128.0320000000002</v>
      </c>
      <c r="H337" s="3">
        <v>915.72000000000014</v>
      </c>
      <c r="I337" s="4" t="s">
        <v>40</v>
      </c>
    </row>
    <row r="338" spans="1:9" ht="18" customHeight="1" x14ac:dyDescent="0.3">
      <c r="A338" s="1">
        <v>2021</v>
      </c>
      <c r="B338" s="1" t="s">
        <v>10</v>
      </c>
      <c r="C338" s="1" t="s">
        <v>12</v>
      </c>
      <c r="D338" s="5" t="s">
        <v>28</v>
      </c>
      <c r="E338" s="7">
        <v>345</v>
      </c>
      <c r="F338" s="7">
        <v>7000</v>
      </c>
      <c r="G338" s="7">
        <v>7840</v>
      </c>
      <c r="H338" s="3">
        <v>1400</v>
      </c>
      <c r="I338" s="4" t="s">
        <v>40</v>
      </c>
    </row>
    <row r="339" spans="1:9" ht="18" customHeight="1" x14ac:dyDescent="0.3">
      <c r="A339" s="1">
        <v>2021</v>
      </c>
      <c r="B339" s="1" t="s">
        <v>10</v>
      </c>
      <c r="C339" s="1" t="s">
        <v>13</v>
      </c>
      <c r="D339" s="2" t="s">
        <v>33</v>
      </c>
      <c r="E339" s="3">
        <v>122</v>
      </c>
      <c r="F339" s="3">
        <v>100</v>
      </c>
      <c r="G339" s="3">
        <v>112</v>
      </c>
      <c r="H339" s="3">
        <v>20</v>
      </c>
      <c r="I339" s="4" t="s">
        <v>40</v>
      </c>
    </row>
    <row r="340" spans="1:9" ht="18" customHeight="1" x14ac:dyDescent="0.3">
      <c r="A340" s="1">
        <v>2021</v>
      </c>
      <c r="B340" s="1" t="s">
        <v>10</v>
      </c>
      <c r="C340" s="1" t="s">
        <v>15</v>
      </c>
      <c r="D340" s="5" t="s">
        <v>26</v>
      </c>
      <c r="E340" s="6">
        <v>78</v>
      </c>
      <c r="F340" s="6">
        <v>4577.2</v>
      </c>
      <c r="G340" s="6">
        <v>5126.4639999999999</v>
      </c>
      <c r="H340" s="3">
        <v>915.44</v>
      </c>
      <c r="I340" s="4" t="s">
        <v>40</v>
      </c>
    </row>
    <row r="341" spans="1:9" ht="18" customHeight="1" x14ac:dyDescent="0.3">
      <c r="A341" s="1">
        <v>2021</v>
      </c>
      <c r="B341" s="1" t="s">
        <v>10</v>
      </c>
      <c r="C341" s="1" t="s">
        <v>15</v>
      </c>
      <c r="D341" s="5" t="s">
        <v>24</v>
      </c>
      <c r="E341" s="6">
        <v>76</v>
      </c>
      <c r="F341" s="6">
        <v>4576.8999999999996</v>
      </c>
      <c r="G341" s="6">
        <v>5126.1279999999997</v>
      </c>
      <c r="H341" s="3">
        <v>915.38</v>
      </c>
      <c r="I341" s="4" t="s">
        <v>40</v>
      </c>
    </row>
    <row r="342" spans="1:9" ht="18" customHeight="1" x14ac:dyDescent="0.3">
      <c r="A342" s="1">
        <v>2021</v>
      </c>
      <c r="B342" s="1" t="s">
        <v>10</v>
      </c>
      <c r="C342" s="1" t="s">
        <v>15</v>
      </c>
      <c r="D342" s="5" t="s">
        <v>25</v>
      </c>
      <c r="E342" s="6">
        <v>46</v>
      </c>
      <c r="F342" s="6">
        <v>200</v>
      </c>
      <c r="G342" s="6">
        <v>224</v>
      </c>
      <c r="H342" s="3">
        <v>40</v>
      </c>
      <c r="I342" s="4" t="s">
        <v>40</v>
      </c>
    </row>
    <row r="343" spans="1:9" ht="18" customHeight="1" x14ac:dyDescent="0.3">
      <c r="A343" s="1">
        <v>2021</v>
      </c>
      <c r="B343" s="1" t="s">
        <v>10</v>
      </c>
      <c r="C343" s="1" t="s">
        <v>15</v>
      </c>
      <c r="D343" s="5" t="s">
        <v>23</v>
      </c>
      <c r="E343" s="6">
        <v>34</v>
      </c>
      <c r="F343" s="6">
        <v>5492.16</v>
      </c>
      <c r="G343" s="6">
        <v>5126.0160000000005</v>
      </c>
      <c r="H343" s="3">
        <v>1098.432</v>
      </c>
      <c r="I343" s="4" t="s">
        <v>40</v>
      </c>
    </row>
    <row r="344" spans="1:9" ht="18" customHeight="1" x14ac:dyDescent="0.3">
      <c r="A344" s="1">
        <v>2021</v>
      </c>
      <c r="B344" s="1" t="s">
        <v>10</v>
      </c>
      <c r="C344" s="1" t="s">
        <v>13</v>
      </c>
      <c r="D344" s="2" t="s">
        <v>34</v>
      </c>
      <c r="E344" s="3">
        <v>7</v>
      </c>
      <c r="F344" s="3">
        <v>240</v>
      </c>
      <c r="G344" s="3">
        <v>224</v>
      </c>
      <c r="H344" s="3">
        <v>48</v>
      </c>
      <c r="I344" s="4" t="s">
        <v>40</v>
      </c>
    </row>
    <row r="345" spans="1:9" ht="18" customHeight="1" x14ac:dyDescent="0.3">
      <c r="A345" s="1">
        <v>2021</v>
      </c>
      <c r="B345" s="1" t="s">
        <v>10</v>
      </c>
      <c r="C345" s="1" t="s">
        <v>15</v>
      </c>
      <c r="D345" s="5" t="s">
        <v>27</v>
      </c>
      <c r="E345" s="6">
        <v>3</v>
      </c>
      <c r="F345" s="6">
        <v>5492.76</v>
      </c>
      <c r="G345" s="6">
        <v>5126.576</v>
      </c>
      <c r="H345" s="3">
        <v>1098.5520000000001</v>
      </c>
      <c r="I345" s="4" t="s">
        <v>40</v>
      </c>
    </row>
    <row r="346" spans="1:9" ht="18" customHeight="1" x14ac:dyDescent="0.3">
      <c r="A346" s="1">
        <v>2021</v>
      </c>
      <c r="B346" s="1" t="s">
        <v>10</v>
      </c>
      <c r="C346" s="1" t="s">
        <v>32</v>
      </c>
      <c r="D346" s="5" t="s">
        <v>32</v>
      </c>
      <c r="E346" s="6">
        <v>2</v>
      </c>
      <c r="F346" s="6">
        <v>7920</v>
      </c>
      <c r="G346" s="6">
        <v>7392</v>
      </c>
      <c r="H346" s="3">
        <v>1584</v>
      </c>
      <c r="I346" s="4" t="s">
        <v>40</v>
      </c>
    </row>
    <row r="347" spans="1:9" ht="18" customHeight="1" x14ac:dyDescent="0.3">
      <c r="A347" s="1">
        <v>2021</v>
      </c>
      <c r="B347" s="1" t="s">
        <v>11</v>
      </c>
      <c r="C347" s="1" t="s">
        <v>14</v>
      </c>
      <c r="D347" s="2" t="s">
        <v>36</v>
      </c>
      <c r="E347" s="3">
        <v>3566</v>
      </c>
      <c r="F347" s="3">
        <v>4577.3</v>
      </c>
      <c r="G347" s="3">
        <v>5126.576</v>
      </c>
      <c r="H347" s="3">
        <v>915.46</v>
      </c>
      <c r="I347" s="4" t="s">
        <v>40</v>
      </c>
    </row>
    <row r="348" spans="1:9" ht="18" customHeight="1" x14ac:dyDescent="0.3">
      <c r="A348" s="1">
        <v>2021</v>
      </c>
      <c r="B348" s="1" t="s">
        <v>11</v>
      </c>
      <c r="C348" s="1" t="s">
        <v>14</v>
      </c>
      <c r="D348" s="2" t="s">
        <v>37</v>
      </c>
      <c r="E348" s="3">
        <v>2498</v>
      </c>
      <c r="F348" s="3">
        <v>8000</v>
      </c>
      <c r="G348" s="3">
        <v>8960</v>
      </c>
      <c r="H348" s="3">
        <v>1600</v>
      </c>
      <c r="I348" s="4" t="s">
        <v>40</v>
      </c>
    </row>
    <row r="349" spans="1:9" ht="18" customHeight="1" x14ac:dyDescent="0.3">
      <c r="A349" s="1">
        <v>2021</v>
      </c>
      <c r="B349" s="1" t="s">
        <v>11</v>
      </c>
      <c r="C349" s="1" t="s">
        <v>13</v>
      </c>
      <c r="D349" s="2" t="s">
        <v>35</v>
      </c>
      <c r="E349" s="3">
        <v>1245</v>
      </c>
      <c r="F349" s="3">
        <v>4577.2</v>
      </c>
      <c r="G349" s="3">
        <v>5126.4639999999999</v>
      </c>
      <c r="H349" s="3">
        <v>915.44</v>
      </c>
      <c r="I349" s="4" t="s">
        <v>40</v>
      </c>
    </row>
    <row r="350" spans="1:9" ht="18" customHeight="1" x14ac:dyDescent="0.3">
      <c r="A350" s="1">
        <v>2021</v>
      </c>
      <c r="B350" s="1" t="s">
        <v>11</v>
      </c>
      <c r="C350" s="1" t="s">
        <v>38</v>
      </c>
      <c r="D350" s="5" t="s">
        <v>30</v>
      </c>
      <c r="E350" s="6">
        <v>644</v>
      </c>
      <c r="F350" s="6">
        <v>5743.5</v>
      </c>
      <c r="G350" s="6">
        <v>6432.72</v>
      </c>
      <c r="H350" s="3">
        <v>1148.7</v>
      </c>
      <c r="I350" s="4" t="s">
        <v>40</v>
      </c>
    </row>
    <row r="351" spans="1:9" ht="18" customHeight="1" x14ac:dyDescent="0.3">
      <c r="A351" s="1">
        <v>2021</v>
      </c>
      <c r="B351" s="1" t="s">
        <v>11</v>
      </c>
      <c r="C351" s="1" t="s">
        <v>12</v>
      </c>
      <c r="D351" s="5" t="s">
        <v>29</v>
      </c>
      <c r="E351" s="6">
        <v>643</v>
      </c>
      <c r="F351" s="6">
        <v>7000</v>
      </c>
      <c r="G351" s="6">
        <v>7840</v>
      </c>
      <c r="H351" s="3">
        <v>1400</v>
      </c>
      <c r="I351" s="4" t="s">
        <v>40</v>
      </c>
    </row>
    <row r="352" spans="1:9" ht="18" customHeight="1" x14ac:dyDescent="0.3">
      <c r="A352" s="1">
        <v>2021</v>
      </c>
      <c r="B352" s="1" t="s">
        <v>11</v>
      </c>
      <c r="C352" s="1" t="s">
        <v>38</v>
      </c>
      <c r="D352" s="5" t="s">
        <v>31</v>
      </c>
      <c r="E352" s="6">
        <v>455</v>
      </c>
      <c r="F352" s="6">
        <v>4578.6000000000004</v>
      </c>
      <c r="G352" s="6">
        <v>5128.0320000000002</v>
      </c>
      <c r="H352" s="3">
        <v>915.72000000000014</v>
      </c>
      <c r="I352" s="4" t="s">
        <v>40</v>
      </c>
    </row>
    <row r="353" spans="1:9" ht="18" customHeight="1" x14ac:dyDescent="0.3">
      <c r="A353" s="1">
        <v>2021</v>
      </c>
      <c r="B353" s="1" t="s">
        <v>11</v>
      </c>
      <c r="C353" s="1" t="s">
        <v>12</v>
      </c>
      <c r="D353" s="5" t="s">
        <v>28</v>
      </c>
      <c r="E353" s="7">
        <v>345</v>
      </c>
      <c r="F353" s="7">
        <v>7000</v>
      </c>
      <c r="G353" s="7">
        <v>7840</v>
      </c>
      <c r="H353" s="3">
        <v>1400</v>
      </c>
      <c r="I353" s="4" t="s">
        <v>40</v>
      </c>
    </row>
    <row r="354" spans="1:9" ht="18" customHeight="1" x14ac:dyDescent="0.3">
      <c r="A354" s="1">
        <v>2021</v>
      </c>
      <c r="B354" s="1" t="s">
        <v>11</v>
      </c>
      <c r="C354" s="1" t="s">
        <v>13</v>
      </c>
      <c r="D354" s="2" t="s">
        <v>33</v>
      </c>
      <c r="E354" s="3">
        <v>122</v>
      </c>
      <c r="F354" s="3">
        <v>100</v>
      </c>
      <c r="G354" s="3">
        <v>112</v>
      </c>
      <c r="H354" s="3">
        <v>20</v>
      </c>
      <c r="I354" s="4" t="s">
        <v>40</v>
      </c>
    </row>
    <row r="355" spans="1:9" ht="18" customHeight="1" x14ac:dyDescent="0.3">
      <c r="A355" s="1">
        <v>2021</v>
      </c>
      <c r="B355" s="1" t="s">
        <v>11</v>
      </c>
      <c r="C355" s="1" t="s">
        <v>15</v>
      </c>
      <c r="D355" s="5" t="s">
        <v>26</v>
      </c>
      <c r="E355" s="6">
        <v>78</v>
      </c>
      <c r="F355" s="6">
        <v>4577.2</v>
      </c>
      <c r="G355" s="6">
        <v>5126.4639999999999</v>
      </c>
      <c r="H355" s="3">
        <v>915.44</v>
      </c>
      <c r="I355" s="4" t="s">
        <v>40</v>
      </c>
    </row>
    <row r="356" spans="1:9" ht="18" customHeight="1" x14ac:dyDescent="0.3">
      <c r="A356" s="1">
        <v>2021</v>
      </c>
      <c r="B356" s="1" t="s">
        <v>11</v>
      </c>
      <c r="C356" s="1" t="s">
        <v>15</v>
      </c>
      <c r="D356" s="5" t="s">
        <v>24</v>
      </c>
      <c r="E356" s="6">
        <v>76</v>
      </c>
      <c r="F356" s="6">
        <v>4576.8999999999996</v>
      </c>
      <c r="G356" s="6">
        <v>5126.1279999999997</v>
      </c>
      <c r="H356" s="3">
        <v>915.38</v>
      </c>
      <c r="I356" s="4" t="s">
        <v>40</v>
      </c>
    </row>
    <row r="357" spans="1:9" ht="18" customHeight="1" x14ac:dyDescent="0.3">
      <c r="A357" s="1">
        <v>2021</v>
      </c>
      <c r="B357" s="1" t="s">
        <v>11</v>
      </c>
      <c r="C357" s="1" t="s">
        <v>15</v>
      </c>
      <c r="D357" s="5" t="s">
        <v>25</v>
      </c>
      <c r="E357" s="6">
        <v>46</v>
      </c>
      <c r="F357" s="6">
        <v>200</v>
      </c>
      <c r="G357" s="6">
        <v>224</v>
      </c>
      <c r="H357" s="3">
        <v>40</v>
      </c>
      <c r="I357" s="4" t="s">
        <v>40</v>
      </c>
    </row>
    <row r="358" spans="1:9" ht="18" customHeight="1" x14ac:dyDescent="0.3">
      <c r="A358" s="1">
        <v>2021</v>
      </c>
      <c r="B358" s="1" t="s">
        <v>11</v>
      </c>
      <c r="C358" s="1" t="s">
        <v>15</v>
      </c>
      <c r="D358" s="5" t="s">
        <v>23</v>
      </c>
      <c r="E358" s="6">
        <v>34</v>
      </c>
      <c r="F358" s="6">
        <v>4576.8</v>
      </c>
      <c r="G358" s="6">
        <v>5126.0160000000005</v>
      </c>
      <c r="H358" s="3">
        <v>915.36000000000013</v>
      </c>
      <c r="I358" s="4" t="s">
        <v>40</v>
      </c>
    </row>
    <row r="359" spans="1:9" ht="18" customHeight="1" x14ac:dyDescent="0.3">
      <c r="A359" s="1">
        <v>2021</v>
      </c>
      <c r="B359" s="1" t="s">
        <v>11</v>
      </c>
      <c r="C359" s="1" t="s">
        <v>13</v>
      </c>
      <c r="D359" s="2" t="s">
        <v>34</v>
      </c>
      <c r="E359" s="3">
        <v>7</v>
      </c>
      <c r="F359" s="3">
        <v>200</v>
      </c>
      <c r="G359" s="3">
        <v>224</v>
      </c>
      <c r="H359" s="3">
        <v>40</v>
      </c>
      <c r="I359" s="4" t="s">
        <v>40</v>
      </c>
    </row>
    <row r="360" spans="1:9" ht="18" customHeight="1" x14ac:dyDescent="0.3">
      <c r="A360" s="1">
        <v>2021</v>
      </c>
      <c r="B360" s="1" t="s">
        <v>11</v>
      </c>
      <c r="C360" s="1" t="s">
        <v>15</v>
      </c>
      <c r="D360" s="5" t="s">
        <v>27</v>
      </c>
      <c r="E360" s="6">
        <v>3</v>
      </c>
      <c r="F360" s="6">
        <v>4577.3</v>
      </c>
      <c r="G360" s="6">
        <v>5126.576</v>
      </c>
      <c r="H360" s="3">
        <v>915.46</v>
      </c>
      <c r="I360" s="4" t="s">
        <v>40</v>
      </c>
    </row>
    <row r="361" spans="1:9" ht="18" customHeight="1" x14ac:dyDescent="0.3">
      <c r="A361" s="1">
        <v>2021</v>
      </c>
      <c r="B361" s="1" t="s">
        <v>11</v>
      </c>
      <c r="C361" s="1" t="s">
        <v>32</v>
      </c>
      <c r="D361" s="5" t="s">
        <v>32</v>
      </c>
      <c r="E361" s="6">
        <v>2</v>
      </c>
      <c r="F361" s="6">
        <v>6600</v>
      </c>
      <c r="G361" s="6">
        <v>7392</v>
      </c>
      <c r="H361" s="3">
        <v>1320</v>
      </c>
      <c r="I361" s="4" t="s">
        <v>40</v>
      </c>
    </row>
    <row r="362" spans="1:9" ht="18" customHeight="1" x14ac:dyDescent="0.3">
      <c r="A362" s="1">
        <v>2022</v>
      </c>
      <c r="B362" s="1" t="s">
        <v>0</v>
      </c>
      <c r="C362" s="1" t="s">
        <v>14</v>
      </c>
      <c r="D362" s="2" t="s">
        <v>36</v>
      </c>
      <c r="E362" s="3">
        <v>3566</v>
      </c>
      <c r="F362" s="3">
        <v>5492.76</v>
      </c>
      <c r="G362" s="3">
        <v>5126.576</v>
      </c>
      <c r="H362" s="3">
        <v>1098.5520000000001</v>
      </c>
      <c r="I362" s="4" t="s">
        <v>40</v>
      </c>
    </row>
    <row r="363" spans="1:9" ht="18" customHeight="1" x14ac:dyDescent="0.3">
      <c r="A363" s="1">
        <v>2022</v>
      </c>
      <c r="B363" s="1" t="s">
        <v>0</v>
      </c>
      <c r="C363" s="1" t="s">
        <v>14</v>
      </c>
      <c r="D363" s="2" t="s">
        <v>37</v>
      </c>
      <c r="E363" s="3">
        <v>2498</v>
      </c>
      <c r="F363" s="3">
        <v>9600</v>
      </c>
      <c r="G363" s="3">
        <v>8960</v>
      </c>
      <c r="H363" s="3">
        <v>1920</v>
      </c>
      <c r="I363" s="4" t="s">
        <v>40</v>
      </c>
    </row>
    <row r="364" spans="1:9" ht="18" customHeight="1" x14ac:dyDescent="0.3">
      <c r="A364" s="1">
        <v>2022</v>
      </c>
      <c r="B364" s="1" t="s">
        <v>0</v>
      </c>
      <c r="C364" s="1" t="s">
        <v>13</v>
      </c>
      <c r="D364" s="2" t="s">
        <v>35</v>
      </c>
      <c r="E364" s="3">
        <v>1245</v>
      </c>
      <c r="F364" s="3">
        <v>5492.6399999999994</v>
      </c>
      <c r="G364" s="3">
        <v>5126.4639999999999</v>
      </c>
      <c r="H364" s="3">
        <v>1098.528</v>
      </c>
      <c r="I364" s="4" t="s">
        <v>42</v>
      </c>
    </row>
    <row r="365" spans="1:9" ht="18" customHeight="1" x14ac:dyDescent="0.3">
      <c r="A365" s="1">
        <v>2022</v>
      </c>
      <c r="B365" s="1" t="s">
        <v>0</v>
      </c>
      <c r="C365" s="1" t="s">
        <v>38</v>
      </c>
      <c r="D365" s="5" t="s">
        <v>30</v>
      </c>
      <c r="E365" s="6">
        <v>644</v>
      </c>
      <c r="F365" s="6">
        <v>6892.2</v>
      </c>
      <c r="G365" s="6">
        <v>6432.72</v>
      </c>
      <c r="H365" s="3">
        <v>1378.44</v>
      </c>
      <c r="I365" s="4" t="s">
        <v>42</v>
      </c>
    </row>
    <row r="366" spans="1:9" ht="18" customHeight="1" x14ac:dyDescent="0.3">
      <c r="A366" s="1">
        <v>2022</v>
      </c>
      <c r="B366" s="1" t="s">
        <v>0</v>
      </c>
      <c r="C366" s="1" t="s">
        <v>12</v>
      </c>
      <c r="D366" s="5" t="s">
        <v>29</v>
      </c>
      <c r="E366" s="6">
        <v>643</v>
      </c>
      <c r="F366" s="6">
        <v>8400</v>
      </c>
      <c r="G366" s="6">
        <v>7840</v>
      </c>
      <c r="H366" s="3">
        <v>1680</v>
      </c>
      <c r="I366" s="4" t="s">
        <v>42</v>
      </c>
    </row>
    <row r="367" spans="1:9" ht="18" customHeight="1" x14ac:dyDescent="0.3">
      <c r="A367" s="1">
        <v>2022</v>
      </c>
      <c r="B367" s="1" t="s">
        <v>0</v>
      </c>
      <c r="C367" s="1" t="s">
        <v>38</v>
      </c>
      <c r="D367" s="5" t="s">
        <v>31</v>
      </c>
      <c r="E367" s="6">
        <v>455</v>
      </c>
      <c r="F367" s="6">
        <v>5494.3200000000006</v>
      </c>
      <c r="G367" s="6">
        <v>5128.0320000000002</v>
      </c>
      <c r="H367" s="3">
        <v>1098.8640000000003</v>
      </c>
      <c r="I367" s="4" t="s">
        <v>42</v>
      </c>
    </row>
    <row r="368" spans="1:9" ht="18" customHeight="1" x14ac:dyDescent="0.3">
      <c r="A368" s="1">
        <v>2022</v>
      </c>
      <c r="B368" s="1" t="s">
        <v>0</v>
      </c>
      <c r="C368" s="1" t="s">
        <v>12</v>
      </c>
      <c r="D368" s="5" t="s">
        <v>28</v>
      </c>
      <c r="E368" s="7">
        <v>345</v>
      </c>
      <c r="F368" s="7">
        <v>8400</v>
      </c>
      <c r="G368" s="7">
        <v>7840</v>
      </c>
      <c r="H368" s="3">
        <v>1680</v>
      </c>
      <c r="I368" s="4" t="s">
        <v>42</v>
      </c>
    </row>
    <row r="369" spans="1:9" ht="18" customHeight="1" x14ac:dyDescent="0.3">
      <c r="A369" s="1">
        <v>2022</v>
      </c>
      <c r="B369" s="1" t="s">
        <v>0</v>
      </c>
      <c r="C369" s="1" t="s">
        <v>13</v>
      </c>
      <c r="D369" s="2" t="s">
        <v>33</v>
      </c>
      <c r="E369" s="3">
        <v>122</v>
      </c>
      <c r="F369" s="3">
        <v>120</v>
      </c>
      <c r="G369" s="3">
        <v>112</v>
      </c>
      <c r="H369" s="3">
        <v>24</v>
      </c>
      <c r="I369" s="4" t="s">
        <v>42</v>
      </c>
    </row>
    <row r="370" spans="1:9" ht="18" customHeight="1" x14ac:dyDescent="0.3">
      <c r="A370" s="1">
        <v>2022</v>
      </c>
      <c r="B370" s="1" t="s">
        <v>0</v>
      </c>
      <c r="C370" s="1" t="s">
        <v>15</v>
      </c>
      <c r="D370" s="5" t="s">
        <v>26</v>
      </c>
      <c r="E370" s="6">
        <v>78</v>
      </c>
      <c r="F370" s="6">
        <v>2288.6</v>
      </c>
      <c r="G370" s="6">
        <v>5126.4639999999999</v>
      </c>
      <c r="H370" s="3">
        <v>457.72</v>
      </c>
      <c r="I370" s="4" t="s">
        <v>42</v>
      </c>
    </row>
    <row r="371" spans="1:9" ht="18" customHeight="1" x14ac:dyDescent="0.3">
      <c r="A371" s="1">
        <v>2022</v>
      </c>
      <c r="B371" s="1" t="s">
        <v>0</v>
      </c>
      <c r="C371" s="1" t="s">
        <v>15</v>
      </c>
      <c r="D371" s="5" t="s">
        <v>24</v>
      </c>
      <c r="E371" s="6">
        <v>76</v>
      </c>
      <c r="F371" s="6">
        <v>2288.4499999999998</v>
      </c>
      <c r="G371" s="6">
        <v>5126.1279999999997</v>
      </c>
      <c r="H371" s="3">
        <v>457.69</v>
      </c>
      <c r="I371" s="4" t="s">
        <v>42</v>
      </c>
    </row>
    <row r="372" spans="1:9" ht="18" customHeight="1" x14ac:dyDescent="0.3">
      <c r="A372" s="1">
        <v>2022</v>
      </c>
      <c r="B372" s="1" t="s">
        <v>0</v>
      </c>
      <c r="C372" s="1" t="s">
        <v>15</v>
      </c>
      <c r="D372" s="5" t="s">
        <v>25</v>
      </c>
      <c r="E372" s="6">
        <v>46</v>
      </c>
      <c r="F372" s="6">
        <v>100</v>
      </c>
      <c r="G372" s="6">
        <v>224</v>
      </c>
      <c r="H372" s="3">
        <v>20</v>
      </c>
      <c r="I372" s="4" t="s">
        <v>42</v>
      </c>
    </row>
    <row r="373" spans="1:9" ht="18" customHeight="1" x14ac:dyDescent="0.3">
      <c r="A373" s="1">
        <v>2022</v>
      </c>
      <c r="B373" s="1" t="s">
        <v>0</v>
      </c>
      <c r="C373" s="1" t="s">
        <v>15</v>
      </c>
      <c r="D373" s="5" t="s">
        <v>23</v>
      </c>
      <c r="E373" s="6">
        <v>34</v>
      </c>
      <c r="F373" s="6">
        <v>2288.4</v>
      </c>
      <c r="G373" s="6">
        <v>5126.0160000000005</v>
      </c>
      <c r="H373" s="3">
        <v>457.68000000000006</v>
      </c>
      <c r="I373" s="4" t="s">
        <v>42</v>
      </c>
    </row>
    <row r="374" spans="1:9" ht="18" customHeight="1" x14ac:dyDescent="0.3">
      <c r="A374" s="1">
        <v>2022</v>
      </c>
      <c r="B374" s="1" t="s">
        <v>0</v>
      </c>
      <c r="C374" s="1" t="s">
        <v>13</v>
      </c>
      <c r="D374" s="2" t="s">
        <v>34</v>
      </c>
      <c r="E374" s="3">
        <v>7</v>
      </c>
      <c r="F374" s="3">
        <v>200</v>
      </c>
      <c r="G374" s="3">
        <v>224</v>
      </c>
      <c r="H374" s="3">
        <v>40</v>
      </c>
      <c r="I374" s="4" t="s">
        <v>42</v>
      </c>
    </row>
    <row r="375" spans="1:9" ht="18" customHeight="1" x14ac:dyDescent="0.3">
      <c r="A375" s="1">
        <v>2022</v>
      </c>
      <c r="B375" s="1" t="s">
        <v>0</v>
      </c>
      <c r="C375" s="1" t="s">
        <v>32</v>
      </c>
      <c r="D375" s="5" t="s">
        <v>32</v>
      </c>
      <c r="E375" s="6">
        <v>3</v>
      </c>
      <c r="F375" s="6">
        <v>4577.3</v>
      </c>
      <c r="G375" s="6">
        <v>7392</v>
      </c>
      <c r="H375" s="3">
        <v>915.46</v>
      </c>
      <c r="I375" s="4" t="s">
        <v>42</v>
      </c>
    </row>
    <row r="376" spans="1:9" ht="18" customHeight="1" x14ac:dyDescent="0.3">
      <c r="A376" s="1">
        <v>2022</v>
      </c>
      <c r="B376" s="1" t="s">
        <v>0</v>
      </c>
      <c r="C376" s="1" t="s">
        <v>15</v>
      </c>
      <c r="D376" s="5" t="s">
        <v>27</v>
      </c>
      <c r="E376" s="6">
        <v>3</v>
      </c>
      <c r="F376" s="6">
        <v>3300</v>
      </c>
      <c r="G376" s="6">
        <v>5126.576</v>
      </c>
      <c r="H376" s="3">
        <v>660</v>
      </c>
      <c r="I376" s="4" t="s">
        <v>42</v>
      </c>
    </row>
    <row r="377" spans="1:9" ht="18" customHeight="1" x14ac:dyDescent="0.3">
      <c r="A377" s="1">
        <v>2022</v>
      </c>
      <c r="B377" s="1" t="s">
        <v>1</v>
      </c>
      <c r="C377" s="1" t="s">
        <v>14</v>
      </c>
      <c r="D377" s="2" t="s">
        <v>36</v>
      </c>
      <c r="E377" s="3">
        <v>3566</v>
      </c>
      <c r="F377" s="3">
        <v>4577.3</v>
      </c>
      <c r="G377" s="3">
        <v>5126.576</v>
      </c>
      <c r="H377" s="3">
        <v>915.46</v>
      </c>
      <c r="I377" s="4" t="s">
        <v>42</v>
      </c>
    </row>
    <row r="378" spans="1:9" ht="18" customHeight="1" x14ac:dyDescent="0.3">
      <c r="A378" s="1">
        <v>2022</v>
      </c>
      <c r="B378" s="1" t="s">
        <v>1</v>
      </c>
      <c r="C378" s="1" t="s">
        <v>14</v>
      </c>
      <c r="D378" s="2" t="s">
        <v>37</v>
      </c>
      <c r="E378" s="3">
        <v>2498</v>
      </c>
      <c r="F378" s="3">
        <v>8000</v>
      </c>
      <c r="G378" s="3">
        <v>8960</v>
      </c>
      <c r="H378" s="3">
        <v>1600</v>
      </c>
      <c r="I378" s="4" t="s">
        <v>42</v>
      </c>
    </row>
    <row r="379" spans="1:9" ht="18" customHeight="1" x14ac:dyDescent="0.3">
      <c r="A379" s="1">
        <v>2022</v>
      </c>
      <c r="B379" s="1" t="s">
        <v>1</v>
      </c>
      <c r="C379" s="1" t="s">
        <v>13</v>
      </c>
      <c r="D379" s="2" t="s">
        <v>35</v>
      </c>
      <c r="E379" s="3">
        <v>1245</v>
      </c>
      <c r="F379" s="3">
        <v>4577.2</v>
      </c>
      <c r="G379" s="3">
        <v>5126.4639999999999</v>
      </c>
      <c r="H379" s="3">
        <v>915.44</v>
      </c>
      <c r="I379" s="4" t="s">
        <v>42</v>
      </c>
    </row>
    <row r="380" spans="1:9" ht="18" customHeight="1" x14ac:dyDescent="0.3">
      <c r="A380" s="1">
        <v>2022</v>
      </c>
      <c r="B380" s="1" t="s">
        <v>1</v>
      </c>
      <c r="C380" s="1" t="s">
        <v>38</v>
      </c>
      <c r="D380" s="5" t="s">
        <v>30</v>
      </c>
      <c r="E380" s="6">
        <v>644</v>
      </c>
      <c r="F380" s="6">
        <v>5743.5</v>
      </c>
      <c r="G380" s="6">
        <v>6432.72</v>
      </c>
      <c r="H380" s="3">
        <v>1148.7</v>
      </c>
      <c r="I380" s="4" t="s">
        <v>42</v>
      </c>
    </row>
    <row r="381" spans="1:9" ht="18" customHeight="1" x14ac:dyDescent="0.3">
      <c r="A381" s="1">
        <v>2022</v>
      </c>
      <c r="B381" s="1" t="s">
        <v>1</v>
      </c>
      <c r="C381" s="1" t="s">
        <v>12</v>
      </c>
      <c r="D381" s="5" t="s">
        <v>29</v>
      </c>
      <c r="E381" s="6">
        <v>643</v>
      </c>
      <c r="F381" s="6">
        <v>7000</v>
      </c>
      <c r="G381" s="6">
        <v>7840</v>
      </c>
      <c r="H381" s="3">
        <v>1400</v>
      </c>
      <c r="I381" s="4" t="s">
        <v>42</v>
      </c>
    </row>
    <row r="382" spans="1:9" ht="18" customHeight="1" x14ac:dyDescent="0.3">
      <c r="A382" s="1">
        <v>2022</v>
      </c>
      <c r="B382" s="1" t="s">
        <v>1</v>
      </c>
      <c r="C382" s="1" t="s">
        <v>38</v>
      </c>
      <c r="D382" s="5" t="s">
        <v>31</v>
      </c>
      <c r="E382" s="6">
        <v>455</v>
      </c>
      <c r="F382" s="6">
        <v>4578.6000000000004</v>
      </c>
      <c r="G382" s="6">
        <v>5128.0320000000002</v>
      </c>
      <c r="H382" s="3">
        <v>915.72000000000014</v>
      </c>
      <c r="I382" s="4" t="s">
        <v>42</v>
      </c>
    </row>
    <row r="383" spans="1:9" ht="18" customHeight="1" x14ac:dyDescent="0.3">
      <c r="A383" s="1">
        <v>2022</v>
      </c>
      <c r="B383" s="1" t="s">
        <v>1</v>
      </c>
      <c r="C383" s="1" t="s">
        <v>12</v>
      </c>
      <c r="D383" s="5" t="s">
        <v>28</v>
      </c>
      <c r="E383" s="7">
        <v>345</v>
      </c>
      <c r="F383" s="7">
        <v>7000</v>
      </c>
      <c r="G383" s="7">
        <v>7840</v>
      </c>
      <c r="H383" s="3">
        <v>1400</v>
      </c>
      <c r="I383" s="4" t="s">
        <v>42</v>
      </c>
    </row>
    <row r="384" spans="1:9" ht="18" customHeight="1" x14ac:dyDescent="0.3">
      <c r="A384" s="1">
        <v>2022</v>
      </c>
      <c r="B384" s="1" t="s">
        <v>1</v>
      </c>
      <c r="C384" s="1" t="s">
        <v>13</v>
      </c>
      <c r="D384" s="2" t="s">
        <v>33</v>
      </c>
      <c r="E384" s="3">
        <v>122</v>
      </c>
      <c r="F384" s="3">
        <v>100</v>
      </c>
      <c r="G384" s="3">
        <v>112</v>
      </c>
      <c r="H384" s="3">
        <v>20</v>
      </c>
      <c r="I384" s="4" t="s">
        <v>42</v>
      </c>
    </row>
    <row r="385" spans="1:9" ht="18" customHeight="1" x14ac:dyDescent="0.3">
      <c r="A385" s="1">
        <v>2022</v>
      </c>
      <c r="B385" s="1" t="s">
        <v>1</v>
      </c>
      <c r="C385" s="1" t="s">
        <v>15</v>
      </c>
      <c r="D385" s="5" t="s">
        <v>26</v>
      </c>
      <c r="E385" s="6">
        <v>78</v>
      </c>
      <c r="F385" s="6">
        <v>2288.6</v>
      </c>
      <c r="G385" s="6">
        <v>5126.4639999999999</v>
      </c>
      <c r="H385" s="3">
        <v>457.72</v>
      </c>
      <c r="I385" s="4" t="s">
        <v>42</v>
      </c>
    </row>
    <row r="386" spans="1:9" ht="18" customHeight="1" x14ac:dyDescent="0.3">
      <c r="A386" s="1">
        <v>2022</v>
      </c>
      <c r="B386" s="1" t="s">
        <v>1</v>
      </c>
      <c r="C386" s="1" t="s">
        <v>15</v>
      </c>
      <c r="D386" s="5" t="s">
        <v>24</v>
      </c>
      <c r="E386" s="6">
        <v>76</v>
      </c>
      <c r="F386" s="6">
        <v>2288.4499999999998</v>
      </c>
      <c r="G386" s="6">
        <v>5126.1279999999997</v>
      </c>
      <c r="H386" s="3">
        <v>457.69</v>
      </c>
      <c r="I386" s="4" t="s">
        <v>42</v>
      </c>
    </row>
    <row r="387" spans="1:9" ht="18" customHeight="1" x14ac:dyDescent="0.3">
      <c r="A387" s="1">
        <v>2022</v>
      </c>
      <c r="B387" s="1" t="s">
        <v>1</v>
      </c>
      <c r="C387" s="1" t="s">
        <v>15</v>
      </c>
      <c r="D387" s="5" t="s">
        <v>25</v>
      </c>
      <c r="E387" s="6">
        <v>46</v>
      </c>
      <c r="F387" s="6">
        <v>100</v>
      </c>
      <c r="G387" s="6">
        <v>224</v>
      </c>
      <c r="H387" s="3">
        <v>20</v>
      </c>
      <c r="I387" s="4" t="s">
        <v>42</v>
      </c>
    </row>
    <row r="388" spans="1:9" ht="18" customHeight="1" x14ac:dyDescent="0.3">
      <c r="A388" s="1">
        <v>2022</v>
      </c>
      <c r="B388" s="1" t="s">
        <v>1</v>
      </c>
      <c r="C388" s="1" t="s">
        <v>15</v>
      </c>
      <c r="D388" s="5" t="s">
        <v>23</v>
      </c>
      <c r="E388" s="6">
        <v>34</v>
      </c>
      <c r="F388" s="6">
        <v>2288.4</v>
      </c>
      <c r="G388" s="6">
        <v>5126.0160000000005</v>
      </c>
      <c r="H388" s="3">
        <v>457.68000000000006</v>
      </c>
      <c r="I388" s="4" t="s">
        <v>42</v>
      </c>
    </row>
    <row r="389" spans="1:9" ht="18" customHeight="1" x14ac:dyDescent="0.3">
      <c r="A389" s="1">
        <v>2022</v>
      </c>
      <c r="B389" s="1" t="s">
        <v>1</v>
      </c>
      <c r="C389" s="1" t="s">
        <v>13</v>
      </c>
      <c r="D389" s="2" t="s">
        <v>34</v>
      </c>
      <c r="E389" s="3">
        <v>7</v>
      </c>
      <c r="F389" s="3">
        <v>200</v>
      </c>
      <c r="G389" s="3">
        <v>224</v>
      </c>
      <c r="H389" s="3">
        <v>40</v>
      </c>
      <c r="I389" s="4" t="s">
        <v>40</v>
      </c>
    </row>
    <row r="390" spans="1:9" ht="18" customHeight="1" x14ac:dyDescent="0.3">
      <c r="A390" s="1">
        <v>2022</v>
      </c>
      <c r="B390" s="1" t="s">
        <v>1</v>
      </c>
      <c r="C390" s="1" t="s">
        <v>15</v>
      </c>
      <c r="D390" s="5" t="s">
        <v>27</v>
      </c>
      <c r="E390" s="6">
        <v>3</v>
      </c>
      <c r="F390" s="6">
        <v>3300</v>
      </c>
      <c r="G390" s="6">
        <v>5126.576</v>
      </c>
      <c r="H390" s="3">
        <v>660</v>
      </c>
      <c r="I390" s="4" t="s">
        <v>40</v>
      </c>
    </row>
    <row r="391" spans="1:9" ht="18" customHeight="1" x14ac:dyDescent="0.3">
      <c r="A391" s="1">
        <v>2022</v>
      </c>
      <c r="B391" s="1" t="s">
        <v>1</v>
      </c>
      <c r="C391" s="1" t="s">
        <v>32</v>
      </c>
      <c r="D391" s="5" t="s">
        <v>32</v>
      </c>
      <c r="E391" s="6">
        <v>2</v>
      </c>
      <c r="F391" s="6">
        <v>6600</v>
      </c>
      <c r="G391" s="6">
        <v>7392</v>
      </c>
      <c r="H391" s="3">
        <v>1320</v>
      </c>
      <c r="I391" s="4" t="s">
        <v>40</v>
      </c>
    </row>
    <row r="392" spans="1:9" ht="18" customHeight="1" x14ac:dyDescent="0.3">
      <c r="A392" s="1">
        <v>2022</v>
      </c>
      <c r="B392" s="1" t="s">
        <v>2</v>
      </c>
      <c r="C392" s="1" t="s">
        <v>14</v>
      </c>
      <c r="D392" s="2" t="s">
        <v>36</v>
      </c>
      <c r="E392" s="3">
        <v>3566</v>
      </c>
      <c r="F392" s="3">
        <v>4577.3</v>
      </c>
      <c r="G392" s="3">
        <v>5126.576</v>
      </c>
      <c r="H392" s="3">
        <v>915.46</v>
      </c>
      <c r="I392" s="4" t="s">
        <v>40</v>
      </c>
    </row>
    <row r="393" spans="1:9" ht="18" customHeight="1" x14ac:dyDescent="0.3">
      <c r="A393" s="1">
        <v>2022</v>
      </c>
      <c r="B393" s="1" t="s">
        <v>2</v>
      </c>
      <c r="C393" s="1" t="s">
        <v>14</v>
      </c>
      <c r="D393" s="2" t="s">
        <v>37</v>
      </c>
      <c r="E393" s="3">
        <v>2498</v>
      </c>
      <c r="F393" s="3">
        <v>8000</v>
      </c>
      <c r="G393" s="3">
        <v>8960</v>
      </c>
      <c r="H393" s="3">
        <v>1600</v>
      </c>
      <c r="I393" s="4" t="s">
        <v>40</v>
      </c>
    </row>
    <row r="394" spans="1:9" ht="18" customHeight="1" x14ac:dyDescent="0.3">
      <c r="A394" s="1">
        <v>2022</v>
      </c>
      <c r="B394" s="1" t="s">
        <v>2</v>
      </c>
      <c r="C394" s="1" t="s">
        <v>13</v>
      </c>
      <c r="D394" s="2" t="s">
        <v>35</v>
      </c>
      <c r="E394" s="3">
        <v>1245</v>
      </c>
      <c r="F394" s="3">
        <v>4577.2</v>
      </c>
      <c r="G394" s="3">
        <v>5126.4639999999999</v>
      </c>
      <c r="H394" s="3">
        <v>915.44</v>
      </c>
      <c r="I394" s="4" t="s">
        <v>40</v>
      </c>
    </row>
    <row r="395" spans="1:9" ht="18" customHeight="1" x14ac:dyDescent="0.3">
      <c r="A395" s="1">
        <v>2022</v>
      </c>
      <c r="B395" s="1" t="s">
        <v>2</v>
      </c>
      <c r="C395" s="1" t="s">
        <v>38</v>
      </c>
      <c r="D395" s="5" t="s">
        <v>30</v>
      </c>
      <c r="E395" s="6">
        <v>644</v>
      </c>
      <c r="F395" s="6">
        <v>5743.5</v>
      </c>
      <c r="G395" s="6">
        <v>6432.72</v>
      </c>
      <c r="H395" s="3">
        <v>1148.7</v>
      </c>
      <c r="I395" s="4" t="s">
        <v>40</v>
      </c>
    </row>
    <row r="396" spans="1:9" ht="18" customHeight="1" x14ac:dyDescent="0.3">
      <c r="A396" s="1">
        <v>2022</v>
      </c>
      <c r="B396" s="1" t="s">
        <v>2</v>
      </c>
      <c r="C396" s="1" t="s">
        <v>12</v>
      </c>
      <c r="D396" s="5" t="s">
        <v>29</v>
      </c>
      <c r="E396" s="6">
        <v>643</v>
      </c>
      <c r="F396" s="6">
        <v>7000</v>
      </c>
      <c r="G396" s="6">
        <v>7840</v>
      </c>
      <c r="H396" s="3">
        <v>1400</v>
      </c>
      <c r="I396" s="4" t="s">
        <v>40</v>
      </c>
    </row>
    <row r="397" spans="1:9" ht="18" customHeight="1" x14ac:dyDescent="0.3">
      <c r="A397" s="1">
        <v>2022</v>
      </c>
      <c r="B397" s="1" t="s">
        <v>2</v>
      </c>
      <c r="C397" s="1" t="s">
        <v>38</v>
      </c>
      <c r="D397" s="5" t="s">
        <v>31</v>
      </c>
      <c r="E397" s="6">
        <v>455</v>
      </c>
      <c r="F397" s="6">
        <v>4578.6000000000004</v>
      </c>
      <c r="G397" s="6">
        <v>5128.0320000000002</v>
      </c>
      <c r="H397" s="3">
        <v>915.72000000000014</v>
      </c>
      <c r="I397" s="4" t="s">
        <v>40</v>
      </c>
    </row>
    <row r="398" spans="1:9" ht="18" customHeight="1" x14ac:dyDescent="0.3">
      <c r="A398" s="1">
        <v>2022</v>
      </c>
      <c r="B398" s="1" t="s">
        <v>2</v>
      </c>
      <c r="C398" s="1" t="s">
        <v>12</v>
      </c>
      <c r="D398" s="5" t="s">
        <v>28</v>
      </c>
      <c r="E398" s="7">
        <v>345</v>
      </c>
      <c r="F398" s="7">
        <v>7000</v>
      </c>
      <c r="G398" s="7">
        <v>7840</v>
      </c>
      <c r="H398" s="3">
        <v>1400</v>
      </c>
      <c r="I398" s="4" t="s">
        <v>40</v>
      </c>
    </row>
    <row r="399" spans="1:9" ht="18" customHeight="1" x14ac:dyDescent="0.3">
      <c r="A399" s="1">
        <v>2022</v>
      </c>
      <c r="B399" s="1" t="s">
        <v>2</v>
      </c>
      <c r="C399" s="1" t="s">
        <v>13</v>
      </c>
      <c r="D399" s="2" t="s">
        <v>33</v>
      </c>
      <c r="E399" s="3">
        <v>122</v>
      </c>
      <c r="F399" s="3">
        <v>100</v>
      </c>
      <c r="G399" s="3">
        <v>112</v>
      </c>
      <c r="H399" s="3">
        <v>20</v>
      </c>
      <c r="I399" s="4" t="s">
        <v>40</v>
      </c>
    </row>
    <row r="400" spans="1:9" ht="18" customHeight="1" x14ac:dyDescent="0.3">
      <c r="A400" s="1">
        <v>2022</v>
      </c>
      <c r="B400" s="1" t="s">
        <v>2</v>
      </c>
      <c r="C400" s="1" t="s">
        <v>15</v>
      </c>
      <c r="D400" s="5" t="s">
        <v>26</v>
      </c>
      <c r="E400" s="6">
        <v>78</v>
      </c>
      <c r="F400" s="6">
        <v>2288.6</v>
      </c>
      <c r="G400" s="6">
        <v>5126.4639999999999</v>
      </c>
      <c r="H400" s="3">
        <v>457.72</v>
      </c>
      <c r="I400" s="4" t="s">
        <v>40</v>
      </c>
    </row>
    <row r="401" spans="1:9" ht="18" customHeight="1" x14ac:dyDescent="0.3">
      <c r="A401" s="1">
        <v>2022</v>
      </c>
      <c r="B401" s="1" t="s">
        <v>2</v>
      </c>
      <c r="C401" s="1" t="s">
        <v>15</v>
      </c>
      <c r="D401" s="5" t="s">
        <v>24</v>
      </c>
      <c r="E401" s="6">
        <v>76</v>
      </c>
      <c r="F401" s="6">
        <v>2288.4499999999998</v>
      </c>
      <c r="G401" s="6">
        <v>5126.1279999999997</v>
      </c>
      <c r="H401" s="3">
        <v>457.69</v>
      </c>
      <c r="I401" s="4" t="s">
        <v>40</v>
      </c>
    </row>
    <row r="402" spans="1:9" ht="18" customHeight="1" x14ac:dyDescent="0.3">
      <c r="A402" s="1">
        <v>2022</v>
      </c>
      <c r="B402" s="1" t="s">
        <v>2</v>
      </c>
      <c r="C402" s="1" t="s">
        <v>15</v>
      </c>
      <c r="D402" s="5" t="s">
        <v>25</v>
      </c>
      <c r="E402" s="6">
        <v>46</v>
      </c>
      <c r="F402" s="6">
        <v>100</v>
      </c>
      <c r="G402" s="6">
        <v>224</v>
      </c>
      <c r="H402" s="3">
        <v>20</v>
      </c>
      <c r="I402" s="4" t="s">
        <v>40</v>
      </c>
    </row>
    <row r="403" spans="1:9" ht="18" customHeight="1" x14ac:dyDescent="0.3">
      <c r="A403" s="1">
        <v>2022</v>
      </c>
      <c r="B403" s="1" t="s">
        <v>2</v>
      </c>
      <c r="C403" s="1" t="s">
        <v>15</v>
      </c>
      <c r="D403" s="5" t="s">
        <v>23</v>
      </c>
      <c r="E403" s="6">
        <v>34</v>
      </c>
      <c r="F403" s="6">
        <v>2288.4</v>
      </c>
      <c r="G403" s="6">
        <v>5126.0160000000005</v>
      </c>
      <c r="H403" s="3">
        <v>457.68000000000006</v>
      </c>
      <c r="I403" s="4" t="s">
        <v>40</v>
      </c>
    </row>
    <row r="404" spans="1:9" ht="18" customHeight="1" x14ac:dyDescent="0.3">
      <c r="A404" s="1">
        <v>2022</v>
      </c>
      <c r="B404" s="1" t="s">
        <v>2</v>
      </c>
      <c r="C404" s="1" t="s">
        <v>13</v>
      </c>
      <c r="D404" s="2" t="s">
        <v>34</v>
      </c>
      <c r="E404" s="3">
        <v>7</v>
      </c>
      <c r="F404" s="3">
        <v>200</v>
      </c>
      <c r="G404" s="3">
        <v>224</v>
      </c>
      <c r="H404" s="3">
        <v>40</v>
      </c>
      <c r="I404" s="4" t="s">
        <v>40</v>
      </c>
    </row>
    <row r="405" spans="1:9" ht="18" customHeight="1" x14ac:dyDescent="0.3">
      <c r="A405" s="1">
        <v>2022</v>
      </c>
      <c r="B405" s="1" t="s">
        <v>2</v>
      </c>
      <c r="C405" s="1" t="s">
        <v>15</v>
      </c>
      <c r="D405" s="5" t="s">
        <v>27</v>
      </c>
      <c r="E405" s="6">
        <v>3</v>
      </c>
      <c r="F405" s="6">
        <v>2288.65</v>
      </c>
      <c r="G405" s="6">
        <v>5126.576</v>
      </c>
      <c r="H405" s="3">
        <v>457.73</v>
      </c>
      <c r="I405" s="4" t="s">
        <v>40</v>
      </c>
    </row>
    <row r="406" spans="1:9" ht="18" customHeight="1" x14ac:dyDescent="0.3">
      <c r="A406" s="1">
        <v>2022</v>
      </c>
      <c r="B406" s="1" t="s">
        <v>2</v>
      </c>
      <c r="C406" s="1" t="s">
        <v>32</v>
      </c>
      <c r="D406" s="5" t="s">
        <v>32</v>
      </c>
      <c r="E406" s="6">
        <v>2</v>
      </c>
      <c r="F406" s="6">
        <v>6600</v>
      </c>
      <c r="G406" s="6">
        <v>7392</v>
      </c>
      <c r="H406" s="3">
        <v>1320</v>
      </c>
      <c r="I406" s="4" t="s">
        <v>42</v>
      </c>
    </row>
    <row r="407" spans="1:9" ht="18" customHeight="1" x14ac:dyDescent="0.3">
      <c r="A407" s="1">
        <v>2022</v>
      </c>
      <c r="B407" s="1" t="s">
        <v>3</v>
      </c>
      <c r="C407" s="1" t="s">
        <v>14</v>
      </c>
      <c r="D407" s="2" t="s">
        <v>36</v>
      </c>
      <c r="E407" s="3">
        <v>3566</v>
      </c>
      <c r="F407" s="3">
        <v>4577.3</v>
      </c>
      <c r="G407" s="3">
        <v>5126.576</v>
      </c>
      <c r="H407" s="3">
        <v>915.46</v>
      </c>
      <c r="I407" s="4" t="s">
        <v>42</v>
      </c>
    </row>
    <row r="408" spans="1:9" ht="18" customHeight="1" x14ac:dyDescent="0.3">
      <c r="A408" s="1">
        <v>2022</v>
      </c>
      <c r="B408" s="1" t="s">
        <v>3</v>
      </c>
      <c r="C408" s="1" t="s">
        <v>14</v>
      </c>
      <c r="D408" s="2" t="s">
        <v>37</v>
      </c>
      <c r="E408" s="3">
        <v>2498</v>
      </c>
      <c r="F408" s="3">
        <v>8000</v>
      </c>
      <c r="G408" s="3">
        <v>8960</v>
      </c>
      <c r="H408" s="3">
        <v>1600</v>
      </c>
      <c r="I408" s="4" t="s">
        <v>42</v>
      </c>
    </row>
    <row r="409" spans="1:9" ht="18" customHeight="1" x14ac:dyDescent="0.3">
      <c r="A409" s="1">
        <v>2022</v>
      </c>
      <c r="B409" s="1" t="s">
        <v>3</v>
      </c>
      <c r="C409" s="1" t="s">
        <v>13</v>
      </c>
      <c r="D409" s="2" t="s">
        <v>35</v>
      </c>
      <c r="E409" s="3">
        <v>1245</v>
      </c>
      <c r="F409" s="3">
        <v>4577.2</v>
      </c>
      <c r="G409" s="3">
        <v>5126.4639999999999</v>
      </c>
      <c r="H409" s="3">
        <v>915.44</v>
      </c>
      <c r="I409" s="4" t="s">
        <v>42</v>
      </c>
    </row>
    <row r="410" spans="1:9" ht="18" customHeight="1" x14ac:dyDescent="0.3">
      <c r="A410" s="1">
        <v>2022</v>
      </c>
      <c r="B410" s="1" t="s">
        <v>3</v>
      </c>
      <c r="C410" s="1" t="s">
        <v>38</v>
      </c>
      <c r="D410" s="5" t="s">
        <v>30</v>
      </c>
      <c r="E410" s="6">
        <v>644</v>
      </c>
      <c r="F410" s="6">
        <v>5743.5</v>
      </c>
      <c r="G410" s="6">
        <v>6432.72</v>
      </c>
      <c r="H410" s="3">
        <v>1148.7</v>
      </c>
      <c r="I410" s="4" t="s">
        <v>42</v>
      </c>
    </row>
    <row r="411" spans="1:9" ht="18" customHeight="1" x14ac:dyDescent="0.3">
      <c r="A411" s="1">
        <v>2022</v>
      </c>
      <c r="B411" s="1" t="s">
        <v>3</v>
      </c>
      <c r="C411" s="1" t="s">
        <v>12</v>
      </c>
      <c r="D411" s="5" t="s">
        <v>29</v>
      </c>
      <c r="E411" s="6">
        <v>643</v>
      </c>
      <c r="F411" s="6">
        <v>7000</v>
      </c>
      <c r="G411" s="6">
        <v>7840</v>
      </c>
      <c r="H411" s="3">
        <v>1400</v>
      </c>
      <c r="I411" s="4" t="s">
        <v>42</v>
      </c>
    </row>
    <row r="412" spans="1:9" ht="18" customHeight="1" x14ac:dyDescent="0.3">
      <c r="A412" s="1">
        <v>2022</v>
      </c>
      <c r="B412" s="1" t="s">
        <v>3</v>
      </c>
      <c r="C412" s="1" t="s">
        <v>38</v>
      </c>
      <c r="D412" s="5" t="s">
        <v>31</v>
      </c>
      <c r="E412" s="6">
        <v>455</v>
      </c>
      <c r="F412" s="6">
        <v>4578.6000000000004</v>
      </c>
      <c r="G412" s="6">
        <v>5128.0320000000002</v>
      </c>
      <c r="H412" s="3">
        <v>915.72000000000014</v>
      </c>
      <c r="I412" s="4" t="s">
        <v>42</v>
      </c>
    </row>
    <row r="413" spans="1:9" ht="18" customHeight="1" x14ac:dyDescent="0.3">
      <c r="A413" s="1">
        <v>2022</v>
      </c>
      <c r="B413" s="1" t="s">
        <v>3</v>
      </c>
      <c r="C413" s="1" t="s">
        <v>12</v>
      </c>
      <c r="D413" s="5" t="s">
        <v>28</v>
      </c>
      <c r="E413" s="7">
        <v>345</v>
      </c>
      <c r="F413" s="7">
        <v>7000</v>
      </c>
      <c r="G413" s="7">
        <v>7840</v>
      </c>
      <c r="H413" s="3">
        <v>1400</v>
      </c>
      <c r="I413" s="4" t="s">
        <v>42</v>
      </c>
    </row>
    <row r="414" spans="1:9" ht="18" customHeight="1" x14ac:dyDescent="0.3">
      <c r="A414" s="1">
        <v>2022</v>
      </c>
      <c r="B414" s="1" t="s">
        <v>3</v>
      </c>
      <c r="C414" s="1" t="s">
        <v>13</v>
      </c>
      <c r="D414" s="2" t="s">
        <v>33</v>
      </c>
      <c r="E414" s="3">
        <v>122</v>
      </c>
      <c r="F414" s="3">
        <v>100</v>
      </c>
      <c r="G414" s="3">
        <v>112</v>
      </c>
      <c r="H414" s="3">
        <v>20</v>
      </c>
      <c r="I414" s="4" t="s">
        <v>42</v>
      </c>
    </row>
    <row r="415" spans="1:9" ht="18" customHeight="1" x14ac:dyDescent="0.3">
      <c r="A415" s="1">
        <v>2022</v>
      </c>
      <c r="B415" s="1" t="s">
        <v>3</v>
      </c>
      <c r="C415" s="1" t="s">
        <v>15</v>
      </c>
      <c r="D415" s="5" t="s">
        <v>26</v>
      </c>
      <c r="E415" s="6">
        <v>78</v>
      </c>
      <c r="F415" s="6">
        <v>2288.6</v>
      </c>
      <c r="G415" s="6">
        <v>5126.4639999999999</v>
      </c>
      <c r="H415" s="3">
        <v>457.72</v>
      </c>
      <c r="I415" s="4" t="s">
        <v>42</v>
      </c>
    </row>
    <row r="416" spans="1:9" ht="18" customHeight="1" x14ac:dyDescent="0.3">
      <c r="A416" s="1">
        <v>2022</v>
      </c>
      <c r="B416" s="1" t="s">
        <v>3</v>
      </c>
      <c r="C416" s="1" t="s">
        <v>15</v>
      </c>
      <c r="D416" s="5" t="s">
        <v>24</v>
      </c>
      <c r="E416" s="6">
        <v>76</v>
      </c>
      <c r="F416" s="6">
        <v>2288.4499999999998</v>
      </c>
      <c r="G416" s="6">
        <v>5126.1279999999997</v>
      </c>
      <c r="H416" s="3">
        <v>457.69</v>
      </c>
      <c r="I416" s="4" t="s">
        <v>42</v>
      </c>
    </row>
    <row r="417" spans="1:9" ht="18" customHeight="1" x14ac:dyDescent="0.3">
      <c r="A417" s="1">
        <v>2022</v>
      </c>
      <c r="B417" s="1" t="s">
        <v>3</v>
      </c>
      <c r="C417" s="1" t="s">
        <v>15</v>
      </c>
      <c r="D417" s="5" t="s">
        <v>25</v>
      </c>
      <c r="E417" s="6">
        <v>46</v>
      </c>
      <c r="F417" s="6">
        <v>100</v>
      </c>
      <c r="G417" s="6">
        <v>224</v>
      </c>
      <c r="H417" s="3">
        <v>20</v>
      </c>
      <c r="I417" s="4" t="s">
        <v>42</v>
      </c>
    </row>
    <row r="418" spans="1:9" ht="18" customHeight="1" x14ac:dyDescent="0.3">
      <c r="A418" s="1">
        <v>2022</v>
      </c>
      <c r="B418" s="1" t="s">
        <v>3</v>
      </c>
      <c r="C418" s="1" t="s">
        <v>15</v>
      </c>
      <c r="D418" s="5" t="s">
        <v>23</v>
      </c>
      <c r="E418" s="6">
        <v>34</v>
      </c>
      <c r="F418" s="6">
        <v>2288.4</v>
      </c>
      <c r="G418" s="6">
        <v>5126.0160000000005</v>
      </c>
      <c r="H418" s="3">
        <v>457.68000000000006</v>
      </c>
      <c r="I418" s="4" t="s">
        <v>42</v>
      </c>
    </row>
    <row r="419" spans="1:9" ht="18" customHeight="1" x14ac:dyDescent="0.3">
      <c r="A419" s="1">
        <v>2022</v>
      </c>
      <c r="B419" s="1" t="s">
        <v>3</v>
      </c>
      <c r="C419" s="1" t="s">
        <v>13</v>
      </c>
      <c r="D419" s="2" t="s">
        <v>34</v>
      </c>
      <c r="E419" s="3">
        <v>7</v>
      </c>
      <c r="F419" s="3">
        <v>200</v>
      </c>
      <c r="G419" s="3">
        <v>224</v>
      </c>
      <c r="H419" s="3">
        <v>40</v>
      </c>
      <c r="I419" s="4" t="s">
        <v>42</v>
      </c>
    </row>
    <row r="420" spans="1:9" ht="18" customHeight="1" x14ac:dyDescent="0.3">
      <c r="A420" s="1">
        <v>2022</v>
      </c>
      <c r="B420" s="1" t="s">
        <v>3</v>
      </c>
      <c r="C420" s="1" t="s">
        <v>15</v>
      </c>
      <c r="D420" s="5" t="s">
        <v>27</v>
      </c>
      <c r="E420" s="6">
        <v>3</v>
      </c>
      <c r="F420" s="6">
        <v>2288.65</v>
      </c>
      <c r="G420" s="6">
        <v>5126.576</v>
      </c>
      <c r="H420" s="3">
        <v>457.73</v>
      </c>
      <c r="I420" s="4" t="s">
        <v>42</v>
      </c>
    </row>
    <row r="421" spans="1:9" ht="18" customHeight="1" x14ac:dyDescent="0.3">
      <c r="A421" s="1">
        <v>2022</v>
      </c>
      <c r="B421" s="1" t="s">
        <v>3</v>
      </c>
      <c r="C421" s="1" t="s">
        <v>32</v>
      </c>
      <c r="D421" s="5" t="s">
        <v>32</v>
      </c>
      <c r="E421" s="6">
        <v>2</v>
      </c>
      <c r="F421" s="6">
        <v>7920</v>
      </c>
      <c r="G421" s="6">
        <v>7392</v>
      </c>
      <c r="H421" s="3">
        <v>1584</v>
      </c>
      <c r="I421" s="4" t="s">
        <v>42</v>
      </c>
    </row>
    <row r="422" spans="1:9" ht="18" customHeight="1" x14ac:dyDescent="0.3">
      <c r="A422" s="1">
        <v>2022</v>
      </c>
      <c r="B422" s="1" t="s">
        <v>4</v>
      </c>
      <c r="C422" s="1" t="s">
        <v>14</v>
      </c>
      <c r="D422" s="2" t="s">
        <v>36</v>
      </c>
      <c r="E422" s="3">
        <v>3566</v>
      </c>
      <c r="F422" s="3">
        <v>4577.3</v>
      </c>
      <c r="G422" s="3">
        <v>5126.576</v>
      </c>
      <c r="H422" s="3">
        <v>915.46</v>
      </c>
      <c r="I422" s="4" t="s">
        <v>40</v>
      </c>
    </row>
    <row r="423" spans="1:9" ht="18" customHeight="1" x14ac:dyDescent="0.3">
      <c r="A423" s="1">
        <v>2022</v>
      </c>
      <c r="B423" s="1" t="s">
        <v>4</v>
      </c>
      <c r="C423" s="1" t="s">
        <v>14</v>
      </c>
      <c r="D423" s="2" t="s">
        <v>37</v>
      </c>
      <c r="E423" s="3">
        <v>2498</v>
      </c>
      <c r="F423" s="3">
        <v>8800</v>
      </c>
      <c r="G423" s="3">
        <v>8960</v>
      </c>
      <c r="H423" s="3">
        <v>1760</v>
      </c>
      <c r="I423" s="4" t="s">
        <v>40</v>
      </c>
    </row>
    <row r="424" spans="1:9" ht="18" customHeight="1" x14ac:dyDescent="0.3">
      <c r="A424" s="1">
        <v>2022</v>
      </c>
      <c r="B424" s="1" t="s">
        <v>4</v>
      </c>
      <c r="C424" s="1" t="s">
        <v>13</v>
      </c>
      <c r="D424" s="2" t="s">
        <v>35</v>
      </c>
      <c r="E424" s="3">
        <v>1245</v>
      </c>
      <c r="F424" s="3">
        <v>5034.92</v>
      </c>
      <c r="G424" s="3">
        <v>5126.4639999999999</v>
      </c>
      <c r="H424" s="3">
        <v>1006.984</v>
      </c>
      <c r="I424" s="4" t="s">
        <v>40</v>
      </c>
    </row>
    <row r="425" spans="1:9" ht="18" customHeight="1" x14ac:dyDescent="0.3">
      <c r="A425" s="1">
        <v>2022</v>
      </c>
      <c r="B425" s="1" t="s">
        <v>4</v>
      </c>
      <c r="C425" s="1" t="s">
        <v>38</v>
      </c>
      <c r="D425" s="5" t="s">
        <v>30</v>
      </c>
      <c r="E425" s="6">
        <v>644</v>
      </c>
      <c r="F425" s="6">
        <v>6317.85</v>
      </c>
      <c r="G425" s="6">
        <v>6432.72</v>
      </c>
      <c r="H425" s="3">
        <v>1263.5700000000002</v>
      </c>
      <c r="I425" s="4" t="s">
        <v>40</v>
      </c>
    </row>
    <row r="426" spans="1:9" ht="18" customHeight="1" x14ac:dyDescent="0.3">
      <c r="A426" s="1">
        <v>2022</v>
      </c>
      <c r="B426" s="1" t="s">
        <v>4</v>
      </c>
      <c r="C426" s="1" t="s">
        <v>12</v>
      </c>
      <c r="D426" s="5" t="s">
        <v>29</v>
      </c>
      <c r="E426" s="6">
        <v>643</v>
      </c>
      <c r="F426" s="6">
        <v>7700</v>
      </c>
      <c r="G426" s="6">
        <v>7840</v>
      </c>
      <c r="H426" s="3">
        <v>1540</v>
      </c>
      <c r="I426" s="4" t="s">
        <v>40</v>
      </c>
    </row>
    <row r="427" spans="1:9" ht="18" customHeight="1" x14ac:dyDescent="0.3">
      <c r="A427" s="1">
        <v>2022</v>
      </c>
      <c r="B427" s="1" t="s">
        <v>4</v>
      </c>
      <c r="C427" s="1" t="s">
        <v>38</v>
      </c>
      <c r="D427" s="5" t="s">
        <v>31</v>
      </c>
      <c r="E427" s="6">
        <v>455</v>
      </c>
      <c r="F427" s="6">
        <v>5036.46</v>
      </c>
      <c r="G427" s="6">
        <v>5128.0320000000002</v>
      </c>
      <c r="H427" s="3">
        <v>1007.292</v>
      </c>
      <c r="I427" s="4" t="s">
        <v>42</v>
      </c>
    </row>
    <row r="428" spans="1:9" ht="18" customHeight="1" x14ac:dyDescent="0.3">
      <c r="A428" s="1">
        <v>2022</v>
      </c>
      <c r="B428" s="1" t="s">
        <v>4</v>
      </c>
      <c r="C428" s="1" t="s">
        <v>12</v>
      </c>
      <c r="D428" s="5" t="s">
        <v>28</v>
      </c>
      <c r="E428" s="7">
        <v>345</v>
      </c>
      <c r="F428" s="7">
        <v>7700</v>
      </c>
      <c r="G428" s="7">
        <v>7840</v>
      </c>
      <c r="H428" s="3">
        <v>1540</v>
      </c>
      <c r="I428" s="4" t="s">
        <v>42</v>
      </c>
    </row>
    <row r="429" spans="1:9" ht="18" customHeight="1" x14ac:dyDescent="0.3">
      <c r="A429" s="1">
        <v>2022</v>
      </c>
      <c r="B429" s="1" t="s">
        <v>4</v>
      </c>
      <c r="C429" s="1" t="s">
        <v>13</v>
      </c>
      <c r="D429" s="2" t="s">
        <v>33</v>
      </c>
      <c r="E429" s="3">
        <v>122</v>
      </c>
      <c r="F429" s="3">
        <v>110</v>
      </c>
      <c r="G429" s="3">
        <v>112</v>
      </c>
      <c r="H429" s="3">
        <v>22</v>
      </c>
      <c r="I429" s="4" t="s">
        <v>42</v>
      </c>
    </row>
    <row r="430" spans="1:9" ht="18" customHeight="1" x14ac:dyDescent="0.3">
      <c r="A430" s="1">
        <v>2022</v>
      </c>
      <c r="B430" s="1" t="s">
        <v>4</v>
      </c>
      <c r="C430" s="1" t="s">
        <v>15</v>
      </c>
      <c r="D430" s="5" t="s">
        <v>26</v>
      </c>
      <c r="E430" s="6">
        <v>78</v>
      </c>
      <c r="F430" s="6">
        <v>2517.46</v>
      </c>
      <c r="G430" s="6">
        <v>5126.4639999999999</v>
      </c>
      <c r="H430" s="3">
        <v>503.49200000000002</v>
      </c>
      <c r="I430" s="4" t="s">
        <v>42</v>
      </c>
    </row>
    <row r="431" spans="1:9" ht="18" customHeight="1" x14ac:dyDescent="0.3">
      <c r="A431" s="1">
        <v>2022</v>
      </c>
      <c r="B431" s="1" t="s">
        <v>4</v>
      </c>
      <c r="C431" s="1" t="s">
        <v>15</v>
      </c>
      <c r="D431" s="5" t="s">
        <v>24</v>
      </c>
      <c r="E431" s="6">
        <v>76</v>
      </c>
      <c r="F431" s="6">
        <v>2288.4499999999998</v>
      </c>
      <c r="G431" s="6">
        <v>5126.1279999999997</v>
      </c>
      <c r="H431" s="3">
        <v>457.69</v>
      </c>
      <c r="I431" s="4" t="s">
        <v>42</v>
      </c>
    </row>
    <row r="432" spans="1:9" ht="18" customHeight="1" x14ac:dyDescent="0.3">
      <c r="A432" s="1">
        <v>2022</v>
      </c>
      <c r="B432" s="1" t="s">
        <v>4</v>
      </c>
      <c r="C432" s="1" t="s">
        <v>15</v>
      </c>
      <c r="D432" s="5" t="s">
        <v>25</v>
      </c>
      <c r="E432" s="6">
        <v>46</v>
      </c>
      <c r="F432" s="6">
        <v>100</v>
      </c>
      <c r="G432" s="6">
        <v>224</v>
      </c>
      <c r="H432" s="3">
        <v>20</v>
      </c>
      <c r="I432" s="4" t="s">
        <v>42</v>
      </c>
    </row>
    <row r="433" spans="1:9" ht="18" customHeight="1" x14ac:dyDescent="0.3">
      <c r="A433" s="1">
        <v>2022</v>
      </c>
      <c r="B433" s="1" t="s">
        <v>4</v>
      </c>
      <c r="C433" s="1" t="s">
        <v>15</v>
      </c>
      <c r="D433" s="5" t="s">
        <v>23</v>
      </c>
      <c r="E433" s="6">
        <v>34</v>
      </c>
      <c r="F433" s="6">
        <v>2288.4</v>
      </c>
      <c r="G433" s="6">
        <v>5126.0160000000005</v>
      </c>
      <c r="H433" s="3">
        <v>457.68000000000006</v>
      </c>
      <c r="I433" s="4" t="s">
        <v>42</v>
      </c>
    </row>
    <row r="434" spans="1:9" ht="18" customHeight="1" x14ac:dyDescent="0.3">
      <c r="A434" s="1">
        <v>2022</v>
      </c>
      <c r="B434" s="1" t="s">
        <v>4</v>
      </c>
      <c r="C434" s="1" t="s">
        <v>13</v>
      </c>
      <c r="D434" s="2" t="s">
        <v>34</v>
      </c>
      <c r="E434" s="3">
        <v>7</v>
      </c>
      <c r="F434" s="3">
        <v>200</v>
      </c>
      <c r="G434" s="3">
        <v>224</v>
      </c>
      <c r="H434" s="3">
        <v>40</v>
      </c>
      <c r="I434" s="4" t="s">
        <v>42</v>
      </c>
    </row>
    <row r="435" spans="1:9" ht="18" customHeight="1" x14ac:dyDescent="0.3">
      <c r="A435" s="1">
        <v>2022</v>
      </c>
      <c r="B435" s="1" t="s">
        <v>4</v>
      </c>
      <c r="C435" s="1" t="s">
        <v>15</v>
      </c>
      <c r="D435" s="5" t="s">
        <v>27</v>
      </c>
      <c r="E435" s="6">
        <v>3</v>
      </c>
      <c r="F435" s="6">
        <v>3300</v>
      </c>
      <c r="G435" s="6">
        <v>5126.576</v>
      </c>
      <c r="H435" s="3">
        <v>660</v>
      </c>
      <c r="I435" s="4" t="s">
        <v>42</v>
      </c>
    </row>
    <row r="436" spans="1:9" ht="18" customHeight="1" x14ac:dyDescent="0.3">
      <c r="A436" s="1">
        <v>2022</v>
      </c>
      <c r="B436" s="1" t="s">
        <v>4</v>
      </c>
      <c r="C436" s="1" t="s">
        <v>32</v>
      </c>
      <c r="D436" s="5" t="s">
        <v>32</v>
      </c>
      <c r="E436" s="6">
        <v>2</v>
      </c>
      <c r="F436" s="6">
        <v>4577.3</v>
      </c>
      <c r="G436" s="6">
        <v>7392</v>
      </c>
      <c r="H436" s="3">
        <v>915.46</v>
      </c>
      <c r="I436" s="4" t="s">
        <v>40</v>
      </c>
    </row>
    <row r="437" spans="1:9" ht="18" customHeight="1" x14ac:dyDescent="0.3">
      <c r="A437" s="1">
        <v>2022</v>
      </c>
      <c r="B437" s="1" t="s">
        <v>5</v>
      </c>
      <c r="C437" s="1" t="s">
        <v>14</v>
      </c>
      <c r="D437" s="2" t="s">
        <v>36</v>
      </c>
      <c r="E437" s="3">
        <v>3566</v>
      </c>
      <c r="F437" s="3">
        <v>4577.3</v>
      </c>
      <c r="G437" s="3">
        <v>5126.576</v>
      </c>
      <c r="H437" s="3">
        <v>915.46</v>
      </c>
      <c r="I437" s="4" t="s">
        <v>42</v>
      </c>
    </row>
    <row r="438" spans="1:9" ht="18" customHeight="1" x14ac:dyDescent="0.3">
      <c r="A438" s="1">
        <v>2022</v>
      </c>
      <c r="B438" s="1" t="s">
        <v>5</v>
      </c>
      <c r="C438" s="1" t="s">
        <v>14</v>
      </c>
      <c r="D438" s="2" t="s">
        <v>37</v>
      </c>
      <c r="E438" s="3">
        <v>2498</v>
      </c>
      <c r="F438" s="3">
        <v>8000</v>
      </c>
      <c r="G438" s="3">
        <v>8960</v>
      </c>
      <c r="H438" s="3">
        <v>1600</v>
      </c>
      <c r="I438" s="4" t="s">
        <v>40</v>
      </c>
    </row>
    <row r="439" spans="1:9" ht="18" customHeight="1" x14ac:dyDescent="0.3">
      <c r="A439" s="1">
        <v>2022</v>
      </c>
      <c r="B439" s="1" t="s">
        <v>5</v>
      </c>
      <c r="C439" s="1" t="s">
        <v>13</v>
      </c>
      <c r="D439" s="2" t="s">
        <v>35</v>
      </c>
      <c r="E439" s="3">
        <v>1245</v>
      </c>
      <c r="F439" s="3">
        <v>4577.2</v>
      </c>
      <c r="G439" s="3">
        <v>5126.4639999999999</v>
      </c>
      <c r="H439" s="3">
        <v>915.44</v>
      </c>
      <c r="I439" s="4" t="s">
        <v>40</v>
      </c>
    </row>
    <row r="440" spans="1:9" ht="18" customHeight="1" x14ac:dyDescent="0.3">
      <c r="A440" s="1">
        <v>2022</v>
      </c>
      <c r="B440" s="1" t="s">
        <v>5</v>
      </c>
      <c r="C440" s="1" t="s">
        <v>38</v>
      </c>
      <c r="D440" s="5" t="s">
        <v>30</v>
      </c>
      <c r="E440" s="6">
        <v>644</v>
      </c>
      <c r="F440" s="6">
        <v>5743.5</v>
      </c>
      <c r="G440" s="6">
        <v>6432.72</v>
      </c>
      <c r="H440" s="3">
        <v>1148.7</v>
      </c>
      <c r="I440" s="4" t="s">
        <v>40</v>
      </c>
    </row>
    <row r="441" spans="1:9" ht="18" customHeight="1" x14ac:dyDescent="0.3">
      <c r="A441" s="1">
        <v>2022</v>
      </c>
      <c r="B441" s="1" t="s">
        <v>5</v>
      </c>
      <c r="C441" s="1" t="s">
        <v>12</v>
      </c>
      <c r="D441" s="5" t="s">
        <v>29</v>
      </c>
      <c r="E441" s="6">
        <v>643</v>
      </c>
      <c r="F441" s="6">
        <v>7000</v>
      </c>
      <c r="G441" s="6">
        <v>7840</v>
      </c>
      <c r="H441" s="3">
        <v>1400</v>
      </c>
      <c r="I441" s="4" t="s">
        <v>40</v>
      </c>
    </row>
    <row r="442" spans="1:9" ht="18" customHeight="1" x14ac:dyDescent="0.3">
      <c r="A442" s="1">
        <v>2022</v>
      </c>
      <c r="B442" s="1" t="s">
        <v>5</v>
      </c>
      <c r="C442" s="1" t="s">
        <v>38</v>
      </c>
      <c r="D442" s="5" t="s">
        <v>31</v>
      </c>
      <c r="E442" s="6">
        <v>455</v>
      </c>
      <c r="F442" s="6">
        <v>4578.6000000000004</v>
      </c>
      <c r="G442" s="6">
        <v>5128.0320000000002</v>
      </c>
      <c r="H442" s="3">
        <v>915.72000000000014</v>
      </c>
      <c r="I442" s="4" t="s">
        <v>40</v>
      </c>
    </row>
    <row r="443" spans="1:9" ht="18" customHeight="1" x14ac:dyDescent="0.3">
      <c r="A443" s="1">
        <v>2022</v>
      </c>
      <c r="B443" s="1" t="s">
        <v>5</v>
      </c>
      <c r="C443" s="1" t="s">
        <v>12</v>
      </c>
      <c r="D443" s="5" t="s">
        <v>28</v>
      </c>
      <c r="E443" s="7">
        <v>345</v>
      </c>
      <c r="F443" s="7">
        <v>7000</v>
      </c>
      <c r="G443" s="7">
        <v>7840</v>
      </c>
      <c r="H443" s="3">
        <v>1400</v>
      </c>
      <c r="I443" s="4" t="s">
        <v>40</v>
      </c>
    </row>
    <row r="444" spans="1:9" ht="18" customHeight="1" x14ac:dyDescent="0.3">
      <c r="A444" s="1">
        <v>2022</v>
      </c>
      <c r="B444" s="1" t="s">
        <v>5</v>
      </c>
      <c r="C444" s="1" t="s">
        <v>13</v>
      </c>
      <c r="D444" s="2" t="s">
        <v>33</v>
      </c>
      <c r="E444" s="3">
        <v>122</v>
      </c>
      <c r="F444" s="3">
        <v>100</v>
      </c>
      <c r="G444" s="3">
        <v>112</v>
      </c>
      <c r="H444" s="3">
        <v>20</v>
      </c>
      <c r="I444" s="4" t="s">
        <v>40</v>
      </c>
    </row>
    <row r="445" spans="1:9" ht="18" customHeight="1" x14ac:dyDescent="0.3">
      <c r="A445" s="1">
        <v>2022</v>
      </c>
      <c r="B445" s="1" t="s">
        <v>5</v>
      </c>
      <c r="C445" s="1" t="s">
        <v>15</v>
      </c>
      <c r="D445" s="5" t="s">
        <v>26</v>
      </c>
      <c r="E445" s="6">
        <v>78</v>
      </c>
      <c r="F445" s="6">
        <v>2288.6</v>
      </c>
      <c r="G445" s="6">
        <v>5126.4639999999999</v>
      </c>
      <c r="H445" s="3">
        <v>457.72</v>
      </c>
      <c r="I445" s="4" t="s">
        <v>40</v>
      </c>
    </row>
    <row r="446" spans="1:9" ht="18" customHeight="1" x14ac:dyDescent="0.3">
      <c r="A446" s="1">
        <v>2022</v>
      </c>
      <c r="B446" s="1" t="s">
        <v>5</v>
      </c>
      <c r="C446" s="1" t="s">
        <v>15</v>
      </c>
      <c r="D446" s="5" t="s">
        <v>24</v>
      </c>
      <c r="E446" s="6">
        <v>76</v>
      </c>
      <c r="F446" s="6">
        <v>2288.4499999999998</v>
      </c>
      <c r="G446" s="6">
        <v>5126.1279999999997</v>
      </c>
      <c r="H446" s="3">
        <v>457.69</v>
      </c>
      <c r="I446" s="4" t="s">
        <v>40</v>
      </c>
    </row>
    <row r="447" spans="1:9" ht="18" customHeight="1" x14ac:dyDescent="0.3">
      <c r="A447" s="1">
        <v>2022</v>
      </c>
      <c r="B447" s="1" t="s">
        <v>5</v>
      </c>
      <c r="C447" s="1" t="s">
        <v>15</v>
      </c>
      <c r="D447" s="5" t="s">
        <v>25</v>
      </c>
      <c r="E447" s="6">
        <v>46</v>
      </c>
      <c r="F447" s="6">
        <v>100</v>
      </c>
      <c r="G447" s="6">
        <v>224</v>
      </c>
      <c r="H447" s="3">
        <v>20</v>
      </c>
      <c r="I447" s="4" t="s">
        <v>40</v>
      </c>
    </row>
    <row r="448" spans="1:9" ht="18" customHeight="1" x14ac:dyDescent="0.3">
      <c r="A448" s="1">
        <v>2022</v>
      </c>
      <c r="B448" s="1" t="s">
        <v>5</v>
      </c>
      <c r="C448" s="1" t="s">
        <v>15</v>
      </c>
      <c r="D448" s="5" t="s">
        <v>23</v>
      </c>
      <c r="E448" s="6">
        <v>34</v>
      </c>
      <c r="F448" s="6">
        <v>2288.4</v>
      </c>
      <c r="G448" s="6">
        <v>5126.0160000000005</v>
      </c>
      <c r="H448" s="3">
        <v>457.68000000000006</v>
      </c>
      <c r="I448" s="4" t="s">
        <v>40</v>
      </c>
    </row>
    <row r="449" spans="1:9" ht="18" customHeight="1" x14ac:dyDescent="0.3">
      <c r="A449" s="1">
        <v>2022</v>
      </c>
      <c r="B449" s="1" t="s">
        <v>5</v>
      </c>
      <c r="C449" s="1" t="s">
        <v>13</v>
      </c>
      <c r="D449" s="2" t="s">
        <v>34</v>
      </c>
      <c r="E449" s="3">
        <v>7</v>
      </c>
      <c r="F449" s="3">
        <v>200</v>
      </c>
      <c r="G449" s="3">
        <v>224</v>
      </c>
      <c r="H449" s="3">
        <v>40</v>
      </c>
      <c r="I449" s="4" t="s">
        <v>40</v>
      </c>
    </row>
    <row r="450" spans="1:9" ht="18" customHeight="1" x14ac:dyDescent="0.3">
      <c r="A450" s="1">
        <v>2022</v>
      </c>
      <c r="B450" s="1" t="s">
        <v>5</v>
      </c>
      <c r="C450" s="1" t="s">
        <v>32</v>
      </c>
      <c r="D450" s="5" t="s">
        <v>32</v>
      </c>
      <c r="E450" s="6">
        <v>3</v>
      </c>
      <c r="F450" s="6">
        <v>4577.3</v>
      </c>
      <c r="G450" s="6">
        <v>7392</v>
      </c>
      <c r="H450" s="3">
        <v>915.46</v>
      </c>
      <c r="I450" s="4" t="s">
        <v>40</v>
      </c>
    </row>
    <row r="451" spans="1:9" ht="18" customHeight="1" x14ac:dyDescent="0.3">
      <c r="A451" s="1">
        <v>2022</v>
      </c>
      <c r="B451" s="1" t="s">
        <v>5</v>
      </c>
      <c r="C451" s="1" t="s">
        <v>15</v>
      </c>
      <c r="D451" s="5" t="s">
        <v>27</v>
      </c>
      <c r="E451" s="6">
        <v>3</v>
      </c>
      <c r="F451" s="6">
        <v>2288.65</v>
      </c>
      <c r="G451" s="6">
        <v>5126.576</v>
      </c>
      <c r="H451" s="3">
        <v>457.73</v>
      </c>
      <c r="I451" s="4" t="s">
        <v>40</v>
      </c>
    </row>
    <row r="452" spans="1:9" ht="18" customHeight="1" x14ac:dyDescent="0.3">
      <c r="A452" s="1">
        <v>2022</v>
      </c>
      <c r="B452" s="1" t="s">
        <v>6</v>
      </c>
      <c r="C452" s="1" t="s">
        <v>14</v>
      </c>
      <c r="D452" s="2" t="s">
        <v>36</v>
      </c>
      <c r="E452" s="3">
        <v>3566</v>
      </c>
      <c r="F452" s="3">
        <v>4577.3</v>
      </c>
      <c r="G452" s="3">
        <v>5126.576</v>
      </c>
      <c r="H452" s="3">
        <v>915.46</v>
      </c>
      <c r="I452" s="4" t="s">
        <v>40</v>
      </c>
    </row>
    <row r="453" spans="1:9" ht="18" customHeight="1" x14ac:dyDescent="0.3">
      <c r="A453" s="1">
        <v>2022</v>
      </c>
      <c r="B453" s="1" t="s">
        <v>6</v>
      </c>
      <c r="C453" s="1" t="s">
        <v>14</v>
      </c>
      <c r="D453" s="2" t="s">
        <v>37</v>
      </c>
      <c r="E453" s="3">
        <v>2498</v>
      </c>
      <c r="F453" s="3">
        <v>8000</v>
      </c>
      <c r="G453" s="3">
        <v>8960</v>
      </c>
      <c r="H453" s="3">
        <v>1600</v>
      </c>
      <c r="I453" s="4" t="s">
        <v>40</v>
      </c>
    </row>
    <row r="454" spans="1:9" ht="18" customHeight="1" x14ac:dyDescent="0.3">
      <c r="A454" s="1">
        <v>2022</v>
      </c>
      <c r="B454" s="1" t="s">
        <v>6</v>
      </c>
      <c r="C454" s="1" t="s">
        <v>13</v>
      </c>
      <c r="D454" s="2" t="s">
        <v>35</v>
      </c>
      <c r="E454" s="3">
        <v>1245</v>
      </c>
      <c r="F454" s="3">
        <v>4577.2</v>
      </c>
      <c r="G454" s="3">
        <v>5126.4639999999999</v>
      </c>
      <c r="H454" s="3">
        <v>915.44</v>
      </c>
      <c r="I454" s="4" t="s">
        <v>40</v>
      </c>
    </row>
    <row r="455" spans="1:9" ht="18" customHeight="1" x14ac:dyDescent="0.3">
      <c r="A455" s="1">
        <v>2022</v>
      </c>
      <c r="B455" s="1" t="s">
        <v>6</v>
      </c>
      <c r="C455" s="1" t="s">
        <v>38</v>
      </c>
      <c r="D455" s="5" t="s">
        <v>30</v>
      </c>
      <c r="E455" s="6">
        <v>644</v>
      </c>
      <c r="F455" s="6">
        <v>5743.5</v>
      </c>
      <c r="G455" s="6">
        <v>6432.72</v>
      </c>
      <c r="H455" s="3">
        <v>1148.7</v>
      </c>
      <c r="I455" s="4" t="s">
        <v>40</v>
      </c>
    </row>
    <row r="456" spans="1:9" ht="18" customHeight="1" x14ac:dyDescent="0.3">
      <c r="A456" s="1">
        <v>2022</v>
      </c>
      <c r="B456" s="1" t="s">
        <v>6</v>
      </c>
      <c r="C456" s="1" t="s">
        <v>12</v>
      </c>
      <c r="D456" s="5" t="s">
        <v>29</v>
      </c>
      <c r="E456" s="6">
        <v>643</v>
      </c>
      <c r="F456" s="6">
        <v>7000</v>
      </c>
      <c r="G456" s="6">
        <v>7840</v>
      </c>
      <c r="H456" s="3">
        <v>1400</v>
      </c>
      <c r="I456" s="4" t="s">
        <v>40</v>
      </c>
    </row>
    <row r="457" spans="1:9" ht="18" customHeight="1" x14ac:dyDescent="0.3">
      <c r="A457" s="1">
        <v>2022</v>
      </c>
      <c r="B457" s="1" t="s">
        <v>6</v>
      </c>
      <c r="C457" s="1" t="s">
        <v>38</v>
      </c>
      <c r="D457" s="5" t="s">
        <v>31</v>
      </c>
      <c r="E457" s="6">
        <v>455</v>
      </c>
      <c r="F457" s="6">
        <v>4578.6000000000004</v>
      </c>
      <c r="G457" s="6">
        <v>5128.0320000000002</v>
      </c>
      <c r="H457" s="3">
        <v>915.72000000000014</v>
      </c>
      <c r="I457" s="4" t="s">
        <v>40</v>
      </c>
    </row>
    <row r="458" spans="1:9" ht="18" customHeight="1" x14ac:dyDescent="0.3">
      <c r="A458" s="1">
        <v>2022</v>
      </c>
      <c r="B458" s="1" t="s">
        <v>6</v>
      </c>
      <c r="C458" s="1" t="s">
        <v>12</v>
      </c>
      <c r="D458" s="5" t="s">
        <v>28</v>
      </c>
      <c r="E458" s="7">
        <v>345</v>
      </c>
      <c r="F458" s="7">
        <v>7000</v>
      </c>
      <c r="G458" s="7">
        <v>7840</v>
      </c>
      <c r="H458" s="3">
        <v>1400</v>
      </c>
      <c r="I458" s="4" t="s">
        <v>40</v>
      </c>
    </row>
    <row r="459" spans="1:9" ht="18" customHeight="1" x14ac:dyDescent="0.3">
      <c r="A459" s="1">
        <v>2022</v>
      </c>
      <c r="B459" s="1" t="s">
        <v>6</v>
      </c>
      <c r="C459" s="1" t="s">
        <v>13</v>
      </c>
      <c r="D459" s="2" t="s">
        <v>33</v>
      </c>
      <c r="E459" s="3">
        <v>122</v>
      </c>
      <c r="F459" s="3">
        <v>100</v>
      </c>
      <c r="G459" s="3">
        <v>112</v>
      </c>
      <c r="H459" s="3">
        <v>20</v>
      </c>
      <c r="I459" s="4" t="s">
        <v>40</v>
      </c>
    </row>
    <row r="460" spans="1:9" ht="18" customHeight="1" x14ac:dyDescent="0.3">
      <c r="A460" s="1">
        <v>2022</v>
      </c>
      <c r="B460" s="1" t="s">
        <v>6</v>
      </c>
      <c r="C460" s="1" t="s">
        <v>15</v>
      </c>
      <c r="D460" s="5" t="s">
        <v>26</v>
      </c>
      <c r="E460" s="6">
        <v>78</v>
      </c>
      <c r="F460" s="6">
        <v>2288.6</v>
      </c>
      <c r="G460" s="6">
        <v>5126.4639999999999</v>
      </c>
      <c r="H460" s="3">
        <v>457.72</v>
      </c>
      <c r="I460" s="4" t="s">
        <v>40</v>
      </c>
    </row>
    <row r="461" spans="1:9" ht="18" customHeight="1" x14ac:dyDescent="0.3">
      <c r="A461" s="1">
        <v>2022</v>
      </c>
      <c r="B461" s="1" t="s">
        <v>6</v>
      </c>
      <c r="C461" s="1" t="s">
        <v>15</v>
      </c>
      <c r="D461" s="5" t="s">
        <v>24</v>
      </c>
      <c r="E461" s="6">
        <v>76</v>
      </c>
      <c r="F461" s="6">
        <v>2288.4499999999998</v>
      </c>
      <c r="G461" s="6">
        <v>5126.1279999999997</v>
      </c>
      <c r="H461" s="3">
        <v>457.69</v>
      </c>
      <c r="I461" s="4" t="s">
        <v>40</v>
      </c>
    </row>
    <row r="462" spans="1:9" ht="18" customHeight="1" x14ac:dyDescent="0.3">
      <c r="A462" s="1">
        <v>2022</v>
      </c>
      <c r="B462" s="1" t="s">
        <v>6</v>
      </c>
      <c r="C462" s="1" t="s">
        <v>15</v>
      </c>
      <c r="D462" s="5" t="s">
        <v>25</v>
      </c>
      <c r="E462" s="6">
        <v>46</v>
      </c>
      <c r="F462" s="6">
        <v>100</v>
      </c>
      <c r="G462" s="6">
        <v>224</v>
      </c>
      <c r="H462" s="3">
        <v>20</v>
      </c>
      <c r="I462" s="4" t="s">
        <v>40</v>
      </c>
    </row>
    <row r="463" spans="1:9" ht="18" customHeight="1" x14ac:dyDescent="0.3">
      <c r="A463" s="1">
        <v>2022</v>
      </c>
      <c r="B463" s="1" t="s">
        <v>6</v>
      </c>
      <c r="C463" s="1" t="s">
        <v>15</v>
      </c>
      <c r="D463" s="5" t="s">
        <v>23</v>
      </c>
      <c r="E463" s="6">
        <v>34</v>
      </c>
      <c r="F463" s="6">
        <v>2288.4</v>
      </c>
      <c r="G463" s="6">
        <v>5126.0160000000005</v>
      </c>
      <c r="H463" s="3">
        <v>457.68000000000006</v>
      </c>
      <c r="I463" s="4" t="s">
        <v>40</v>
      </c>
    </row>
    <row r="464" spans="1:9" ht="18" customHeight="1" x14ac:dyDescent="0.3">
      <c r="A464" s="1">
        <v>2022</v>
      </c>
      <c r="B464" s="1" t="s">
        <v>6</v>
      </c>
      <c r="C464" s="1" t="s">
        <v>13</v>
      </c>
      <c r="D464" s="2" t="s">
        <v>34</v>
      </c>
      <c r="E464" s="3">
        <v>7</v>
      </c>
      <c r="F464" s="3">
        <v>200</v>
      </c>
      <c r="G464" s="3">
        <v>224</v>
      </c>
      <c r="H464" s="3">
        <v>40</v>
      </c>
      <c r="I464" s="4" t="s">
        <v>40</v>
      </c>
    </row>
    <row r="465" spans="1:9" ht="18" customHeight="1" x14ac:dyDescent="0.3">
      <c r="A465" s="1">
        <v>2022</v>
      </c>
      <c r="B465" s="1" t="s">
        <v>6</v>
      </c>
      <c r="C465" s="1" t="s">
        <v>15</v>
      </c>
      <c r="D465" s="5" t="s">
        <v>27</v>
      </c>
      <c r="E465" s="6">
        <v>3</v>
      </c>
      <c r="F465" s="6">
        <v>2288.65</v>
      </c>
      <c r="G465" s="6">
        <v>5126.576</v>
      </c>
      <c r="H465" s="3">
        <v>457.73</v>
      </c>
      <c r="I465" s="4" t="s">
        <v>40</v>
      </c>
    </row>
    <row r="466" spans="1:9" ht="18" customHeight="1" x14ac:dyDescent="0.3">
      <c r="A466" s="1">
        <v>2022</v>
      </c>
      <c r="B466" s="1" t="s">
        <v>6</v>
      </c>
      <c r="C466" s="1" t="s">
        <v>32</v>
      </c>
      <c r="D466" s="5" t="s">
        <v>32</v>
      </c>
      <c r="E466" s="6">
        <v>2</v>
      </c>
      <c r="F466" s="6">
        <v>6600</v>
      </c>
      <c r="G466" s="6">
        <v>7392</v>
      </c>
      <c r="H466" s="3">
        <v>1320</v>
      </c>
      <c r="I466" s="4" t="s">
        <v>40</v>
      </c>
    </row>
    <row r="467" spans="1:9" ht="18" customHeight="1" x14ac:dyDescent="0.3">
      <c r="A467" s="1">
        <v>2022</v>
      </c>
      <c r="B467" s="1" t="s">
        <v>7</v>
      </c>
      <c r="C467" s="1" t="s">
        <v>14</v>
      </c>
      <c r="D467" s="2" t="s">
        <v>36</v>
      </c>
      <c r="E467" s="3">
        <v>3566</v>
      </c>
      <c r="F467" s="3">
        <v>4577.3</v>
      </c>
      <c r="G467" s="3">
        <v>5126.576</v>
      </c>
      <c r="H467" s="3">
        <v>915.46</v>
      </c>
      <c r="I467" s="4" t="s">
        <v>40</v>
      </c>
    </row>
    <row r="468" spans="1:9" ht="18" customHeight="1" x14ac:dyDescent="0.3">
      <c r="A468" s="1">
        <v>2022</v>
      </c>
      <c r="B468" s="1" t="s">
        <v>7</v>
      </c>
      <c r="C468" s="1" t="s">
        <v>14</v>
      </c>
      <c r="D468" s="2" t="s">
        <v>37</v>
      </c>
      <c r="E468" s="3">
        <v>2498</v>
      </c>
      <c r="F468" s="3">
        <v>8000</v>
      </c>
      <c r="G468" s="3">
        <v>8960</v>
      </c>
      <c r="H468" s="3">
        <v>1600</v>
      </c>
      <c r="I468" s="4" t="s">
        <v>40</v>
      </c>
    </row>
    <row r="469" spans="1:9" ht="18" customHeight="1" x14ac:dyDescent="0.3">
      <c r="A469" s="1">
        <v>2022</v>
      </c>
      <c r="B469" s="1" t="s">
        <v>7</v>
      </c>
      <c r="C469" s="1" t="s">
        <v>13</v>
      </c>
      <c r="D469" s="2" t="s">
        <v>35</v>
      </c>
      <c r="E469" s="3">
        <v>1245</v>
      </c>
      <c r="F469" s="3">
        <v>4577.2</v>
      </c>
      <c r="G469" s="3">
        <v>5126.4639999999999</v>
      </c>
      <c r="H469" s="3">
        <v>915.44</v>
      </c>
      <c r="I469" s="4" t="s">
        <v>40</v>
      </c>
    </row>
    <row r="470" spans="1:9" ht="18" customHeight="1" x14ac:dyDescent="0.3">
      <c r="A470" s="1">
        <v>2022</v>
      </c>
      <c r="B470" s="1" t="s">
        <v>7</v>
      </c>
      <c r="C470" s="1" t="s">
        <v>38</v>
      </c>
      <c r="D470" s="5" t="s">
        <v>30</v>
      </c>
      <c r="E470" s="6">
        <v>644</v>
      </c>
      <c r="F470" s="6">
        <v>5743.5</v>
      </c>
      <c r="G470" s="6">
        <v>6432.72</v>
      </c>
      <c r="H470" s="3">
        <v>1148.7</v>
      </c>
      <c r="I470" s="4" t="s">
        <v>40</v>
      </c>
    </row>
    <row r="471" spans="1:9" ht="18" customHeight="1" x14ac:dyDescent="0.3">
      <c r="A471" s="1">
        <v>2022</v>
      </c>
      <c r="B471" s="1" t="s">
        <v>7</v>
      </c>
      <c r="C471" s="1" t="s">
        <v>12</v>
      </c>
      <c r="D471" s="5" t="s">
        <v>29</v>
      </c>
      <c r="E471" s="6">
        <v>643</v>
      </c>
      <c r="F471" s="6">
        <v>7000</v>
      </c>
      <c r="G471" s="6">
        <v>7840</v>
      </c>
      <c r="H471" s="3">
        <v>1400</v>
      </c>
      <c r="I471" s="4" t="s">
        <v>40</v>
      </c>
    </row>
    <row r="472" spans="1:9" ht="18" customHeight="1" x14ac:dyDescent="0.3">
      <c r="A472" s="1">
        <v>2022</v>
      </c>
      <c r="B472" s="1" t="s">
        <v>7</v>
      </c>
      <c r="C472" s="1" t="s">
        <v>38</v>
      </c>
      <c r="D472" s="5" t="s">
        <v>31</v>
      </c>
      <c r="E472" s="6">
        <v>455</v>
      </c>
      <c r="F472" s="6">
        <v>5036.46</v>
      </c>
      <c r="G472" s="6">
        <v>5128.0320000000002</v>
      </c>
      <c r="H472" s="3">
        <v>1007.292</v>
      </c>
      <c r="I472" s="4" t="s">
        <v>40</v>
      </c>
    </row>
    <row r="473" spans="1:9" ht="18" customHeight="1" x14ac:dyDescent="0.3">
      <c r="A473" s="1">
        <v>2022</v>
      </c>
      <c r="B473" s="1" t="s">
        <v>7</v>
      </c>
      <c r="C473" s="1" t="s">
        <v>12</v>
      </c>
      <c r="D473" s="5" t="s">
        <v>28</v>
      </c>
      <c r="E473" s="7">
        <v>345</v>
      </c>
      <c r="F473" s="7">
        <v>7700</v>
      </c>
      <c r="G473" s="7">
        <v>7840</v>
      </c>
      <c r="H473" s="3">
        <v>1540</v>
      </c>
      <c r="I473" s="4" t="s">
        <v>40</v>
      </c>
    </row>
    <row r="474" spans="1:9" ht="18" customHeight="1" x14ac:dyDescent="0.3">
      <c r="A474" s="1">
        <v>2022</v>
      </c>
      <c r="B474" s="1" t="s">
        <v>7</v>
      </c>
      <c r="C474" s="1" t="s">
        <v>13</v>
      </c>
      <c r="D474" s="2" t="s">
        <v>33</v>
      </c>
      <c r="E474" s="3">
        <v>122</v>
      </c>
      <c r="F474" s="3">
        <v>110</v>
      </c>
      <c r="G474" s="3">
        <v>112</v>
      </c>
      <c r="H474" s="3">
        <v>22</v>
      </c>
      <c r="I474" s="4" t="s">
        <v>40</v>
      </c>
    </row>
    <row r="475" spans="1:9" ht="18" customHeight="1" x14ac:dyDescent="0.3">
      <c r="A475" s="1">
        <v>2022</v>
      </c>
      <c r="B475" s="1" t="s">
        <v>7</v>
      </c>
      <c r="C475" s="1" t="s">
        <v>15</v>
      </c>
      <c r="D475" s="5" t="s">
        <v>26</v>
      </c>
      <c r="E475" s="6">
        <v>78</v>
      </c>
      <c r="F475" s="6">
        <v>2517.46</v>
      </c>
      <c r="G475" s="6">
        <v>5126.4639999999999</v>
      </c>
      <c r="H475" s="3">
        <v>503.49200000000002</v>
      </c>
      <c r="I475" s="4" t="s">
        <v>40</v>
      </c>
    </row>
    <row r="476" spans="1:9" ht="18" customHeight="1" x14ac:dyDescent="0.3">
      <c r="A476" s="1">
        <v>2022</v>
      </c>
      <c r="B476" s="1" t="s">
        <v>7</v>
      </c>
      <c r="C476" s="1" t="s">
        <v>15</v>
      </c>
      <c r="D476" s="5" t="s">
        <v>24</v>
      </c>
      <c r="E476" s="6">
        <v>76</v>
      </c>
      <c r="F476" s="6">
        <v>2517.2949999999996</v>
      </c>
      <c r="G476" s="6">
        <v>5126.1279999999997</v>
      </c>
      <c r="H476" s="3">
        <v>503.45899999999995</v>
      </c>
      <c r="I476" s="4" t="s">
        <v>40</v>
      </c>
    </row>
    <row r="477" spans="1:9" ht="18" customHeight="1" x14ac:dyDescent="0.3">
      <c r="A477" s="1">
        <v>2022</v>
      </c>
      <c r="B477" s="1" t="s">
        <v>7</v>
      </c>
      <c r="C477" s="1" t="s">
        <v>15</v>
      </c>
      <c r="D477" s="5" t="s">
        <v>25</v>
      </c>
      <c r="E477" s="6">
        <v>46</v>
      </c>
      <c r="F477" s="6">
        <v>115</v>
      </c>
      <c r="G477" s="6">
        <v>224</v>
      </c>
      <c r="H477" s="3">
        <v>23</v>
      </c>
      <c r="I477" s="4" t="s">
        <v>40</v>
      </c>
    </row>
    <row r="478" spans="1:9" ht="18" customHeight="1" x14ac:dyDescent="0.3">
      <c r="A478" s="1">
        <v>2022</v>
      </c>
      <c r="B478" s="1" t="s">
        <v>7</v>
      </c>
      <c r="C478" s="1" t="s">
        <v>15</v>
      </c>
      <c r="D478" s="5" t="s">
        <v>23</v>
      </c>
      <c r="E478" s="6">
        <v>34</v>
      </c>
      <c r="F478" s="6">
        <v>2631.66</v>
      </c>
      <c r="G478" s="6">
        <v>5126.0160000000005</v>
      </c>
      <c r="H478" s="3">
        <v>526.33199999999999</v>
      </c>
      <c r="I478" s="4" t="s">
        <v>40</v>
      </c>
    </row>
    <row r="479" spans="1:9" ht="18" customHeight="1" x14ac:dyDescent="0.3">
      <c r="A479" s="1">
        <v>2022</v>
      </c>
      <c r="B479" s="1" t="s">
        <v>7</v>
      </c>
      <c r="C479" s="1" t="s">
        <v>13</v>
      </c>
      <c r="D479" s="2" t="s">
        <v>34</v>
      </c>
      <c r="E479" s="3">
        <v>7</v>
      </c>
      <c r="F479" s="3">
        <v>230</v>
      </c>
      <c r="G479" s="3">
        <v>224</v>
      </c>
      <c r="H479" s="3">
        <v>46</v>
      </c>
      <c r="I479" s="4" t="s">
        <v>40</v>
      </c>
    </row>
    <row r="480" spans="1:9" ht="18" customHeight="1" x14ac:dyDescent="0.3">
      <c r="A480" s="1">
        <v>2022</v>
      </c>
      <c r="B480" s="1" t="s">
        <v>7</v>
      </c>
      <c r="C480" s="1" t="s">
        <v>15</v>
      </c>
      <c r="D480" s="5" t="s">
        <v>27</v>
      </c>
      <c r="E480" s="6">
        <v>3</v>
      </c>
      <c r="F480" s="6">
        <v>2631.9475000000002</v>
      </c>
      <c r="G480" s="6">
        <v>5126.576</v>
      </c>
      <c r="H480" s="3">
        <v>526.38950000000011</v>
      </c>
      <c r="I480" s="4" t="s">
        <v>40</v>
      </c>
    </row>
    <row r="481" spans="1:9" ht="18" customHeight="1" x14ac:dyDescent="0.3">
      <c r="A481" s="1">
        <v>2022</v>
      </c>
      <c r="B481" s="1" t="s">
        <v>7</v>
      </c>
      <c r="C481" s="1" t="s">
        <v>32</v>
      </c>
      <c r="D481" s="5" t="s">
        <v>32</v>
      </c>
      <c r="E481" s="6">
        <v>2</v>
      </c>
      <c r="F481" s="6">
        <v>7590</v>
      </c>
      <c r="G481" s="6">
        <v>7392</v>
      </c>
      <c r="H481" s="3">
        <v>1518</v>
      </c>
      <c r="I481" s="4" t="s">
        <v>40</v>
      </c>
    </row>
    <row r="482" spans="1:9" ht="18" customHeight="1" x14ac:dyDescent="0.3">
      <c r="A482" s="1">
        <v>2022</v>
      </c>
      <c r="B482" s="1" t="s">
        <v>8</v>
      </c>
      <c r="C482" s="1" t="s">
        <v>14</v>
      </c>
      <c r="D482" s="2" t="s">
        <v>36</v>
      </c>
      <c r="E482" s="3">
        <v>3566</v>
      </c>
      <c r="F482" s="3">
        <v>4577.3</v>
      </c>
      <c r="G482" s="3">
        <v>5126.576</v>
      </c>
      <c r="H482" s="3">
        <v>915.46</v>
      </c>
      <c r="I482" s="4" t="s">
        <v>40</v>
      </c>
    </row>
    <row r="483" spans="1:9" ht="18" customHeight="1" x14ac:dyDescent="0.3">
      <c r="A483" s="1">
        <v>2022</v>
      </c>
      <c r="B483" s="1" t="s">
        <v>8</v>
      </c>
      <c r="C483" s="1" t="s">
        <v>14</v>
      </c>
      <c r="D483" s="2" t="s">
        <v>37</v>
      </c>
      <c r="E483" s="3">
        <v>2498</v>
      </c>
      <c r="F483" s="3">
        <v>8000</v>
      </c>
      <c r="G483" s="3">
        <v>8960</v>
      </c>
      <c r="H483" s="3">
        <v>1600</v>
      </c>
      <c r="I483" s="4" t="s">
        <v>40</v>
      </c>
    </row>
    <row r="484" spans="1:9" ht="18" customHeight="1" x14ac:dyDescent="0.3">
      <c r="A484" s="1">
        <v>2022</v>
      </c>
      <c r="B484" s="1" t="s">
        <v>8</v>
      </c>
      <c r="C484" s="1" t="s">
        <v>13</v>
      </c>
      <c r="D484" s="2" t="s">
        <v>35</v>
      </c>
      <c r="E484" s="3">
        <v>1245</v>
      </c>
      <c r="F484" s="3">
        <v>4577.2</v>
      </c>
      <c r="G484" s="3">
        <v>5126.4639999999999</v>
      </c>
      <c r="H484" s="3">
        <v>915.44</v>
      </c>
      <c r="I484" s="4" t="s">
        <v>40</v>
      </c>
    </row>
    <row r="485" spans="1:9" ht="18" customHeight="1" x14ac:dyDescent="0.3">
      <c r="A485" s="1">
        <v>2022</v>
      </c>
      <c r="B485" s="1" t="s">
        <v>8</v>
      </c>
      <c r="C485" s="1" t="s">
        <v>38</v>
      </c>
      <c r="D485" s="5" t="s">
        <v>30</v>
      </c>
      <c r="E485" s="6">
        <v>644</v>
      </c>
      <c r="F485" s="6">
        <v>5743.5</v>
      </c>
      <c r="G485" s="6">
        <v>6432.72</v>
      </c>
      <c r="H485" s="3">
        <v>1148.7</v>
      </c>
      <c r="I485" s="4" t="s">
        <v>40</v>
      </c>
    </row>
    <row r="486" spans="1:9" ht="18" customHeight="1" x14ac:dyDescent="0.3">
      <c r="A486" s="1">
        <v>2022</v>
      </c>
      <c r="B486" s="1" t="s">
        <v>8</v>
      </c>
      <c r="C486" s="1" t="s">
        <v>12</v>
      </c>
      <c r="D486" s="5" t="s">
        <v>29</v>
      </c>
      <c r="E486" s="6">
        <v>643</v>
      </c>
      <c r="F486" s="6">
        <v>7000</v>
      </c>
      <c r="G486" s="6">
        <v>7840</v>
      </c>
      <c r="H486" s="3">
        <v>1400</v>
      </c>
      <c r="I486" s="4" t="s">
        <v>40</v>
      </c>
    </row>
    <row r="487" spans="1:9" ht="18" customHeight="1" x14ac:dyDescent="0.3">
      <c r="A487" s="1">
        <v>2022</v>
      </c>
      <c r="B487" s="1" t="s">
        <v>8</v>
      </c>
      <c r="C487" s="1" t="s">
        <v>38</v>
      </c>
      <c r="D487" s="5" t="s">
        <v>31</v>
      </c>
      <c r="E487" s="6">
        <v>455</v>
      </c>
      <c r="F487" s="6">
        <v>4578.6000000000004</v>
      </c>
      <c r="G487" s="6">
        <v>5128.0320000000002</v>
      </c>
      <c r="H487" s="3">
        <v>915.72000000000014</v>
      </c>
      <c r="I487" s="4" t="s">
        <v>40</v>
      </c>
    </row>
    <row r="488" spans="1:9" ht="18" customHeight="1" x14ac:dyDescent="0.3">
      <c r="A488" s="1">
        <v>2022</v>
      </c>
      <c r="B488" s="1" t="s">
        <v>8</v>
      </c>
      <c r="C488" s="1" t="s">
        <v>12</v>
      </c>
      <c r="D488" s="5" t="s">
        <v>28</v>
      </c>
      <c r="E488" s="7">
        <v>345</v>
      </c>
      <c r="F488" s="7">
        <v>7000</v>
      </c>
      <c r="G488" s="7">
        <v>7840</v>
      </c>
      <c r="H488" s="3">
        <v>1400</v>
      </c>
      <c r="I488" s="4" t="s">
        <v>40</v>
      </c>
    </row>
    <row r="489" spans="1:9" ht="18" customHeight="1" x14ac:dyDescent="0.3">
      <c r="A489" s="1">
        <v>2022</v>
      </c>
      <c r="B489" s="1" t="s">
        <v>8</v>
      </c>
      <c r="C489" s="1" t="s">
        <v>13</v>
      </c>
      <c r="D489" s="2" t="s">
        <v>33</v>
      </c>
      <c r="E489" s="3">
        <v>122</v>
      </c>
      <c r="F489" s="3">
        <v>100</v>
      </c>
      <c r="G489" s="3">
        <v>112</v>
      </c>
      <c r="H489" s="3">
        <v>20</v>
      </c>
      <c r="I489" s="4" t="s">
        <v>40</v>
      </c>
    </row>
    <row r="490" spans="1:9" ht="18" customHeight="1" x14ac:dyDescent="0.3">
      <c r="A490" s="1">
        <v>2022</v>
      </c>
      <c r="B490" s="1" t="s">
        <v>8</v>
      </c>
      <c r="C490" s="1" t="s">
        <v>15</v>
      </c>
      <c r="D490" s="5" t="s">
        <v>26</v>
      </c>
      <c r="E490" s="6">
        <v>78</v>
      </c>
      <c r="F490" s="6">
        <v>2288.6</v>
      </c>
      <c r="G490" s="6">
        <v>5126.4639999999999</v>
      </c>
      <c r="H490" s="3">
        <v>457.72</v>
      </c>
      <c r="I490" s="4" t="s">
        <v>40</v>
      </c>
    </row>
    <row r="491" spans="1:9" ht="18" customHeight="1" x14ac:dyDescent="0.3">
      <c r="A491" s="1">
        <v>2022</v>
      </c>
      <c r="B491" s="1" t="s">
        <v>8</v>
      </c>
      <c r="C491" s="1" t="s">
        <v>15</v>
      </c>
      <c r="D491" s="5" t="s">
        <v>24</v>
      </c>
      <c r="E491" s="6">
        <v>76</v>
      </c>
      <c r="F491" s="6">
        <v>2288.4499999999998</v>
      </c>
      <c r="G491" s="6">
        <v>5126.1279999999997</v>
      </c>
      <c r="H491" s="3">
        <v>457.69</v>
      </c>
      <c r="I491" s="4" t="s">
        <v>40</v>
      </c>
    </row>
    <row r="492" spans="1:9" ht="18" customHeight="1" x14ac:dyDescent="0.3">
      <c r="A492" s="1">
        <v>2022</v>
      </c>
      <c r="B492" s="1" t="s">
        <v>8</v>
      </c>
      <c r="C492" s="1" t="s">
        <v>15</v>
      </c>
      <c r="D492" s="5" t="s">
        <v>25</v>
      </c>
      <c r="E492" s="6">
        <v>46</v>
      </c>
      <c r="F492" s="6">
        <v>100</v>
      </c>
      <c r="G492" s="6">
        <v>224</v>
      </c>
      <c r="H492" s="3">
        <v>20</v>
      </c>
      <c r="I492" s="4" t="s">
        <v>40</v>
      </c>
    </row>
    <row r="493" spans="1:9" ht="18" customHeight="1" x14ac:dyDescent="0.3">
      <c r="A493" s="1">
        <v>2022</v>
      </c>
      <c r="B493" s="1" t="s">
        <v>8</v>
      </c>
      <c r="C493" s="1" t="s">
        <v>15</v>
      </c>
      <c r="D493" s="5" t="s">
        <v>23</v>
      </c>
      <c r="E493" s="6">
        <v>34</v>
      </c>
      <c r="F493" s="6">
        <v>2746.08</v>
      </c>
      <c r="G493" s="6">
        <v>5126.0160000000005</v>
      </c>
      <c r="H493" s="3">
        <v>549.21600000000001</v>
      </c>
      <c r="I493" s="4" t="s">
        <v>40</v>
      </c>
    </row>
    <row r="494" spans="1:9" ht="18" customHeight="1" x14ac:dyDescent="0.3">
      <c r="A494" s="1">
        <v>2022</v>
      </c>
      <c r="B494" s="1" t="s">
        <v>8</v>
      </c>
      <c r="C494" s="1" t="s">
        <v>13</v>
      </c>
      <c r="D494" s="2" t="s">
        <v>34</v>
      </c>
      <c r="E494" s="3">
        <v>7</v>
      </c>
      <c r="F494" s="3">
        <v>240</v>
      </c>
      <c r="G494" s="3">
        <v>224</v>
      </c>
      <c r="H494" s="3">
        <v>48</v>
      </c>
      <c r="I494" s="4" t="s">
        <v>40</v>
      </c>
    </row>
    <row r="495" spans="1:9" ht="18" customHeight="1" x14ac:dyDescent="0.3">
      <c r="A495" s="1">
        <v>2022</v>
      </c>
      <c r="B495" s="1" t="s">
        <v>8</v>
      </c>
      <c r="C495" s="1" t="s">
        <v>15</v>
      </c>
      <c r="D495" s="5" t="s">
        <v>27</v>
      </c>
      <c r="E495" s="6">
        <v>3</v>
      </c>
      <c r="F495" s="6">
        <v>2746.38</v>
      </c>
      <c r="G495" s="6">
        <v>5126.576</v>
      </c>
      <c r="H495" s="3">
        <v>549.27600000000007</v>
      </c>
      <c r="I495" s="4" t="s">
        <v>40</v>
      </c>
    </row>
    <row r="496" spans="1:9" ht="18" customHeight="1" x14ac:dyDescent="0.3">
      <c r="A496" s="1">
        <v>2022</v>
      </c>
      <c r="B496" s="1" t="s">
        <v>8</v>
      </c>
      <c r="C496" s="1" t="s">
        <v>32</v>
      </c>
      <c r="D496" s="5" t="s">
        <v>32</v>
      </c>
      <c r="E496" s="6">
        <v>2</v>
      </c>
      <c r="F496" s="6">
        <v>7920</v>
      </c>
      <c r="G496" s="6">
        <v>7392</v>
      </c>
      <c r="H496" s="3">
        <v>1584</v>
      </c>
      <c r="I496" s="4" t="s">
        <v>40</v>
      </c>
    </row>
    <row r="497" spans="1:9" ht="18" customHeight="1" x14ac:dyDescent="0.3">
      <c r="A497" s="1">
        <v>2022</v>
      </c>
      <c r="B497" s="1" t="s">
        <v>9</v>
      </c>
      <c r="C497" s="1" t="s">
        <v>14</v>
      </c>
      <c r="D497" s="2" t="s">
        <v>36</v>
      </c>
      <c r="E497" s="3">
        <v>3566</v>
      </c>
      <c r="F497" s="3">
        <v>5035.0300000000007</v>
      </c>
      <c r="G497" s="3">
        <v>5126.576</v>
      </c>
      <c r="H497" s="3">
        <v>1007.0060000000002</v>
      </c>
      <c r="I497" s="4" t="s">
        <v>40</v>
      </c>
    </row>
    <row r="498" spans="1:9" ht="18" customHeight="1" x14ac:dyDescent="0.3">
      <c r="A498" s="1">
        <v>2022</v>
      </c>
      <c r="B498" s="1" t="s">
        <v>9</v>
      </c>
      <c r="C498" s="1" t="s">
        <v>14</v>
      </c>
      <c r="D498" s="2" t="s">
        <v>37</v>
      </c>
      <c r="E498" s="3">
        <v>2498</v>
      </c>
      <c r="F498" s="3">
        <v>9200</v>
      </c>
      <c r="G498" s="3">
        <v>8960</v>
      </c>
      <c r="H498" s="3">
        <v>1840</v>
      </c>
      <c r="I498" s="4" t="s">
        <v>40</v>
      </c>
    </row>
    <row r="499" spans="1:9" ht="18" customHeight="1" x14ac:dyDescent="0.3">
      <c r="A499" s="1">
        <v>2022</v>
      </c>
      <c r="B499" s="1" t="s">
        <v>9</v>
      </c>
      <c r="C499" s="1" t="s">
        <v>13</v>
      </c>
      <c r="D499" s="2" t="s">
        <v>35</v>
      </c>
      <c r="E499" s="3">
        <v>1245</v>
      </c>
      <c r="F499" s="3">
        <v>5263.78</v>
      </c>
      <c r="G499" s="3">
        <v>5126.4639999999999</v>
      </c>
      <c r="H499" s="3">
        <v>1052.7560000000001</v>
      </c>
      <c r="I499" s="4" t="s">
        <v>40</v>
      </c>
    </row>
    <row r="500" spans="1:9" ht="18" customHeight="1" x14ac:dyDescent="0.3">
      <c r="A500" s="1">
        <v>2022</v>
      </c>
      <c r="B500" s="1" t="s">
        <v>9</v>
      </c>
      <c r="C500" s="1" t="s">
        <v>38</v>
      </c>
      <c r="D500" s="5" t="s">
        <v>30</v>
      </c>
      <c r="E500" s="6">
        <v>644</v>
      </c>
      <c r="F500" s="6">
        <v>6605.0249999999996</v>
      </c>
      <c r="G500" s="6">
        <v>6432.72</v>
      </c>
      <c r="H500" s="3">
        <v>1321.0050000000001</v>
      </c>
      <c r="I500" s="4" t="s">
        <v>40</v>
      </c>
    </row>
    <row r="501" spans="1:9" ht="18" customHeight="1" x14ac:dyDescent="0.3">
      <c r="A501" s="1">
        <v>2022</v>
      </c>
      <c r="B501" s="1" t="s">
        <v>9</v>
      </c>
      <c r="C501" s="1" t="s">
        <v>12</v>
      </c>
      <c r="D501" s="5" t="s">
        <v>29</v>
      </c>
      <c r="E501" s="6">
        <v>643</v>
      </c>
      <c r="F501" s="6">
        <v>8400</v>
      </c>
      <c r="G501" s="6">
        <v>7840</v>
      </c>
      <c r="H501" s="3">
        <v>1680</v>
      </c>
      <c r="I501" s="4" t="s">
        <v>40</v>
      </c>
    </row>
    <row r="502" spans="1:9" ht="18" customHeight="1" x14ac:dyDescent="0.3">
      <c r="A502" s="1">
        <v>2022</v>
      </c>
      <c r="B502" s="1" t="s">
        <v>9</v>
      </c>
      <c r="C502" s="1" t="s">
        <v>38</v>
      </c>
      <c r="D502" s="5" t="s">
        <v>31</v>
      </c>
      <c r="E502" s="6">
        <v>455</v>
      </c>
      <c r="F502" s="6">
        <v>5494.3200000000006</v>
      </c>
      <c r="G502" s="6">
        <v>5128.0320000000002</v>
      </c>
      <c r="H502" s="3">
        <v>1098.8640000000003</v>
      </c>
      <c r="I502" s="4" t="s">
        <v>40</v>
      </c>
    </row>
    <row r="503" spans="1:9" ht="18" customHeight="1" x14ac:dyDescent="0.3">
      <c r="A503" s="1">
        <v>2022</v>
      </c>
      <c r="B503" s="1" t="s">
        <v>9</v>
      </c>
      <c r="C503" s="1" t="s">
        <v>12</v>
      </c>
      <c r="D503" s="5" t="s">
        <v>28</v>
      </c>
      <c r="E503" s="7">
        <v>345</v>
      </c>
      <c r="F503" s="7">
        <v>8400</v>
      </c>
      <c r="G503" s="7">
        <v>7840</v>
      </c>
      <c r="H503" s="3">
        <v>1680</v>
      </c>
      <c r="I503" s="4" t="s">
        <v>40</v>
      </c>
    </row>
    <row r="504" spans="1:9" ht="18" customHeight="1" x14ac:dyDescent="0.3">
      <c r="A504" s="1">
        <v>2022</v>
      </c>
      <c r="B504" s="1" t="s">
        <v>9</v>
      </c>
      <c r="C504" s="1" t="s">
        <v>13</v>
      </c>
      <c r="D504" s="2" t="s">
        <v>33</v>
      </c>
      <c r="E504" s="3">
        <v>122</v>
      </c>
      <c r="F504" s="3">
        <v>120</v>
      </c>
      <c r="G504" s="3">
        <v>112</v>
      </c>
      <c r="H504" s="3">
        <v>24</v>
      </c>
      <c r="I504" s="4" t="s">
        <v>40</v>
      </c>
    </row>
    <row r="505" spans="1:9" ht="18" customHeight="1" x14ac:dyDescent="0.3">
      <c r="A505" s="1">
        <v>2022</v>
      </c>
      <c r="B505" s="1" t="s">
        <v>9</v>
      </c>
      <c r="C505" s="1" t="s">
        <v>15</v>
      </c>
      <c r="D505" s="5" t="s">
        <v>26</v>
      </c>
      <c r="E505" s="6">
        <v>78</v>
      </c>
      <c r="F505" s="6">
        <v>2517.46</v>
      </c>
      <c r="G505" s="6">
        <v>5126.4639999999999</v>
      </c>
      <c r="H505" s="3">
        <v>503.49200000000002</v>
      </c>
      <c r="I505" s="4" t="s">
        <v>40</v>
      </c>
    </row>
    <row r="506" spans="1:9" ht="18" customHeight="1" x14ac:dyDescent="0.3">
      <c r="A506" s="1">
        <v>2022</v>
      </c>
      <c r="B506" s="1" t="s">
        <v>9</v>
      </c>
      <c r="C506" s="1" t="s">
        <v>15</v>
      </c>
      <c r="D506" s="5" t="s">
        <v>24</v>
      </c>
      <c r="E506" s="6">
        <v>76</v>
      </c>
      <c r="F506" s="6">
        <v>2517.2949999999996</v>
      </c>
      <c r="G506" s="6">
        <v>5126.1279999999997</v>
      </c>
      <c r="H506" s="3">
        <v>503.45899999999995</v>
      </c>
      <c r="I506" s="4" t="s">
        <v>40</v>
      </c>
    </row>
    <row r="507" spans="1:9" ht="18" customHeight="1" x14ac:dyDescent="0.3">
      <c r="A507" s="1">
        <v>2022</v>
      </c>
      <c r="B507" s="1" t="s">
        <v>9</v>
      </c>
      <c r="C507" s="1" t="s">
        <v>15</v>
      </c>
      <c r="D507" s="5" t="s">
        <v>25</v>
      </c>
      <c r="E507" s="6">
        <v>46</v>
      </c>
      <c r="F507" s="6">
        <v>110</v>
      </c>
      <c r="G507" s="6">
        <v>224</v>
      </c>
      <c r="H507" s="3">
        <v>22</v>
      </c>
      <c r="I507" s="4" t="s">
        <v>40</v>
      </c>
    </row>
    <row r="508" spans="1:9" ht="18" customHeight="1" x14ac:dyDescent="0.3">
      <c r="A508" s="1">
        <v>2022</v>
      </c>
      <c r="B508" s="1" t="s">
        <v>9</v>
      </c>
      <c r="C508" s="1" t="s">
        <v>15</v>
      </c>
      <c r="D508" s="5" t="s">
        <v>23</v>
      </c>
      <c r="E508" s="6">
        <v>34</v>
      </c>
      <c r="F508" s="6">
        <v>2517.2400000000002</v>
      </c>
      <c r="G508" s="6">
        <v>5126.0160000000005</v>
      </c>
      <c r="H508" s="3">
        <v>503.44800000000009</v>
      </c>
      <c r="I508" s="4" t="s">
        <v>40</v>
      </c>
    </row>
    <row r="509" spans="1:9" ht="18" customHeight="1" x14ac:dyDescent="0.3">
      <c r="A509" s="1">
        <v>2022</v>
      </c>
      <c r="B509" s="1" t="s">
        <v>9</v>
      </c>
      <c r="C509" s="1" t="s">
        <v>13</v>
      </c>
      <c r="D509" s="2" t="s">
        <v>34</v>
      </c>
      <c r="E509" s="3">
        <v>7</v>
      </c>
      <c r="F509" s="3">
        <v>220</v>
      </c>
      <c r="G509" s="3">
        <v>224</v>
      </c>
      <c r="H509" s="3">
        <v>44</v>
      </c>
      <c r="I509" s="4" t="s">
        <v>40</v>
      </c>
    </row>
    <row r="510" spans="1:9" ht="18" customHeight="1" x14ac:dyDescent="0.3">
      <c r="A510" s="1">
        <v>2022</v>
      </c>
      <c r="B510" s="1" t="s">
        <v>9</v>
      </c>
      <c r="C510" s="1" t="s">
        <v>15</v>
      </c>
      <c r="D510" s="5" t="s">
        <v>27</v>
      </c>
      <c r="E510" s="6">
        <v>3</v>
      </c>
      <c r="F510" s="6">
        <v>2517.5150000000003</v>
      </c>
      <c r="G510" s="6">
        <v>5126.576</v>
      </c>
      <c r="H510" s="3">
        <v>503.5030000000001</v>
      </c>
      <c r="I510" s="4" t="s">
        <v>40</v>
      </c>
    </row>
    <row r="511" spans="1:9" ht="18" customHeight="1" x14ac:dyDescent="0.3">
      <c r="A511" s="1">
        <v>2022</v>
      </c>
      <c r="B511" s="1" t="s">
        <v>9</v>
      </c>
      <c r="C511" s="1" t="s">
        <v>32</v>
      </c>
      <c r="D511" s="5" t="s">
        <v>32</v>
      </c>
      <c r="E511" s="6">
        <v>2</v>
      </c>
      <c r="F511" s="6">
        <v>7260</v>
      </c>
      <c r="G511" s="6">
        <v>7392</v>
      </c>
      <c r="H511" s="3">
        <v>1452</v>
      </c>
      <c r="I511" s="4" t="s">
        <v>40</v>
      </c>
    </row>
    <row r="512" spans="1:9" ht="18" customHeight="1" x14ac:dyDescent="0.3">
      <c r="A512" s="1">
        <v>2022</v>
      </c>
      <c r="B512" s="1" t="s">
        <v>10</v>
      </c>
      <c r="C512" s="1" t="s">
        <v>14</v>
      </c>
      <c r="D512" s="2" t="s">
        <v>36</v>
      </c>
      <c r="E512" s="3">
        <v>3566</v>
      </c>
      <c r="F512" s="3">
        <v>5263.8950000000004</v>
      </c>
      <c r="G512" s="3">
        <v>5126.576</v>
      </c>
      <c r="H512" s="3">
        <v>1052.7790000000002</v>
      </c>
      <c r="I512" s="4" t="s">
        <v>40</v>
      </c>
    </row>
    <row r="513" spans="1:9" ht="18" customHeight="1" x14ac:dyDescent="0.3">
      <c r="A513" s="1">
        <v>2022</v>
      </c>
      <c r="B513" s="1" t="s">
        <v>10</v>
      </c>
      <c r="C513" s="1" t="s">
        <v>14</v>
      </c>
      <c r="D513" s="2" t="s">
        <v>37</v>
      </c>
      <c r="E513" s="3">
        <v>2498</v>
      </c>
      <c r="F513" s="3">
        <v>8800</v>
      </c>
      <c r="G513" s="3">
        <v>8960</v>
      </c>
      <c r="H513" s="3">
        <v>1760</v>
      </c>
      <c r="I513" s="4" t="s">
        <v>40</v>
      </c>
    </row>
    <row r="514" spans="1:9" ht="18" customHeight="1" x14ac:dyDescent="0.3">
      <c r="A514" s="1">
        <v>2022</v>
      </c>
      <c r="B514" s="1" t="s">
        <v>10</v>
      </c>
      <c r="C514" s="1" t="s">
        <v>13</v>
      </c>
      <c r="D514" s="2" t="s">
        <v>35</v>
      </c>
      <c r="E514" s="3">
        <v>1245</v>
      </c>
      <c r="F514" s="3">
        <v>5034.92</v>
      </c>
      <c r="G514" s="3">
        <v>5126.4639999999999</v>
      </c>
      <c r="H514" s="3">
        <v>1006.984</v>
      </c>
      <c r="I514" s="4" t="s">
        <v>40</v>
      </c>
    </row>
    <row r="515" spans="1:9" ht="18" customHeight="1" x14ac:dyDescent="0.3">
      <c r="A515" s="1">
        <v>2022</v>
      </c>
      <c r="B515" s="1" t="s">
        <v>10</v>
      </c>
      <c r="C515" s="1" t="s">
        <v>38</v>
      </c>
      <c r="D515" s="5" t="s">
        <v>30</v>
      </c>
      <c r="E515" s="6">
        <v>644</v>
      </c>
      <c r="F515" s="6">
        <v>6317.85</v>
      </c>
      <c r="G515" s="6">
        <v>6432.72</v>
      </c>
      <c r="H515" s="3">
        <v>1263.5700000000002</v>
      </c>
      <c r="I515" s="4" t="s">
        <v>40</v>
      </c>
    </row>
    <row r="516" spans="1:9" ht="18" customHeight="1" x14ac:dyDescent="0.3">
      <c r="A516" s="1">
        <v>2022</v>
      </c>
      <c r="B516" s="1" t="s">
        <v>10</v>
      </c>
      <c r="C516" s="1" t="s">
        <v>12</v>
      </c>
      <c r="D516" s="5" t="s">
        <v>29</v>
      </c>
      <c r="E516" s="6">
        <v>643</v>
      </c>
      <c r="F516" s="6">
        <v>7700</v>
      </c>
      <c r="G516" s="6">
        <v>7840</v>
      </c>
      <c r="H516" s="3">
        <v>1540</v>
      </c>
      <c r="I516" s="4" t="s">
        <v>40</v>
      </c>
    </row>
    <row r="517" spans="1:9" ht="18" customHeight="1" x14ac:dyDescent="0.3">
      <c r="A517" s="1">
        <v>2022</v>
      </c>
      <c r="B517" s="1" t="s">
        <v>10</v>
      </c>
      <c r="C517" s="1" t="s">
        <v>38</v>
      </c>
      <c r="D517" s="5" t="s">
        <v>31</v>
      </c>
      <c r="E517" s="6">
        <v>455</v>
      </c>
      <c r="F517" s="6">
        <v>5036.46</v>
      </c>
      <c r="G517" s="6">
        <v>5128.0320000000002</v>
      </c>
      <c r="H517" s="3">
        <v>1007.292</v>
      </c>
      <c r="I517" s="4" t="s">
        <v>40</v>
      </c>
    </row>
    <row r="518" spans="1:9" ht="18" customHeight="1" x14ac:dyDescent="0.3">
      <c r="A518" s="1">
        <v>2022</v>
      </c>
      <c r="B518" s="1" t="s">
        <v>10</v>
      </c>
      <c r="C518" s="1" t="s">
        <v>12</v>
      </c>
      <c r="D518" s="5" t="s">
        <v>28</v>
      </c>
      <c r="E518" s="7">
        <v>345</v>
      </c>
      <c r="F518" s="7">
        <v>7700</v>
      </c>
      <c r="G518" s="7">
        <v>7840</v>
      </c>
      <c r="H518" s="3">
        <v>1540</v>
      </c>
      <c r="I518" s="4" t="s">
        <v>40</v>
      </c>
    </row>
    <row r="519" spans="1:9" ht="18" customHeight="1" x14ac:dyDescent="0.3">
      <c r="A519" s="1">
        <v>2022</v>
      </c>
      <c r="B519" s="1" t="s">
        <v>10</v>
      </c>
      <c r="C519" s="1" t="s">
        <v>13</v>
      </c>
      <c r="D519" s="2" t="s">
        <v>33</v>
      </c>
      <c r="E519" s="3">
        <v>122</v>
      </c>
      <c r="F519" s="3">
        <v>110</v>
      </c>
      <c r="G519" s="3">
        <v>112</v>
      </c>
      <c r="H519" s="3">
        <v>22</v>
      </c>
      <c r="I519" s="4" t="s">
        <v>40</v>
      </c>
    </row>
    <row r="520" spans="1:9" ht="18" customHeight="1" x14ac:dyDescent="0.3">
      <c r="A520" s="1">
        <v>2022</v>
      </c>
      <c r="B520" s="1" t="s">
        <v>10</v>
      </c>
      <c r="C520" s="1" t="s">
        <v>15</v>
      </c>
      <c r="D520" s="5" t="s">
        <v>26</v>
      </c>
      <c r="E520" s="6">
        <v>78</v>
      </c>
      <c r="F520" s="6">
        <v>2517.46</v>
      </c>
      <c r="G520" s="6">
        <v>5126.4639999999999</v>
      </c>
      <c r="H520" s="3">
        <v>503.49200000000002</v>
      </c>
      <c r="I520" s="4" t="s">
        <v>40</v>
      </c>
    </row>
    <row r="521" spans="1:9" ht="18" customHeight="1" x14ac:dyDescent="0.3">
      <c r="A521" s="1">
        <v>2022</v>
      </c>
      <c r="B521" s="1" t="s">
        <v>10</v>
      </c>
      <c r="C521" s="1" t="s">
        <v>15</v>
      </c>
      <c r="D521" s="5" t="s">
        <v>24</v>
      </c>
      <c r="E521" s="6">
        <v>76</v>
      </c>
      <c r="F521" s="6">
        <v>2288.4499999999998</v>
      </c>
      <c r="G521" s="6">
        <v>5126.1279999999997</v>
      </c>
      <c r="H521" s="3">
        <v>457.69</v>
      </c>
      <c r="I521" s="4" t="s">
        <v>40</v>
      </c>
    </row>
    <row r="522" spans="1:9" ht="18" customHeight="1" x14ac:dyDescent="0.3">
      <c r="A522" s="1">
        <v>2022</v>
      </c>
      <c r="B522" s="1" t="s">
        <v>10</v>
      </c>
      <c r="C522" s="1" t="s">
        <v>15</v>
      </c>
      <c r="D522" s="5" t="s">
        <v>25</v>
      </c>
      <c r="E522" s="6">
        <v>46</v>
      </c>
      <c r="F522" s="6">
        <v>100</v>
      </c>
      <c r="G522" s="6">
        <v>224</v>
      </c>
      <c r="H522" s="3">
        <v>20</v>
      </c>
      <c r="I522" s="4" t="s">
        <v>40</v>
      </c>
    </row>
    <row r="523" spans="1:9" ht="18" customHeight="1" x14ac:dyDescent="0.3">
      <c r="A523" s="1">
        <v>2022</v>
      </c>
      <c r="B523" s="1" t="s">
        <v>10</v>
      </c>
      <c r="C523" s="1" t="s">
        <v>15</v>
      </c>
      <c r="D523" s="5" t="s">
        <v>23</v>
      </c>
      <c r="E523" s="6">
        <v>34</v>
      </c>
      <c r="F523" s="6">
        <v>2288.4</v>
      </c>
      <c r="G523" s="6">
        <v>5126.0160000000005</v>
      </c>
      <c r="H523" s="3">
        <v>457.68000000000006</v>
      </c>
      <c r="I523" s="4" t="s">
        <v>42</v>
      </c>
    </row>
    <row r="524" spans="1:9" ht="18" customHeight="1" x14ac:dyDescent="0.3">
      <c r="A524" s="1">
        <v>2022</v>
      </c>
      <c r="B524" s="1" t="s">
        <v>10</v>
      </c>
      <c r="C524" s="1" t="s">
        <v>13</v>
      </c>
      <c r="D524" s="2" t="s">
        <v>34</v>
      </c>
      <c r="E524" s="3">
        <v>7</v>
      </c>
      <c r="F524" s="3">
        <v>200</v>
      </c>
      <c r="G524" s="3">
        <v>224</v>
      </c>
      <c r="H524" s="3">
        <v>40</v>
      </c>
      <c r="I524" s="4" t="s">
        <v>42</v>
      </c>
    </row>
    <row r="525" spans="1:9" ht="18" customHeight="1" x14ac:dyDescent="0.3">
      <c r="A525" s="1">
        <v>2022</v>
      </c>
      <c r="B525" s="1" t="s">
        <v>10</v>
      </c>
      <c r="C525" s="1" t="s">
        <v>15</v>
      </c>
      <c r="D525" s="5" t="s">
        <v>27</v>
      </c>
      <c r="E525" s="6">
        <v>3</v>
      </c>
      <c r="F525" s="6">
        <v>2288.65</v>
      </c>
      <c r="G525" s="6">
        <v>5126.576</v>
      </c>
      <c r="H525" s="3">
        <v>457.73</v>
      </c>
      <c r="I525" s="4" t="s">
        <v>42</v>
      </c>
    </row>
    <row r="526" spans="1:9" ht="18" customHeight="1" x14ac:dyDescent="0.3">
      <c r="A526" s="1">
        <v>2022</v>
      </c>
      <c r="B526" s="1" t="s">
        <v>10</v>
      </c>
      <c r="C526" s="1" t="s">
        <v>32</v>
      </c>
      <c r="D526" s="5" t="s">
        <v>32</v>
      </c>
      <c r="E526" s="6">
        <v>2</v>
      </c>
      <c r="F526" s="6">
        <v>6600</v>
      </c>
      <c r="G526" s="6">
        <v>7392</v>
      </c>
      <c r="H526" s="3">
        <v>1320</v>
      </c>
      <c r="I526" s="4" t="s">
        <v>42</v>
      </c>
    </row>
    <row r="527" spans="1:9" ht="18" customHeight="1" x14ac:dyDescent="0.3">
      <c r="A527" s="1">
        <v>2022</v>
      </c>
      <c r="B527" s="1" t="s">
        <v>11</v>
      </c>
      <c r="C527" s="1" t="s">
        <v>14</v>
      </c>
      <c r="D527" s="2" t="s">
        <v>36</v>
      </c>
      <c r="E527" s="3">
        <v>3566</v>
      </c>
      <c r="F527" s="3">
        <v>4577.3</v>
      </c>
      <c r="G527" s="3">
        <v>5126.576</v>
      </c>
      <c r="H527" s="3">
        <v>915.46</v>
      </c>
      <c r="I527" s="4" t="s">
        <v>42</v>
      </c>
    </row>
    <row r="528" spans="1:9" ht="18" customHeight="1" x14ac:dyDescent="0.3">
      <c r="A528" s="1">
        <v>2022</v>
      </c>
      <c r="B528" s="1" t="s">
        <v>11</v>
      </c>
      <c r="C528" s="1" t="s">
        <v>14</v>
      </c>
      <c r="D528" s="2" t="s">
        <v>37</v>
      </c>
      <c r="E528" s="3">
        <v>2498</v>
      </c>
      <c r="F528" s="3">
        <v>8000</v>
      </c>
      <c r="G528" s="3">
        <v>8960</v>
      </c>
      <c r="H528" s="3">
        <v>1600</v>
      </c>
      <c r="I528" s="4" t="s">
        <v>42</v>
      </c>
    </row>
    <row r="529" spans="1:9" ht="18" customHeight="1" x14ac:dyDescent="0.3">
      <c r="A529" s="1">
        <v>2022</v>
      </c>
      <c r="B529" s="1" t="s">
        <v>11</v>
      </c>
      <c r="C529" s="1" t="s">
        <v>13</v>
      </c>
      <c r="D529" s="2" t="s">
        <v>35</v>
      </c>
      <c r="E529" s="3">
        <v>1245</v>
      </c>
      <c r="F529" s="3">
        <v>4577.2</v>
      </c>
      <c r="G529" s="3">
        <v>5126.4639999999999</v>
      </c>
      <c r="H529" s="3">
        <v>915.44</v>
      </c>
      <c r="I529" s="4" t="s">
        <v>42</v>
      </c>
    </row>
    <row r="530" spans="1:9" ht="18" customHeight="1" x14ac:dyDescent="0.3">
      <c r="A530" s="1">
        <v>2022</v>
      </c>
      <c r="B530" s="1" t="s">
        <v>11</v>
      </c>
      <c r="C530" s="1" t="s">
        <v>38</v>
      </c>
      <c r="D530" s="5" t="s">
        <v>30</v>
      </c>
      <c r="E530" s="6">
        <v>644</v>
      </c>
      <c r="F530" s="6">
        <v>5743.5</v>
      </c>
      <c r="G530" s="6">
        <v>6432.72</v>
      </c>
      <c r="H530" s="3">
        <v>1148.7</v>
      </c>
      <c r="I530" s="4" t="s">
        <v>42</v>
      </c>
    </row>
    <row r="531" spans="1:9" ht="18" customHeight="1" x14ac:dyDescent="0.3">
      <c r="A531" s="1">
        <v>2022</v>
      </c>
      <c r="B531" s="1" t="s">
        <v>11</v>
      </c>
      <c r="C531" s="1" t="s">
        <v>12</v>
      </c>
      <c r="D531" s="5" t="s">
        <v>29</v>
      </c>
      <c r="E531" s="6">
        <v>643</v>
      </c>
      <c r="F531" s="6">
        <v>7000</v>
      </c>
      <c r="G531" s="6">
        <v>7840</v>
      </c>
      <c r="H531" s="3">
        <v>1400</v>
      </c>
      <c r="I531" s="4" t="s">
        <v>42</v>
      </c>
    </row>
    <row r="532" spans="1:9" ht="18" customHeight="1" x14ac:dyDescent="0.3">
      <c r="A532" s="1">
        <v>2022</v>
      </c>
      <c r="B532" s="1" t="s">
        <v>11</v>
      </c>
      <c r="C532" s="1" t="s">
        <v>38</v>
      </c>
      <c r="D532" s="5" t="s">
        <v>31</v>
      </c>
      <c r="E532" s="6">
        <v>455</v>
      </c>
      <c r="F532" s="6">
        <v>4578.6000000000004</v>
      </c>
      <c r="G532" s="6">
        <v>5128.0320000000002</v>
      </c>
      <c r="H532" s="3">
        <v>915.72000000000014</v>
      </c>
      <c r="I532" s="4" t="s">
        <v>42</v>
      </c>
    </row>
    <row r="533" spans="1:9" ht="18" customHeight="1" x14ac:dyDescent="0.3">
      <c r="A533" s="1">
        <v>2022</v>
      </c>
      <c r="B533" s="1" t="s">
        <v>11</v>
      </c>
      <c r="C533" s="1" t="s">
        <v>12</v>
      </c>
      <c r="D533" s="5" t="s">
        <v>28</v>
      </c>
      <c r="E533" s="7">
        <v>345</v>
      </c>
      <c r="F533" s="7">
        <v>7000</v>
      </c>
      <c r="G533" s="7">
        <v>7840</v>
      </c>
      <c r="H533" s="3">
        <v>1400</v>
      </c>
      <c r="I533" s="4" t="s">
        <v>42</v>
      </c>
    </row>
    <row r="534" spans="1:9" ht="18" customHeight="1" x14ac:dyDescent="0.3">
      <c r="A534" s="1">
        <v>2022</v>
      </c>
      <c r="B534" s="1" t="s">
        <v>11</v>
      </c>
      <c r="C534" s="1" t="s">
        <v>13</v>
      </c>
      <c r="D534" s="2" t="s">
        <v>33</v>
      </c>
      <c r="E534" s="3">
        <v>122</v>
      </c>
      <c r="F534" s="3">
        <v>100</v>
      </c>
      <c r="G534" s="3">
        <v>112</v>
      </c>
      <c r="H534" s="3">
        <v>20</v>
      </c>
      <c r="I534" s="4" t="s">
        <v>42</v>
      </c>
    </row>
    <row r="535" spans="1:9" ht="18" customHeight="1" x14ac:dyDescent="0.3">
      <c r="A535" s="1">
        <v>2022</v>
      </c>
      <c r="B535" s="1" t="s">
        <v>11</v>
      </c>
      <c r="C535" s="1" t="s">
        <v>15</v>
      </c>
      <c r="D535" s="5" t="s">
        <v>26</v>
      </c>
      <c r="E535" s="6">
        <v>78</v>
      </c>
      <c r="F535" s="6">
        <v>2288.6</v>
      </c>
      <c r="G535" s="6">
        <v>5126.4639999999999</v>
      </c>
      <c r="H535" s="3">
        <v>457.72</v>
      </c>
      <c r="I535" s="4" t="s">
        <v>42</v>
      </c>
    </row>
    <row r="536" spans="1:9" ht="18" customHeight="1" x14ac:dyDescent="0.3">
      <c r="A536" s="1">
        <v>2022</v>
      </c>
      <c r="B536" s="1" t="s">
        <v>11</v>
      </c>
      <c r="C536" s="1" t="s">
        <v>15</v>
      </c>
      <c r="D536" s="5" t="s">
        <v>24</v>
      </c>
      <c r="E536" s="6">
        <v>76</v>
      </c>
      <c r="F536" s="6">
        <v>2288.4499999999998</v>
      </c>
      <c r="G536" s="6">
        <v>5126.1279999999997</v>
      </c>
      <c r="H536" s="3">
        <v>457.69</v>
      </c>
      <c r="I536" s="4" t="s">
        <v>42</v>
      </c>
    </row>
    <row r="537" spans="1:9" ht="18" customHeight="1" x14ac:dyDescent="0.3">
      <c r="A537" s="1">
        <v>2022</v>
      </c>
      <c r="B537" s="1" t="s">
        <v>11</v>
      </c>
      <c r="C537" s="1" t="s">
        <v>15</v>
      </c>
      <c r="D537" s="5" t="s">
        <v>25</v>
      </c>
      <c r="E537" s="6">
        <v>46</v>
      </c>
      <c r="F537" s="6">
        <v>100</v>
      </c>
      <c r="G537" s="6">
        <v>224</v>
      </c>
      <c r="H537" s="3">
        <v>20</v>
      </c>
      <c r="I537" s="4" t="s">
        <v>42</v>
      </c>
    </row>
    <row r="538" spans="1:9" ht="18" customHeight="1" x14ac:dyDescent="0.3">
      <c r="A538" s="1">
        <v>2022</v>
      </c>
      <c r="B538" s="1" t="s">
        <v>11</v>
      </c>
      <c r="C538" s="1" t="s">
        <v>15</v>
      </c>
      <c r="D538" s="5" t="s">
        <v>23</v>
      </c>
      <c r="E538" s="6">
        <v>34</v>
      </c>
      <c r="F538" s="6">
        <v>2288.4</v>
      </c>
      <c r="G538" s="6">
        <v>5126.0160000000005</v>
      </c>
      <c r="H538" s="3">
        <v>457.68000000000006</v>
      </c>
      <c r="I538" s="4" t="s">
        <v>42</v>
      </c>
    </row>
    <row r="539" spans="1:9" ht="18" customHeight="1" x14ac:dyDescent="0.3">
      <c r="A539" s="1">
        <v>2022</v>
      </c>
      <c r="B539" s="1" t="s">
        <v>11</v>
      </c>
      <c r="C539" s="1" t="s">
        <v>13</v>
      </c>
      <c r="D539" s="2" t="s">
        <v>34</v>
      </c>
      <c r="E539" s="3">
        <v>7</v>
      </c>
      <c r="F539" s="3">
        <v>200</v>
      </c>
      <c r="G539" s="3">
        <v>224</v>
      </c>
      <c r="H539" s="3">
        <v>40</v>
      </c>
      <c r="I539" s="4" t="s">
        <v>42</v>
      </c>
    </row>
    <row r="540" spans="1:9" ht="18" customHeight="1" x14ac:dyDescent="0.3">
      <c r="A540" s="1">
        <v>2022</v>
      </c>
      <c r="B540" s="1" t="s">
        <v>11</v>
      </c>
      <c r="C540" s="1" t="s">
        <v>15</v>
      </c>
      <c r="D540" s="5" t="s">
        <v>27</v>
      </c>
      <c r="E540" s="6">
        <v>3</v>
      </c>
      <c r="F540" s="6">
        <v>2288.65</v>
      </c>
      <c r="G540" s="6">
        <v>5126.576</v>
      </c>
      <c r="H540" s="3">
        <v>457.73</v>
      </c>
      <c r="I540" s="4" t="s">
        <v>42</v>
      </c>
    </row>
    <row r="541" spans="1:9" ht="18" customHeight="1" x14ac:dyDescent="0.3">
      <c r="A541" s="1">
        <v>2022</v>
      </c>
      <c r="B541" s="1" t="s">
        <v>11</v>
      </c>
      <c r="C541" s="1" t="s">
        <v>32</v>
      </c>
      <c r="D541" s="5" t="s">
        <v>32</v>
      </c>
      <c r="E541" s="6">
        <v>2</v>
      </c>
      <c r="F541" s="6">
        <v>6600</v>
      </c>
      <c r="G541" s="6">
        <v>7392</v>
      </c>
      <c r="H541" s="3">
        <v>1320</v>
      </c>
      <c r="I541" s="4" t="s">
        <v>42</v>
      </c>
    </row>
    <row r="542" spans="1:9" ht="18" customHeight="1" x14ac:dyDescent="0.3">
      <c r="A542" s="1">
        <v>2023</v>
      </c>
      <c r="B542" s="1" t="s">
        <v>0</v>
      </c>
      <c r="C542" s="1" t="s">
        <v>14</v>
      </c>
      <c r="D542" s="2" t="s">
        <v>36</v>
      </c>
      <c r="E542" s="3">
        <v>3566</v>
      </c>
      <c r="F542" s="3">
        <v>5492.76</v>
      </c>
      <c r="G542" s="3">
        <v>5126.576</v>
      </c>
      <c r="H542" s="3">
        <v>1098.5520000000001</v>
      </c>
      <c r="I542" s="4" t="s">
        <v>42</v>
      </c>
    </row>
    <row r="543" spans="1:9" ht="18" customHeight="1" x14ac:dyDescent="0.3">
      <c r="A543" s="1">
        <v>2023</v>
      </c>
      <c r="B543" s="1" t="s">
        <v>0</v>
      </c>
      <c r="C543" s="1" t="s">
        <v>14</v>
      </c>
      <c r="D543" s="2" t="s">
        <v>37</v>
      </c>
      <c r="E543" s="3">
        <v>2498</v>
      </c>
      <c r="F543" s="3">
        <v>9600</v>
      </c>
      <c r="G543" s="3">
        <v>8960</v>
      </c>
      <c r="H543" s="3">
        <v>1920</v>
      </c>
      <c r="I543" s="4" t="s">
        <v>42</v>
      </c>
    </row>
    <row r="544" spans="1:9" ht="18" customHeight="1" x14ac:dyDescent="0.3">
      <c r="A544" s="1">
        <v>2023</v>
      </c>
      <c r="B544" s="1" t="s">
        <v>0</v>
      </c>
      <c r="C544" s="1" t="s">
        <v>13</v>
      </c>
      <c r="D544" s="2" t="s">
        <v>35</v>
      </c>
      <c r="E544" s="3">
        <v>1245</v>
      </c>
      <c r="F544" s="3">
        <v>5492.6399999999994</v>
      </c>
      <c r="G544" s="3">
        <v>5126.4639999999999</v>
      </c>
      <c r="H544" s="3">
        <v>1098.528</v>
      </c>
      <c r="I544" s="4" t="s">
        <v>42</v>
      </c>
    </row>
    <row r="545" spans="1:9" ht="18" customHeight="1" x14ac:dyDescent="0.3">
      <c r="A545" s="1">
        <v>2023</v>
      </c>
      <c r="B545" s="1" t="s">
        <v>0</v>
      </c>
      <c r="C545" s="1" t="s">
        <v>38</v>
      </c>
      <c r="D545" s="5" t="s">
        <v>30</v>
      </c>
      <c r="E545" s="6">
        <v>644</v>
      </c>
      <c r="F545" s="6">
        <v>6892.2</v>
      </c>
      <c r="G545" s="6">
        <v>6432.72</v>
      </c>
      <c r="H545" s="3">
        <v>1378.44</v>
      </c>
      <c r="I545" s="4" t="s">
        <v>42</v>
      </c>
    </row>
    <row r="546" spans="1:9" ht="18" customHeight="1" x14ac:dyDescent="0.3">
      <c r="A546" s="1">
        <v>2023</v>
      </c>
      <c r="B546" s="1" t="s">
        <v>0</v>
      </c>
      <c r="C546" s="1" t="s">
        <v>12</v>
      </c>
      <c r="D546" s="5" t="s">
        <v>29</v>
      </c>
      <c r="E546" s="6">
        <v>643</v>
      </c>
      <c r="F546" s="6">
        <v>8400</v>
      </c>
      <c r="G546" s="6">
        <v>7840</v>
      </c>
      <c r="H546" s="3">
        <v>1680</v>
      </c>
      <c r="I546" s="4" t="s">
        <v>40</v>
      </c>
    </row>
    <row r="547" spans="1:9" ht="18" customHeight="1" x14ac:dyDescent="0.3">
      <c r="A547" s="1">
        <v>2023</v>
      </c>
      <c r="B547" s="1" t="s">
        <v>0</v>
      </c>
      <c r="C547" s="1" t="s">
        <v>38</v>
      </c>
      <c r="D547" s="5" t="s">
        <v>31</v>
      </c>
      <c r="E547" s="6">
        <v>455</v>
      </c>
      <c r="F547" s="6">
        <v>5494.3200000000006</v>
      </c>
      <c r="G547" s="6">
        <v>5128.0320000000002</v>
      </c>
      <c r="H547" s="3">
        <v>1098.8640000000003</v>
      </c>
      <c r="I547" s="4" t="s">
        <v>40</v>
      </c>
    </row>
    <row r="548" spans="1:9" ht="18" customHeight="1" x14ac:dyDescent="0.3">
      <c r="A548" s="1">
        <v>2023</v>
      </c>
      <c r="B548" s="1" t="s">
        <v>0</v>
      </c>
      <c r="C548" s="1" t="s">
        <v>12</v>
      </c>
      <c r="D548" s="5" t="s">
        <v>28</v>
      </c>
      <c r="E548" s="7">
        <v>345</v>
      </c>
      <c r="F548" s="7">
        <v>8400</v>
      </c>
      <c r="G548" s="7">
        <v>7840</v>
      </c>
      <c r="H548" s="3">
        <v>1680</v>
      </c>
      <c r="I548" s="4" t="s">
        <v>40</v>
      </c>
    </row>
    <row r="549" spans="1:9" ht="18" customHeight="1" x14ac:dyDescent="0.3">
      <c r="A549" s="1">
        <v>2023</v>
      </c>
      <c r="B549" s="1" t="s">
        <v>0</v>
      </c>
      <c r="C549" s="1" t="s">
        <v>13</v>
      </c>
      <c r="D549" s="2" t="s">
        <v>33</v>
      </c>
      <c r="E549" s="3">
        <v>122</v>
      </c>
      <c r="F549" s="3">
        <v>120</v>
      </c>
      <c r="G549" s="3">
        <v>112</v>
      </c>
      <c r="H549" s="3">
        <v>24</v>
      </c>
      <c r="I549" s="4" t="s">
        <v>40</v>
      </c>
    </row>
    <row r="550" spans="1:9" ht="18" customHeight="1" x14ac:dyDescent="0.3">
      <c r="A550" s="1">
        <v>2023</v>
      </c>
      <c r="B550" s="1" t="s">
        <v>0</v>
      </c>
      <c r="C550" s="1" t="s">
        <v>15</v>
      </c>
      <c r="D550" s="5" t="s">
        <v>26</v>
      </c>
      <c r="E550" s="6">
        <v>78</v>
      </c>
      <c r="F550" s="6">
        <v>2288.6</v>
      </c>
      <c r="G550" s="6">
        <v>5126.4639999999999</v>
      </c>
      <c r="H550" s="3">
        <v>457.72</v>
      </c>
      <c r="I550" s="4" t="s">
        <v>40</v>
      </c>
    </row>
    <row r="551" spans="1:9" ht="18" customHeight="1" x14ac:dyDescent="0.3">
      <c r="A551" s="1">
        <v>2023</v>
      </c>
      <c r="B551" s="1" t="s">
        <v>0</v>
      </c>
      <c r="C551" s="1" t="s">
        <v>15</v>
      </c>
      <c r="D551" s="5" t="s">
        <v>24</v>
      </c>
      <c r="E551" s="6">
        <v>76</v>
      </c>
      <c r="F551" s="6">
        <v>2288.4499999999998</v>
      </c>
      <c r="G551" s="6">
        <v>5126.1279999999997</v>
      </c>
      <c r="H551" s="3">
        <v>457.69</v>
      </c>
      <c r="I551" s="4" t="s">
        <v>40</v>
      </c>
    </row>
    <row r="552" spans="1:9" ht="18" customHeight="1" x14ac:dyDescent="0.3">
      <c r="A552" s="1">
        <v>2023</v>
      </c>
      <c r="B552" s="1" t="s">
        <v>0</v>
      </c>
      <c r="C552" s="1" t="s">
        <v>15</v>
      </c>
      <c r="D552" s="5" t="s">
        <v>25</v>
      </c>
      <c r="E552" s="6">
        <v>46</v>
      </c>
      <c r="F552" s="6">
        <v>100</v>
      </c>
      <c r="G552" s="6">
        <v>224</v>
      </c>
      <c r="H552" s="3">
        <v>20</v>
      </c>
      <c r="I552" s="4" t="s">
        <v>40</v>
      </c>
    </row>
    <row r="553" spans="1:9" ht="18" customHeight="1" x14ac:dyDescent="0.3">
      <c r="A553" s="1">
        <v>2023</v>
      </c>
      <c r="B553" s="1" t="s">
        <v>0</v>
      </c>
      <c r="C553" s="1" t="s">
        <v>15</v>
      </c>
      <c r="D553" s="5" t="s">
        <v>23</v>
      </c>
      <c r="E553" s="6">
        <v>34</v>
      </c>
      <c r="F553" s="6">
        <v>2288.4</v>
      </c>
      <c r="G553" s="6">
        <v>5126.0160000000005</v>
      </c>
      <c r="H553" s="3">
        <v>457.68000000000006</v>
      </c>
      <c r="I553" s="4" t="s">
        <v>40</v>
      </c>
    </row>
    <row r="554" spans="1:9" ht="18" customHeight="1" x14ac:dyDescent="0.3">
      <c r="A554" s="1">
        <v>2023</v>
      </c>
      <c r="B554" s="1" t="s">
        <v>0</v>
      </c>
      <c r="C554" s="1" t="s">
        <v>13</v>
      </c>
      <c r="D554" s="2" t="s">
        <v>34</v>
      </c>
      <c r="E554" s="3">
        <v>7</v>
      </c>
      <c r="F554" s="3">
        <v>200</v>
      </c>
      <c r="G554" s="3">
        <v>224</v>
      </c>
      <c r="H554" s="3">
        <v>40</v>
      </c>
      <c r="I554" s="4" t="s">
        <v>40</v>
      </c>
    </row>
    <row r="555" spans="1:9" ht="18" customHeight="1" x14ac:dyDescent="0.3">
      <c r="A555" s="1">
        <v>2023</v>
      </c>
      <c r="B555" s="1" t="s">
        <v>0</v>
      </c>
      <c r="C555" s="1" t="s">
        <v>32</v>
      </c>
      <c r="D555" s="5" t="s">
        <v>32</v>
      </c>
      <c r="E555" s="6">
        <v>3</v>
      </c>
      <c r="F555" s="6">
        <v>4577.3</v>
      </c>
      <c r="G555" s="6">
        <v>7392</v>
      </c>
      <c r="H555" s="3">
        <v>915.46</v>
      </c>
      <c r="I555" s="4" t="s">
        <v>40</v>
      </c>
    </row>
    <row r="556" spans="1:9" ht="18" customHeight="1" x14ac:dyDescent="0.3">
      <c r="A556" s="1">
        <v>2023</v>
      </c>
      <c r="B556" s="1" t="s">
        <v>0</v>
      </c>
      <c r="C556" s="1" t="s">
        <v>15</v>
      </c>
      <c r="D556" s="5" t="s">
        <v>27</v>
      </c>
      <c r="E556" s="6">
        <v>3</v>
      </c>
      <c r="F556" s="6">
        <v>3300</v>
      </c>
      <c r="G556" s="6">
        <v>5126.576</v>
      </c>
      <c r="H556" s="3">
        <v>660</v>
      </c>
      <c r="I556" s="4" t="s">
        <v>40</v>
      </c>
    </row>
    <row r="557" spans="1:9" ht="18" customHeight="1" x14ac:dyDescent="0.3">
      <c r="A557" s="1">
        <v>2023</v>
      </c>
      <c r="B557" s="1" t="s">
        <v>1</v>
      </c>
      <c r="C557" s="1" t="s">
        <v>14</v>
      </c>
      <c r="D557" s="2" t="s">
        <v>36</v>
      </c>
      <c r="E557" s="3">
        <v>3566</v>
      </c>
      <c r="F557" s="3">
        <v>4577.3</v>
      </c>
      <c r="G557" s="3">
        <v>5126.576</v>
      </c>
      <c r="H557" s="3">
        <v>915.46</v>
      </c>
      <c r="I557" s="4" t="s">
        <v>40</v>
      </c>
    </row>
    <row r="558" spans="1:9" ht="18" customHeight="1" x14ac:dyDescent="0.3">
      <c r="A558" s="1">
        <v>2023</v>
      </c>
      <c r="B558" s="1" t="s">
        <v>1</v>
      </c>
      <c r="C558" s="1" t="s">
        <v>14</v>
      </c>
      <c r="D558" s="2" t="s">
        <v>37</v>
      </c>
      <c r="E558" s="3">
        <v>2498</v>
      </c>
      <c r="F558" s="3">
        <v>8000</v>
      </c>
      <c r="G558" s="3">
        <v>8960</v>
      </c>
      <c r="H558" s="3">
        <v>1600</v>
      </c>
      <c r="I558" s="4" t="s">
        <v>40</v>
      </c>
    </row>
    <row r="559" spans="1:9" ht="18" customHeight="1" x14ac:dyDescent="0.3">
      <c r="A559" s="1">
        <v>2023</v>
      </c>
      <c r="B559" s="1" t="s">
        <v>1</v>
      </c>
      <c r="C559" s="1" t="s">
        <v>13</v>
      </c>
      <c r="D559" s="2" t="s">
        <v>35</v>
      </c>
      <c r="E559" s="3">
        <v>1245</v>
      </c>
      <c r="F559" s="3">
        <v>4577.2</v>
      </c>
      <c r="G559" s="3">
        <v>5126.4639999999999</v>
      </c>
      <c r="H559" s="3">
        <v>915.44</v>
      </c>
      <c r="I559" s="4" t="s">
        <v>40</v>
      </c>
    </row>
    <row r="560" spans="1:9" ht="18" customHeight="1" x14ac:dyDescent="0.3">
      <c r="A560" s="1">
        <v>2023</v>
      </c>
      <c r="B560" s="1" t="s">
        <v>1</v>
      </c>
      <c r="C560" s="1" t="s">
        <v>38</v>
      </c>
      <c r="D560" s="5" t="s">
        <v>30</v>
      </c>
      <c r="E560" s="6">
        <v>644</v>
      </c>
      <c r="F560" s="6">
        <v>5743.5</v>
      </c>
      <c r="G560" s="6">
        <v>6432.72</v>
      </c>
      <c r="H560" s="3">
        <v>1148.7</v>
      </c>
      <c r="I560" s="4" t="s">
        <v>40</v>
      </c>
    </row>
    <row r="561" spans="1:9" ht="18" customHeight="1" x14ac:dyDescent="0.3">
      <c r="A561" s="1">
        <v>2023</v>
      </c>
      <c r="B561" s="1" t="s">
        <v>1</v>
      </c>
      <c r="C561" s="1" t="s">
        <v>12</v>
      </c>
      <c r="D561" s="5" t="s">
        <v>29</v>
      </c>
      <c r="E561" s="6">
        <v>643</v>
      </c>
      <c r="F561" s="6">
        <v>7000</v>
      </c>
      <c r="G561" s="6">
        <v>7840</v>
      </c>
      <c r="H561" s="3">
        <v>1400</v>
      </c>
      <c r="I561" s="4" t="s">
        <v>40</v>
      </c>
    </row>
    <row r="562" spans="1:9" ht="18" customHeight="1" x14ac:dyDescent="0.3">
      <c r="A562" s="1">
        <v>2023</v>
      </c>
      <c r="B562" s="1" t="s">
        <v>1</v>
      </c>
      <c r="C562" s="1" t="s">
        <v>38</v>
      </c>
      <c r="D562" s="5" t="s">
        <v>31</v>
      </c>
      <c r="E562" s="6">
        <v>455</v>
      </c>
      <c r="F562" s="6">
        <v>4578.6000000000004</v>
      </c>
      <c r="G562" s="6">
        <v>5128.0320000000002</v>
      </c>
      <c r="H562" s="3">
        <v>915.72000000000014</v>
      </c>
      <c r="I562" s="4" t="s">
        <v>40</v>
      </c>
    </row>
    <row r="563" spans="1:9" ht="18" customHeight="1" x14ac:dyDescent="0.3">
      <c r="A563" s="1">
        <v>2023</v>
      </c>
      <c r="B563" s="1" t="s">
        <v>1</v>
      </c>
      <c r="C563" s="1" t="s">
        <v>12</v>
      </c>
      <c r="D563" s="5" t="s">
        <v>28</v>
      </c>
      <c r="E563" s="7">
        <v>345</v>
      </c>
      <c r="F563" s="7">
        <v>7000</v>
      </c>
      <c r="G563" s="7">
        <v>7840</v>
      </c>
      <c r="H563" s="3">
        <v>1400</v>
      </c>
      <c r="I563" s="4" t="s">
        <v>40</v>
      </c>
    </row>
    <row r="564" spans="1:9" ht="18" customHeight="1" x14ac:dyDescent="0.3">
      <c r="A564" s="1">
        <v>2023</v>
      </c>
      <c r="B564" s="1" t="s">
        <v>1</v>
      </c>
      <c r="C564" s="1" t="s">
        <v>13</v>
      </c>
      <c r="D564" s="2" t="s">
        <v>33</v>
      </c>
      <c r="E564" s="3">
        <v>122</v>
      </c>
      <c r="F564" s="3">
        <v>100</v>
      </c>
      <c r="G564" s="3">
        <v>112</v>
      </c>
      <c r="H564" s="3">
        <v>20</v>
      </c>
      <c r="I564" s="4" t="s">
        <v>40</v>
      </c>
    </row>
    <row r="565" spans="1:9" ht="18" customHeight="1" x14ac:dyDescent="0.3">
      <c r="A565" s="1">
        <v>2023</v>
      </c>
      <c r="B565" s="1" t="s">
        <v>1</v>
      </c>
      <c r="C565" s="1" t="s">
        <v>15</v>
      </c>
      <c r="D565" s="5" t="s">
        <v>26</v>
      </c>
      <c r="E565" s="6">
        <v>78</v>
      </c>
      <c r="F565" s="6">
        <v>2288.6</v>
      </c>
      <c r="G565" s="6">
        <v>5126.4639999999999</v>
      </c>
      <c r="H565" s="3">
        <v>457.72</v>
      </c>
      <c r="I565" s="4" t="s">
        <v>40</v>
      </c>
    </row>
    <row r="566" spans="1:9" ht="18" customHeight="1" x14ac:dyDescent="0.3">
      <c r="A566" s="1">
        <v>2023</v>
      </c>
      <c r="B566" s="1" t="s">
        <v>1</v>
      </c>
      <c r="C566" s="1" t="s">
        <v>15</v>
      </c>
      <c r="D566" s="5" t="s">
        <v>24</v>
      </c>
      <c r="E566" s="6">
        <v>76</v>
      </c>
      <c r="F566" s="6">
        <v>2288.4499999999998</v>
      </c>
      <c r="G566" s="6">
        <v>5126.1279999999997</v>
      </c>
      <c r="H566" s="3">
        <v>457.69</v>
      </c>
      <c r="I566" s="4" t="s">
        <v>40</v>
      </c>
    </row>
    <row r="567" spans="1:9" ht="18" customHeight="1" x14ac:dyDescent="0.3">
      <c r="A567" s="1">
        <v>2023</v>
      </c>
      <c r="B567" s="1" t="s">
        <v>1</v>
      </c>
      <c r="C567" s="1" t="s">
        <v>15</v>
      </c>
      <c r="D567" s="5" t="s">
        <v>25</v>
      </c>
      <c r="E567" s="6">
        <v>46</v>
      </c>
      <c r="F567" s="6">
        <v>100</v>
      </c>
      <c r="G567" s="6">
        <v>224</v>
      </c>
      <c r="H567" s="3">
        <v>20</v>
      </c>
      <c r="I567" s="4" t="s">
        <v>40</v>
      </c>
    </row>
    <row r="568" spans="1:9" ht="18" customHeight="1" x14ac:dyDescent="0.3">
      <c r="A568" s="1">
        <v>2023</v>
      </c>
      <c r="B568" s="1" t="s">
        <v>1</v>
      </c>
      <c r="C568" s="1" t="s">
        <v>15</v>
      </c>
      <c r="D568" s="5" t="s">
        <v>23</v>
      </c>
      <c r="E568" s="6">
        <v>34</v>
      </c>
      <c r="F568" s="6">
        <v>2288.4</v>
      </c>
      <c r="G568" s="6">
        <v>5126.0160000000005</v>
      </c>
      <c r="H568" s="3">
        <v>457.68000000000006</v>
      </c>
      <c r="I568" s="4" t="s">
        <v>40</v>
      </c>
    </row>
    <row r="569" spans="1:9" ht="18" customHeight="1" x14ac:dyDescent="0.3">
      <c r="A569" s="1">
        <v>2023</v>
      </c>
      <c r="B569" s="1" t="s">
        <v>1</v>
      </c>
      <c r="C569" s="1" t="s">
        <v>13</v>
      </c>
      <c r="D569" s="2" t="s">
        <v>34</v>
      </c>
      <c r="E569" s="3">
        <v>7</v>
      </c>
      <c r="F569" s="3">
        <v>200</v>
      </c>
      <c r="G569" s="3">
        <v>224</v>
      </c>
      <c r="H569" s="3">
        <v>40</v>
      </c>
      <c r="I569" s="4" t="s">
        <v>40</v>
      </c>
    </row>
    <row r="570" spans="1:9" ht="18" customHeight="1" x14ac:dyDescent="0.3">
      <c r="A570" s="1">
        <v>2023</v>
      </c>
      <c r="B570" s="1" t="s">
        <v>1</v>
      </c>
      <c r="C570" s="1" t="s">
        <v>15</v>
      </c>
      <c r="D570" s="5" t="s">
        <v>27</v>
      </c>
      <c r="E570" s="6">
        <v>3</v>
      </c>
      <c r="F570" s="6">
        <v>3300</v>
      </c>
      <c r="G570" s="6">
        <v>5126.576</v>
      </c>
      <c r="H570" s="3">
        <v>660</v>
      </c>
      <c r="I570" s="4" t="s">
        <v>40</v>
      </c>
    </row>
    <row r="571" spans="1:9" ht="18" customHeight="1" x14ac:dyDescent="0.3">
      <c r="A571" s="1">
        <v>2023</v>
      </c>
      <c r="B571" s="1" t="s">
        <v>1</v>
      </c>
      <c r="C571" s="1" t="s">
        <v>32</v>
      </c>
      <c r="D571" s="5" t="s">
        <v>32</v>
      </c>
      <c r="E571" s="6">
        <v>2</v>
      </c>
      <c r="F571" s="6">
        <v>6600</v>
      </c>
      <c r="G571" s="6">
        <v>7392</v>
      </c>
      <c r="H571" s="3">
        <v>1320</v>
      </c>
      <c r="I571" s="4" t="s">
        <v>40</v>
      </c>
    </row>
    <row r="572" spans="1:9" ht="18" customHeight="1" x14ac:dyDescent="0.3">
      <c r="A572" s="1">
        <v>2023</v>
      </c>
      <c r="B572" s="1" t="s">
        <v>2</v>
      </c>
      <c r="C572" s="1" t="s">
        <v>14</v>
      </c>
      <c r="D572" s="2" t="s">
        <v>36</v>
      </c>
      <c r="E572" s="3">
        <v>3566</v>
      </c>
      <c r="F572" s="3">
        <v>4577.3</v>
      </c>
      <c r="G572" s="3">
        <v>5126.576</v>
      </c>
      <c r="H572" s="3">
        <v>915.46</v>
      </c>
      <c r="I572" s="4" t="s">
        <v>40</v>
      </c>
    </row>
    <row r="573" spans="1:9" ht="18" customHeight="1" x14ac:dyDescent="0.3">
      <c r="A573" s="1">
        <v>2023</v>
      </c>
      <c r="B573" s="1" t="s">
        <v>2</v>
      </c>
      <c r="C573" s="1" t="s">
        <v>14</v>
      </c>
      <c r="D573" s="2" t="s">
        <v>37</v>
      </c>
      <c r="E573" s="3">
        <v>2498</v>
      </c>
      <c r="F573" s="3">
        <v>8000</v>
      </c>
      <c r="G573" s="3">
        <v>8960</v>
      </c>
      <c r="H573" s="3">
        <v>1600</v>
      </c>
      <c r="I573" s="4" t="s">
        <v>40</v>
      </c>
    </row>
    <row r="574" spans="1:9" ht="18" customHeight="1" x14ac:dyDescent="0.3">
      <c r="A574" s="1">
        <v>2023</v>
      </c>
      <c r="B574" s="1" t="s">
        <v>2</v>
      </c>
      <c r="C574" s="1" t="s">
        <v>13</v>
      </c>
      <c r="D574" s="2" t="s">
        <v>35</v>
      </c>
      <c r="E574" s="3">
        <v>1245</v>
      </c>
      <c r="F574" s="3">
        <v>4577.2</v>
      </c>
      <c r="G574" s="3">
        <v>5126.4639999999999</v>
      </c>
      <c r="H574" s="3">
        <v>915.44</v>
      </c>
      <c r="I574" s="4" t="s">
        <v>40</v>
      </c>
    </row>
    <row r="575" spans="1:9" ht="18" customHeight="1" x14ac:dyDescent="0.3">
      <c r="A575" s="1">
        <v>2023</v>
      </c>
      <c r="B575" s="1" t="s">
        <v>2</v>
      </c>
      <c r="C575" s="1" t="s">
        <v>38</v>
      </c>
      <c r="D575" s="5" t="s">
        <v>30</v>
      </c>
      <c r="E575" s="6">
        <v>644</v>
      </c>
      <c r="F575" s="6">
        <v>10000</v>
      </c>
      <c r="G575" s="6">
        <v>6432.72</v>
      </c>
      <c r="H575" s="3">
        <v>2000</v>
      </c>
      <c r="I575" s="4" t="s">
        <v>40</v>
      </c>
    </row>
    <row r="576" spans="1:9" ht="18" customHeight="1" x14ac:dyDescent="0.3">
      <c r="A576" s="1">
        <v>2023</v>
      </c>
      <c r="B576" s="1" t="s">
        <v>2</v>
      </c>
      <c r="C576" s="1" t="s">
        <v>12</v>
      </c>
      <c r="D576" s="5" t="s">
        <v>29</v>
      </c>
      <c r="E576" s="6">
        <v>643</v>
      </c>
      <c r="F576" s="6">
        <v>7000</v>
      </c>
      <c r="G576" s="6">
        <v>7840</v>
      </c>
      <c r="H576" s="3">
        <v>1400</v>
      </c>
      <c r="I576" s="4" t="s">
        <v>40</v>
      </c>
    </row>
    <row r="577" spans="1:9" ht="18" customHeight="1" x14ac:dyDescent="0.3">
      <c r="A577" s="1">
        <v>2023</v>
      </c>
      <c r="B577" s="1" t="s">
        <v>2</v>
      </c>
      <c r="C577" s="1" t="s">
        <v>38</v>
      </c>
      <c r="D577" s="5" t="s">
        <v>31</v>
      </c>
      <c r="E577" s="6">
        <v>455</v>
      </c>
      <c r="F577" s="6">
        <v>4578.6000000000004</v>
      </c>
      <c r="G577" s="6">
        <v>5128.0320000000002</v>
      </c>
      <c r="H577" s="3">
        <v>915.72000000000014</v>
      </c>
      <c r="I577" s="4" t="s">
        <v>40</v>
      </c>
    </row>
    <row r="578" spans="1:9" ht="18" customHeight="1" x14ac:dyDescent="0.3">
      <c r="A578" s="1">
        <v>2023</v>
      </c>
      <c r="B578" s="1" t="s">
        <v>2</v>
      </c>
      <c r="C578" s="1" t="s">
        <v>12</v>
      </c>
      <c r="D578" s="5" t="s">
        <v>28</v>
      </c>
      <c r="E578" s="7">
        <v>345</v>
      </c>
      <c r="F578" s="7">
        <v>7000</v>
      </c>
      <c r="G578" s="7">
        <v>7840</v>
      </c>
      <c r="H578" s="3">
        <v>1400</v>
      </c>
      <c r="I578" s="4" t="s">
        <v>40</v>
      </c>
    </row>
    <row r="579" spans="1:9" ht="18" customHeight="1" x14ac:dyDescent="0.3">
      <c r="A579" s="1">
        <v>2023</v>
      </c>
      <c r="B579" s="1" t="s">
        <v>2</v>
      </c>
      <c r="C579" s="1" t="s">
        <v>13</v>
      </c>
      <c r="D579" s="2" t="s">
        <v>33</v>
      </c>
      <c r="E579" s="3">
        <v>122</v>
      </c>
      <c r="F579" s="3">
        <v>100</v>
      </c>
      <c r="G579" s="3">
        <v>112</v>
      </c>
      <c r="H579" s="3">
        <v>20</v>
      </c>
      <c r="I579" s="4" t="s">
        <v>40</v>
      </c>
    </row>
    <row r="580" spans="1:9" ht="18" customHeight="1" x14ac:dyDescent="0.3">
      <c r="A580" s="1">
        <v>2023</v>
      </c>
      <c r="B580" s="1" t="s">
        <v>2</v>
      </c>
      <c r="C580" s="1" t="s">
        <v>15</v>
      </c>
      <c r="D580" s="5" t="s">
        <v>26</v>
      </c>
      <c r="E580" s="6">
        <v>78</v>
      </c>
      <c r="F580" s="6">
        <v>2288.6</v>
      </c>
      <c r="G580" s="6">
        <v>5126.4639999999999</v>
      </c>
      <c r="H580" s="3">
        <v>457.72</v>
      </c>
      <c r="I580" s="4" t="s">
        <v>40</v>
      </c>
    </row>
    <row r="581" spans="1:9" ht="18" customHeight="1" x14ac:dyDescent="0.3">
      <c r="A581" s="1">
        <v>2023</v>
      </c>
      <c r="B581" s="1" t="s">
        <v>2</v>
      </c>
      <c r="C581" s="1" t="s">
        <v>15</v>
      </c>
      <c r="D581" s="5" t="s">
        <v>24</v>
      </c>
      <c r="E581" s="6">
        <v>76</v>
      </c>
      <c r="F581" s="6">
        <v>2288.4499999999998</v>
      </c>
      <c r="G581" s="6">
        <v>5126.1279999999997</v>
      </c>
      <c r="H581" s="3">
        <v>457.69</v>
      </c>
      <c r="I581" s="4" t="s">
        <v>40</v>
      </c>
    </row>
    <row r="582" spans="1:9" ht="18" customHeight="1" x14ac:dyDescent="0.3">
      <c r="A582" s="1">
        <v>2023</v>
      </c>
      <c r="B582" s="1" t="s">
        <v>2</v>
      </c>
      <c r="C582" s="1" t="s">
        <v>15</v>
      </c>
      <c r="D582" s="5" t="s">
        <v>25</v>
      </c>
      <c r="E582" s="6">
        <v>46</v>
      </c>
      <c r="F582" s="6">
        <v>100</v>
      </c>
      <c r="G582" s="6">
        <v>224</v>
      </c>
      <c r="H582" s="3">
        <v>20</v>
      </c>
      <c r="I582" s="4" t="s">
        <v>40</v>
      </c>
    </row>
    <row r="583" spans="1:9" ht="18" customHeight="1" x14ac:dyDescent="0.3">
      <c r="A583" s="1">
        <v>2023</v>
      </c>
      <c r="B583" s="1" t="s">
        <v>2</v>
      </c>
      <c r="C583" s="1" t="s">
        <v>15</v>
      </c>
      <c r="D583" s="5" t="s">
        <v>23</v>
      </c>
      <c r="E583" s="6">
        <v>34</v>
      </c>
      <c r="F583" s="6">
        <v>2288.4</v>
      </c>
      <c r="G583" s="6">
        <v>5126.0160000000005</v>
      </c>
      <c r="H583" s="3">
        <v>457.68000000000006</v>
      </c>
      <c r="I583" s="4" t="s">
        <v>40</v>
      </c>
    </row>
    <row r="584" spans="1:9" ht="18" customHeight="1" x14ac:dyDescent="0.3">
      <c r="A584" s="1">
        <v>2023</v>
      </c>
      <c r="B584" s="1" t="s">
        <v>2</v>
      </c>
      <c r="C584" s="1" t="s">
        <v>13</v>
      </c>
      <c r="D584" s="2" t="s">
        <v>34</v>
      </c>
      <c r="E584" s="3">
        <v>7</v>
      </c>
      <c r="F584" s="3">
        <v>200</v>
      </c>
      <c r="G584" s="3">
        <v>224</v>
      </c>
      <c r="H584" s="3">
        <v>40</v>
      </c>
      <c r="I584" s="4" t="s">
        <v>40</v>
      </c>
    </row>
    <row r="585" spans="1:9" ht="18" customHeight="1" x14ac:dyDescent="0.3">
      <c r="A585" s="1">
        <v>2023</v>
      </c>
      <c r="B585" s="1" t="s">
        <v>2</v>
      </c>
      <c r="C585" s="1" t="s">
        <v>15</v>
      </c>
      <c r="D585" s="5" t="s">
        <v>27</v>
      </c>
      <c r="E585" s="6">
        <v>3</v>
      </c>
      <c r="F585" s="6">
        <v>2288.65</v>
      </c>
      <c r="G585" s="6">
        <v>5126.576</v>
      </c>
      <c r="H585" s="3">
        <v>457.73</v>
      </c>
      <c r="I585" s="4" t="s">
        <v>40</v>
      </c>
    </row>
    <row r="586" spans="1:9" ht="18" customHeight="1" x14ac:dyDescent="0.3">
      <c r="A586" s="1">
        <v>2023</v>
      </c>
      <c r="B586" s="1" t="s">
        <v>2</v>
      </c>
      <c r="C586" s="1" t="s">
        <v>32</v>
      </c>
      <c r="D586" s="5" t="s">
        <v>32</v>
      </c>
      <c r="E586" s="6">
        <v>2</v>
      </c>
      <c r="F586" s="6">
        <v>6600</v>
      </c>
      <c r="G586" s="6">
        <v>7392</v>
      </c>
      <c r="H586" s="3">
        <v>1320</v>
      </c>
      <c r="I586" s="4" t="s">
        <v>40</v>
      </c>
    </row>
    <row r="587" spans="1:9" ht="18" customHeight="1" x14ac:dyDescent="0.3">
      <c r="A587" s="1">
        <v>2023</v>
      </c>
      <c r="B587" s="1" t="s">
        <v>3</v>
      </c>
      <c r="C587" s="1" t="s">
        <v>14</v>
      </c>
      <c r="D587" s="2" t="s">
        <v>36</v>
      </c>
      <c r="E587" s="3">
        <v>3566</v>
      </c>
      <c r="F587" s="3">
        <v>4577.3</v>
      </c>
      <c r="G587" s="3">
        <v>5126.576</v>
      </c>
      <c r="H587" s="3">
        <v>915.46</v>
      </c>
      <c r="I587" s="4" t="s">
        <v>40</v>
      </c>
    </row>
    <row r="588" spans="1:9" ht="18" customHeight="1" x14ac:dyDescent="0.3">
      <c r="A588" s="1">
        <v>2023</v>
      </c>
      <c r="B588" s="1" t="s">
        <v>3</v>
      </c>
      <c r="C588" s="1" t="s">
        <v>14</v>
      </c>
      <c r="D588" s="2" t="s">
        <v>37</v>
      </c>
      <c r="E588" s="3">
        <v>2498</v>
      </c>
      <c r="F588" s="3">
        <v>8000</v>
      </c>
      <c r="G588" s="3">
        <v>8960</v>
      </c>
      <c r="H588" s="3">
        <v>1600</v>
      </c>
      <c r="I588" s="4" t="s">
        <v>42</v>
      </c>
    </row>
    <row r="589" spans="1:9" ht="18" customHeight="1" x14ac:dyDescent="0.3">
      <c r="A589" s="1">
        <v>2023</v>
      </c>
      <c r="B589" s="1" t="s">
        <v>3</v>
      </c>
      <c r="C589" s="1" t="s">
        <v>13</v>
      </c>
      <c r="D589" s="2" t="s">
        <v>35</v>
      </c>
      <c r="E589" s="3">
        <v>1245</v>
      </c>
      <c r="F589" s="3">
        <v>4577.2</v>
      </c>
      <c r="G589" s="3">
        <v>5126.4639999999999</v>
      </c>
      <c r="H589" s="3">
        <v>915.44</v>
      </c>
      <c r="I589" s="4" t="s">
        <v>42</v>
      </c>
    </row>
    <row r="590" spans="1:9" ht="18" customHeight="1" x14ac:dyDescent="0.3">
      <c r="A590" s="1">
        <v>2023</v>
      </c>
      <c r="B590" s="1" t="s">
        <v>3</v>
      </c>
      <c r="C590" s="1" t="s">
        <v>38</v>
      </c>
      <c r="D590" s="5" t="s">
        <v>30</v>
      </c>
      <c r="E590" s="6">
        <v>644</v>
      </c>
      <c r="F590" s="6">
        <v>15000</v>
      </c>
      <c r="G590" s="6">
        <v>6432.72</v>
      </c>
      <c r="H590" s="3">
        <v>3000</v>
      </c>
      <c r="I590" s="4" t="s">
        <v>42</v>
      </c>
    </row>
    <row r="591" spans="1:9" ht="18" customHeight="1" x14ac:dyDescent="0.3">
      <c r="A591" s="1">
        <v>2023</v>
      </c>
      <c r="B591" s="1" t="s">
        <v>3</v>
      </c>
      <c r="C591" s="1" t="s">
        <v>12</v>
      </c>
      <c r="D591" s="5" t="s">
        <v>29</v>
      </c>
      <c r="E591" s="6">
        <v>643</v>
      </c>
      <c r="F591" s="6">
        <v>7000</v>
      </c>
      <c r="G591" s="6">
        <v>7840</v>
      </c>
      <c r="H591" s="3">
        <v>1400</v>
      </c>
      <c r="I591" s="4" t="s">
        <v>42</v>
      </c>
    </row>
    <row r="592" spans="1:9" ht="18" customHeight="1" x14ac:dyDescent="0.3">
      <c r="A592" s="1">
        <v>2023</v>
      </c>
      <c r="B592" s="1" t="s">
        <v>3</v>
      </c>
      <c r="C592" s="1" t="s">
        <v>38</v>
      </c>
      <c r="D592" s="5" t="s">
        <v>31</v>
      </c>
      <c r="E592" s="6">
        <v>455</v>
      </c>
      <c r="F592" s="6">
        <v>14000</v>
      </c>
      <c r="G592" s="6">
        <v>5128.0320000000002</v>
      </c>
      <c r="H592" s="3">
        <v>2800</v>
      </c>
      <c r="I592" s="4" t="s">
        <v>42</v>
      </c>
    </row>
    <row r="593" spans="1:9" ht="18" customHeight="1" x14ac:dyDescent="0.3">
      <c r="A593" s="1">
        <v>2023</v>
      </c>
      <c r="B593" s="1" t="s">
        <v>3</v>
      </c>
      <c r="C593" s="1" t="s">
        <v>12</v>
      </c>
      <c r="D593" s="5" t="s">
        <v>28</v>
      </c>
      <c r="E593" s="7">
        <v>345</v>
      </c>
      <c r="F593" s="7">
        <v>7000</v>
      </c>
      <c r="G593" s="7">
        <v>7840</v>
      </c>
      <c r="H593" s="3">
        <v>1400</v>
      </c>
      <c r="I593" s="4" t="s">
        <v>42</v>
      </c>
    </row>
    <row r="594" spans="1:9" ht="18" customHeight="1" x14ac:dyDescent="0.3">
      <c r="A594" s="1">
        <v>2023</v>
      </c>
      <c r="B594" s="1" t="s">
        <v>3</v>
      </c>
      <c r="C594" s="1" t="s">
        <v>13</v>
      </c>
      <c r="D594" s="2" t="s">
        <v>33</v>
      </c>
      <c r="E594" s="3">
        <v>122</v>
      </c>
      <c r="F594" s="3">
        <v>100</v>
      </c>
      <c r="G594" s="3">
        <v>112</v>
      </c>
      <c r="H594" s="3">
        <v>20</v>
      </c>
      <c r="I594" s="4" t="s">
        <v>42</v>
      </c>
    </row>
    <row r="595" spans="1:9" ht="18" customHeight="1" x14ac:dyDescent="0.3">
      <c r="A595" s="1">
        <v>2023</v>
      </c>
      <c r="B595" s="1" t="s">
        <v>3</v>
      </c>
      <c r="C595" s="1" t="s">
        <v>15</v>
      </c>
      <c r="D595" s="5" t="s">
        <v>26</v>
      </c>
      <c r="E595" s="6">
        <v>78</v>
      </c>
      <c r="F595" s="6">
        <v>2288.6</v>
      </c>
      <c r="G595" s="6">
        <v>5126.4639999999999</v>
      </c>
      <c r="H595" s="3">
        <v>457.72</v>
      </c>
      <c r="I595" s="4" t="s">
        <v>42</v>
      </c>
    </row>
    <row r="596" spans="1:9" ht="18" customHeight="1" x14ac:dyDescent="0.3">
      <c r="A596" s="1">
        <v>2023</v>
      </c>
      <c r="B596" s="1" t="s">
        <v>3</v>
      </c>
      <c r="C596" s="1" t="s">
        <v>15</v>
      </c>
      <c r="D596" s="5" t="s">
        <v>24</v>
      </c>
      <c r="E596" s="6">
        <v>76</v>
      </c>
      <c r="F596" s="6">
        <v>2288.4499999999998</v>
      </c>
      <c r="G596" s="6">
        <v>5126.1279999999997</v>
      </c>
      <c r="H596" s="3">
        <v>457.69</v>
      </c>
      <c r="I596" s="4" t="s">
        <v>42</v>
      </c>
    </row>
    <row r="597" spans="1:9" ht="18" customHeight="1" x14ac:dyDescent="0.3">
      <c r="A597" s="1">
        <v>2023</v>
      </c>
      <c r="B597" s="1" t="s">
        <v>3</v>
      </c>
      <c r="C597" s="1" t="s">
        <v>15</v>
      </c>
      <c r="D597" s="5" t="s">
        <v>25</v>
      </c>
      <c r="E597" s="6">
        <v>46</v>
      </c>
      <c r="F597" s="6">
        <v>100</v>
      </c>
      <c r="G597" s="6">
        <v>224</v>
      </c>
      <c r="H597" s="3">
        <v>20</v>
      </c>
      <c r="I597" s="4" t="s">
        <v>42</v>
      </c>
    </row>
    <row r="598" spans="1:9" ht="18" customHeight="1" x14ac:dyDescent="0.3">
      <c r="A598" s="1">
        <v>2023</v>
      </c>
      <c r="B598" s="1" t="s">
        <v>3</v>
      </c>
      <c r="C598" s="1" t="s">
        <v>15</v>
      </c>
      <c r="D598" s="5" t="s">
        <v>23</v>
      </c>
      <c r="E598" s="6">
        <v>34</v>
      </c>
      <c r="F598" s="6">
        <v>2288.4</v>
      </c>
      <c r="G598" s="6">
        <v>5126.0160000000005</v>
      </c>
      <c r="H598" s="3">
        <v>457.68000000000006</v>
      </c>
      <c r="I598" s="4" t="s">
        <v>42</v>
      </c>
    </row>
    <row r="599" spans="1:9" ht="18" customHeight="1" x14ac:dyDescent="0.3">
      <c r="A599" s="1">
        <v>2023</v>
      </c>
      <c r="B599" s="1" t="s">
        <v>3</v>
      </c>
      <c r="C599" s="1" t="s">
        <v>13</v>
      </c>
      <c r="D599" s="2" t="s">
        <v>34</v>
      </c>
      <c r="E599" s="3">
        <v>7</v>
      </c>
      <c r="F599" s="3">
        <v>200</v>
      </c>
      <c r="G599" s="3">
        <v>224</v>
      </c>
      <c r="H599" s="3">
        <v>40</v>
      </c>
      <c r="I599" s="4" t="s">
        <v>42</v>
      </c>
    </row>
    <row r="600" spans="1:9" ht="18" customHeight="1" x14ac:dyDescent="0.3">
      <c r="A600" s="1">
        <v>2023</v>
      </c>
      <c r="B600" s="1" t="s">
        <v>3</v>
      </c>
      <c r="C600" s="1" t="s">
        <v>15</v>
      </c>
      <c r="D600" s="5" t="s">
        <v>27</v>
      </c>
      <c r="E600" s="6">
        <v>3</v>
      </c>
      <c r="F600" s="6">
        <v>2288.65</v>
      </c>
      <c r="G600" s="6">
        <v>5126.576</v>
      </c>
      <c r="H600" s="3">
        <v>457.73</v>
      </c>
      <c r="I600" s="4" t="s">
        <v>42</v>
      </c>
    </row>
    <row r="601" spans="1:9" ht="18" customHeight="1" x14ac:dyDescent="0.3">
      <c r="A601" s="1">
        <v>2023</v>
      </c>
      <c r="B601" s="1" t="s">
        <v>3</v>
      </c>
      <c r="C601" s="1" t="s">
        <v>32</v>
      </c>
      <c r="D601" s="5" t="s">
        <v>32</v>
      </c>
      <c r="E601" s="6">
        <v>2</v>
      </c>
      <c r="F601" s="6">
        <v>7920</v>
      </c>
      <c r="G601" s="6">
        <v>7392</v>
      </c>
      <c r="H601" s="3">
        <v>1584</v>
      </c>
      <c r="I601" s="4" t="s">
        <v>42</v>
      </c>
    </row>
    <row r="602" spans="1:9" ht="18" customHeight="1" x14ac:dyDescent="0.3">
      <c r="A602" s="1">
        <v>2023</v>
      </c>
      <c r="B602" s="1" t="s">
        <v>4</v>
      </c>
      <c r="C602" s="1" t="s">
        <v>14</v>
      </c>
      <c r="D602" s="2" t="s">
        <v>36</v>
      </c>
      <c r="E602" s="3">
        <v>3566</v>
      </c>
      <c r="F602" s="3">
        <v>4577.3</v>
      </c>
      <c r="G602" s="3">
        <v>5126.576</v>
      </c>
      <c r="H602" s="3">
        <v>915.46</v>
      </c>
      <c r="I602" s="4" t="s">
        <v>42</v>
      </c>
    </row>
    <row r="603" spans="1:9" ht="18" customHeight="1" x14ac:dyDescent="0.3">
      <c r="A603" s="1">
        <v>2023</v>
      </c>
      <c r="B603" s="1" t="s">
        <v>4</v>
      </c>
      <c r="C603" s="1" t="s">
        <v>14</v>
      </c>
      <c r="D603" s="2" t="s">
        <v>37</v>
      </c>
      <c r="E603" s="3">
        <v>2498</v>
      </c>
      <c r="F603" s="3">
        <v>8800</v>
      </c>
      <c r="G603" s="3">
        <v>8960</v>
      </c>
      <c r="H603" s="3">
        <v>1760</v>
      </c>
      <c r="I603" s="4" t="s">
        <v>42</v>
      </c>
    </row>
    <row r="604" spans="1:9" ht="18" customHeight="1" x14ac:dyDescent="0.3">
      <c r="A604" s="1">
        <v>2023</v>
      </c>
      <c r="B604" s="1" t="s">
        <v>4</v>
      </c>
      <c r="C604" s="1" t="s">
        <v>13</v>
      </c>
      <c r="D604" s="2" t="s">
        <v>35</v>
      </c>
      <c r="E604" s="3">
        <v>1245</v>
      </c>
      <c r="F604" s="3">
        <v>5034.92</v>
      </c>
      <c r="G604" s="3">
        <v>5126.4639999999999</v>
      </c>
      <c r="H604" s="3">
        <v>1006.984</v>
      </c>
      <c r="I604" s="4" t="s">
        <v>42</v>
      </c>
    </row>
    <row r="605" spans="1:9" ht="18" customHeight="1" x14ac:dyDescent="0.3">
      <c r="A605" s="1">
        <v>2023</v>
      </c>
      <c r="B605" s="1" t="s">
        <v>4</v>
      </c>
      <c r="C605" s="1" t="s">
        <v>38</v>
      </c>
      <c r="D605" s="5" t="s">
        <v>30</v>
      </c>
      <c r="E605" s="6">
        <v>644</v>
      </c>
      <c r="F605" s="6">
        <v>6317.85</v>
      </c>
      <c r="G605" s="6">
        <v>6432.72</v>
      </c>
      <c r="H605" s="3">
        <v>1263.5700000000002</v>
      </c>
      <c r="I605" s="4" t="s">
        <v>42</v>
      </c>
    </row>
    <row r="606" spans="1:9" ht="18" customHeight="1" x14ac:dyDescent="0.3">
      <c r="A606" s="1">
        <v>2023</v>
      </c>
      <c r="B606" s="1" t="s">
        <v>4</v>
      </c>
      <c r="C606" s="1" t="s">
        <v>12</v>
      </c>
      <c r="D606" s="5" t="s">
        <v>29</v>
      </c>
      <c r="E606" s="6">
        <v>643</v>
      </c>
      <c r="F606" s="6">
        <v>7700</v>
      </c>
      <c r="G606" s="6">
        <v>7840</v>
      </c>
      <c r="H606" s="3">
        <v>1540</v>
      </c>
      <c r="I606" s="4" t="s">
        <v>42</v>
      </c>
    </row>
    <row r="607" spans="1:9" ht="18" customHeight="1" x14ac:dyDescent="0.3">
      <c r="A607" s="1">
        <v>2023</v>
      </c>
      <c r="B607" s="1" t="s">
        <v>4</v>
      </c>
      <c r="C607" s="1" t="s">
        <v>38</v>
      </c>
      <c r="D607" s="5" t="s">
        <v>31</v>
      </c>
      <c r="E607" s="6">
        <v>455</v>
      </c>
      <c r="F607" s="6">
        <v>5036.46</v>
      </c>
      <c r="G607" s="6">
        <v>5128.0320000000002</v>
      </c>
      <c r="H607" s="3">
        <v>1007.292</v>
      </c>
      <c r="I607" s="4" t="s">
        <v>42</v>
      </c>
    </row>
    <row r="608" spans="1:9" ht="18" customHeight="1" x14ac:dyDescent="0.3">
      <c r="A608" s="1">
        <v>2023</v>
      </c>
      <c r="B608" s="1" t="s">
        <v>4</v>
      </c>
      <c r="C608" s="1" t="s">
        <v>12</v>
      </c>
      <c r="D608" s="5" t="s">
        <v>28</v>
      </c>
      <c r="E608" s="7">
        <v>345</v>
      </c>
      <c r="F608" s="7">
        <v>7700</v>
      </c>
      <c r="G608" s="7">
        <v>7840</v>
      </c>
      <c r="H608" s="3">
        <v>1540</v>
      </c>
      <c r="I608" s="4" t="s">
        <v>42</v>
      </c>
    </row>
    <row r="609" spans="1:9" ht="18" customHeight="1" x14ac:dyDescent="0.3">
      <c r="A609" s="1">
        <v>2023</v>
      </c>
      <c r="B609" s="1" t="s">
        <v>4</v>
      </c>
      <c r="C609" s="1" t="s">
        <v>13</v>
      </c>
      <c r="D609" s="2" t="s">
        <v>33</v>
      </c>
      <c r="E609" s="3">
        <v>122</v>
      </c>
      <c r="F609" s="3">
        <v>110</v>
      </c>
      <c r="G609" s="3">
        <v>112</v>
      </c>
      <c r="H609" s="3">
        <v>22</v>
      </c>
      <c r="I609" s="4" t="s">
        <v>42</v>
      </c>
    </row>
    <row r="610" spans="1:9" ht="18" customHeight="1" x14ac:dyDescent="0.3">
      <c r="A610" s="1">
        <v>2023</v>
      </c>
      <c r="B610" s="1" t="s">
        <v>4</v>
      </c>
      <c r="C610" s="1" t="s">
        <v>15</v>
      </c>
      <c r="D610" s="5" t="s">
        <v>26</v>
      </c>
      <c r="E610" s="6">
        <v>78</v>
      </c>
      <c r="F610" s="6">
        <v>2517.46</v>
      </c>
      <c r="G610" s="6">
        <v>5126.4639999999999</v>
      </c>
      <c r="H610" s="3">
        <v>503.49200000000002</v>
      </c>
      <c r="I610" s="4" t="s">
        <v>42</v>
      </c>
    </row>
    <row r="611" spans="1:9" ht="18" customHeight="1" x14ac:dyDescent="0.3">
      <c r="A611" s="1">
        <v>2023</v>
      </c>
      <c r="B611" s="1" t="s">
        <v>4</v>
      </c>
      <c r="C611" s="1" t="s">
        <v>15</v>
      </c>
      <c r="D611" s="5" t="s">
        <v>24</v>
      </c>
      <c r="E611" s="6">
        <v>76</v>
      </c>
      <c r="F611" s="6">
        <v>2288.4499999999998</v>
      </c>
      <c r="G611" s="6">
        <v>5126.1279999999997</v>
      </c>
      <c r="H611" s="3">
        <v>457.69</v>
      </c>
      <c r="I611" s="4" t="s">
        <v>42</v>
      </c>
    </row>
    <row r="612" spans="1:9" ht="18" customHeight="1" x14ac:dyDescent="0.3">
      <c r="A612" s="1">
        <v>2023</v>
      </c>
      <c r="B612" s="1" t="s">
        <v>4</v>
      </c>
      <c r="C612" s="1" t="s">
        <v>15</v>
      </c>
      <c r="D612" s="5" t="s">
        <v>25</v>
      </c>
      <c r="E612" s="6">
        <v>46</v>
      </c>
      <c r="F612" s="6">
        <v>100</v>
      </c>
      <c r="G612" s="6">
        <v>224</v>
      </c>
      <c r="H612" s="3">
        <v>20</v>
      </c>
      <c r="I612" s="4" t="s">
        <v>42</v>
      </c>
    </row>
    <row r="613" spans="1:9" ht="18" customHeight="1" x14ac:dyDescent="0.3">
      <c r="A613" s="1">
        <v>2023</v>
      </c>
      <c r="B613" s="1" t="s">
        <v>4</v>
      </c>
      <c r="C613" s="1" t="s">
        <v>15</v>
      </c>
      <c r="D613" s="5" t="s">
        <v>23</v>
      </c>
      <c r="E613" s="6">
        <v>34</v>
      </c>
      <c r="F613" s="6">
        <v>2288.4</v>
      </c>
      <c r="G613" s="6">
        <v>5126.0160000000005</v>
      </c>
      <c r="H613" s="3">
        <v>457.68000000000006</v>
      </c>
      <c r="I613" s="4" t="s">
        <v>40</v>
      </c>
    </row>
    <row r="614" spans="1:9" ht="18" customHeight="1" x14ac:dyDescent="0.3">
      <c r="A614" s="1">
        <v>2023</v>
      </c>
      <c r="B614" s="1" t="s">
        <v>4</v>
      </c>
      <c r="C614" s="1" t="s">
        <v>13</v>
      </c>
      <c r="D614" s="2" t="s">
        <v>34</v>
      </c>
      <c r="E614" s="3">
        <v>7</v>
      </c>
      <c r="F614" s="3">
        <v>200</v>
      </c>
      <c r="G614" s="3">
        <v>224</v>
      </c>
      <c r="H614" s="3">
        <v>40</v>
      </c>
      <c r="I614" s="4" t="s">
        <v>40</v>
      </c>
    </row>
    <row r="615" spans="1:9" ht="18" customHeight="1" x14ac:dyDescent="0.3">
      <c r="A615" s="1">
        <v>2023</v>
      </c>
      <c r="B615" s="1" t="s">
        <v>4</v>
      </c>
      <c r="C615" s="1" t="s">
        <v>15</v>
      </c>
      <c r="D615" s="5" t="s">
        <v>27</v>
      </c>
      <c r="E615" s="6">
        <v>3</v>
      </c>
      <c r="F615" s="6">
        <v>3300</v>
      </c>
      <c r="G615" s="6">
        <v>5126.576</v>
      </c>
      <c r="H615" s="3">
        <v>660</v>
      </c>
      <c r="I615" s="4" t="s">
        <v>40</v>
      </c>
    </row>
    <row r="616" spans="1:9" ht="18" customHeight="1" x14ac:dyDescent="0.3">
      <c r="A616" s="1">
        <v>2023</v>
      </c>
      <c r="B616" s="1" t="s">
        <v>4</v>
      </c>
      <c r="C616" s="1" t="s">
        <v>32</v>
      </c>
      <c r="D616" s="5" t="s">
        <v>32</v>
      </c>
      <c r="E616" s="6">
        <v>2</v>
      </c>
      <c r="F616" s="6">
        <v>4577.3</v>
      </c>
      <c r="G616" s="6">
        <v>7392</v>
      </c>
      <c r="H616" s="3">
        <v>915.46</v>
      </c>
      <c r="I616" s="4" t="s">
        <v>40</v>
      </c>
    </row>
    <row r="617" spans="1:9" ht="18" customHeight="1" x14ac:dyDescent="0.3">
      <c r="A617" s="1">
        <v>2023</v>
      </c>
      <c r="B617" s="1" t="s">
        <v>5</v>
      </c>
      <c r="C617" s="1" t="s">
        <v>14</v>
      </c>
      <c r="D617" s="2" t="s">
        <v>36</v>
      </c>
      <c r="E617" s="3">
        <v>3566</v>
      </c>
      <c r="F617" s="3">
        <v>4577.3</v>
      </c>
      <c r="G617" s="3">
        <v>5126.576</v>
      </c>
      <c r="H617" s="3">
        <v>915.46</v>
      </c>
      <c r="I617" s="4" t="s">
        <v>40</v>
      </c>
    </row>
    <row r="618" spans="1:9" ht="18" customHeight="1" x14ac:dyDescent="0.3">
      <c r="A618" s="1">
        <v>2023</v>
      </c>
      <c r="B618" s="1" t="s">
        <v>5</v>
      </c>
      <c r="C618" s="1" t="s">
        <v>14</v>
      </c>
      <c r="D618" s="2" t="s">
        <v>37</v>
      </c>
      <c r="E618" s="3">
        <v>2498</v>
      </c>
      <c r="F618" s="3">
        <v>8000</v>
      </c>
      <c r="G618" s="3">
        <v>8960</v>
      </c>
      <c r="H618" s="3">
        <v>1600</v>
      </c>
      <c r="I618" s="4" t="s">
        <v>40</v>
      </c>
    </row>
    <row r="619" spans="1:9" ht="18" customHeight="1" x14ac:dyDescent="0.3">
      <c r="A619" s="1">
        <v>2023</v>
      </c>
      <c r="B619" s="1" t="s">
        <v>5</v>
      </c>
      <c r="C619" s="1" t="s">
        <v>13</v>
      </c>
      <c r="D619" s="2" t="s">
        <v>35</v>
      </c>
      <c r="E619" s="3">
        <v>1245</v>
      </c>
      <c r="F619" s="3">
        <v>4577.2</v>
      </c>
      <c r="G619" s="3">
        <v>5126.4639999999999</v>
      </c>
      <c r="H619" s="3">
        <v>915.44</v>
      </c>
      <c r="I619" s="4" t="s">
        <v>40</v>
      </c>
    </row>
    <row r="620" spans="1:9" ht="18" customHeight="1" x14ac:dyDescent="0.3">
      <c r="A620" s="1">
        <v>2023</v>
      </c>
      <c r="B620" s="1" t="s">
        <v>5</v>
      </c>
      <c r="C620" s="1" t="s">
        <v>38</v>
      </c>
      <c r="D620" s="5" t="s">
        <v>30</v>
      </c>
      <c r="E620" s="6">
        <v>644</v>
      </c>
      <c r="F620" s="6">
        <v>10000</v>
      </c>
      <c r="G620" s="6">
        <v>6432.72</v>
      </c>
      <c r="H620" s="3">
        <v>2000</v>
      </c>
      <c r="I620" s="4" t="s">
        <v>40</v>
      </c>
    </row>
    <row r="621" spans="1:9" ht="18" customHeight="1" x14ac:dyDescent="0.3">
      <c r="A621" s="1">
        <v>2023</v>
      </c>
      <c r="B621" s="1" t="s">
        <v>5</v>
      </c>
      <c r="C621" s="1" t="s">
        <v>12</v>
      </c>
      <c r="D621" s="5" t="s">
        <v>29</v>
      </c>
      <c r="E621" s="6">
        <v>643</v>
      </c>
      <c r="F621" s="6">
        <v>7000</v>
      </c>
      <c r="G621" s="6">
        <v>7840</v>
      </c>
      <c r="H621" s="3">
        <v>1400</v>
      </c>
      <c r="I621" s="4" t="s">
        <v>40</v>
      </c>
    </row>
    <row r="622" spans="1:9" ht="18" customHeight="1" x14ac:dyDescent="0.3">
      <c r="A622" s="1">
        <v>2023</v>
      </c>
      <c r="B622" s="1" t="s">
        <v>5</v>
      </c>
      <c r="C622" s="1" t="s">
        <v>38</v>
      </c>
      <c r="D622" s="5" t="s">
        <v>31</v>
      </c>
      <c r="E622" s="6">
        <v>455</v>
      </c>
      <c r="F622" s="6">
        <v>8000</v>
      </c>
      <c r="G622" s="6">
        <v>5128.0320000000002</v>
      </c>
      <c r="H622" s="3">
        <v>1600</v>
      </c>
      <c r="I622" s="4" t="s">
        <v>40</v>
      </c>
    </row>
    <row r="623" spans="1:9" ht="18" customHeight="1" x14ac:dyDescent="0.3">
      <c r="A623" s="1">
        <v>2023</v>
      </c>
      <c r="B623" s="1" t="s">
        <v>5</v>
      </c>
      <c r="C623" s="1" t="s">
        <v>12</v>
      </c>
      <c r="D623" s="5" t="s">
        <v>28</v>
      </c>
      <c r="E623" s="7">
        <v>345</v>
      </c>
      <c r="F623" s="7">
        <v>7000</v>
      </c>
      <c r="G623" s="7">
        <v>7840</v>
      </c>
      <c r="H623" s="3">
        <v>1400</v>
      </c>
      <c r="I623" s="4" t="s">
        <v>40</v>
      </c>
    </row>
    <row r="624" spans="1:9" ht="18" customHeight="1" x14ac:dyDescent="0.3">
      <c r="A624" s="1">
        <v>2023</v>
      </c>
      <c r="B624" s="1" t="s">
        <v>5</v>
      </c>
      <c r="C624" s="1" t="s">
        <v>13</v>
      </c>
      <c r="D624" s="2" t="s">
        <v>33</v>
      </c>
      <c r="E624" s="3">
        <v>122</v>
      </c>
      <c r="F624" s="3">
        <v>100</v>
      </c>
      <c r="G624" s="3">
        <v>112</v>
      </c>
      <c r="H624" s="3">
        <v>20</v>
      </c>
      <c r="I624" s="4" t="s">
        <v>40</v>
      </c>
    </row>
    <row r="625" spans="1:9" ht="18" customHeight="1" x14ac:dyDescent="0.3">
      <c r="A625" s="1">
        <v>2023</v>
      </c>
      <c r="B625" s="1" t="s">
        <v>5</v>
      </c>
      <c r="C625" s="1" t="s">
        <v>15</v>
      </c>
      <c r="D625" s="5" t="s">
        <v>26</v>
      </c>
      <c r="E625" s="6">
        <v>78</v>
      </c>
      <c r="F625" s="6">
        <v>2288.6</v>
      </c>
      <c r="G625" s="6">
        <v>5126.4639999999999</v>
      </c>
      <c r="H625" s="3">
        <v>457.72</v>
      </c>
      <c r="I625" s="4" t="s">
        <v>40</v>
      </c>
    </row>
    <row r="626" spans="1:9" ht="18" customHeight="1" x14ac:dyDescent="0.3">
      <c r="A626" s="1">
        <v>2023</v>
      </c>
      <c r="B626" s="1" t="s">
        <v>5</v>
      </c>
      <c r="C626" s="1" t="s">
        <v>15</v>
      </c>
      <c r="D626" s="5" t="s">
        <v>24</v>
      </c>
      <c r="E626" s="6">
        <v>76</v>
      </c>
      <c r="F626" s="6">
        <v>2288.4499999999998</v>
      </c>
      <c r="G626" s="6">
        <v>5126.1279999999997</v>
      </c>
      <c r="H626" s="3">
        <v>457.69</v>
      </c>
      <c r="I626" s="4" t="s">
        <v>40</v>
      </c>
    </row>
    <row r="627" spans="1:9" ht="18" customHeight="1" x14ac:dyDescent="0.3">
      <c r="A627" s="1">
        <v>2023</v>
      </c>
      <c r="B627" s="1" t="s">
        <v>5</v>
      </c>
      <c r="C627" s="1" t="s">
        <v>15</v>
      </c>
      <c r="D627" s="5" t="s">
        <v>25</v>
      </c>
      <c r="E627" s="6">
        <v>46</v>
      </c>
      <c r="F627" s="6">
        <v>100</v>
      </c>
      <c r="G627" s="6">
        <v>224</v>
      </c>
      <c r="H627" s="3">
        <v>20</v>
      </c>
      <c r="I627" s="4" t="s">
        <v>40</v>
      </c>
    </row>
    <row r="628" spans="1:9" ht="18" customHeight="1" x14ac:dyDescent="0.3">
      <c r="A628" s="1">
        <v>2023</v>
      </c>
      <c r="B628" s="1" t="s">
        <v>5</v>
      </c>
      <c r="C628" s="1" t="s">
        <v>15</v>
      </c>
      <c r="D628" s="5" t="s">
        <v>23</v>
      </c>
      <c r="E628" s="6">
        <v>34</v>
      </c>
      <c r="F628" s="6">
        <v>2288.4</v>
      </c>
      <c r="G628" s="6">
        <v>5126.0160000000005</v>
      </c>
      <c r="H628" s="3">
        <v>457.68000000000006</v>
      </c>
      <c r="I628" s="4" t="s">
        <v>40</v>
      </c>
    </row>
    <row r="629" spans="1:9" ht="18" customHeight="1" x14ac:dyDescent="0.3">
      <c r="A629" s="1">
        <v>2023</v>
      </c>
      <c r="B629" s="1" t="s">
        <v>5</v>
      </c>
      <c r="C629" s="1" t="s">
        <v>13</v>
      </c>
      <c r="D629" s="2" t="s">
        <v>34</v>
      </c>
      <c r="E629" s="3">
        <v>7</v>
      </c>
      <c r="F629" s="3">
        <v>200</v>
      </c>
      <c r="G629" s="3">
        <v>224</v>
      </c>
      <c r="H629" s="3">
        <v>40</v>
      </c>
      <c r="I629" s="4" t="s">
        <v>40</v>
      </c>
    </row>
    <row r="630" spans="1:9" ht="18" customHeight="1" x14ac:dyDescent="0.3">
      <c r="A630" s="1">
        <v>2023</v>
      </c>
      <c r="B630" s="1" t="s">
        <v>5</v>
      </c>
      <c r="C630" s="1" t="s">
        <v>32</v>
      </c>
      <c r="D630" s="5" t="s">
        <v>32</v>
      </c>
      <c r="E630" s="6">
        <v>3</v>
      </c>
      <c r="F630" s="6">
        <v>4577.3</v>
      </c>
      <c r="G630" s="6">
        <v>7392</v>
      </c>
      <c r="H630" s="3">
        <v>915.46</v>
      </c>
      <c r="I630" s="4" t="s">
        <v>42</v>
      </c>
    </row>
    <row r="631" spans="1:9" ht="18" customHeight="1" x14ac:dyDescent="0.3">
      <c r="A631" s="1">
        <v>2023</v>
      </c>
      <c r="B631" s="1" t="s">
        <v>5</v>
      </c>
      <c r="C631" s="1" t="s">
        <v>15</v>
      </c>
      <c r="D631" s="5" t="s">
        <v>27</v>
      </c>
      <c r="E631" s="6">
        <v>3</v>
      </c>
      <c r="F631" s="6">
        <v>2288.65</v>
      </c>
      <c r="G631" s="6">
        <v>5126.576</v>
      </c>
      <c r="H631" s="3">
        <v>457.73</v>
      </c>
      <c r="I631" s="4" t="s">
        <v>42</v>
      </c>
    </row>
    <row r="632" spans="1:9" ht="18" customHeight="1" x14ac:dyDescent="0.3">
      <c r="A632" s="1">
        <v>2023</v>
      </c>
      <c r="B632" s="1" t="s">
        <v>6</v>
      </c>
      <c r="C632" s="1" t="s">
        <v>14</v>
      </c>
      <c r="D632" s="2" t="s">
        <v>36</v>
      </c>
      <c r="E632" s="3">
        <v>3566</v>
      </c>
      <c r="F632" s="3">
        <v>4577.3</v>
      </c>
      <c r="G632" s="3">
        <v>5126.576</v>
      </c>
      <c r="H632" s="3">
        <v>915.46</v>
      </c>
      <c r="I632" s="4" t="s">
        <v>42</v>
      </c>
    </row>
    <row r="633" spans="1:9" ht="18" customHeight="1" x14ac:dyDescent="0.3">
      <c r="A633" s="1">
        <v>2023</v>
      </c>
      <c r="B633" s="1" t="s">
        <v>6</v>
      </c>
      <c r="C633" s="1" t="s">
        <v>14</v>
      </c>
      <c r="D633" s="2" t="s">
        <v>37</v>
      </c>
      <c r="E633" s="3">
        <v>2498</v>
      </c>
      <c r="F633" s="3">
        <v>8000</v>
      </c>
      <c r="G633" s="3">
        <v>8960</v>
      </c>
      <c r="H633" s="3">
        <v>1600</v>
      </c>
      <c r="I633" s="4" t="s">
        <v>42</v>
      </c>
    </row>
    <row r="634" spans="1:9" ht="18" customHeight="1" x14ac:dyDescent="0.3">
      <c r="A634" s="1">
        <v>2023</v>
      </c>
      <c r="B634" s="1" t="s">
        <v>6</v>
      </c>
      <c r="C634" s="1" t="s">
        <v>13</v>
      </c>
      <c r="D634" s="2" t="s">
        <v>35</v>
      </c>
      <c r="E634" s="3">
        <v>1245</v>
      </c>
      <c r="F634" s="3">
        <v>4577.2</v>
      </c>
      <c r="G634" s="3">
        <v>5126.4639999999999</v>
      </c>
      <c r="H634" s="3">
        <v>915.44</v>
      </c>
      <c r="I634" s="4" t="s">
        <v>42</v>
      </c>
    </row>
    <row r="635" spans="1:9" ht="18" customHeight="1" x14ac:dyDescent="0.3">
      <c r="A635" s="1">
        <v>2023</v>
      </c>
      <c r="B635" s="1" t="s">
        <v>6</v>
      </c>
      <c r="C635" s="1" t="s">
        <v>38</v>
      </c>
      <c r="D635" s="5" t="s">
        <v>30</v>
      </c>
      <c r="E635" s="6">
        <v>644</v>
      </c>
      <c r="F635" s="6">
        <v>5743.5</v>
      </c>
      <c r="G635" s="6">
        <v>6432.72</v>
      </c>
      <c r="H635" s="3">
        <v>1148.7</v>
      </c>
      <c r="I635" s="4" t="s">
        <v>42</v>
      </c>
    </row>
    <row r="636" spans="1:9" ht="18" customHeight="1" x14ac:dyDescent="0.3">
      <c r="A636" s="1">
        <v>2023</v>
      </c>
      <c r="B636" s="1" t="s">
        <v>6</v>
      </c>
      <c r="C636" s="1" t="s">
        <v>12</v>
      </c>
      <c r="D636" s="5" t="s">
        <v>29</v>
      </c>
      <c r="E636" s="6">
        <v>643</v>
      </c>
      <c r="F636" s="6">
        <v>7000</v>
      </c>
      <c r="G636" s="6">
        <v>7840</v>
      </c>
      <c r="H636" s="3">
        <v>1400</v>
      </c>
      <c r="I636" s="4" t="s">
        <v>42</v>
      </c>
    </row>
    <row r="637" spans="1:9" ht="18" customHeight="1" x14ac:dyDescent="0.3">
      <c r="A637" s="1">
        <v>2023</v>
      </c>
      <c r="B637" s="1" t="s">
        <v>6</v>
      </c>
      <c r="C637" s="1" t="s">
        <v>38</v>
      </c>
      <c r="D637" s="5" t="s">
        <v>31</v>
      </c>
      <c r="E637" s="6">
        <v>455</v>
      </c>
      <c r="F637" s="6">
        <v>4578.6000000000004</v>
      </c>
      <c r="G637" s="6">
        <v>5128.0320000000002</v>
      </c>
      <c r="H637" s="3">
        <v>915.72000000000014</v>
      </c>
      <c r="I637" s="4" t="s">
        <v>42</v>
      </c>
    </row>
    <row r="638" spans="1:9" ht="18" customHeight="1" x14ac:dyDescent="0.3">
      <c r="A638" s="1">
        <v>2023</v>
      </c>
      <c r="B638" s="1" t="s">
        <v>6</v>
      </c>
      <c r="C638" s="1" t="s">
        <v>12</v>
      </c>
      <c r="D638" s="5" t="s">
        <v>28</v>
      </c>
      <c r="E638" s="7">
        <v>345</v>
      </c>
      <c r="F638" s="7">
        <v>7000</v>
      </c>
      <c r="G638" s="7">
        <v>7840</v>
      </c>
      <c r="H638" s="3">
        <v>1400</v>
      </c>
      <c r="I638" s="4" t="s">
        <v>42</v>
      </c>
    </row>
    <row r="639" spans="1:9" ht="18" customHeight="1" x14ac:dyDescent="0.3">
      <c r="A639" s="1">
        <v>2023</v>
      </c>
      <c r="B639" s="1" t="s">
        <v>6</v>
      </c>
      <c r="C639" s="1" t="s">
        <v>13</v>
      </c>
      <c r="D639" s="2" t="s">
        <v>33</v>
      </c>
      <c r="E639" s="3">
        <v>122</v>
      </c>
      <c r="F639" s="3">
        <v>100</v>
      </c>
      <c r="G639" s="3">
        <v>112</v>
      </c>
      <c r="H639" s="3">
        <v>20</v>
      </c>
      <c r="I639" s="4" t="s">
        <v>42</v>
      </c>
    </row>
    <row r="640" spans="1:9" ht="18" customHeight="1" x14ac:dyDescent="0.3">
      <c r="A640" s="1">
        <v>2023</v>
      </c>
      <c r="B640" s="1" t="s">
        <v>6</v>
      </c>
      <c r="C640" s="1" t="s">
        <v>15</v>
      </c>
      <c r="D640" s="5" t="s">
        <v>26</v>
      </c>
      <c r="E640" s="6">
        <v>78</v>
      </c>
      <c r="F640" s="6">
        <v>2288.6</v>
      </c>
      <c r="G640" s="6">
        <v>5126.4639999999999</v>
      </c>
      <c r="H640" s="3">
        <v>457.72</v>
      </c>
      <c r="I640" s="4" t="s">
        <v>42</v>
      </c>
    </row>
    <row r="641" spans="1:9" ht="18" customHeight="1" x14ac:dyDescent="0.3">
      <c r="A641" s="1">
        <v>2023</v>
      </c>
      <c r="B641" s="1" t="s">
        <v>6</v>
      </c>
      <c r="C641" s="1" t="s">
        <v>15</v>
      </c>
      <c r="D641" s="5" t="s">
        <v>24</v>
      </c>
      <c r="E641" s="6">
        <v>76</v>
      </c>
      <c r="F641" s="6">
        <v>2288.4499999999998</v>
      </c>
      <c r="G641" s="6">
        <v>5126.1279999999997</v>
      </c>
      <c r="H641" s="3">
        <v>457.69</v>
      </c>
      <c r="I641" s="4" t="s">
        <v>42</v>
      </c>
    </row>
    <row r="642" spans="1:9" ht="18" customHeight="1" x14ac:dyDescent="0.3">
      <c r="A642" s="1">
        <v>2023</v>
      </c>
      <c r="B642" s="1" t="s">
        <v>6</v>
      </c>
      <c r="C642" s="1" t="s">
        <v>15</v>
      </c>
      <c r="D642" s="5" t="s">
        <v>25</v>
      </c>
      <c r="E642" s="6">
        <v>46</v>
      </c>
      <c r="F642" s="6">
        <v>100</v>
      </c>
      <c r="G642" s="6">
        <v>224</v>
      </c>
      <c r="H642" s="3">
        <v>20</v>
      </c>
      <c r="I642" s="4" t="s">
        <v>42</v>
      </c>
    </row>
    <row r="643" spans="1:9" ht="18" customHeight="1" x14ac:dyDescent="0.3">
      <c r="A643" s="1">
        <v>2023</v>
      </c>
      <c r="B643" s="1" t="s">
        <v>6</v>
      </c>
      <c r="C643" s="1" t="s">
        <v>15</v>
      </c>
      <c r="D643" s="5" t="s">
        <v>23</v>
      </c>
      <c r="E643" s="6">
        <v>34</v>
      </c>
      <c r="F643" s="6">
        <v>2288.4</v>
      </c>
      <c r="G643" s="6">
        <v>5126.0160000000005</v>
      </c>
      <c r="H643" s="3">
        <v>457.68000000000006</v>
      </c>
      <c r="I643" s="4" t="s">
        <v>42</v>
      </c>
    </row>
    <row r="644" spans="1:9" ht="18" customHeight="1" x14ac:dyDescent="0.3">
      <c r="A644" s="1">
        <v>2023</v>
      </c>
      <c r="B644" s="1" t="s">
        <v>6</v>
      </c>
      <c r="C644" s="1" t="s">
        <v>13</v>
      </c>
      <c r="D644" s="2" t="s">
        <v>34</v>
      </c>
      <c r="E644" s="3">
        <v>7</v>
      </c>
      <c r="F644" s="3">
        <v>200</v>
      </c>
      <c r="G644" s="3">
        <v>224</v>
      </c>
      <c r="H644" s="3">
        <v>40</v>
      </c>
      <c r="I644" s="4" t="s">
        <v>42</v>
      </c>
    </row>
    <row r="645" spans="1:9" ht="18" customHeight="1" x14ac:dyDescent="0.3">
      <c r="A645" s="1">
        <v>2023</v>
      </c>
      <c r="B645" s="1" t="s">
        <v>6</v>
      </c>
      <c r="C645" s="1" t="s">
        <v>15</v>
      </c>
      <c r="D645" s="5" t="s">
        <v>27</v>
      </c>
      <c r="E645" s="6">
        <v>3</v>
      </c>
      <c r="F645" s="6">
        <v>2288.65</v>
      </c>
      <c r="G645" s="6">
        <v>5126.576</v>
      </c>
      <c r="H645" s="3">
        <v>457.73</v>
      </c>
      <c r="I645" s="4" t="s">
        <v>42</v>
      </c>
    </row>
    <row r="646" spans="1:9" ht="18" customHeight="1" x14ac:dyDescent="0.3">
      <c r="A646" s="1">
        <v>2023</v>
      </c>
      <c r="B646" s="1" t="s">
        <v>6</v>
      </c>
      <c r="C646" s="1" t="s">
        <v>32</v>
      </c>
      <c r="D646" s="5" t="s">
        <v>32</v>
      </c>
      <c r="E646" s="6">
        <v>2</v>
      </c>
      <c r="F646" s="6">
        <v>6600</v>
      </c>
      <c r="G646" s="6">
        <v>7392</v>
      </c>
      <c r="H646" s="3">
        <v>1320</v>
      </c>
      <c r="I646" s="4" t="s">
        <v>40</v>
      </c>
    </row>
    <row r="647" spans="1:9" ht="18" customHeight="1" x14ac:dyDescent="0.3">
      <c r="A647" s="1">
        <v>2023</v>
      </c>
      <c r="B647" s="1" t="s">
        <v>7</v>
      </c>
      <c r="C647" s="1" t="s">
        <v>14</v>
      </c>
      <c r="D647" s="2" t="s">
        <v>36</v>
      </c>
      <c r="E647" s="3">
        <v>3566</v>
      </c>
      <c r="F647" s="3">
        <v>4577.3</v>
      </c>
      <c r="G647" s="3">
        <v>5126.576</v>
      </c>
      <c r="H647" s="3">
        <v>915.46</v>
      </c>
      <c r="I647" s="4" t="s">
        <v>40</v>
      </c>
    </row>
    <row r="648" spans="1:9" ht="18" customHeight="1" x14ac:dyDescent="0.3">
      <c r="A648" s="1">
        <v>2023</v>
      </c>
      <c r="B648" s="1" t="s">
        <v>7</v>
      </c>
      <c r="C648" s="1" t="s">
        <v>14</v>
      </c>
      <c r="D648" s="2" t="s">
        <v>37</v>
      </c>
      <c r="E648" s="3">
        <v>2498</v>
      </c>
      <c r="F648" s="3">
        <v>8000</v>
      </c>
      <c r="G648" s="3">
        <v>8960</v>
      </c>
      <c r="H648" s="3">
        <v>1600</v>
      </c>
      <c r="I648" s="4" t="s">
        <v>40</v>
      </c>
    </row>
    <row r="649" spans="1:9" ht="18" customHeight="1" x14ac:dyDescent="0.3">
      <c r="A649" s="1">
        <v>2023</v>
      </c>
      <c r="B649" s="1" t="s">
        <v>7</v>
      </c>
      <c r="C649" s="1" t="s">
        <v>13</v>
      </c>
      <c r="D649" s="2" t="s">
        <v>35</v>
      </c>
      <c r="E649" s="3">
        <v>1245</v>
      </c>
      <c r="F649" s="3">
        <v>4577.2</v>
      </c>
      <c r="G649" s="3">
        <v>5126.4639999999999</v>
      </c>
      <c r="H649" s="3">
        <v>915.44</v>
      </c>
      <c r="I649" s="4" t="s">
        <v>40</v>
      </c>
    </row>
    <row r="650" spans="1:9" ht="18" customHeight="1" x14ac:dyDescent="0.3">
      <c r="A650" s="1">
        <v>2023</v>
      </c>
      <c r="B650" s="1" t="s">
        <v>7</v>
      </c>
      <c r="C650" s="1" t="s">
        <v>38</v>
      </c>
      <c r="D650" s="5" t="s">
        <v>30</v>
      </c>
      <c r="E650" s="6">
        <v>644</v>
      </c>
      <c r="F650" s="6">
        <v>5743.5</v>
      </c>
      <c r="G650" s="6">
        <v>6432.72</v>
      </c>
      <c r="H650" s="3">
        <v>1148.7</v>
      </c>
      <c r="I650" s="4" t="s">
        <v>40</v>
      </c>
    </row>
    <row r="651" spans="1:9" ht="18" customHeight="1" x14ac:dyDescent="0.3">
      <c r="A651" s="1">
        <v>2023</v>
      </c>
      <c r="B651" s="1" t="s">
        <v>7</v>
      </c>
      <c r="C651" s="1" t="s">
        <v>12</v>
      </c>
      <c r="D651" s="5" t="s">
        <v>29</v>
      </c>
      <c r="E651" s="6">
        <v>643</v>
      </c>
      <c r="F651" s="6">
        <v>7000</v>
      </c>
      <c r="G651" s="6">
        <v>7840</v>
      </c>
      <c r="H651" s="3">
        <v>1400</v>
      </c>
      <c r="I651" s="4" t="s">
        <v>42</v>
      </c>
    </row>
    <row r="652" spans="1:9" ht="18" customHeight="1" x14ac:dyDescent="0.3">
      <c r="A652" s="1">
        <v>2023</v>
      </c>
      <c r="B652" s="1" t="s">
        <v>7</v>
      </c>
      <c r="C652" s="1" t="s">
        <v>38</v>
      </c>
      <c r="D652" s="5" t="s">
        <v>31</v>
      </c>
      <c r="E652" s="6">
        <v>455</v>
      </c>
      <c r="F652" s="6">
        <v>5036.46</v>
      </c>
      <c r="G652" s="6">
        <v>5128.0320000000002</v>
      </c>
      <c r="H652" s="3">
        <v>1007.292</v>
      </c>
      <c r="I652" s="4" t="s">
        <v>42</v>
      </c>
    </row>
    <row r="653" spans="1:9" ht="18" customHeight="1" x14ac:dyDescent="0.3">
      <c r="A653" s="1">
        <v>2023</v>
      </c>
      <c r="B653" s="1" t="s">
        <v>7</v>
      </c>
      <c r="C653" s="1" t="s">
        <v>12</v>
      </c>
      <c r="D653" s="5" t="s">
        <v>28</v>
      </c>
      <c r="E653" s="7">
        <v>345</v>
      </c>
      <c r="F653" s="7">
        <v>7700</v>
      </c>
      <c r="G653" s="7">
        <v>7840</v>
      </c>
      <c r="H653" s="3">
        <v>1540</v>
      </c>
      <c r="I653" s="4" t="s">
        <v>42</v>
      </c>
    </row>
    <row r="654" spans="1:9" ht="18" customHeight="1" x14ac:dyDescent="0.3">
      <c r="A654" s="1">
        <v>2023</v>
      </c>
      <c r="B654" s="1" t="s">
        <v>7</v>
      </c>
      <c r="C654" s="1" t="s">
        <v>13</v>
      </c>
      <c r="D654" s="2" t="s">
        <v>33</v>
      </c>
      <c r="E654" s="3">
        <v>122</v>
      </c>
      <c r="F654" s="3">
        <v>110</v>
      </c>
      <c r="G654" s="3">
        <v>112</v>
      </c>
      <c r="H654" s="3">
        <v>22</v>
      </c>
      <c r="I654" s="4" t="s">
        <v>42</v>
      </c>
    </row>
    <row r="655" spans="1:9" ht="18" customHeight="1" x14ac:dyDescent="0.3">
      <c r="A655" s="1">
        <v>2023</v>
      </c>
      <c r="B655" s="1" t="s">
        <v>7</v>
      </c>
      <c r="C655" s="1" t="s">
        <v>15</v>
      </c>
      <c r="D655" s="5" t="s">
        <v>26</v>
      </c>
      <c r="E655" s="6">
        <v>78</v>
      </c>
      <c r="F655" s="6">
        <v>2517.46</v>
      </c>
      <c r="G655" s="6">
        <v>5126.4639999999999</v>
      </c>
      <c r="H655" s="3">
        <v>503.49200000000002</v>
      </c>
      <c r="I655" s="4" t="s">
        <v>42</v>
      </c>
    </row>
    <row r="656" spans="1:9" ht="18" customHeight="1" x14ac:dyDescent="0.3">
      <c r="A656" s="1">
        <v>2023</v>
      </c>
      <c r="B656" s="1" t="s">
        <v>7</v>
      </c>
      <c r="C656" s="1" t="s">
        <v>15</v>
      </c>
      <c r="D656" s="5" t="s">
        <v>24</v>
      </c>
      <c r="E656" s="6">
        <v>76</v>
      </c>
      <c r="F656" s="6">
        <v>2517.2949999999996</v>
      </c>
      <c r="G656" s="6">
        <v>5126.1279999999997</v>
      </c>
      <c r="H656" s="3">
        <v>503.45899999999995</v>
      </c>
      <c r="I656" s="4" t="s">
        <v>42</v>
      </c>
    </row>
    <row r="657" spans="1:9" ht="18" customHeight="1" x14ac:dyDescent="0.3">
      <c r="A657" s="1">
        <v>2023</v>
      </c>
      <c r="B657" s="1" t="s">
        <v>7</v>
      </c>
      <c r="C657" s="1" t="s">
        <v>15</v>
      </c>
      <c r="D657" s="5" t="s">
        <v>25</v>
      </c>
      <c r="E657" s="6">
        <v>46</v>
      </c>
      <c r="F657" s="6">
        <v>115</v>
      </c>
      <c r="G657" s="6">
        <v>224</v>
      </c>
      <c r="H657" s="3">
        <v>23</v>
      </c>
      <c r="I657" s="4" t="s">
        <v>42</v>
      </c>
    </row>
    <row r="658" spans="1:9" ht="18" customHeight="1" x14ac:dyDescent="0.3">
      <c r="A658" s="1">
        <v>2023</v>
      </c>
      <c r="B658" s="1" t="s">
        <v>7</v>
      </c>
      <c r="C658" s="1" t="s">
        <v>15</v>
      </c>
      <c r="D658" s="5" t="s">
        <v>23</v>
      </c>
      <c r="E658" s="6">
        <v>34</v>
      </c>
      <c r="F658" s="6">
        <v>2631.66</v>
      </c>
      <c r="G658" s="6">
        <v>5126.0160000000005</v>
      </c>
      <c r="H658" s="3">
        <v>526.33199999999999</v>
      </c>
      <c r="I658" s="4" t="s">
        <v>42</v>
      </c>
    </row>
    <row r="659" spans="1:9" ht="18" customHeight="1" x14ac:dyDescent="0.3">
      <c r="A659" s="1">
        <v>2023</v>
      </c>
      <c r="B659" s="1" t="s">
        <v>7</v>
      </c>
      <c r="C659" s="1" t="s">
        <v>13</v>
      </c>
      <c r="D659" s="2" t="s">
        <v>34</v>
      </c>
      <c r="E659" s="3">
        <v>7</v>
      </c>
      <c r="F659" s="3">
        <v>230</v>
      </c>
      <c r="G659" s="3">
        <v>224</v>
      </c>
      <c r="H659" s="3">
        <v>46</v>
      </c>
      <c r="I659" s="4" t="s">
        <v>42</v>
      </c>
    </row>
    <row r="660" spans="1:9" ht="18" customHeight="1" x14ac:dyDescent="0.3">
      <c r="A660" s="1">
        <v>2023</v>
      </c>
      <c r="B660" s="1" t="s">
        <v>7</v>
      </c>
      <c r="C660" s="1" t="s">
        <v>15</v>
      </c>
      <c r="D660" s="5" t="s">
        <v>27</v>
      </c>
      <c r="E660" s="6">
        <v>3</v>
      </c>
      <c r="F660" s="6">
        <v>2631.9475000000002</v>
      </c>
      <c r="G660" s="6">
        <v>5126.576</v>
      </c>
      <c r="H660" s="3">
        <v>526.38950000000011</v>
      </c>
      <c r="I660" s="4" t="s">
        <v>40</v>
      </c>
    </row>
    <row r="661" spans="1:9" ht="18" customHeight="1" x14ac:dyDescent="0.3">
      <c r="A661" s="1">
        <v>2023</v>
      </c>
      <c r="B661" s="1" t="s">
        <v>7</v>
      </c>
      <c r="C661" s="1" t="s">
        <v>32</v>
      </c>
      <c r="D661" s="5" t="s">
        <v>32</v>
      </c>
      <c r="E661" s="6">
        <v>2</v>
      </c>
      <c r="F661" s="6">
        <v>7590</v>
      </c>
      <c r="G661" s="6">
        <v>7392</v>
      </c>
      <c r="H661" s="3">
        <v>1518</v>
      </c>
      <c r="I661" s="4" t="s">
        <v>42</v>
      </c>
    </row>
    <row r="662" spans="1:9" ht="18" customHeight="1" x14ac:dyDescent="0.3">
      <c r="A662" s="1">
        <v>2023</v>
      </c>
      <c r="B662" s="1" t="s">
        <v>8</v>
      </c>
      <c r="C662" s="1" t="s">
        <v>14</v>
      </c>
      <c r="D662" s="2" t="s">
        <v>36</v>
      </c>
      <c r="E662" s="3">
        <v>3566</v>
      </c>
      <c r="F662" s="3">
        <v>4577.3</v>
      </c>
      <c r="G662" s="3">
        <v>5126.576</v>
      </c>
      <c r="H662" s="3">
        <v>915.46</v>
      </c>
      <c r="I662" s="4" t="s">
        <v>42</v>
      </c>
    </row>
    <row r="663" spans="1:9" ht="18" customHeight="1" x14ac:dyDescent="0.3">
      <c r="A663" s="1">
        <v>2023</v>
      </c>
      <c r="B663" s="1" t="s">
        <v>8</v>
      </c>
      <c r="C663" s="1" t="s">
        <v>14</v>
      </c>
      <c r="D663" s="2" t="s">
        <v>37</v>
      </c>
      <c r="E663" s="3">
        <v>2498</v>
      </c>
      <c r="F663" s="3">
        <v>8000</v>
      </c>
      <c r="G663" s="3">
        <v>8960</v>
      </c>
      <c r="H663" s="3">
        <v>1600</v>
      </c>
      <c r="I663" s="4" t="s">
        <v>42</v>
      </c>
    </row>
    <row r="664" spans="1:9" ht="18" customHeight="1" x14ac:dyDescent="0.3">
      <c r="A664" s="1">
        <v>2023</v>
      </c>
      <c r="B664" s="1" t="s">
        <v>8</v>
      </c>
      <c r="C664" s="1" t="s">
        <v>13</v>
      </c>
      <c r="D664" s="2" t="s">
        <v>35</v>
      </c>
      <c r="E664" s="3">
        <v>1245</v>
      </c>
      <c r="F664" s="3">
        <v>4577.2</v>
      </c>
      <c r="G664" s="3">
        <v>5126.4639999999999</v>
      </c>
      <c r="H664" s="3">
        <v>915.44</v>
      </c>
      <c r="I664" s="4" t="s">
        <v>42</v>
      </c>
    </row>
    <row r="665" spans="1:9" ht="18" customHeight="1" x14ac:dyDescent="0.3">
      <c r="A665" s="1">
        <v>2023</v>
      </c>
      <c r="B665" s="1" t="s">
        <v>8</v>
      </c>
      <c r="C665" s="1" t="s">
        <v>38</v>
      </c>
      <c r="D665" s="5" t="s">
        <v>30</v>
      </c>
      <c r="E665" s="6">
        <v>644</v>
      </c>
      <c r="F665" s="6">
        <v>5743.5</v>
      </c>
      <c r="G665" s="6">
        <v>6432.72</v>
      </c>
      <c r="H665" s="3">
        <v>1148.7</v>
      </c>
      <c r="I665" s="4" t="s">
        <v>42</v>
      </c>
    </row>
    <row r="666" spans="1:9" ht="18" customHeight="1" x14ac:dyDescent="0.3">
      <c r="A666" s="1">
        <v>2023</v>
      </c>
      <c r="B666" s="1" t="s">
        <v>8</v>
      </c>
      <c r="C666" s="1" t="s">
        <v>12</v>
      </c>
      <c r="D666" s="5" t="s">
        <v>29</v>
      </c>
      <c r="E666" s="6">
        <v>643</v>
      </c>
      <c r="F666" s="6">
        <v>7000</v>
      </c>
      <c r="G666" s="6">
        <v>7840</v>
      </c>
      <c r="H666" s="3">
        <v>1400</v>
      </c>
      <c r="I666" s="4" t="s">
        <v>42</v>
      </c>
    </row>
    <row r="667" spans="1:9" ht="18" customHeight="1" x14ac:dyDescent="0.3">
      <c r="A667" s="1">
        <v>2023</v>
      </c>
      <c r="B667" s="1" t="s">
        <v>8</v>
      </c>
      <c r="C667" s="1" t="s">
        <v>38</v>
      </c>
      <c r="D667" s="5" t="s">
        <v>31</v>
      </c>
      <c r="E667" s="6">
        <v>455</v>
      </c>
      <c r="F667" s="6">
        <v>4578.6000000000004</v>
      </c>
      <c r="G667" s="6">
        <v>5128.0320000000002</v>
      </c>
      <c r="H667" s="3">
        <v>915.72000000000014</v>
      </c>
      <c r="I667" s="4" t="s">
        <v>42</v>
      </c>
    </row>
    <row r="668" spans="1:9" ht="18" customHeight="1" x14ac:dyDescent="0.3">
      <c r="A668" s="1">
        <v>2023</v>
      </c>
      <c r="B668" s="1" t="s">
        <v>8</v>
      </c>
      <c r="C668" s="1" t="s">
        <v>12</v>
      </c>
      <c r="D668" s="5" t="s">
        <v>28</v>
      </c>
      <c r="E668" s="7">
        <v>345</v>
      </c>
      <c r="F668" s="7">
        <v>7000</v>
      </c>
      <c r="G668" s="7">
        <v>7840</v>
      </c>
      <c r="H668" s="3">
        <v>1400</v>
      </c>
      <c r="I668" s="4" t="s">
        <v>42</v>
      </c>
    </row>
    <row r="669" spans="1:9" ht="18" customHeight="1" x14ac:dyDescent="0.3">
      <c r="A669" s="1">
        <v>2023</v>
      </c>
      <c r="B669" s="1" t="s">
        <v>8</v>
      </c>
      <c r="C669" s="1" t="s">
        <v>13</v>
      </c>
      <c r="D669" s="2" t="s">
        <v>33</v>
      </c>
      <c r="E669" s="3">
        <v>122</v>
      </c>
      <c r="F669" s="3">
        <v>100</v>
      </c>
      <c r="G669" s="3">
        <v>112</v>
      </c>
      <c r="H669" s="3">
        <v>20</v>
      </c>
      <c r="I669" s="4" t="s">
        <v>42</v>
      </c>
    </row>
    <row r="670" spans="1:9" ht="18" customHeight="1" x14ac:dyDescent="0.3">
      <c r="A670" s="1">
        <v>2023</v>
      </c>
      <c r="B670" s="1" t="s">
        <v>8</v>
      </c>
      <c r="C670" s="1" t="s">
        <v>15</v>
      </c>
      <c r="D670" s="5" t="s">
        <v>26</v>
      </c>
      <c r="E670" s="6">
        <v>78</v>
      </c>
      <c r="F670" s="6">
        <v>2288.6</v>
      </c>
      <c r="G670" s="6">
        <v>5126.4639999999999</v>
      </c>
      <c r="H670" s="3">
        <v>457.72</v>
      </c>
      <c r="I670" s="4" t="s">
        <v>42</v>
      </c>
    </row>
    <row r="671" spans="1:9" ht="18" customHeight="1" x14ac:dyDescent="0.3">
      <c r="A671" s="1">
        <v>2023</v>
      </c>
      <c r="B671" s="1" t="s">
        <v>8</v>
      </c>
      <c r="C671" s="1" t="s">
        <v>15</v>
      </c>
      <c r="D671" s="5" t="s">
        <v>24</v>
      </c>
      <c r="E671" s="6">
        <v>76</v>
      </c>
      <c r="F671" s="6">
        <v>2288.4499999999998</v>
      </c>
      <c r="G671" s="6">
        <v>5126.1279999999997</v>
      </c>
      <c r="H671" s="3">
        <v>457.69</v>
      </c>
      <c r="I671" s="4" t="s">
        <v>42</v>
      </c>
    </row>
    <row r="672" spans="1:9" ht="18" customHeight="1" x14ac:dyDescent="0.3">
      <c r="A672" s="1">
        <v>2023</v>
      </c>
      <c r="B672" s="1" t="s">
        <v>8</v>
      </c>
      <c r="C672" s="1" t="s">
        <v>15</v>
      </c>
      <c r="D672" s="5" t="s">
        <v>25</v>
      </c>
      <c r="E672" s="6">
        <v>46</v>
      </c>
      <c r="F672" s="6">
        <v>100</v>
      </c>
      <c r="G672" s="6">
        <v>224</v>
      </c>
      <c r="H672" s="3">
        <v>20</v>
      </c>
      <c r="I672" s="4" t="s">
        <v>42</v>
      </c>
    </row>
    <row r="673" spans="1:9" ht="18" customHeight="1" x14ac:dyDescent="0.3">
      <c r="A673" s="1">
        <v>2023</v>
      </c>
      <c r="B673" s="1" t="s">
        <v>8</v>
      </c>
      <c r="C673" s="1" t="s">
        <v>15</v>
      </c>
      <c r="D673" s="5" t="s">
        <v>23</v>
      </c>
      <c r="E673" s="6">
        <v>34</v>
      </c>
      <c r="F673" s="6">
        <v>2746.08</v>
      </c>
      <c r="G673" s="6">
        <v>5126.0160000000005</v>
      </c>
      <c r="H673" s="3">
        <v>549.21600000000001</v>
      </c>
      <c r="I673" s="4" t="s">
        <v>42</v>
      </c>
    </row>
    <row r="674" spans="1:9" ht="18" customHeight="1" x14ac:dyDescent="0.3">
      <c r="A674" s="1">
        <v>2023</v>
      </c>
      <c r="B674" s="1" t="s">
        <v>8</v>
      </c>
      <c r="C674" s="1" t="s">
        <v>13</v>
      </c>
      <c r="D674" s="2" t="s">
        <v>34</v>
      </c>
      <c r="E674" s="3">
        <v>7</v>
      </c>
      <c r="F674" s="3">
        <v>240</v>
      </c>
      <c r="G674" s="3">
        <v>224</v>
      </c>
      <c r="H674" s="3">
        <v>48</v>
      </c>
      <c r="I674" s="4" t="s">
        <v>42</v>
      </c>
    </row>
    <row r="675" spans="1:9" ht="18" customHeight="1" x14ac:dyDescent="0.3">
      <c r="A675" s="1">
        <v>2023</v>
      </c>
      <c r="B675" s="1" t="s">
        <v>8</v>
      </c>
      <c r="C675" s="1" t="s">
        <v>15</v>
      </c>
      <c r="D675" s="5" t="s">
        <v>27</v>
      </c>
      <c r="E675" s="6">
        <v>3</v>
      </c>
      <c r="F675" s="6">
        <v>2746.38</v>
      </c>
      <c r="G675" s="6">
        <v>5126.576</v>
      </c>
      <c r="H675" s="3">
        <v>549.27600000000007</v>
      </c>
      <c r="I675" s="4" t="s">
        <v>42</v>
      </c>
    </row>
    <row r="676" spans="1:9" ht="18" customHeight="1" x14ac:dyDescent="0.3">
      <c r="A676" s="1">
        <v>2023</v>
      </c>
      <c r="B676" s="1" t="s">
        <v>8</v>
      </c>
      <c r="C676" s="1" t="s">
        <v>32</v>
      </c>
      <c r="D676" s="5" t="s">
        <v>32</v>
      </c>
      <c r="E676" s="6">
        <v>2</v>
      </c>
      <c r="F676" s="6">
        <v>7920</v>
      </c>
      <c r="G676" s="6">
        <v>7392</v>
      </c>
      <c r="H676" s="3">
        <v>1584</v>
      </c>
      <c r="I676" s="4" t="s">
        <v>42</v>
      </c>
    </row>
    <row r="677" spans="1:9" ht="18" customHeight="1" x14ac:dyDescent="0.3">
      <c r="A677" s="1">
        <v>2023</v>
      </c>
      <c r="B677" s="1" t="s">
        <v>9</v>
      </c>
      <c r="C677" s="1" t="s">
        <v>14</v>
      </c>
      <c r="D677" s="2" t="s">
        <v>36</v>
      </c>
      <c r="E677" s="3">
        <v>3566</v>
      </c>
      <c r="F677" s="3">
        <v>5035.0300000000007</v>
      </c>
      <c r="G677" s="3">
        <v>5126.576</v>
      </c>
      <c r="H677" s="3">
        <v>1007.0060000000002</v>
      </c>
      <c r="I677" s="4" t="s">
        <v>42</v>
      </c>
    </row>
    <row r="678" spans="1:9" ht="18" customHeight="1" x14ac:dyDescent="0.3">
      <c r="A678" s="1">
        <v>2023</v>
      </c>
      <c r="B678" s="1" t="s">
        <v>9</v>
      </c>
      <c r="C678" s="1" t="s">
        <v>14</v>
      </c>
      <c r="D678" s="2" t="s">
        <v>37</v>
      </c>
      <c r="E678" s="3">
        <v>2498</v>
      </c>
      <c r="F678" s="3">
        <v>9200</v>
      </c>
      <c r="G678" s="3">
        <v>8960</v>
      </c>
      <c r="H678" s="3">
        <v>1840</v>
      </c>
      <c r="I678" s="4" t="s">
        <v>42</v>
      </c>
    </row>
    <row r="679" spans="1:9" ht="18" customHeight="1" x14ac:dyDescent="0.3">
      <c r="A679" s="1">
        <v>2023</v>
      </c>
      <c r="B679" s="1" t="s">
        <v>9</v>
      </c>
      <c r="C679" s="1" t="s">
        <v>13</v>
      </c>
      <c r="D679" s="2" t="s">
        <v>35</v>
      </c>
      <c r="E679" s="3">
        <v>1245</v>
      </c>
      <c r="F679" s="3">
        <v>5263.78</v>
      </c>
      <c r="G679" s="3">
        <v>5126.4639999999999</v>
      </c>
      <c r="H679" s="3">
        <v>1052.7560000000001</v>
      </c>
      <c r="I679" s="4" t="s">
        <v>42</v>
      </c>
    </row>
    <row r="680" spans="1:9" ht="18" customHeight="1" x14ac:dyDescent="0.3">
      <c r="A680" s="1">
        <v>2023</v>
      </c>
      <c r="B680" s="1" t="s">
        <v>9</v>
      </c>
      <c r="C680" s="1" t="s">
        <v>38</v>
      </c>
      <c r="D680" s="5" t="s">
        <v>30</v>
      </c>
      <c r="E680" s="6">
        <v>644</v>
      </c>
      <c r="F680" s="6">
        <v>6605.0249999999996</v>
      </c>
      <c r="G680" s="6">
        <v>6432.72</v>
      </c>
      <c r="H680" s="3">
        <v>1321.0050000000001</v>
      </c>
      <c r="I680" s="4" t="s">
        <v>42</v>
      </c>
    </row>
    <row r="681" spans="1:9" ht="18" customHeight="1" x14ac:dyDescent="0.3">
      <c r="A681" s="1">
        <v>2023</v>
      </c>
      <c r="B681" s="1" t="s">
        <v>9</v>
      </c>
      <c r="C681" s="1" t="s">
        <v>12</v>
      </c>
      <c r="D681" s="5" t="s">
        <v>29</v>
      </c>
      <c r="E681" s="6">
        <v>643</v>
      </c>
      <c r="F681" s="6">
        <v>8400</v>
      </c>
      <c r="G681" s="6">
        <v>7840</v>
      </c>
      <c r="H681" s="3">
        <v>1680</v>
      </c>
      <c r="I681" s="4" t="s">
        <v>42</v>
      </c>
    </row>
    <row r="682" spans="1:9" ht="18" customHeight="1" x14ac:dyDescent="0.3">
      <c r="A682" s="1">
        <v>2023</v>
      </c>
      <c r="B682" s="1" t="s">
        <v>9</v>
      </c>
      <c r="C682" s="1" t="s">
        <v>38</v>
      </c>
      <c r="D682" s="5" t="s">
        <v>31</v>
      </c>
      <c r="E682" s="6">
        <v>455</v>
      </c>
      <c r="F682" s="6">
        <v>5494.3200000000006</v>
      </c>
      <c r="G682" s="6">
        <v>5128.0320000000002</v>
      </c>
      <c r="H682" s="3">
        <v>1098.8640000000003</v>
      </c>
      <c r="I682" s="4" t="s">
        <v>42</v>
      </c>
    </row>
    <row r="683" spans="1:9" ht="18" customHeight="1" x14ac:dyDescent="0.3">
      <c r="A683" s="1">
        <v>2023</v>
      </c>
      <c r="B683" s="1" t="s">
        <v>9</v>
      </c>
      <c r="C683" s="1" t="s">
        <v>12</v>
      </c>
      <c r="D683" s="5" t="s">
        <v>28</v>
      </c>
      <c r="E683" s="7">
        <v>345</v>
      </c>
      <c r="F683" s="7">
        <v>8400</v>
      </c>
      <c r="G683" s="7">
        <v>7840</v>
      </c>
      <c r="H683" s="3">
        <v>1680</v>
      </c>
      <c r="I683" s="4" t="s">
        <v>42</v>
      </c>
    </row>
    <row r="684" spans="1:9" ht="18" customHeight="1" x14ac:dyDescent="0.3">
      <c r="A684" s="1">
        <v>2023</v>
      </c>
      <c r="B684" s="1" t="s">
        <v>9</v>
      </c>
      <c r="C684" s="1" t="s">
        <v>13</v>
      </c>
      <c r="D684" s="2" t="s">
        <v>33</v>
      </c>
      <c r="E684" s="3">
        <v>122</v>
      </c>
      <c r="F684" s="3">
        <v>120</v>
      </c>
      <c r="G684" s="3">
        <v>112</v>
      </c>
      <c r="H684" s="3">
        <v>24</v>
      </c>
      <c r="I684" s="4" t="s">
        <v>42</v>
      </c>
    </row>
    <row r="685" spans="1:9" ht="18" customHeight="1" x14ac:dyDescent="0.3">
      <c r="A685" s="1">
        <v>2023</v>
      </c>
      <c r="B685" s="1" t="s">
        <v>9</v>
      </c>
      <c r="C685" s="1" t="s">
        <v>15</v>
      </c>
      <c r="D685" s="5" t="s">
        <v>26</v>
      </c>
      <c r="E685" s="6">
        <v>78</v>
      </c>
      <c r="F685" s="6">
        <v>2517.46</v>
      </c>
      <c r="G685" s="6">
        <v>5126.4639999999999</v>
      </c>
      <c r="H685" s="3">
        <v>503.49200000000002</v>
      </c>
      <c r="I685" s="4" t="s">
        <v>42</v>
      </c>
    </row>
    <row r="686" spans="1:9" ht="18" customHeight="1" x14ac:dyDescent="0.3">
      <c r="A686" s="1">
        <v>2023</v>
      </c>
      <c r="B686" s="1" t="s">
        <v>9</v>
      </c>
      <c r="C686" s="1" t="s">
        <v>15</v>
      </c>
      <c r="D686" s="5" t="s">
        <v>24</v>
      </c>
      <c r="E686" s="6">
        <v>76</v>
      </c>
      <c r="F686" s="6">
        <v>2517.2949999999996</v>
      </c>
      <c r="G686" s="6">
        <v>5126.1279999999997</v>
      </c>
      <c r="H686" s="3">
        <v>503.45899999999995</v>
      </c>
      <c r="I686" s="4" t="s">
        <v>42</v>
      </c>
    </row>
    <row r="687" spans="1:9" ht="18" customHeight="1" x14ac:dyDescent="0.3">
      <c r="A687" s="1">
        <v>2023</v>
      </c>
      <c r="B687" s="1" t="s">
        <v>9</v>
      </c>
      <c r="C687" s="1" t="s">
        <v>15</v>
      </c>
      <c r="D687" s="5" t="s">
        <v>25</v>
      </c>
      <c r="E687" s="6">
        <v>46</v>
      </c>
      <c r="F687" s="6">
        <v>110</v>
      </c>
      <c r="G687" s="6">
        <v>224</v>
      </c>
      <c r="H687" s="3">
        <v>22</v>
      </c>
      <c r="I687" s="4" t="s">
        <v>42</v>
      </c>
    </row>
    <row r="688" spans="1:9" ht="18" customHeight="1" x14ac:dyDescent="0.3">
      <c r="A688" s="1">
        <v>2023</v>
      </c>
      <c r="B688" s="1" t="s">
        <v>9</v>
      </c>
      <c r="C688" s="1" t="s">
        <v>15</v>
      </c>
      <c r="D688" s="5" t="s">
        <v>23</v>
      </c>
      <c r="E688" s="6">
        <v>34</v>
      </c>
      <c r="F688" s="6">
        <v>2517.2400000000002</v>
      </c>
      <c r="G688" s="6">
        <v>5126.0160000000005</v>
      </c>
      <c r="H688" s="3">
        <v>503.44800000000009</v>
      </c>
      <c r="I688" s="4" t="s">
        <v>42</v>
      </c>
    </row>
    <row r="689" spans="1:9" ht="18" customHeight="1" x14ac:dyDescent="0.3">
      <c r="A689" s="1">
        <v>2023</v>
      </c>
      <c r="B689" s="1" t="s">
        <v>9</v>
      </c>
      <c r="C689" s="1" t="s">
        <v>13</v>
      </c>
      <c r="D689" s="2" t="s">
        <v>34</v>
      </c>
      <c r="E689" s="3">
        <v>7</v>
      </c>
      <c r="F689" s="3">
        <v>220</v>
      </c>
      <c r="G689" s="3">
        <v>224</v>
      </c>
      <c r="H689" s="3">
        <v>44</v>
      </c>
      <c r="I689" s="4" t="s">
        <v>42</v>
      </c>
    </row>
    <row r="690" spans="1:9" ht="18" customHeight="1" x14ac:dyDescent="0.3">
      <c r="A690" s="1">
        <v>2023</v>
      </c>
      <c r="B690" s="1" t="s">
        <v>9</v>
      </c>
      <c r="C690" s="1" t="s">
        <v>15</v>
      </c>
      <c r="D690" s="5" t="s">
        <v>27</v>
      </c>
      <c r="E690" s="6">
        <v>3</v>
      </c>
      <c r="F690" s="6">
        <v>2517.5150000000003</v>
      </c>
      <c r="G690" s="6">
        <v>5126.576</v>
      </c>
      <c r="H690" s="3">
        <v>503.5030000000001</v>
      </c>
      <c r="I690" s="4" t="s">
        <v>42</v>
      </c>
    </row>
    <row r="691" spans="1:9" ht="18" customHeight="1" x14ac:dyDescent="0.3">
      <c r="A691" s="1">
        <v>2023</v>
      </c>
      <c r="B691" s="1" t="s">
        <v>9</v>
      </c>
      <c r="C691" s="1" t="s">
        <v>32</v>
      </c>
      <c r="D691" s="5" t="s">
        <v>32</v>
      </c>
      <c r="E691" s="6">
        <v>2</v>
      </c>
      <c r="F691" s="6">
        <v>7260</v>
      </c>
      <c r="G691" s="6">
        <v>7392</v>
      </c>
      <c r="H691" s="3">
        <v>1452</v>
      </c>
      <c r="I691" s="4" t="s">
        <v>42</v>
      </c>
    </row>
    <row r="692" spans="1:9" ht="18" customHeight="1" x14ac:dyDescent="0.3">
      <c r="A692" s="1">
        <v>2023</v>
      </c>
      <c r="B692" s="1" t="s">
        <v>10</v>
      </c>
      <c r="C692" s="1" t="s">
        <v>14</v>
      </c>
      <c r="D692" s="2" t="s">
        <v>36</v>
      </c>
      <c r="E692" s="3">
        <v>3566</v>
      </c>
      <c r="F692" s="3">
        <v>5263.8950000000004</v>
      </c>
      <c r="G692" s="3">
        <v>5126.576</v>
      </c>
      <c r="H692" s="3">
        <v>1052.7790000000002</v>
      </c>
      <c r="I692" s="4" t="s">
        <v>42</v>
      </c>
    </row>
    <row r="693" spans="1:9" ht="18" customHeight="1" x14ac:dyDescent="0.3">
      <c r="A693" s="1">
        <v>2023</v>
      </c>
      <c r="B693" s="1" t="s">
        <v>10</v>
      </c>
      <c r="C693" s="1" t="s">
        <v>14</v>
      </c>
      <c r="D693" s="2" t="s">
        <v>37</v>
      </c>
      <c r="E693" s="3">
        <v>2498</v>
      </c>
      <c r="F693" s="3">
        <v>8800</v>
      </c>
      <c r="G693" s="3">
        <v>8960</v>
      </c>
      <c r="H693" s="3">
        <v>1760</v>
      </c>
      <c r="I693" s="4" t="s">
        <v>42</v>
      </c>
    </row>
    <row r="694" spans="1:9" ht="18" customHeight="1" x14ac:dyDescent="0.3">
      <c r="A694" s="1">
        <v>2023</v>
      </c>
      <c r="B694" s="1" t="s">
        <v>10</v>
      </c>
      <c r="C694" s="1" t="s">
        <v>13</v>
      </c>
      <c r="D694" s="2" t="s">
        <v>35</v>
      </c>
      <c r="E694" s="3">
        <v>1245</v>
      </c>
      <c r="F694" s="3">
        <v>5034.92</v>
      </c>
      <c r="G694" s="3">
        <v>5126.4639999999999</v>
      </c>
      <c r="H694" s="3">
        <v>1006.984</v>
      </c>
      <c r="I694" s="4" t="s">
        <v>42</v>
      </c>
    </row>
    <row r="695" spans="1:9" ht="18" customHeight="1" x14ac:dyDescent="0.3">
      <c r="A695" s="1">
        <v>2023</v>
      </c>
      <c r="B695" s="1" t="s">
        <v>10</v>
      </c>
      <c r="C695" s="1" t="s">
        <v>38</v>
      </c>
      <c r="D695" s="5" t="s">
        <v>30</v>
      </c>
      <c r="E695" s="6">
        <v>644</v>
      </c>
      <c r="F695" s="6">
        <v>22000</v>
      </c>
      <c r="G695" s="6">
        <v>6432.72</v>
      </c>
      <c r="H695" s="3">
        <v>4400</v>
      </c>
      <c r="I695" s="4" t="s">
        <v>42</v>
      </c>
    </row>
    <row r="696" spans="1:9" ht="18" customHeight="1" x14ac:dyDescent="0.3">
      <c r="A696" s="1">
        <v>2023</v>
      </c>
      <c r="B696" s="1" t="s">
        <v>10</v>
      </c>
      <c r="C696" s="1" t="s">
        <v>12</v>
      </c>
      <c r="D696" s="5" t="s">
        <v>29</v>
      </c>
      <c r="E696" s="6">
        <v>643</v>
      </c>
      <c r="F696" s="6">
        <v>7700</v>
      </c>
      <c r="G696" s="6">
        <v>7840</v>
      </c>
      <c r="H696" s="3">
        <v>1540</v>
      </c>
      <c r="I696" s="4" t="s">
        <v>42</v>
      </c>
    </row>
    <row r="697" spans="1:9" ht="18" customHeight="1" x14ac:dyDescent="0.3">
      <c r="A697" s="1">
        <v>2023</v>
      </c>
      <c r="B697" s="1" t="s">
        <v>10</v>
      </c>
      <c r="C697" s="1" t="s">
        <v>38</v>
      </c>
      <c r="D697" s="5" t="s">
        <v>31</v>
      </c>
      <c r="E697" s="6">
        <v>455</v>
      </c>
      <c r="F697" s="6">
        <v>11111</v>
      </c>
      <c r="G697" s="6">
        <v>5128.0320000000002</v>
      </c>
      <c r="H697" s="3">
        <v>2222.2000000000003</v>
      </c>
      <c r="I697" s="4" t="s">
        <v>42</v>
      </c>
    </row>
    <row r="698" spans="1:9" ht="18" customHeight="1" x14ac:dyDescent="0.3">
      <c r="A698" s="1">
        <v>2023</v>
      </c>
      <c r="B698" s="1" t="s">
        <v>10</v>
      </c>
      <c r="C698" s="1" t="s">
        <v>12</v>
      </c>
      <c r="D698" s="5" t="s">
        <v>28</v>
      </c>
      <c r="E698" s="7">
        <v>345</v>
      </c>
      <c r="F698" s="7">
        <v>7700</v>
      </c>
      <c r="G698" s="7">
        <v>7840</v>
      </c>
      <c r="H698" s="3">
        <v>1540</v>
      </c>
      <c r="I698" s="4" t="s">
        <v>42</v>
      </c>
    </row>
    <row r="699" spans="1:9" ht="18" customHeight="1" x14ac:dyDescent="0.3">
      <c r="A699" s="1">
        <v>2023</v>
      </c>
      <c r="B699" s="1" t="s">
        <v>10</v>
      </c>
      <c r="C699" s="1" t="s">
        <v>13</v>
      </c>
      <c r="D699" s="2" t="s">
        <v>33</v>
      </c>
      <c r="E699" s="3">
        <v>122</v>
      </c>
      <c r="F699" s="3">
        <v>110</v>
      </c>
      <c r="G699" s="3">
        <v>112</v>
      </c>
      <c r="H699" s="3">
        <v>22</v>
      </c>
      <c r="I699" s="4" t="s">
        <v>42</v>
      </c>
    </row>
    <row r="700" spans="1:9" ht="18" customHeight="1" x14ac:dyDescent="0.3">
      <c r="A700" s="1">
        <v>2023</v>
      </c>
      <c r="B700" s="1" t="s">
        <v>10</v>
      </c>
      <c r="C700" s="1" t="s">
        <v>15</v>
      </c>
      <c r="D700" s="5" t="s">
        <v>26</v>
      </c>
      <c r="E700" s="6">
        <v>78</v>
      </c>
      <c r="F700" s="6">
        <v>2517.46</v>
      </c>
      <c r="G700" s="6">
        <v>5126.4639999999999</v>
      </c>
      <c r="H700" s="3">
        <v>503.49200000000002</v>
      </c>
      <c r="I700" s="4" t="s">
        <v>42</v>
      </c>
    </row>
    <row r="701" spans="1:9" ht="18" customHeight="1" x14ac:dyDescent="0.3">
      <c r="A701" s="1">
        <v>2023</v>
      </c>
      <c r="B701" s="1" t="s">
        <v>10</v>
      </c>
      <c r="C701" s="1" t="s">
        <v>15</v>
      </c>
      <c r="D701" s="5" t="s">
        <v>24</v>
      </c>
      <c r="E701" s="6">
        <v>76</v>
      </c>
      <c r="F701" s="6">
        <v>2288.4499999999998</v>
      </c>
      <c r="G701" s="6">
        <v>5126.1279999999997</v>
      </c>
      <c r="H701" s="3">
        <v>457.69</v>
      </c>
      <c r="I701" s="4" t="s">
        <v>42</v>
      </c>
    </row>
    <row r="702" spans="1:9" ht="18" customHeight="1" x14ac:dyDescent="0.3">
      <c r="A702" s="1">
        <v>2023</v>
      </c>
      <c r="B702" s="1" t="s">
        <v>10</v>
      </c>
      <c r="C702" s="1" t="s">
        <v>15</v>
      </c>
      <c r="D702" s="5" t="s">
        <v>25</v>
      </c>
      <c r="E702" s="6">
        <v>46</v>
      </c>
      <c r="F702" s="6">
        <v>100</v>
      </c>
      <c r="G702" s="6">
        <v>224</v>
      </c>
      <c r="H702" s="3">
        <v>20</v>
      </c>
      <c r="I702" s="4" t="s">
        <v>42</v>
      </c>
    </row>
    <row r="703" spans="1:9" ht="18" customHeight="1" x14ac:dyDescent="0.3">
      <c r="A703" s="1">
        <v>2023</v>
      </c>
      <c r="B703" s="1" t="s">
        <v>10</v>
      </c>
      <c r="C703" s="1" t="s">
        <v>15</v>
      </c>
      <c r="D703" s="5" t="s">
        <v>23</v>
      </c>
      <c r="E703" s="6">
        <v>34</v>
      </c>
      <c r="F703" s="6">
        <v>2288.4</v>
      </c>
      <c r="G703" s="6">
        <v>5126.0160000000005</v>
      </c>
      <c r="H703" s="3">
        <v>457.68000000000006</v>
      </c>
      <c r="I703" s="4" t="s">
        <v>42</v>
      </c>
    </row>
    <row r="704" spans="1:9" ht="18" customHeight="1" x14ac:dyDescent="0.3">
      <c r="A704" s="1">
        <v>2023</v>
      </c>
      <c r="B704" s="1" t="s">
        <v>10</v>
      </c>
      <c r="C704" s="1" t="s">
        <v>13</v>
      </c>
      <c r="D704" s="2" t="s">
        <v>34</v>
      </c>
      <c r="E704" s="3">
        <v>7</v>
      </c>
      <c r="F704" s="3">
        <v>200</v>
      </c>
      <c r="G704" s="3">
        <v>224</v>
      </c>
      <c r="H704" s="3">
        <v>40</v>
      </c>
      <c r="I704" s="4" t="s">
        <v>42</v>
      </c>
    </row>
    <row r="705" spans="1:9" ht="18" customHeight="1" x14ac:dyDescent="0.3">
      <c r="A705" s="1">
        <v>2023</v>
      </c>
      <c r="B705" s="1" t="s">
        <v>10</v>
      </c>
      <c r="C705" s="1" t="s">
        <v>15</v>
      </c>
      <c r="D705" s="5" t="s">
        <v>27</v>
      </c>
      <c r="E705" s="6">
        <v>3</v>
      </c>
      <c r="F705" s="6">
        <v>2288.65</v>
      </c>
      <c r="G705" s="6">
        <v>5126.576</v>
      </c>
      <c r="H705" s="3">
        <v>457.73</v>
      </c>
      <c r="I705" s="4" t="s">
        <v>42</v>
      </c>
    </row>
    <row r="706" spans="1:9" ht="18" customHeight="1" x14ac:dyDescent="0.3">
      <c r="A706" s="1">
        <v>2023</v>
      </c>
      <c r="B706" s="1" t="s">
        <v>10</v>
      </c>
      <c r="C706" s="1" t="s">
        <v>32</v>
      </c>
      <c r="D706" s="5" t="s">
        <v>32</v>
      </c>
      <c r="E706" s="6">
        <v>2</v>
      </c>
      <c r="F706" s="6">
        <v>6600</v>
      </c>
      <c r="G706" s="6">
        <v>7392</v>
      </c>
      <c r="H706" s="3">
        <v>1320</v>
      </c>
      <c r="I706" s="4" t="s">
        <v>42</v>
      </c>
    </row>
    <row r="707" spans="1:9" ht="18" customHeight="1" x14ac:dyDescent="0.3">
      <c r="A707" s="1">
        <v>2023</v>
      </c>
      <c r="B707" s="1" t="s">
        <v>11</v>
      </c>
      <c r="C707" s="1" t="s">
        <v>14</v>
      </c>
      <c r="D707" s="2" t="s">
        <v>36</v>
      </c>
      <c r="E707" s="3">
        <v>3566</v>
      </c>
      <c r="F707" s="3">
        <v>4577.3</v>
      </c>
      <c r="G707" s="3">
        <v>5126.576</v>
      </c>
      <c r="H707" s="3">
        <v>915.46</v>
      </c>
      <c r="I707" s="4" t="s">
        <v>42</v>
      </c>
    </row>
    <row r="708" spans="1:9" ht="18" customHeight="1" x14ac:dyDescent="0.3">
      <c r="A708" s="1">
        <v>2023</v>
      </c>
      <c r="B708" s="1" t="s">
        <v>11</v>
      </c>
      <c r="C708" s="1" t="s">
        <v>14</v>
      </c>
      <c r="D708" s="2" t="s">
        <v>37</v>
      </c>
      <c r="E708" s="3">
        <v>2498</v>
      </c>
      <c r="F708" s="3">
        <v>8000</v>
      </c>
      <c r="G708" s="3">
        <v>8960</v>
      </c>
      <c r="H708" s="3">
        <v>1600</v>
      </c>
      <c r="I708" s="4" t="s">
        <v>42</v>
      </c>
    </row>
    <row r="709" spans="1:9" ht="18" customHeight="1" x14ac:dyDescent="0.3">
      <c r="A709" s="1">
        <v>2023</v>
      </c>
      <c r="B709" s="1" t="s">
        <v>11</v>
      </c>
      <c r="C709" s="1" t="s">
        <v>13</v>
      </c>
      <c r="D709" s="2" t="s">
        <v>35</v>
      </c>
      <c r="E709" s="3">
        <v>1245</v>
      </c>
      <c r="F709" s="3">
        <v>4577.2</v>
      </c>
      <c r="G709" s="3">
        <v>5126.4639999999999</v>
      </c>
      <c r="H709" s="3">
        <v>915.44</v>
      </c>
      <c r="I709" s="4" t="s">
        <v>42</v>
      </c>
    </row>
    <row r="710" spans="1:9" ht="18" customHeight="1" x14ac:dyDescent="0.3">
      <c r="A710" s="1">
        <v>2023</v>
      </c>
      <c r="B710" s="1" t="s">
        <v>11</v>
      </c>
      <c r="C710" s="1" t="s">
        <v>38</v>
      </c>
      <c r="D710" s="5" t="s">
        <v>30</v>
      </c>
      <c r="E710" s="6">
        <v>644</v>
      </c>
      <c r="F710" s="6">
        <v>5743.5</v>
      </c>
      <c r="G710" s="6">
        <v>6432.72</v>
      </c>
      <c r="H710" s="3">
        <v>1148.7</v>
      </c>
      <c r="I710" s="4" t="s">
        <v>42</v>
      </c>
    </row>
    <row r="711" spans="1:9" ht="18" customHeight="1" x14ac:dyDescent="0.3">
      <c r="A711" s="1">
        <v>2023</v>
      </c>
      <c r="B711" s="1" t="s">
        <v>11</v>
      </c>
      <c r="C711" s="1" t="s">
        <v>12</v>
      </c>
      <c r="D711" s="5" t="s">
        <v>29</v>
      </c>
      <c r="E711" s="6">
        <v>643</v>
      </c>
      <c r="F711" s="6">
        <v>7000</v>
      </c>
      <c r="G711" s="6">
        <v>7840</v>
      </c>
      <c r="H711" s="3">
        <v>1400</v>
      </c>
      <c r="I711" s="4" t="s">
        <v>42</v>
      </c>
    </row>
    <row r="712" spans="1:9" ht="18" customHeight="1" x14ac:dyDescent="0.3">
      <c r="A712" s="1">
        <v>2023</v>
      </c>
      <c r="B712" s="1" t="s">
        <v>11</v>
      </c>
      <c r="C712" s="1" t="s">
        <v>38</v>
      </c>
      <c r="D712" s="5" t="s">
        <v>31</v>
      </c>
      <c r="E712" s="6">
        <v>455</v>
      </c>
      <c r="F712" s="6">
        <v>4578.6000000000004</v>
      </c>
      <c r="G712" s="6">
        <v>5128.0320000000002</v>
      </c>
      <c r="H712" s="3">
        <v>915.72000000000014</v>
      </c>
      <c r="I712" s="4" t="s">
        <v>42</v>
      </c>
    </row>
    <row r="713" spans="1:9" ht="18" customHeight="1" x14ac:dyDescent="0.3">
      <c r="A713" s="1">
        <v>2023</v>
      </c>
      <c r="B713" s="1" t="s">
        <v>11</v>
      </c>
      <c r="C713" s="1" t="s">
        <v>12</v>
      </c>
      <c r="D713" s="5" t="s">
        <v>28</v>
      </c>
      <c r="E713" s="7">
        <v>345</v>
      </c>
      <c r="F713" s="7">
        <v>7000</v>
      </c>
      <c r="G713" s="7">
        <v>7840</v>
      </c>
      <c r="H713" s="3">
        <v>1400</v>
      </c>
      <c r="I713" s="4" t="s">
        <v>42</v>
      </c>
    </row>
    <row r="714" spans="1:9" ht="18" customHeight="1" x14ac:dyDescent="0.3">
      <c r="A714" s="1">
        <v>2023</v>
      </c>
      <c r="B714" s="1" t="s">
        <v>11</v>
      </c>
      <c r="C714" s="1" t="s">
        <v>13</v>
      </c>
      <c r="D714" s="2" t="s">
        <v>33</v>
      </c>
      <c r="E714" s="3">
        <v>122</v>
      </c>
      <c r="F714" s="3">
        <v>100</v>
      </c>
      <c r="G714" s="3">
        <v>112</v>
      </c>
      <c r="H714" s="3">
        <v>20</v>
      </c>
      <c r="I714" s="4" t="s">
        <v>42</v>
      </c>
    </row>
    <row r="715" spans="1:9" ht="18" customHeight="1" x14ac:dyDescent="0.3">
      <c r="A715" s="1">
        <v>2023</v>
      </c>
      <c r="B715" s="1" t="s">
        <v>11</v>
      </c>
      <c r="C715" s="1" t="s">
        <v>15</v>
      </c>
      <c r="D715" s="5" t="s">
        <v>26</v>
      </c>
      <c r="E715" s="6">
        <v>78</v>
      </c>
      <c r="F715" s="6">
        <v>2288.6</v>
      </c>
      <c r="G715" s="6">
        <v>5126.4639999999999</v>
      </c>
      <c r="H715" s="3">
        <v>457.72</v>
      </c>
      <c r="I715" s="4" t="s">
        <v>42</v>
      </c>
    </row>
    <row r="716" spans="1:9" ht="18" customHeight="1" x14ac:dyDescent="0.3">
      <c r="A716" s="1">
        <v>2023</v>
      </c>
      <c r="B716" s="1" t="s">
        <v>11</v>
      </c>
      <c r="C716" s="1" t="s">
        <v>15</v>
      </c>
      <c r="D716" s="5" t="s">
        <v>24</v>
      </c>
      <c r="E716" s="6">
        <v>76</v>
      </c>
      <c r="F716" s="6">
        <v>2288.4499999999998</v>
      </c>
      <c r="G716" s="6">
        <v>5126.1279999999997</v>
      </c>
      <c r="H716" s="3">
        <v>457.69</v>
      </c>
      <c r="I716" s="4" t="s">
        <v>42</v>
      </c>
    </row>
    <row r="717" spans="1:9" ht="18" customHeight="1" x14ac:dyDescent="0.3">
      <c r="A717" s="1">
        <v>2023</v>
      </c>
      <c r="B717" s="1" t="s">
        <v>11</v>
      </c>
      <c r="C717" s="1" t="s">
        <v>15</v>
      </c>
      <c r="D717" s="5" t="s">
        <v>25</v>
      </c>
      <c r="E717" s="6">
        <v>46</v>
      </c>
      <c r="F717" s="6">
        <v>100</v>
      </c>
      <c r="G717" s="6">
        <v>224</v>
      </c>
      <c r="H717" s="3">
        <v>20</v>
      </c>
      <c r="I717" s="4" t="s">
        <v>42</v>
      </c>
    </row>
    <row r="718" spans="1:9" ht="18" customHeight="1" x14ac:dyDescent="0.3">
      <c r="A718" s="1">
        <v>2023</v>
      </c>
      <c r="B718" s="1" t="s">
        <v>11</v>
      </c>
      <c r="C718" s="1" t="s">
        <v>15</v>
      </c>
      <c r="D718" s="5" t="s">
        <v>23</v>
      </c>
      <c r="E718" s="6">
        <v>34</v>
      </c>
      <c r="F718" s="6">
        <v>2288.4</v>
      </c>
      <c r="G718" s="6">
        <v>5126.0160000000005</v>
      </c>
      <c r="H718" s="3">
        <v>457.68000000000006</v>
      </c>
      <c r="I718" s="4" t="s">
        <v>42</v>
      </c>
    </row>
    <row r="719" spans="1:9" ht="18" customHeight="1" x14ac:dyDescent="0.3">
      <c r="A719" s="1">
        <v>2023</v>
      </c>
      <c r="B719" s="1" t="s">
        <v>11</v>
      </c>
      <c r="C719" s="1" t="s">
        <v>13</v>
      </c>
      <c r="D719" s="2" t="s">
        <v>34</v>
      </c>
      <c r="E719" s="3">
        <v>7</v>
      </c>
      <c r="F719" s="3">
        <v>200</v>
      </c>
      <c r="G719" s="3">
        <v>224</v>
      </c>
      <c r="H719" s="3">
        <v>40</v>
      </c>
      <c r="I719" s="4" t="s">
        <v>42</v>
      </c>
    </row>
    <row r="720" spans="1:9" ht="18" customHeight="1" x14ac:dyDescent="0.3">
      <c r="A720" s="1">
        <v>2023</v>
      </c>
      <c r="B720" s="1" t="s">
        <v>11</v>
      </c>
      <c r="C720" s="1" t="s">
        <v>15</v>
      </c>
      <c r="D720" s="5" t="s">
        <v>27</v>
      </c>
      <c r="E720" s="6">
        <v>3</v>
      </c>
      <c r="F720" s="6">
        <v>2288.65</v>
      </c>
      <c r="G720" s="6">
        <v>5126.576</v>
      </c>
      <c r="H720" s="3">
        <v>457.73</v>
      </c>
      <c r="I720" s="4" t="s">
        <v>42</v>
      </c>
    </row>
    <row r="721" spans="1:9" ht="18" customHeight="1" x14ac:dyDescent="0.3">
      <c r="A721" s="1">
        <v>2023</v>
      </c>
      <c r="B721" s="1" t="s">
        <v>11</v>
      </c>
      <c r="C721" s="1" t="s">
        <v>32</v>
      </c>
      <c r="D721" s="5" t="s">
        <v>32</v>
      </c>
      <c r="E721" s="6">
        <v>2</v>
      </c>
      <c r="F721" s="6">
        <v>6600</v>
      </c>
      <c r="G721" s="6">
        <v>7392</v>
      </c>
      <c r="H721" s="3">
        <v>1320</v>
      </c>
      <c r="I721" s="4" t="s">
        <v>42</v>
      </c>
    </row>
    <row r="722" spans="1:9" ht="18" customHeight="1" x14ac:dyDescent="0.3">
      <c r="A722" s="1">
        <v>2024</v>
      </c>
      <c r="B722" s="1" t="s">
        <v>0</v>
      </c>
      <c r="C722" s="1" t="s">
        <v>14</v>
      </c>
      <c r="D722" s="2" t="s">
        <v>36</v>
      </c>
      <c r="E722" s="3">
        <v>3566</v>
      </c>
      <c r="F722" s="3">
        <v>4577.3</v>
      </c>
      <c r="G722" s="3">
        <v>5126.576</v>
      </c>
      <c r="H722" s="3">
        <v>915.46</v>
      </c>
      <c r="I722" s="4" t="s">
        <v>42</v>
      </c>
    </row>
    <row r="723" spans="1:9" ht="18" customHeight="1" x14ac:dyDescent="0.3">
      <c r="A723" s="1">
        <v>2024</v>
      </c>
      <c r="B723" s="1" t="s">
        <v>0</v>
      </c>
      <c r="C723" s="1" t="s">
        <v>14</v>
      </c>
      <c r="D723" s="2" t="s">
        <v>37</v>
      </c>
      <c r="E723" s="3">
        <v>2498</v>
      </c>
      <c r="F723" s="3">
        <v>8000</v>
      </c>
      <c r="G723" s="3">
        <v>8960</v>
      </c>
      <c r="H723" s="3">
        <v>1600</v>
      </c>
      <c r="I723" s="4" t="s">
        <v>42</v>
      </c>
    </row>
    <row r="724" spans="1:9" ht="18" customHeight="1" x14ac:dyDescent="0.3">
      <c r="A724" s="1">
        <v>2024</v>
      </c>
      <c r="B724" s="1" t="s">
        <v>0</v>
      </c>
      <c r="C724" s="1" t="s">
        <v>13</v>
      </c>
      <c r="D724" s="2" t="s">
        <v>35</v>
      </c>
      <c r="E724" s="3">
        <v>1245</v>
      </c>
      <c r="F724" s="3">
        <v>4577.2</v>
      </c>
      <c r="G724" s="3">
        <v>5126.4639999999999</v>
      </c>
      <c r="H724" s="3">
        <v>915.44</v>
      </c>
      <c r="I724" s="4" t="s">
        <v>42</v>
      </c>
    </row>
    <row r="725" spans="1:9" ht="18" customHeight="1" x14ac:dyDescent="0.3">
      <c r="A725" s="1">
        <v>2024</v>
      </c>
      <c r="B725" s="1" t="s">
        <v>0</v>
      </c>
      <c r="C725" s="1" t="s">
        <v>38</v>
      </c>
      <c r="D725" s="5" t="s">
        <v>30</v>
      </c>
      <c r="E725" s="6">
        <v>644</v>
      </c>
      <c r="F725" s="6">
        <v>5743.5</v>
      </c>
      <c r="G725" s="6">
        <v>6432.72</v>
      </c>
      <c r="H725" s="3">
        <v>1148.7</v>
      </c>
      <c r="I725" s="4" t="s">
        <v>42</v>
      </c>
    </row>
    <row r="726" spans="1:9" ht="18" customHeight="1" x14ac:dyDescent="0.3">
      <c r="A726" s="1">
        <v>2024</v>
      </c>
      <c r="B726" s="1" t="s">
        <v>0</v>
      </c>
      <c r="C726" s="1" t="s">
        <v>12</v>
      </c>
      <c r="D726" s="5" t="s">
        <v>29</v>
      </c>
      <c r="E726" s="6">
        <v>643</v>
      </c>
      <c r="F726" s="6">
        <v>7000</v>
      </c>
      <c r="G726" s="6">
        <v>7840</v>
      </c>
      <c r="H726" s="3">
        <v>1400</v>
      </c>
      <c r="I726" s="4" t="s">
        <v>42</v>
      </c>
    </row>
    <row r="727" spans="1:9" ht="18" customHeight="1" x14ac:dyDescent="0.3">
      <c r="A727" s="1">
        <v>2024</v>
      </c>
      <c r="B727" s="1" t="s">
        <v>0</v>
      </c>
      <c r="C727" s="1" t="s">
        <v>38</v>
      </c>
      <c r="D727" s="5" t="s">
        <v>31</v>
      </c>
      <c r="E727" s="6">
        <v>455</v>
      </c>
      <c r="F727" s="6">
        <v>4578.6000000000004</v>
      </c>
      <c r="G727" s="6">
        <v>5128.0320000000002</v>
      </c>
      <c r="H727" s="3">
        <v>915.72000000000014</v>
      </c>
      <c r="I727" s="4" t="s">
        <v>42</v>
      </c>
    </row>
    <row r="728" spans="1:9" ht="18" customHeight="1" x14ac:dyDescent="0.3">
      <c r="A728" s="1">
        <v>2024</v>
      </c>
      <c r="B728" s="1" t="s">
        <v>0</v>
      </c>
      <c r="C728" s="1" t="s">
        <v>12</v>
      </c>
      <c r="D728" s="5" t="s">
        <v>28</v>
      </c>
      <c r="E728" s="7">
        <v>345</v>
      </c>
      <c r="F728" s="7">
        <v>7000</v>
      </c>
      <c r="G728" s="7">
        <v>7840</v>
      </c>
      <c r="H728" s="3">
        <v>1400</v>
      </c>
      <c r="I728" s="4" t="s">
        <v>42</v>
      </c>
    </row>
    <row r="729" spans="1:9" ht="18" customHeight="1" x14ac:dyDescent="0.3">
      <c r="A729" s="1">
        <v>2024</v>
      </c>
      <c r="B729" s="1" t="s">
        <v>0</v>
      </c>
      <c r="C729" s="1" t="s">
        <v>13</v>
      </c>
      <c r="D729" s="2" t="s">
        <v>33</v>
      </c>
      <c r="E729" s="3">
        <v>122</v>
      </c>
      <c r="F729" s="3">
        <v>100</v>
      </c>
      <c r="G729" s="3">
        <v>112</v>
      </c>
      <c r="H729" s="3">
        <v>20</v>
      </c>
      <c r="I729" s="4" t="s">
        <v>42</v>
      </c>
    </row>
    <row r="730" spans="1:9" ht="18" customHeight="1" x14ac:dyDescent="0.3">
      <c r="A730" s="1">
        <v>2024</v>
      </c>
      <c r="B730" s="1" t="s">
        <v>0</v>
      </c>
      <c r="C730" s="1" t="s">
        <v>15</v>
      </c>
      <c r="D730" s="5" t="s">
        <v>26</v>
      </c>
      <c r="E730" s="6">
        <v>78</v>
      </c>
      <c r="F730" s="6">
        <v>4577.2</v>
      </c>
      <c r="G730" s="6">
        <v>5126.4639999999999</v>
      </c>
      <c r="H730" s="3">
        <v>915.44</v>
      </c>
      <c r="I730" s="4" t="s">
        <v>42</v>
      </c>
    </row>
    <row r="731" spans="1:9" ht="18" customHeight="1" x14ac:dyDescent="0.3">
      <c r="A731" s="1">
        <v>2024</v>
      </c>
      <c r="B731" s="1" t="s">
        <v>0</v>
      </c>
      <c r="C731" s="1" t="s">
        <v>15</v>
      </c>
      <c r="D731" s="5" t="s">
        <v>24</v>
      </c>
      <c r="E731" s="6">
        <v>76</v>
      </c>
      <c r="F731" s="6">
        <v>4576.8999999999996</v>
      </c>
      <c r="G731" s="6">
        <v>5126.1279999999997</v>
      </c>
      <c r="H731" s="3">
        <v>915.38</v>
      </c>
      <c r="I731" s="4" t="s">
        <v>42</v>
      </c>
    </row>
    <row r="732" spans="1:9" ht="18" customHeight="1" x14ac:dyDescent="0.3">
      <c r="A732" s="1">
        <v>2024</v>
      </c>
      <c r="B732" s="1" t="s">
        <v>0</v>
      </c>
      <c r="C732" s="1" t="s">
        <v>15</v>
      </c>
      <c r="D732" s="5" t="s">
        <v>25</v>
      </c>
      <c r="E732" s="6">
        <v>46</v>
      </c>
      <c r="F732" s="6">
        <v>200</v>
      </c>
      <c r="G732" s="6">
        <v>224</v>
      </c>
      <c r="H732" s="3">
        <v>40</v>
      </c>
      <c r="I732" s="4" t="s">
        <v>42</v>
      </c>
    </row>
    <row r="733" spans="1:9" ht="18" customHeight="1" x14ac:dyDescent="0.3">
      <c r="A733" s="1">
        <v>2024</v>
      </c>
      <c r="B733" s="1" t="s">
        <v>0</v>
      </c>
      <c r="C733" s="1" t="s">
        <v>15</v>
      </c>
      <c r="D733" s="5" t="s">
        <v>23</v>
      </c>
      <c r="E733" s="6">
        <v>34</v>
      </c>
      <c r="F733" s="6">
        <v>4576.8</v>
      </c>
      <c r="G733" s="6">
        <v>5126.0160000000005</v>
      </c>
      <c r="H733" s="3">
        <v>915.36000000000013</v>
      </c>
      <c r="I733" s="4" t="s">
        <v>42</v>
      </c>
    </row>
    <row r="734" spans="1:9" ht="18" customHeight="1" x14ac:dyDescent="0.3">
      <c r="A734" s="1">
        <v>2024</v>
      </c>
      <c r="B734" s="1" t="s">
        <v>0</v>
      </c>
      <c r="C734" s="1" t="s">
        <v>13</v>
      </c>
      <c r="D734" s="2" t="s">
        <v>34</v>
      </c>
      <c r="E734" s="3">
        <v>7</v>
      </c>
      <c r="F734" s="3">
        <v>200</v>
      </c>
      <c r="G734" s="3">
        <v>224</v>
      </c>
      <c r="H734" s="3">
        <v>40</v>
      </c>
      <c r="I734" s="4" t="s">
        <v>42</v>
      </c>
    </row>
    <row r="735" spans="1:9" ht="18" customHeight="1" x14ac:dyDescent="0.3">
      <c r="A735" s="1">
        <v>2024</v>
      </c>
      <c r="B735" s="1" t="s">
        <v>0</v>
      </c>
      <c r="C735" s="1" t="s">
        <v>32</v>
      </c>
      <c r="D735" s="5" t="s">
        <v>32</v>
      </c>
      <c r="E735" s="6">
        <v>3</v>
      </c>
      <c r="F735" s="6">
        <v>6600</v>
      </c>
      <c r="G735" s="6">
        <v>7392</v>
      </c>
      <c r="H735" s="3">
        <v>1320</v>
      </c>
      <c r="I735" s="4" t="s">
        <v>42</v>
      </c>
    </row>
    <row r="736" spans="1:9" ht="18" customHeight="1" x14ac:dyDescent="0.3">
      <c r="A736" s="1">
        <v>2024</v>
      </c>
      <c r="B736" s="1" t="s">
        <v>0</v>
      </c>
      <c r="C736" s="1" t="s">
        <v>15</v>
      </c>
      <c r="D736" s="5" t="s">
        <v>27</v>
      </c>
      <c r="E736" s="6">
        <v>3</v>
      </c>
      <c r="F736" s="6">
        <v>4577.3</v>
      </c>
      <c r="G736" s="6">
        <v>5126.576</v>
      </c>
      <c r="H736" s="3">
        <v>915.46</v>
      </c>
      <c r="I736" s="4" t="s">
        <v>42</v>
      </c>
    </row>
    <row r="737" spans="1:9" ht="18" customHeight="1" x14ac:dyDescent="0.3">
      <c r="A737" s="1">
        <v>2024</v>
      </c>
      <c r="B737" s="1" t="s">
        <v>1</v>
      </c>
      <c r="C737" s="1" t="s">
        <v>14</v>
      </c>
      <c r="D737" s="2" t="s">
        <v>36</v>
      </c>
      <c r="E737" s="3">
        <v>3566</v>
      </c>
      <c r="F737" s="3">
        <v>4577.3</v>
      </c>
      <c r="G737" s="3">
        <v>5126.576</v>
      </c>
      <c r="H737" s="3">
        <v>915.46</v>
      </c>
      <c r="I737" s="4" t="s">
        <v>42</v>
      </c>
    </row>
    <row r="738" spans="1:9" ht="18" customHeight="1" x14ac:dyDescent="0.3">
      <c r="A738" s="1">
        <v>2024</v>
      </c>
      <c r="B738" s="1" t="s">
        <v>1</v>
      </c>
      <c r="C738" s="1" t="s">
        <v>14</v>
      </c>
      <c r="D738" s="2" t="s">
        <v>37</v>
      </c>
      <c r="E738" s="3">
        <v>2498</v>
      </c>
      <c r="F738" s="3">
        <v>8000</v>
      </c>
      <c r="G738" s="3">
        <v>8960</v>
      </c>
      <c r="H738" s="3">
        <v>1600</v>
      </c>
      <c r="I738" s="4" t="s">
        <v>42</v>
      </c>
    </row>
    <row r="739" spans="1:9" ht="18" customHeight="1" x14ac:dyDescent="0.3">
      <c r="A739" s="1">
        <v>2024</v>
      </c>
      <c r="B739" s="1" t="s">
        <v>1</v>
      </c>
      <c r="C739" s="1" t="s">
        <v>13</v>
      </c>
      <c r="D739" s="2" t="s">
        <v>35</v>
      </c>
      <c r="E739" s="3">
        <v>1245</v>
      </c>
      <c r="F739" s="3">
        <v>4577.2</v>
      </c>
      <c r="G739" s="3">
        <v>5126.4639999999999</v>
      </c>
      <c r="H739" s="3">
        <v>915.44</v>
      </c>
      <c r="I739" s="4" t="s">
        <v>42</v>
      </c>
    </row>
    <row r="740" spans="1:9" ht="18" customHeight="1" x14ac:dyDescent="0.3">
      <c r="A740" s="1">
        <v>2024</v>
      </c>
      <c r="B740" s="1" t="s">
        <v>1</v>
      </c>
      <c r="C740" s="1" t="s">
        <v>38</v>
      </c>
      <c r="D740" s="5" t="s">
        <v>30</v>
      </c>
      <c r="E740" s="6">
        <v>644</v>
      </c>
      <c r="F740" s="6">
        <v>5743.5</v>
      </c>
      <c r="G740" s="6">
        <v>6432.72</v>
      </c>
      <c r="H740" s="3">
        <v>1148.7</v>
      </c>
      <c r="I740" s="4" t="s">
        <v>42</v>
      </c>
    </row>
    <row r="741" spans="1:9" ht="18" customHeight="1" x14ac:dyDescent="0.3">
      <c r="A741" s="1">
        <v>2024</v>
      </c>
      <c r="B741" s="1" t="s">
        <v>1</v>
      </c>
      <c r="C741" s="1" t="s">
        <v>12</v>
      </c>
      <c r="D741" s="5" t="s">
        <v>29</v>
      </c>
      <c r="E741" s="6">
        <v>643</v>
      </c>
      <c r="F741" s="6">
        <v>7000</v>
      </c>
      <c r="G741" s="6">
        <v>7840</v>
      </c>
      <c r="H741" s="3">
        <v>1400</v>
      </c>
      <c r="I741" s="4" t="s">
        <v>42</v>
      </c>
    </row>
    <row r="742" spans="1:9" ht="18" customHeight="1" x14ac:dyDescent="0.3">
      <c r="A742" s="1">
        <v>2024</v>
      </c>
      <c r="B742" s="1" t="s">
        <v>1</v>
      </c>
      <c r="C742" s="1" t="s">
        <v>38</v>
      </c>
      <c r="D742" s="5" t="s">
        <v>31</v>
      </c>
      <c r="E742" s="6">
        <v>455</v>
      </c>
      <c r="F742" s="6">
        <v>4578.6000000000004</v>
      </c>
      <c r="G742" s="6">
        <v>5128.0320000000002</v>
      </c>
      <c r="H742" s="3">
        <v>915.72000000000014</v>
      </c>
      <c r="I742" s="4" t="s">
        <v>42</v>
      </c>
    </row>
    <row r="743" spans="1:9" ht="18" customHeight="1" x14ac:dyDescent="0.3">
      <c r="A743" s="1">
        <v>2024</v>
      </c>
      <c r="B743" s="1" t="s">
        <v>1</v>
      </c>
      <c r="C743" s="1" t="s">
        <v>12</v>
      </c>
      <c r="D743" s="5" t="s">
        <v>28</v>
      </c>
      <c r="E743" s="7">
        <v>345</v>
      </c>
      <c r="F743" s="7">
        <v>7000</v>
      </c>
      <c r="G743" s="7">
        <v>7840</v>
      </c>
      <c r="H743" s="3">
        <v>1400</v>
      </c>
      <c r="I743" s="4" t="s">
        <v>42</v>
      </c>
    </row>
    <row r="744" spans="1:9" ht="18" customHeight="1" x14ac:dyDescent="0.3">
      <c r="A744" s="1">
        <v>2024</v>
      </c>
      <c r="B744" s="1" t="s">
        <v>1</v>
      </c>
      <c r="C744" s="1" t="s">
        <v>13</v>
      </c>
      <c r="D744" s="2" t="s">
        <v>33</v>
      </c>
      <c r="E744" s="3">
        <v>122</v>
      </c>
      <c r="F744" s="3">
        <v>100</v>
      </c>
      <c r="G744" s="3">
        <v>112</v>
      </c>
      <c r="H744" s="3">
        <v>20</v>
      </c>
      <c r="I744" s="4" t="s">
        <v>42</v>
      </c>
    </row>
    <row r="745" spans="1:9" ht="18" customHeight="1" x14ac:dyDescent="0.3">
      <c r="A745" s="1">
        <v>2024</v>
      </c>
      <c r="B745" s="1" t="s">
        <v>1</v>
      </c>
      <c r="C745" s="1" t="s">
        <v>15</v>
      </c>
      <c r="D745" s="5" t="s">
        <v>26</v>
      </c>
      <c r="E745" s="6">
        <v>78</v>
      </c>
      <c r="F745" s="6">
        <v>4577.2</v>
      </c>
      <c r="G745" s="6">
        <v>5126.4639999999999</v>
      </c>
      <c r="H745" s="3">
        <v>915.44</v>
      </c>
      <c r="I745" s="4" t="s">
        <v>42</v>
      </c>
    </row>
    <row r="746" spans="1:9" ht="18" customHeight="1" x14ac:dyDescent="0.3">
      <c r="A746" s="1">
        <v>2024</v>
      </c>
      <c r="B746" s="1" t="s">
        <v>1</v>
      </c>
      <c r="C746" s="1" t="s">
        <v>15</v>
      </c>
      <c r="D746" s="5" t="s">
        <v>24</v>
      </c>
      <c r="E746" s="6">
        <v>76</v>
      </c>
      <c r="F746" s="6">
        <v>4576.8999999999996</v>
      </c>
      <c r="G746" s="6">
        <v>5126.1279999999997</v>
      </c>
      <c r="H746" s="3">
        <v>915.38</v>
      </c>
      <c r="I746" s="4" t="s">
        <v>42</v>
      </c>
    </row>
    <row r="747" spans="1:9" ht="18" customHeight="1" x14ac:dyDescent="0.3">
      <c r="A747" s="1">
        <v>2024</v>
      </c>
      <c r="B747" s="1" t="s">
        <v>1</v>
      </c>
      <c r="C747" s="1" t="s">
        <v>15</v>
      </c>
      <c r="D747" s="5" t="s">
        <v>25</v>
      </c>
      <c r="E747" s="6">
        <v>46</v>
      </c>
      <c r="F747" s="6">
        <v>200</v>
      </c>
      <c r="G747" s="6">
        <v>224</v>
      </c>
      <c r="H747" s="3">
        <v>40</v>
      </c>
      <c r="I747" s="4" t="s">
        <v>42</v>
      </c>
    </row>
    <row r="748" spans="1:9" ht="18" customHeight="1" x14ac:dyDescent="0.3">
      <c r="A748" s="1">
        <v>2024</v>
      </c>
      <c r="B748" s="1" t="s">
        <v>1</v>
      </c>
      <c r="C748" s="1" t="s">
        <v>15</v>
      </c>
      <c r="D748" s="5" t="s">
        <v>23</v>
      </c>
      <c r="E748" s="6">
        <v>34</v>
      </c>
      <c r="F748" s="6">
        <v>4576.8</v>
      </c>
      <c r="G748" s="6">
        <v>5126.0160000000005</v>
      </c>
      <c r="H748" s="3">
        <v>915.36000000000013</v>
      </c>
      <c r="I748" s="4" t="s">
        <v>42</v>
      </c>
    </row>
    <row r="749" spans="1:9" ht="18" customHeight="1" x14ac:dyDescent="0.3">
      <c r="A749" s="1">
        <v>2024</v>
      </c>
      <c r="B749" s="1" t="s">
        <v>1</v>
      </c>
      <c r="C749" s="1" t="s">
        <v>13</v>
      </c>
      <c r="D749" s="2" t="s">
        <v>34</v>
      </c>
      <c r="E749" s="3">
        <v>7</v>
      </c>
      <c r="F749" s="3">
        <v>200</v>
      </c>
      <c r="G749" s="3">
        <v>224</v>
      </c>
      <c r="H749" s="3">
        <v>40</v>
      </c>
      <c r="I749" s="4" t="s">
        <v>42</v>
      </c>
    </row>
    <row r="750" spans="1:9" ht="18" customHeight="1" x14ac:dyDescent="0.3">
      <c r="A750" s="1">
        <v>2024</v>
      </c>
      <c r="B750" s="1" t="s">
        <v>1</v>
      </c>
      <c r="C750" s="1" t="s">
        <v>15</v>
      </c>
      <c r="D750" s="5" t="s">
        <v>27</v>
      </c>
      <c r="E750" s="6">
        <v>3</v>
      </c>
      <c r="F750" s="6">
        <v>4577.3</v>
      </c>
      <c r="G750" s="6">
        <v>5126.576</v>
      </c>
      <c r="H750" s="3">
        <v>915.46</v>
      </c>
      <c r="I750" s="4" t="s">
        <v>42</v>
      </c>
    </row>
    <row r="751" spans="1:9" ht="18" customHeight="1" x14ac:dyDescent="0.3">
      <c r="A751" s="1">
        <v>2024</v>
      </c>
      <c r="B751" s="1" t="s">
        <v>1</v>
      </c>
      <c r="C751" s="1" t="s">
        <v>32</v>
      </c>
      <c r="D751" s="5" t="s">
        <v>32</v>
      </c>
      <c r="E751" s="6">
        <v>2</v>
      </c>
      <c r="F751" s="6">
        <v>6600</v>
      </c>
      <c r="G751" s="6">
        <v>7392</v>
      </c>
      <c r="H751" s="3">
        <v>1320</v>
      </c>
      <c r="I751" s="4" t="s">
        <v>42</v>
      </c>
    </row>
    <row r="752" spans="1:9" ht="18" customHeight="1" x14ac:dyDescent="0.3">
      <c r="A752" s="1">
        <v>2024</v>
      </c>
      <c r="B752" s="1" t="s">
        <v>2</v>
      </c>
      <c r="C752" s="1" t="s">
        <v>14</v>
      </c>
      <c r="D752" s="2" t="s">
        <v>36</v>
      </c>
      <c r="E752" s="3">
        <v>3566</v>
      </c>
      <c r="F752" s="3">
        <v>4577.3</v>
      </c>
      <c r="G752" s="3">
        <v>5126.576</v>
      </c>
      <c r="H752" s="3">
        <v>915.46</v>
      </c>
      <c r="I752" s="4" t="s">
        <v>42</v>
      </c>
    </row>
    <row r="753" spans="1:9" ht="18" customHeight="1" x14ac:dyDescent="0.3">
      <c r="A753" s="1">
        <v>2024</v>
      </c>
      <c r="B753" s="1" t="s">
        <v>2</v>
      </c>
      <c r="C753" s="1" t="s">
        <v>14</v>
      </c>
      <c r="D753" s="2" t="s">
        <v>37</v>
      </c>
      <c r="E753" s="3">
        <v>2498</v>
      </c>
      <c r="F753" s="3">
        <v>8000</v>
      </c>
      <c r="G753" s="3">
        <v>8960</v>
      </c>
      <c r="H753" s="3">
        <v>1600</v>
      </c>
      <c r="I753" s="4" t="s">
        <v>42</v>
      </c>
    </row>
    <row r="754" spans="1:9" ht="18" customHeight="1" x14ac:dyDescent="0.3">
      <c r="A754" s="1">
        <v>2024</v>
      </c>
      <c r="B754" s="1" t="s">
        <v>2</v>
      </c>
      <c r="C754" s="1" t="s">
        <v>13</v>
      </c>
      <c r="D754" s="2" t="s">
        <v>35</v>
      </c>
      <c r="E754" s="3">
        <v>1245</v>
      </c>
      <c r="F754" s="3">
        <v>4577.2</v>
      </c>
      <c r="G754" s="3">
        <v>5126.4639999999999</v>
      </c>
      <c r="H754" s="3">
        <v>915.44</v>
      </c>
      <c r="I754" s="4" t="s">
        <v>42</v>
      </c>
    </row>
    <row r="755" spans="1:9" ht="18" customHeight="1" x14ac:dyDescent="0.3">
      <c r="A755" s="1">
        <v>2024</v>
      </c>
      <c r="B755" s="1" t="s">
        <v>2</v>
      </c>
      <c r="C755" s="1" t="s">
        <v>38</v>
      </c>
      <c r="D755" s="5" t="s">
        <v>30</v>
      </c>
      <c r="E755" s="6">
        <v>644</v>
      </c>
      <c r="F755" s="6">
        <v>5743.5</v>
      </c>
      <c r="G755" s="6">
        <v>6432.72</v>
      </c>
      <c r="H755" s="3">
        <v>1148.7</v>
      </c>
      <c r="I755" s="4" t="s">
        <v>40</v>
      </c>
    </row>
    <row r="756" spans="1:9" ht="18" customHeight="1" x14ac:dyDescent="0.3">
      <c r="A756" s="1">
        <v>2024</v>
      </c>
      <c r="B756" s="1" t="s">
        <v>2</v>
      </c>
      <c r="C756" s="1" t="s">
        <v>12</v>
      </c>
      <c r="D756" s="5" t="s">
        <v>29</v>
      </c>
      <c r="E756" s="6">
        <v>643</v>
      </c>
      <c r="F756" s="6">
        <v>7000</v>
      </c>
      <c r="G756" s="6">
        <v>7840</v>
      </c>
      <c r="H756" s="3">
        <v>1400</v>
      </c>
      <c r="I756" s="4" t="s">
        <v>40</v>
      </c>
    </row>
    <row r="757" spans="1:9" ht="18" customHeight="1" x14ac:dyDescent="0.3">
      <c r="A757" s="1">
        <v>2024</v>
      </c>
      <c r="B757" s="1" t="s">
        <v>2</v>
      </c>
      <c r="C757" s="1" t="s">
        <v>38</v>
      </c>
      <c r="D757" s="5" t="s">
        <v>31</v>
      </c>
      <c r="E757" s="6">
        <v>455</v>
      </c>
      <c r="F757" s="6">
        <v>4578.6000000000004</v>
      </c>
      <c r="G757" s="6">
        <v>5128.0320000000002</v>
      </c>
      <c r="H757" s="3">
        <v>915.72000000000014</v>
      </c>
      <c r="I757" s="4" t="s">
        <v>40</v>
      </c>
    </row>
    <row r="758" spans="1:9" ht="18" customHeight="1" x14ac:dyDescent="0.3">
      <c r="A758" s="1">
        <v>2024</v>
      </c>
      <c r="B758" s="1" t="s">
        <v>2</v>
      </c>
      <c r="C758" s="1" t="s">
        <v>12</v>
      </c>
      <c r="D758" s="5" t="s">
        <v>28</v>
      </c>
      <c r="E758" s="7">
        <v>345</v>
      </c>
      <c r="F758" s="7">
        <v>7000</v>
      </c>
      <c r="G758" s="7">
        <v>7840</v>
      </c>
      <c r="H758" s="3">
        <v>1400</v>
      </c>
      <c r="I758" s="4" t="s">
        <v>40</v>
      </c>
    </row>
    <row r="759" spans="1:9" ht="18" customHeight="1" x14ac:dyDescent="0.3">
      <c r="A759" s="1">
        <v>2024</v>
      </c>
      <c r="B759" s="1" t="s">
        <v>2</v>
      </c>
      <c r="C759" s="1" t="s">
        <v>13</v>
      </c>
      <c r="D759" s="2" t="s">
        <v>33</v>
      </c>
      <c r="E759" s="3">
        <v>122</v>
      </c>
      <c r="F759" s="3">
        <v>100</v>
      </c>
      <c r="G759" s="3">
        <v>112</v>
      </c>
      <c r="H759" s="3">
        <v>20</v>
      </c>
      <c r="I759" s="4" t="s">
        <v>40</v>
      </c>
    </row>
    <row r="760" spans="1:9" ht="18" customHeight="1" x14ac:dyDescent="0.3">
      <c r="A760" s="1">
        <v>2024</v>
      </c>
      <c r="B760" s="1" t="s">
        <v>2</v>
      </c>
      <c r="C760" s="1" t="s">
        <v>15</v>
      </c>
      <c r="D760" s="5" t="s">
        <v>26</v>
      </c>
      <c r="E760" s="6">
        <v>78</v>
      </c>
      <c r="F760" s="6">
        <v>4577.2</v>
      </c>
      <c r="G760" s="6">
        <v>5126.4639999999999</v>
      </c>
      <c r="H760" s="3">
        <v>915.44</v>
      </c>
      <c r="I760" s="4" t="s">
        <v>40</v>
      </c>
    </row>
    <row r="761" spans="1:9" ht="18" customHeight="1" x14ac:dyDescent="0.3">
      <c r="A761" s="1">
        <v>2024</v>
      </c>
      <c r="B761" s="1" t="s">
        <v>2</v>
      </c>
      <c r="C761" s="1" t="s">
        <v>15</v>
      </c>
      <c r="D761" s="5" t="s">
        <v>24</v>
      </c>
      <c r="E761" s="6">
        <v>76</v>
      </c>
      <c r="F761" s="6">
        <v>4576.8999999999996</v>
      </c>
      <c r="G761" s="6">
        <v>5126.1279999999997</v>
      </c>
      <c r="H761" s="3">
        <v>915.38</v>
      </c>
      <c r="I761" s="4" t="s">
        <v>40</v>
      </c>
    </row>
    <row r="762" spans="1:9" ht="18" customHeight="1" x14ac:dyDescent="0.3">
      <c r="A762" s="1">
        <v>2024</v>
      </c>
      <c r="B762" s="1" t="s">
        <v>2</v>
      </c>
      <c r="C762" s="1" t="s">
        <v>15</v>
      </c>
      <c r="D762" s="5" t="s">
        <v>25</v>
      </c>
      <c r="E762" s="6">
        <v>46</v>
      </c>
      <c r="F762" s="6">
        <v>200</v>
      </c>
      <c r="G762" s="6">
        <v>224</v>
      </c>
      <c r="H762" s="3">
        <v>40</v>
      </c>
      <c r="I762" s="4" t="s">
        <v>40</v>
      </c>
    </row>
    <row r="763" spans="1:9" ht="18" customHeight="1" x14ac:dyDescent="0.3">
      <c r="A763" s="1">
        <v>2024</v>
      </c>
      <c r="B763" s="1" t="s">
        <v>2</v>
      </c>
      <c r="C763" s="1" t="s">
        <v>15</v>
      </c>
      <c r="D763" s="5" t="s">
        <v>23</v>
      </c>
      <c r="E763" s="6">
        <v>34</v>
      </c>
      <c r="F763" s="6">
        <v>4576.8</v>
      </c>
      <c r="G763" s="6">
        <v>5126.0160000000005</v>
      </c>
      <c r="H763" s="3">
        <v>915.36000000000013</v>
      </c>
      <c r="I763" s="4" t="s">
        <v>40</v>
      </c>
    </row>
    <row r="764" spans="1:9" ht="18" customHeight="1" x14ac:dyDescent="0.3">
      <c r="A764" s="1">
        <v>2024</v>
      </c>
      <c r="B764" s="1" t="s">
        <v>2</v>
      </c>
      <c r="C764" s="1" t="s">
        <v>13</v>
      </c>
      <c r="D764" s="2" t="s">
        <v>34</v>
      </c>
      <c r="E764" s="3">
        <v>7</v>
      </c>
      <c r="F764" s="3">
        <v>200</v>
      </c>
      <c r="G764" s="3">
        <v>224</v>
      </c>
      <c r="H764" s="3">
        <v>40</v>
      </c>
      <c r="I764" s="4" t="s">
        <v>40</v>
      </c>
    </row>
    <row r="765" spans="1:9" ht="18" customHeight="1" x14ac:dyDescent="0.3">
      <c r="A765" s="1">
        <v>2024</v>
      </c>
      <c r="B765" s="1" t="s">
        <v>2</v>
      </c>
      <c r="C765" s="1" t="s">
        <v>15</v>
      </c>
      <c r="D765" s="5" t="s">
        <v>27</v>
      </c>
      <c r="E765" s="6">
        <v>3</v>
      </c>
      <c r="F765" s="6">
        <v>4577.3</v>
      </c>
      <c r="G765" s="6">
        <v>5126.576</v>
      </c>
      <c r="H765" s="3">
        <v>915.46</v>
      </c>
      <c r="I765" s="4" t="s">
        <v>40</v>
      </c>
    </row>
    <row r="766" spans="1:9" ht="18" customHeight="1" x14ac:dyDescent="0.3">
      <c r="A766" s="1">
        <v>2024</v>
      </c>
      <c r="B766" s="1" t="s">
        <v>2</v>
      </c>
      <c r="C766" s="1" t="s">
        <v>32</v>
      </c>
      <c r="D766" s="5" t="s">
        <v>32</v>
      </c>
      <c r="E766" s="6">
        <v>2</v>
      </c>
      <c r="F766" s="6">
        <v>6600</v>
      </c>
      <c r="G766" s="6">
        <v>7392</v>
      </c>
      <c r="H766" s="3">
        <v>1320</v>
      </c>
      <c r="I766" s="4" t="s">
        <v>40</v>
      </c>
    </row>
    <row r="767" spans="1:9" ht="18" customHeight="1" x14ac:dyDescent="0.3">
      <c r="A767" s="1">
        <v>2024</v>
      </c>
      <c r="B767" s="1" t="s">
        <v>3</v>
      </c>
      <c r="C767" s="1" t="s">
        <v>14</v>
      </c>
      <c r="D767" s="2" t="s">
        <v>36</v>
      </c>
      <c r="E767" s="3">
        <v>3566</v>
      </c>
      <c r="F767" s="3">
        <v>4577.3</v>
      </c>
      <c r="G767" s="3">
        <v>5126.576</v>
      </c>
      <c r="H767" s="3">
        <v>915.46</v>
      </c>
      <c r="I767" s="4" t="s">
        <v>40</v>
      </c>
    </row>
    <row r="768" spans="1:9" ht="18" customHeight="1" x14ac:dyDescent="0.3">
      <c r="A768" s="1">
        <v>2024</v>
      </c>
      <c r="B768" s="1" t="s">
        <v>3</v>
      </c>
      <c r="C768" s="1" t="s">
        <v>14</v>
      </c>
      <c r="D768" s="2" t="s">
        <v>37</v>
      </c>
      <c r="E768" s="3">
        <v>2498</v>
      </c>
      <c r="F768" s="3">
        <v>8000</v>
      </c>
      <c r="G768" s="3">
        <v>8960</v>
      </c>
      <c r="H768" s="3">
        <v>1600</v>
      </c>
      <c r="I768" s="4" t="s">
        <v>40</v>
      </c>
    </row>
    <row r="769" spans="1:9" ht="18" customHeight="1" x14ac:dyDescent="0.3">
      <c r="A769" s="1">
        <v>2024</v>
      </c>
      <c r="B769" s="1" t="s">
        <v>3</v>
      </c>
      <c r="C769" s="1" t="s">
        <v>13</v>
      </c>
      <c r="D769" s="2" t="s">
        <v>35</v>
      </c>
      <c r="E769" s="3">
        <v>1245</v>
      </c>
      <c r="F769" s="3">
        <v>4577.2</v>
      </c>
      <c r="G769" s="3">
        <v>5126.4639999999999</v>
      </c>
      <c r="H769" s="3">
        <v>915.44</v>
      </c>
      <c r="I769" s="4" t="s">
        <v>40</v>
      </c>
    </row>
    <row r="770" spans="1:9" ht="18" customHeight="1" x14ac:dyDescent="0.3">
      <c r="A770" s="1">
        <v>2024</v>
      </c>
      <c r="B770" s="1" t="s">
        <v>3</v>
      </c>
      <c r="C770" s="1" t="s">
        <v>38</v>
      </c>
      <c r="D770" s="5" t="s">
        <v>30</v>
      </c>
      <c r="E770" s="6">
        <v>644</v>
      </c>
      <c r="F770" s="6">
        <v>5743.5</v>
      </c>
      <c r="G770" s="6">
        <v>6432.72</v>
      </c>
      <c r="H770" s="3">
        <v>1148.7</v>
      </c>
      <c r="I770" s="4" t="s">
        <v>40</v>
      </c>
    </row>
    <row r="771" spans="1:9" ht="18" customHeight="1" x14ac:dyDescent="0.3">
      <c r="A771" s="1">
        <v>2024</v>
      </c>
      <c r="B771" s="1" t="s">
        <v>3</v>
      </c>
      <c r="C771" s="1" t="s">
        <v>12</v>
      </c>
      <c r="D771" s="5" t="s">
        <v>29</v>
      </c>
      <c r="E771" s="6">
        <v>643</v>
      </c>
      <c r="F771" s="6">
        <v>7000</v>
      </c>
      <c r="G771" s="6">
        <v>7840</v>
      </c>
      <c r="H771" s="3">
        <v>1400</v>
      </c>
      <c r="I771" s="4" t="s">
        <v>40</v>
      </c>
    </row>
    <row r="772" spans="1:9" ht="18" customHeight="1" x14ac:dyDescent="0.3">
      <c r="A772" s="1">
        <v>2024</v>
      </c>
      <c r="B772" s="1" t="s">
        <v>3</v>
      </c>
      <c r="C772" s="1" t="s">
        <v>38</v>
      </c>
      <c r="D772" s="5" t="s">
        <v>31</v>
      </c>
      <c r="E772" s="6">
        <v>455</v>
      </c>
      <c r="F772" s="6">
        <v>4578.6000000000004</v>
      </c>
      <c r="G772" s="6">
        <v>5128.0320000000002</v>
      </c>
      <c r="H772" s="3">
        <v>915.72000000000014</v>
      </c>
      <c r="I772" s="4" t="s">
        <v>40</v>
      </c>
    </row>
    <row r="773" spans="1:9" ht="18" customHeight="1" x14ac:dyDescent="0.3">
      <c r="A773" s="1">
        <v>2024</v>
      </c>
      <c r="B773" s="1" t="s">
        <v>3</v>
      </c>
      <c r="C773" s="1" t="s">
        <v>12</v>
      </c>
      <c r="D773" s="5" t="s">
        <v>28</v>
      </c>
      <c r="E773" s="7">
        <v>345</v>
      </c>
      <c r="F773" s="7">
        <v>7000</v>
      </c>
      <c r="G773" s="7">
        <v>7840</v>
      </c>
      <c r="H773" s="3">
        <v>1400</v>
      </c>
      <c r="I773" s="4" t="s">
        <v>40</v>
      </c>
    </row>
    <row r="774" spans="1:9" ht="18" customHeight="1" x14ac:dyDescent="0.3">
      <c r="A774" s="1">
        <v>2024</v>
      </c>
      <c r="B774" s="1" t="s">
        <v>3</v>
      </c>
      <c r="C774" s="1" t="s">
        <v>13</v>
      </c>
      <c r="D774" s="2" t="s">
        <v>33</v>
      </c>
      <c r="E774" s="3">
        <v>122</v>
      </c>
      <c r="F774" s="3">
        <v>100</v>
      </c>
      <c r="G774" s="3">
        <v>112</v>
      </c>
      <c r="H774" s="3">
        <v>20</v>
      </c>
      <c r="I774" s="4" t="s">
        <v>40</v>
      </c>
    </row>
    <row r="775" spans="1:9" ht="18" customHeight="1" x14ac:dyDescent="0.3">
      <c r="A775" s="1">
        <v>2024</v>
      </c>
      <c r="B775" s="1" t="s">
        <v>3</v>
      </c>
      <c r="C775" s="1" t="s">
        <v>15</v>
      </c>
      <c r="D775" s="5" t="s">
        <v>26</v>
      </c>
      <c r="E775" s="6">
        <v>78</v>
      </c>
      <c r="F775" s="6">
        <v>4577.2</v>
      </c>
      <c r="G775" s="6">
        <v>5126.4639999999999</v>
      </c>
      <c r="H775" s="3">
        <v>915.44</v>
      </c>
      <c r="I775" s="4" t="s">
        <v>40</v>
      </c>
    </row>
    <row r="776" spans="1:9" ht="18" customHeight="1" x14ac:dyDescent="0.3">
      <c r="A776" s="1">
        <v>2024</v>
      </c>
      <c r="B776" s="1" t="s">
        <v>3</v>
      </c>
      <c r="C776" s="1" t="s">
        <v>15</v>
      </c>
      <c r="D776" s="5" t="s">
        <v>24</v>
      </c>
      <c r="E776" s="6">
        <v>76</v>
      </c>
      <c r="F776" s="6">
        <v>4576.8999999999996</v>
      </c>
      <c r="G776" s="6">
        <v>5126.1279999999997</v>
      </c>
      <c r="H776" s="3">
        <v>915.38</v>
      </c>
      <c r="I776" s="4" t="s">
        <v>40</v>
      </c>
    </row>
    <row r="777" spans="1:9" ht="18" customHeight="1" x14ac:dyDescent="0.3">
      <c r="A777" s="1">
        <v>2024</v>
      </c>
      <c r="B777" s="1" t="s">
        <v>3</v>
      </c>
      <c r="C777" s="1" t="s">
        <v>15</v>
      </c>
      <c r="D777" s="5" t="s">
        <v>25</v>
      </c>
      <c r="E777" s="6">
        <v>46</v>
      </c>
      <c r="F777" s="6">
        <v>200</v>
      </c>
      <c r="G777" s="6">
        <v>224</v>
      </c>
      <c r="H777" s="3">
        <v>40</v>
      </c>
      <c r="I777" s="4" t="s">
        <v>40</v>
      </c>
    </row>
    <row r="778" spans="1:9" ht="18" customHeight="1" x14ac:dyDescent="0.3">
      <c r="A778" s="1">
        <v>2024</v>
      </c>
      <c r="B778" s="1" t="s">
        <v>3</v>
      </c>
      <c r="C778" s="1" t="s">
        <v>15</v>
      </c>
      <c r="D778" s="5" t="s">
        <v>23</v>
      </c>
      <c r="E778" s="6">
        <v>34</v>
      </c>
      <c r="F778" s="6">
        <v>4576.8</v>
      </c>
      <c r="G778" s="6">
        <v>5126.0160000000005</v>
      </c>
      <c r="H778" s="3">
        <v>915.36000000000013</v>
      </c>
      <c r="I778" s="4" t="s">
        <v>40</v>
      </c>
    </row>
    <row r="779" spans="1:9" ht="18" customHeight="1" x14ac:dyDescent="0.3">
      <c r="A779" s="1">
        <v>2024</v>
      </c>
      <c r="B779" s="1" t="s">
        <v>3</v>
      </c>
      <c r="C779" s="1" t="s">
        <v>13</v>
      </c>
      <c r="D779" s="2" t="s">
        <v>34</v>
      </c>
      <c r="E779" s="3">
        <v>7</v>
      </c>
      <c r="F779" s="3">
        <v>200</v>
      </c>
      <c r="G779" s="3">
        <v>224</v>
      </c>
      <c r="H779" s="3">
        <v>40</v>
      </c>
      <c r="I779" s="4" t="s">
        <v>40</v>
      </c>
    </row>
    <row r="780" spans="1:9" ht="18" customHeight="1" x14ac:dyDescent="0.3">
      <c r="A780" s="1">
        <v>2024</v>
      </c>
      <c r="B780" s="1" t="s">
        <v>3</v>
      </c>
      <c r="C780" s="1" t="s">
        <v>15</v>
      </c>
      <c r="D780" s="5" t="s">
        <v>27</v>
      </c>
      <c r="E780" s="6">
        <v>3</v>
      </c>
      <c r="F780" s="6">
        <v>4577.3</v>
      </c>
      <c r="G780" s="6">
        <v>5126.576</v>
      </c>
      <c r="H780" s="3">
        <v>915.46</v>
      </c>
      <c r="I780" s="4" t="s">
        <v>40</v>
      </c>
    </row>
    <row r="781" spans="1:9" ht="18" customHeight="1" x14ac:dyDescent="0.3">
      <c r="A781" s="1">
        <v>2024</v>
      </c>
      <c r="B781" s="1" t="s">
        <v>3</v>
      </c>
      <c r="C781" s="1" t="s">
        <v>32</v>
      </c>
      <c r="D781" s="5" t="s">
        <v>32</v>
      </c>
      <c r="E781" s="6">
        <v>2</v>
      </c>
      <c r="F781" s="6">
        <v>6600</v>
      </c>
      <c r="G781" s="6">
        <v>7392</v>
      </c>
      <c r="H781" s="3">
        <v>1320</v>
      </c>
      <c r="I781" s="4" t="s">
        <v>40</v>
      </c>
    </row>
    <row r="782" spans="1:9" ht="18" customHeight="1" x14ac:dyDescent="0.3">
      <c r="A782" s="1">
        <v>2024</v>
      </c>
      <c r="B782" s="1" t="s">
        <v>4</v>
      </c>
      <c r="C782" s="1" t="s">
        <v>14</v>
      </c>
      <c r="D782" s="2" t="s">
        <v>36</v>
      </c>
      <c r="E782" s="3">
        <v>3566</v>
      </c>
      <c r="F782" s="3">
        <v>4577.3</v>
      </c>
      <c r="G782" s="3">
        <v>5126.576</v>
      </c>
      <c r="H782" s="3">
        <v>915.46</v>
      </c>
      <c r="I782" s="4" t="s">
        <v>40</v>
      </c>
    </row>
    <row r="783" spans="1:9" ht="18" customHeight="1" x14ac:dyDescent="0.3">
      <c r="A783" s="1">
        <v>2024</v>
      </c>
      <c r="B783" s="1" t="s">
        <v>4</v>
      </c>
      <c r="C783" s="1" t="s">
        <v>14</v>
      </c>
      <c r="D783" s="2" t="s">
        <v>37</v>
      </c>
      <c r="E783" s="3">
        <v>2498</v>
      </c>
      <c r="F783" s="3">
        <v>8000</v>
      </c>
      <c r="G783" s="3">
        <v>8960</v>
      </c>
      <c r="H783" s="3">
        <v>1600</v>
      </c>
      <c r="I783" s="4" t="s">
        <v>40</v>
      </c>
    </row>
    <row r="784" spans="1:9" ht="18" customHeight="1" x14ac:dyDescent="0.3">
      <c r="A784" s="1">
        <v>2024</v>
      </c>
      <c r="B784" s="1" t="s">
        <v>4</v>
      </c>
      <c r="C784" s="1" t="s">
        <v>13</v>
      </c>
      <c r="D784" s="2" t="s">
        <v>35</v>
      </c>
      <c r="E784" s="3">
        <v>1245</v>
      </c>
      <c r="F784" s="3">
        <v>4577.2</v>
      </c>
      <c r="G784" s="3">
        <v>5126.4639999999999</v>
      </c>
      <c r="H784" s="3">
        <v>915.44</v>
      </c>
      <c r="I784" s="4" t="s">
        <v>40</v>
      </c>
    </row>
    <row r="785" spans="1:9" ht="18" customHeight="1" x14ac:dyDescent="0.3">
      <c r="A785" s="1">
        <v>2024</v>
      </c>
      <c r="B785" s="1" t="s">
        <v>4</v>
      </c>
      <c r="C785" s="1" t="s">
        <v>38</v>
      </c>
      <c r="D785" s="5" t="s">
        <v>30</v>
      </c>
      <c r="E785" s="6">
        <v>644</v>
      </c>
      <c r="F785" s="6">
        <v>5743.5</v>
      </c>
      <c r="G785" s="6">
        <v>6432.72</v>
      </c>
      <c r="H785" s="3">
        <v>1148.7</v>
      </c>
      <c r="I785" s="4" t="s">
        <v>40</v>
      </c>
    </row>
    <row r="786" spans="1:9" ht="18" customHeight="1" x14ac:dyDescent="0.3">
      <c r="A786" s="1">
        <v>2024</v>
      </c>
      <c r="B786" s="1" t="s">
        <v>4</v>
      </c>
      <c r="C786" s="1" t="s">
        <v>12</v>
      </c>
      <c r="D786" s="5" t="s">
        <v>29</v>
      </c>
      <c r="E786" s="6">
        <v>643</v>
      </c>
      <c r="F786" s="6">
        <v>7000</v>
      </c>
      <c r="G786" s="6">
        <v>7840</v>
      </c>
      <c r="H786" s="3">
        <v>1400</v>
      </c>
      <c r="I786" s="4" t="s">
        <v>40</v>
      </c>
    </row>
    <row r="787" spans="1:9" ht="18" customHeight="1" x14ac:dyDescent="0.3">
      <c r="A787" s="1">
        <v>2024</v>
      </c>
      <c r="B787" s="1" t="s">
        <v>4</v>
      </c>
      <c r="C787" s="1" t="s">
        <v>38</v>
      </c>
      <c r="D787" s="5" t="s">
        <v>31</v>
      </c>
      <c r="E787" s="6">
        <v>455</v>
      </c>
      <c r="F787" s="6">
        <v>4578.6000000000004</v>
      </c>
      <c r="G787" s="6">
        <v>5128.0320000000002</v>
      </c>
      <c r="H787" s="3">
        <v>915.72000000000014</v>
      </c>
      <c r="I787" s="4" t="s">
        <v>40</v>
      </c>
    </row>
    <row r="788" spans="1:9" ht="18" customHeight="1" x14ac:dyDescent="0.3">
      <c r="A788" s="1">
        <v>2024</v>
      </c>
      <c r="B788" s="1" t="s">
        <v>4</v>
      </c>
      <c r="C788" s="1" t="s">
        <v>12</v>
      </c>
      <c r="D788" s="5" t="s">
        <v>28</v>
      </c>
      <c r="E788" s="7">
        <v>345</v>
      </c>
      <c r="F788" s="7">
        <v>7000</v>
      </c>
      <c r="G788" s="7">
        <v>7840</v>
      </c>
      <c r="H788" s="3">
        <v>1400</v>
      </c>
      <c r="I788" s="4" t="s">
        <v>40</v>
      </c>
    </row>
    <row r="789" spans="1:9" ht="18" customHeight="1" x14ac:dyDescent="0.3">
      <c r="A789" s="1">
        <v>2024</v>
      </c>
      <c r="B789" s="1" t="s">
        <v>4</v>
      </c>
      <c r="C789" s="1" t="s">
        <v>13</v>
      </c>
      <c r="D789" s="2" t="s">
        <v>33</v>
      </c>
      <c r="E789" s="3">
        <v>122</v>
      </c>
      <c r="F789" s="3">
        <v>100</v>
      </c>
      <c r="G789" s="3">
        <v>112</v>
      </c>
      <c r="H789" s="3">
        <v>20</v>
      </c>
      <c r="I789" s="4" t="s">
        <v>40</v>
      </c>
    </row>
    <row r="790" spans="1:9" ht="18" customHeight="1" x14ac:dyDescent="0.3">
      <c r="A790" s="1">
        <v>2024</v>
      </c>
      <c r="B790" s="1" t="s">
        <v>4</v>
      </c>
      <c r="C790" s="1" t="s">
        <v>15</v>
      </c>
      <c r="D790" s="5" t="s">
        <v>26</v>
      </c>
      <c r="E790" s="6">
        <v>78</v>
      </c>
      <c r="F790" s="6">
        <v>4577.2</v>
      </c>
      <c r="G790" s="6">
        <v>5126.4639999999999</v>
      </c>
      <c r="H790" s="3">
        <v>915.44</v>
      </c>
      <c r="I790" s="4" t="s">
        <v>40</v>
      </c>
    </row>
    <row r="791" spans="1:9" ht="18" customHeight="1" x14ac:dyDescent="0.3">
      <c r="A791" s="1">
        <v>2024</v>
      </c>
      <c r="B791" s="1" t="s">
        <v>4</v>
      </c>
      <c r="C791" s="1" t="s">
        <v>15</v>
      </c>
      <c r="D791" s="5" t="s">
        <v>24</v>
      </c>
      <c r="E791" s="6">
        <v>76</v>
      </c>
      <c r="F791" s="6">
        <v>4576.8999999999996</v>
      </c>
      <c r="G791" s="6">
        <v>5126.1279999999997</v>
      </c>
      <c r="H791" s="3">
        <v>915.38</v>
      </c>
      <c r="I791" s="4" t="s">
        <v>40</v>
      </c>
    </row>
    <row r="792" spans="1:9" ht="18" customHeight="1" x14ac:dyDescent="0.3">
      <c r="A792" s="1">
        <v>2024</v>
      </c>
      <c r="B792" s="1" t="s">
        <v>4</v>
      </c>
      <c r="C792" s="1" t="s">
        <v>15</v>
      </c>
      <c r="D792" s="5" t="s">
        <v>25</v>
      </c>
      <c r="E792" s="6">
        <v>46</v>
      </c>
      <c r="F792" s="6">
        <v>200</v>
      </c>
      <c r="G792" s="6">
        <v>224</v>
      </c>
      <c r="H792" s="3">
        <v>40</v>
      </c>
      <c r="I792" s="4" t="s">
        <v>40</v>
      </c>
    </row>
    <row r="793" spans="1:9" ht="18" customHeight="1" x14ac:dyDescent="0.3">
      <c r="A793" s="1">
        <v>2024</v>
      </c>
      <c r="B793" s="1" t="s">
        <v>4</v>
      </c>
      <c r="C793" s="1" t="s">
        <v>15</v>
      </c>
      <c r="D793" s="5" t="s">
        <v>23</v>
      </c>
      <c r="E793" s="6">
        <v>34</v>
      </c>
      <c r="F793" s="6">
        <v>4576.8</v>
      </c>
      <c r="G793" s="6">
        <v>5126.0160000000005</v>
      </c>
      <c r="H793" s="3">
        <v>915.36000000000013</v>
      </c>
      <c r="I793" s="4" t="s">
        <v>40</v>
      </c>
    </row>
    <row r="794" spans="1:9" ht="18" customHeight="1" x14ac:dyDescent="0.3">
      <c r="A794" s="1">
        <v>2024</v>
      </c>
      <c r="B794" s="1" t="s">
        <v>4</v>
      </c>
      <c r="C794" s="1" t="s">
        <v>13</v>
      </c>
      <c r="D794" s="2" t="s">
        <v>34</v>
      </c>
      <c r="E794" s="3">
        <v>7</v>
      </c>
      <c r="F794" s="3">
        <v>200</v>
      </c>
      <c r="G794" s="3">
        <v>224</v>
      </c>
      <c r="H794" s="3">
        <v>40</v>
      </c>
      <c r="I794" s="4" t="s">
        <v>40</v>
      </c>
    </row>
    <row r="795" spans="1:9" ht="18" customHeight="1" x14ac:dyDescent="0.3">
      <c r="A795" s="1">
        <v>2024</v>
      </c>
      <c r="B795" s="1" t="s">
        <v>4</v>
      </c>
      <c r="C795" s="1" t="s">
        <v>15</v>
      </c>
      <c r="D795" s="5" t="s">
        <v>27</v>
      </c>
      <c r="E795" s="6">
        <v>3</v>
      </c>
      <c r="F795" s="6">
        <v>4577.3</v>
      </c>
      <c r="G795" s="6">
        <v>5126.576</v>
      </c>
      <c r="H795" s="3">
        <v>915.46</v>
      </c>
      <c r="I795" s="4" t="s">
        <v>40</v>
      </c>
    </row>
    <row r="796" spans="1:9" ht="18" customHeight="1" x14ac:dyDescent="0.3">
      <c r="A796" s="1">
        <v>2024</v>
      </c>
      <c r="B796" s="1" t="s">
        <v>4</v>
      </c>
      <c r="C796" s="1" t="s">
        <v>32</v>
      </c>
      <c r="D796" s="5" t="s">
        <v>32</v>
      </c>
      <c r="E796" s="6">
        <v>2</v>
      </c>
      <c r="F796" s="6">
        <v>6600</v>
      </c>
      <c r="G796" s="6">
        <v>7392</v>
      </c>
      <c r="H796" s="3">
        <v>1320</v>
      </c>
      <c r="I796" s="4" t="s">
        <v>42</v>
      </c>
    </row>
    <row r="797" spans="1:9" ht="18" customHeight="1" x14ac:dyDescent="0.3">
      <c r="A797" s="1">
        <v>2024</v>
      </c>
      <c r="B797" s="1" t="s">
        <v>5</v>
      </c>
      <c r="C797" s="1" t="s">
        <v>14</v>
      </c>
      <c r="D797" s="2" t="s">
        <v>36</v>
      </c>
      <c r="E797" s="3">
        <v>3566</v>
      </c>
      <c r="F797" s="3">
        <v>4577.3</v>
      </c>
      <c r="G797" s="3">
        <v>5126.576</v>
      </c>
      <c r="H797" s="3">
        <v>915.46</v>
      </c>
      <c r="I797" s="4" t="s">
        <v>42</v>
      </c>
    </row>
    <row r="798" spans="1:9" ht="18" customHeight="1" x14ac:dyDescent="0.3">
      <c r="A798" s="1">
        <v>2024</v>
      </c>
      <c r="B798" s="1" t="s">
        <v>5</v>
      </c>
      <c r="C798" s="1" t="s">
        <v>14</v>
      </c>
      <c r="D798" s="2" t="s">
        <v>37</v>
      </c>
      <c r="E798" s="3">
        <v>2498</v>
      </c>
      <c r="F798" s="3">
        <v>8000</v>
      </c>
      <c r="G798" s="3">
        <v>8960</v>
      </c>
      <c r="H798" s="3">
        <v>1600</v>
      </c>
      <c r="I798" s="4" t="s">
        <v>42</v>
      </c>
    </row>
    <row r="799" spans="1:9" ht="18" customHeight="1" x14ac:dyDescent="0.3">
      <c r="A799" s="1">
        <v>2024</v>
      </c>
      <c r="B799" s="1" t="s">
        <v>5</v>
      </c>
      <c r="C799" s="1" t="s">
        <v>13</v>
      </c>
      <c r="D799" s="2" t="s">
        <v>35</v>
      </c>
      <c r="E799" s="3">
        <v>1245</v>
      </c>
      <c r="F799" s="3">
        <v>4577.2</v>
      </c>
      <c r="G799" s="3">
        <v>5126.4639999999999</v>
      </c>
      <c r="H799" s="3">
        <v>915.44</v>
      </c>
      <c r="I799" s="4" t="s">
        <v>42</v>
      </c>
    </row>
    <row r="800" spans="1:9" ht="18" customHeight="1" x14ac:dyDescent="0.3">
      <c r="A800" s="1">
        <v>2024</v>
      </c>
      <c r="B800" s="1" t="s">
        <v>5</v>
      </c>
      <c r="C800" s="1" t="s">
        <v>38</v>
      </c>
      <c r="D800" s="5" t="s">
        <v>30</v>
      </c>
      <c r="E800" s="6">
        <v>644</v>
      </c>
      <c r="F800" s="6">
        <v>5743.5</v>
      </c>
      <c r="G800" s="6">
        <v>6432.72</v>
      </c>
      <c r="H800" s="3">
        <v>1148.7</v>
      </c>
      <c r="I800" s="4" t="s">
        <v>42</v>
      </c>
    </row>
    <row r="801" spans="1:9" ht="18" customHeight="1" x14ac:dyDescent="0.3">
      <c r="A801" s="1">
        <v>2024</v>
      </c>
      <c r="B801" s="1" t="s">
        <v>5</v>
      </c>
      <c r="C801" s="1" t="s">
        <v>12</v>
      </c>
      <c r="D801" s="5" t="s">
        <v>29</v>
      </c>
      <c r="E801" s="6">
        <v>643</v>
      </c>
      <c r="F801" s="6">
        <v>7000</v>
      </c>
      <c r="G801" s="6">
        <v>7840</v>
      </c>
      <c r="H801" s="3">
        <v>1400</v>
      </c>
      <c r="I801" s="4" t="s">
        <v>42</v>
      </c>
    </row>
    <row r="802" spans="1:9" ht="18" customHeight="1" x14ac:dyDescent="0.3">
      <c r="A802" s="1">
        <v>2024</v>
      </c>
      <c r="B802" s="1" t="s">
        <v>5</v>
      </c>
      <c r="C802" s="1" t="s">
        <v>38</v>
      </c>
      <c r="D802" s="5" t="s">
        <v>31</v>
      </c>
      <c r="E802" s="6">
        <v>455</v>
      </c>
      <c r="F802" s="6">
        <v>4578.6000000000004</v>
      </c>
      <c r="G802" s="6">
        <v>5128.0320000000002</v>
      </c>
      <c r="H802" s="3">
        <v>915.72000000000014</v>
      </c>
      <c r="I802" s="4" t="s">
        <v>42</v>
      </c>
    </row>
    <row r="803" spans="1:9" ht="18" customHeight="1" x14ac:dyDescent="0.3">
      <c r="A803" s="1">
        <v>2024</v>
      </c>
      <c r="B803" s="1" t="s">
        <v>5</v>
      </c>
      <c r="C803" s="1" t="s">
        <v>12</v>
      </c>
      <c r="D803" s="5" t="s">
        <v>28</v>
      </c>
      <c r="E803" s="7">
        <v>345</v>
      </c>
      <c r="F803" s="7">
        <v>7000</v>
      </c>
      <c r="G803" s="7">
        <v>7840</v>
      </c>
      <c r="H803" s="3">
        <v>1400</v>
      </c>
      <c r="I803" s="4" t="s">
        <v>42</v>
      </c>
    </row>
    <row r="804" spans="1:9" ht="18" customHeight="1" x14ac:dyDescent="0.3">
      <c r="A804" s="1">
        <v>2024</v>
      </c>
      <c r="B804" s="1" t="s">
        <v>5</v>
      </c>
      <c r="C804" s="1" t="s">
        <v>13</v>
      </c>
      <c r="D804" s="2" t="s">
        <v>33</v>
      </c>
      <c r="E804" s="3">
        <v>122</v>
      </c>
      <c r="F804" s="3">
        <v>100</v>
      </c>
      <c r="G804" s="3">
        <v>112</v>
      </c>
      <c r="H804" s="3">
        <v>20</v>
      </c>
      <c r="I804" s="4" t="s">
        <v>42</v>
      </c>
    </row>
    <row r="805" spans="1:9" ht="18" customHeight="1" x14ac:dyDescent="0.3">
      <c r="A805" s="1">
        <v>2024</v>
      </c>
      <c r="B805" s="1" t="s">
        <v>5</v>
      </c>
      <c r="C805" s="1" t="s">
        <v>15</v>
      </c>
      <c r="D805" s="5" t="s">
        <v>26</v>
      </c>
      <c r="E805" s="6">
        <v>78</v>
      </c>
      <c r="F805" s="6">
        <v>4577.2</v>
      </c>
      <c r="G805" s="6">
        <v>5126.4639999999999</v>
      </c>
      <c r="H805" s="3">
        <v>915.44</v>
      </c>
      <c r="I805" s="4" t="s">
        <v>42</v>
      </c>
    </row>
    <row r="806" spans="1:9" ht="18" customHeight="1" x14ac:dyDescent="0.3">
      <c r="A806" s="1">
        <v>2024</v>
      </c>
      <c r="B806" s="1" t="s">
        <v>5</v>
      </c>
      <c r="C806" s="1" t="s">
        <v>15</v>
      </c>
      <c r="D806" s="5" t="s">
        <v>24</v>
      </c>
      <c r="E806" s="6">
        <v>76</v>
      </c>
      <c r="F806" s="6">
        <v>4576.8999999999996</v>
      </c>
      <c r="G806" s="6">
        <v>5126.1279999999997</v>
      </c>
      <c r="H806" s="3">
        <v>915.38</v>
      </c>
      <c r="I806" s="4" t="s">
        <v>42</v>
      </c>
    </row>
    <row r="807" spans="1:9" ht="18" customHeight="1" x14ac:dyDescent="0.3">
      <c r="A807" s="1">
        <v>2024</v>
      </c>
      <c r="B807" s="1" t="s">
        <v>5</v>
      </c>
      <c r="C807" s="1" t="s">
        <v>15</v>
      </c>
      <c r="D807" s="5" t="s">
        <v>25</v>
      </c>
      <c r="E807" s="6">
        <v>46</v>
      </c>
      <c r="F807" s="6">
        <v>200</v>
      </c>
      <c r="G807" s="6">
        <v>224</v>
      </c>
      <c r="H807" s="3">
        <v>40</v>
      </c>
      <c r="I807" s="4" t="s">
        <v>42</v>
      </c>
    </row>
    <row r="808" spans="1:9" ht="18" customHeight="1" x14ac:dyDescent="0.3">
      <c r="A808" s="1">
        <v>2024</v>
      </c>
      <c r="B808" s="1" t="s">
        <v>5</v>
      </c>
      <c r="C808" s="1" t="s">
        <v>15</v>
      </c>
      <c r="D808" s="5" t="s">
        <v>23</v>
      </c>
      <c r="E808" s="6">
        <v>34</v>
      </c>
      <c r="F808" s="6">
        <v>4576.8</v>
      </c>
      <c r="G808" s="6">
        <v>5126.0160000000005</v>
      </c>
      <c r="H808" s="3">
        <v>915.36000000000013</v>
      </c>
      <c r="I808" s="4" t="s">
        <v>42</v>
      </c>
    </row>
    <row r="809" spans="1:9" ht="18" customHeight="1" x14ac:dyDescent="0.3">
      <c r="A809" s="1">
        <v>2024</v>
      </c>
      <c r="B809" s="1" t="s">
        <v>5</v>
      </c>
      <c r="C809" s="1" t="s">
        <v>13</v>
      </c>
      <c r="D809" s="2" t="s">
        <v>34</v>
      </c>
      <c r="E809" s="3">
        <v>7</v>
      </c>
      <c r="F809" s="3">
        <v>200</v>
      </c>
      <c r="G809" s="3">
        <v>224</v>
      </c>
      <c r="H809" s="3">
        <v>40</v>
      </c>
      <c r="I809" s="4" t="s">
        <v>42</v>
      </c>
    </row>
    <row r="810" spans="1:9" ht="18" customHeight="1" x14ac:dyDescent="0.3">
      <c r="A810" s="1">
        <v>2024</v>
      </c>
      <c r="B810" s="1" t="s">
        <v>5</v>
      </c>
      <c r="C810" s="1" t="s">
        <v>32</v>
      </c>
      <c r="D810" s="5" t="s">
        <v>32</v>
      </c>
      <c r="E810" s="6">
        <v>3</v>
      </c>
      <c r="F810" s="6">
        <v>6600</v>
      </c>
      <c r="G810" s="6">
        <v>7392</v>
      </c>
      <c r="H810" s="3">
        <v>1320</v>
      </c>
      <c r="I810" s="4" t="s">
        <v>42</v>
      </c>
    </row>
    <row r="811" spans="1:9" ht="18" customHeight="1" x14ac:dyDescent="0.3">
      <c r="A811" s="1">
        <v>2024</v>
      </c>
      <c r="B811" s="1" t="s">
        <v>5</v>
      </c>
      <c r="C811" s="1" t="s">
        <v>15</v>
      </c>
      <c r="D811" s="5" t="s">
        <v>27</v>
      </c>
      <c r="E811" s="6">
        <v>3</v>
      </c>
      <c r="F811" s="6">
        <v>4577.3</v>
      </c>
      <c r="G811" s="6">
        <v>5126.576</v>
      </c>
      <c r="H811" s="3">
        <v>915.46</v>
      </c>
      <c r="I811" s="4" t="s">
        <v>42</v>
      </c>
    </row>
    <row r="812" spans="1:9" ht="18" customHeight="1" x14ac:dyDescent="0.3">
      <c r="A812" s="1">
        <v>2024</v>
      </c>
      <c r="B812" s="1" t="s">
        <v>6</v>
      </c>
      <c r="C812" s="1" t="s">
        <v>14</v>
      </c>
      <c r="D812" s="2" t="s">
        <v>36</v>
      </c>
      <c r="E812" s="3">
        <v>3566</v>
      </c>
      <c r="F812" s="3">
        <v>4577.3</v>
      </c>
      <c r="G812" s="3">
        <v>5126.576</v>
      </c>
      <c r="H812" s="3">
        <v>915.46</v>
      </c>
      <c r="I812" s="4" t="s">
        <v>42</v>
      </c>
    </row>
    <row r="813" spans="1:9" ht="18" customHeight="1" x14ac:dyDescent="0.3">
      <c r="A813" s="1">
        <v>2024</v>
      </c>
      <c r="B813" s="1" t="s">
        <v>6</v>
      </c>
      <c r="C813" s="1" t="s">
        <v>14</v>
      </c>
      <c r="D813" s="2" t="s">
        <v>37</v>
      </c>
      <c r="E813" s="3">
        <v>2498</v>
      </c>
      <c r="F813" s="3">
        <v>8000</v>
      </c>
      <c r="G813" s="3">
        <v>8960</v>
      </c>
      <c r="H813" s="3">
        <v>1600</v>
      </c>
      <c r="I813" s="4" t="s">
        <v>42</v>
      </c>
    </row>
    <row r="814" spans="1:9" ht="18" customHeight="1" x14ac:dyDescent="0.3">
      <c r="A814" s="1">
        <v>2024</v>
      </c>
      <c r="B814" s="1" t="s">
        <v>6</v>
      </c>
      <c r="C814" s="1" t="s">
        <v>13</v>
      </c>
      <c r="D814" s="2" t="s">
        <v>35</v>
      </c>
      <c r="E814" s="3">
        <v>1245</v>
      </c>
      <c r="F814" s="3">
        <v>4577.2</v>
      </c>
      <c r="G814" s="3">
        <v>5126.4639999999999</v>
      </c>
      <c r="H814" s="3">
        <v>915.44</v>
      </c>
      <c r="I814" s="4" t="s">
        <v>42</v>
      </c>
    </row>
    <row r="815" spans="1:9" ht="18" customHeight="1" x14ac:dyDescent="0.3">
      <c r="A815" s="1">
        <v>2024</v>
      </c>
      <c r="B815" s="1" t="s">
        <v>6</v>
      </c>
      <c r="C815" s="1" t="s">
        <v>38</v>
      </c>
      <c r="D815" s="5" t="s">
        <v>30</v>
      </c>
      <c r="E815" s="6">
        <v>644</v>
      </c>
      <c r="F815" s="6">
        <v>5743.5</v>
      </c>
      <c r="G815" s="6">
        <v>6432.72</v>
      </c>
      <c r="H815" s="3">
        <v>1148.7</v>
      </c>
      <c r="I815" s="4" t="s">
        <v>42</v>
      </c>
    </row>
    <row r="816" spans="1:9" ht="18" customHeight="1" x14ac:dyDescent="0.3">
      <c r="A816" s="1">
        <v>2024</v>
      </c>
      <c r="B816" s="1" t="s">
        <v>6</v>
      </c>
      <c r="C816" s="1" t="s">
        <v>12</v>
      </c>
      <c r="D816" s="5" t="s">
        <v>29</v>
      </c>
      <c r="E816" s="6">
        <v>643</v>
      </c>
      <c r="F816" s="6">
        <v>7000</v>
      </c>
      <c r="G816" s="6">
        <v>7840</v>
      </c>
      <c r="H816" s="3">
        <v>1400</v>
      </c>
      <c r="I816" s="4" t="s">
        <v>42</v>
      </c>
    </row>
    <row r="817" spans="1:9" ht="18" customHeight="1" x14ac:dyDescent="0.3">
      <c r="A817" s="1">
        <v>2024</v>
      </c>
      <c r="B817" s="1" t="s">
        <v>6</v>
      </c>
      <c r="C817" s="1" t="s">
        <v>38</v>
      </c>
      <c r="D817" s="5" t="s">
        <v>31</v>
      </c>
      <c r="E817" s="6">
        <v>455</v>
      </c>
      <c r="F817" s="6">
        <v>4578.6000000000004</v>
      </c>
      <c r="G817" s="6">
        <v>5128.0320000000002</v>
      </c>
      <c r="H817" s="3">
        <v>915.72000000000014</v>
      </c>
      <c r="I817" s="4" t="s">
        <v>42</v>
      </c>
    </row>
    <row r="818" spans="1:9" ht="18" customHeight="1" x14ac:dyDescent="0.3">
      <c r="A818" s="1">
        <v>2024</v>
      </c>
      <c r="B818" s="1" t="s">
        <v>6</v>
      </c>
      <c r="C818" s="1" t="s">
        <v>12</v>
      </c>
      <c r="D818" s="5" t="s">
        <v>28</v>
      </c>
      <c r="E818" s="7">
        <v>345</v>
      </c>
      <c r="F818" s="7">
        <v>7000</v>
      </c>
      <c r="G818" s="7">
        <v>7840</v>
      </c>
      <c r="H818" s="3">
        <v>1400</v>
      </c>
      <c r="I818" s="4" t="s">
        <v>42</v>
      </c>
    </row>
    <row r="819" spans="1:9" ht="18" customHeight="1" x14ac:dyDescent="0.3">
      <c r="A819" s="1">
        <v>2024</v>
      </c>
      <c r="B819" s="1" t="s">
        <v>6</v>
      </c>
      <c r="C819" s="1" t="s">
        <v>13</v>
      </c>
      <c r="D819" s="2" t="s">
        <v>33</v>
      </c>
      <c r="E819" s="3">
        <v>122</v>
      </c>
      <c r="F819" s="3">
        <v>100</v>
      </c>
      <c r="G819" s="3">
        <v>112</v>
      </c>
      <c r="H819" s="3">
        <v>20</v>
      </c>
      <c r="I819" s="4" t="s">
        <v>40</v>
      </c>
    </row>
    <row r="820" spans="1:9" ht="18" customHeight="1" x14ac:dyDescent="0.3">
      <c r="A820" s="1">
        <v>2024</v>
      </c>
      <c r="B820" s="1" t="s">
        <v>6</v>
      </c>
      <c r="C820" s="1" t="s">
        <v>15</v>
      </c>
      <c r="D820" s="5" t="s">
        <v>26</v>
      </c>
      <c r="E820" s="6">
        <v>78</v>
      </c>
      <c r="F820" s="6">
        <v>4577.2</v>
      </c>
      <c r="G820" s="6">
        <v>5126.4639999999999</v>
      </c>
      <c r="H820" s="3">
        <v>915.44</v>
      </c>
      <c r="I820" s="4" t="s">
        <v>40</v>
      </c>
    </row>
    <row r="821" spans="1:9" ht="18" customHeight="1" x14ac:dyDescent="0.3">
      <c r="A821" s="1">
        <v>2024</v>
      </c>
      <c r="B821" s="1" t="s">
        <v>6</v>
      </c>
      <c r="C821" s="1" t="s">
        <v>15</v>
      </c>
      <c r="D821" s="5" t="s">
        <v>24</v>
      </c>
      <c r="E821" s="6">
        <v>76</v>
      </c>
      <c r="F821" s="6">
        <v>4576.8999999999996</v>
      </c>
      <c r="G821" s="6">
        <v>5126.1279999999997</v>
      </c>
      <c r="H821" s="3">
        <v>915.38</v>
      </c>
      <c r="I821" s="4" t="s">
        <v>40</v>
      </c>
    </row>
    <row r="822" spans="1:9" ht="18" customHeight="1" x14ac:dyDescent="0.3">
      <c r="A822" s="1">
        <v>2024</v>
      </c>
      <c r="B822" s="1" t="s">
        <v>6</v>
      </c>
      <c r="C822" s="1" t="s">
        <v>15</v>
      </c>
      <c r="D822" s="5" t="s">
        <v>25</v>
      </c>
      <c r="E822" s="6">
        <v>46</v>
      </c>
      <c r="F822" s="6">
        <v>200</v>
      </c>
      <c r="G822" s="6">
        <v>224</v>
      </c>
      <c r="H822" s="3">
        <v>40</v>
      </c>
      <c r="I822" s="4" t="s">
        <v>40</v>
      </c>
    </row>
    <row r="823" spans="1:9" ht="18" customHeight="1" x14ac:dyDescent="0.3">
      <c r="A823" s="1">
        <v>2024</v>
      </c>
      <c r="B823" s="1" t="s">
        <v>6</v>
      </c>
      <c r="C823" s="1" t="s">
        <v>15</v>
      </c>
      <c r="D823" s="5" t="s">
        <v>23</v>
      </c>
      <c r="E823" s="6">
        <v>34</v>
      </c>
      <c r="F823" s="6">
        <v>4576.8</v>
      </c>
      <c r="G823" s="6">
        <v>5126.0160000000005</v>
      </c>
      <c r="H823" s="3">
        <v>915.36000000000013</v>
      </c>
      <c r="I823" s="4" t="s">
        <v>40</v>
      </c>
    </row>
    <row r="824" spans="1:9" ht="18" customHeight="1" x14ac:dyDescent="0.3">
      <c r="A824" s="1">
        <v>2024</v>
      </c>
      <c r="B824" s="1" t="s">
        <v>6</v>
      </c>
      <c r="C824" s="1" t="s">
        <v>13</v>
      </c>
      <c r="D824" s="2" t="s">
        <v>34</v>
      </c>
      <c r="E824" s="3">
        <v>7</v>
      </c>
      <c r="F824" s="3">
        <v>200</v>
      </c>
      <c r="G824" s="3">
        <v>224</v>
      </c>
      <c r="H824" s="3">
        <v>40</v>
      </c>
      <c r="I824" s="4" t="s">
        <v>40</v>
      </c>
    </row>
    <row r="825" spans="1:9" ht="18" customHeight="1" x14ac:dyDescent="0.3">
      <c r="A825" s="1">
        <v>2024</v>
      </c>
      <c r="B825" s="1" t="s">
        <v>6</v>
      </c>
      <c r="C825" s="1" t="s">
        <v>15</v>
      </c>
      <c r="D825" s="5" t="s">
        <v>27</v>
      </c>
      <c r="E825" s="6">
        <v>3</v>
      </c>
      <c r="F825" s="6">
        <v>4577.3</v>
      </c>
      <c r="G825" s="6">
        <v>5126.576</v>
      </c>
      <c r="H825" s="3">
        <v>915.46</v>
      </c>
      <c r="I825" s="4" t="s">
        <v>40</v>
      </c>
    </row>
    <row r="826" spans="1:9" ht="18" customHeight="1" x14ac:dyDescent="0.3">
      <c r="A826" s="1">
        <v>2024</v>
      </c>
      <c r="B826" s="1" t="s">
        <v>6</v>
      </c>
      <c r="C826" s="1" t="s">
        <v>32</v>
      </c>
      <c r="D826" s="5" t="s">
        <v>32</v>
      </c>
      <c r="E826" s="6">
        <v>2</v>
      </c>
      <c r="F826" s="6">
        <v>6600</v>
      </c>
      <c r="G826" s="6">
        <v>7392</v>
      </c>
      <c r="H826" s="3">
        <v>1320</v>
      </c>
      <c r="I826" s="4" t="s">
        <v>40</v>
      </c>
    </row>
    <row r="827" spans="1:9" ht="18" customHeight="1" x14ac:dyDescent="0.3">
      <c r="A827" s="1">
        <v>2024</v>
      </c>
      <c r="B827" s="1" t="s">
        <v>7</v>
      </c>
      <c r="C827" s="1" t="s">
        <v>14</v>
      </c>
      <c r="D827" s="2" t="s">
        <v>36</v>
      </c>
      <c r="E827" s="3">
        <v>3566</v>
      </c>
      <c r="F827" s="3">
        <v>4577.3</v>
      </c>
      <c r="G827" s="3">
        <v>5126.576</v>
      </c>
      <c r="H827" s="3">
        <v>915.46</v>
      </c>
      <c r="I827" s="4" t="s">
        <v>40</v>
      </c>
    </row>
    <row r="828" spans="1:9" ht="18" customHeight="1" x14ac:dyDescent="0.3">
      <c r="A828" s="1">
        <v>2024</v>
      </c>
      <c r="B828" s="1" t="s">
        <v>7</v>
      </c>
      <c r="C828" s="1" t="s">
        <v>14</v>
      </c>
      <c r="D828" s="2" t="s">
        <v>37</v>
      </c>
      <c r="E828" s="3">
        <v>2498</v>
      </c>
      <c r="F828" s="3">
        <v>8000</v>
      </c>
      <c r="G828" s="3">
        <v>8960</v>
      </c>
      <c r="H828" s="3">
        <v>1600</v>
      </c>
      <c r="I828" s="4" t="s">
        <v>40</v>
      </c>
    </row>
    <row r="829" spans="1:9" ht="18" customHeight="1" x14ac:dyDescent="0.3">
      <c r="A829" s="1">
        <v>2024</v>
      </c>
      <c r="B829" s="1" t="s">
        <v>7</v>
      </c>
      <c r="C829" s="1" t="s">
        <v>13</v>
      </c>
      <c r="D829" s="2" t="s">
        <v>35</v>
      </c>
      <c r="E829" s="3">
        <v>1245</v>
      </c>
      <c r="F829" s="3">
        <v>4577.2</v>
      </c>
      <c r="G829" s="3">
        <v>5126.4639999999999</v>
      </c>
      <c r="H829" s="3">
        <v>915.44</v>
      </c>
      <c r="I829" s="4" t="s">
        <v>40</v>
      </c>
    </row>
    <row r="830" spans="1:9" ht="18" customHeight="1" x14ac:dyDescent="0.3">
      <c r="A830" s="1">
        <v>2024</v>
      </c>
      <c r="B830" s="1" t="s">
        <v>7</v>
      </c>
      <c r="C830" s="1" t="s">
        <v>38</v>
      </c>
      <c r="D830" s="5" t="s">
        <v>30</v>
      </c>
      <c r="E830" s="6">
        <v>644</v>
      </c>
      <c r="F830" s="6">
        <v>5743.5</v>
      </c>
      <c r="G830" s="6">
        <v>6432.72</v>
      </c>
      <c r="H830" s="3">
        <v>1148.7</v>
      </c>
      <c r="I830" s="4" t="s">
        <v>40</v>
      </c>
    </row>
    <row r="831" spans="1:9" ht="18" customHeight="1" x14ac:dyDescent="0.3">
      <c r="A831" s="1">
        <v>2024</v>
      </c>
      <c r="B831" s="1" t="s">
        <v>7</v>
      </c>
      <c r="C831" s="1" t="s">
        <v>12</v>
      </c>
      <c r="D831" s="5" t="s">
        <v>29</v>
      </c>
      <c r="E831" s="6">
        <v>643</v>
      </c>
      <c r="F831" s="6">
        <v>7000</v>
      </c>
      <c r="G831" s="6">
        <v>7840</v>
      </c>
      <c r="H831" s="3">
        <v>1400</v>
      </c>
      <c r="I831" s="4" t="s">
        <v>40</v>
      </c>
    </row>
    <row r="832" spans="1:9" ht="18" customHeight="1" x14ac:dyDescent="0.3">
      <c r="A832" s="1">
        <v>2024</v>
      </c>
      <c r="B832" s="1" t="s">
        <v>7</v>
      </c>
      <c r="C832" s="1" t="s">
        <v>38</v>
      </c>
      <c r="D832" s="5" t="s">
        <v>31</v>
      </c>
      <c r="E832" s="6">
        <v>455</v>
      </c>
      <c r="F832" s="6">
        <v>4578.6000000000004</v>
      </c>
      <c r="G832" s="6">
        <v>5128.0320000000002</v>
      </c>
      <c r="H832" s="3">
        <v>915.72000000000014</v>
      </c>
      <c r="I832" s="4" t="s">
        <v>40</v>
      </c>
    </row>
    <row r="833" spans="1:9" ht="18" customHeight="1" x14ac:dyDescent="0.3">
      <c r="A833" s="1">
        <v>2024</v>
      </c>
      <c r="B833" s="1" t="s">
        <v>7</v>
      </c>
      <c r="C833" s="1" t="s">
        <v>12</v>
      </c>
      <c r="D833" s="5" t="s">
        <v>28</v>
      </c>
      <c r="E833" s="7">
        <v>345</v>
      </c>
      <c r="F833" s="7">
        <v>7000</v>
      </c>
      <c r="G833" s="7">
        <v>7840</v>
      </c>
      <c r="H833" s="3">
        <v>1400</v>
      </c>
      <c r="I833" s="4" t="s">
        <v>40</v>
      </c>
    </row>
    <row r="834" spans="1:9" ht="18" customHeight="1" x14ac:dyDescent="0.3">
      <c r="A834" s="1">
        <v>2024</v>
      </c>
      <c r="B834" s="1" t="s">
        <v>7</v>
      </c>
      <c r="C834" s="1" t="s">
        <v>13</v>
      </c>
      <c r="D834" s="2" t="s">
        <v>33</v>
      </c>
      <c r="E834" s="3">
        <v>122</v>
      </c>
      <c r="F834" s="3">
        <v>100</v>
      </c>
      <c r="G834" s="3">
        <v>112</v>
      </c>
      <c r="H834" s="3">
        <v>20</v>
      </c>
      <c r="I834" s="4" t="s">
        <v>40</v>
      </c>
    </row>
    <row r="835" spans="1:9" ht="18" customHeight="1" x14ac:dyDescent="0.3">
      <c r="A835" s="1">
        <v>2024</v>
      </c>
      <c r="B835" s="1" t="s">
        <v>7</v>
      </c>
      <c r="C835" s="1" t="s">
        <v>15</v>
      </c>
      <c r="D835" s="5" t="s">
        <v>26</v>
      </c>
      <c r="E835" s="6">
        <v>78</v>
      </c>
      <c r="F835" s="6">
        <v>4577.2</v>
      </c>
      <c r="G835" s="6">
        <v>5126.4639999999999</v>
      </c>
      <c r="H835" s="3">
        <v>915.44</v>
      </c>
      <c r="I835" s="4" t="s">
        <v>40</v>
      </c>
    </row>
    <row r="836" spans="1:9" ht="18" customHeight="1" x14ac:dyDescent="0.3">
      <c r="A836" s="1">
        <v>2024</v>
      </c>
      <c r="B836" s="1" t="s">
        <v>7</v>
      </c>
      <c r="C836" s="1" t="s">
        <v>15</v>
      </c>
      <c r="D836" s="5" t="s">
        <v>24</v>
      </c>
      <c r="E836" s="6">
        <v>76</v>
      </c>
      <c r="F836" s="6">
        <v>4576.8999999999996</v>
      </c>
      <c r="G836" s="6">
        <v>5126.1279999999997</v>
      </c>
      <c r="H836" s="3">
        <v>915.38</v>
      </c>
      <c r="I836" s="4" t="s">
        <v>40</v>
      </c>
    </row>
    <row r="837" spans="1:9" ht="18" customHeight="1" x14ac:dyDescent="0.3">
      <c r="A837" s="1">
        <v>2024</v>
      </c>
      <c r="B837" s="1" t="s">
        <v>7</v>
      </c>
      <c r="C837" s="1" t="s">
        <v>15</v>
      </c>
      <c r="D837" s="5" t="s">
        <v>25</v>
      </c>
      <c r="E837" s="6">
        <v>46</v>
      </c>
      <c r="F837" s="6">
        <v>200</v>
      </c>
      <c r="G837" s="6">
        <v>224</v>
      </c>
      <c r="H837" s="3">
        <v>40</v>
      </c>
      <c r="I837" s="4" t="s">
        <v>40</v>
      </c>
    </row>
    <row r="838" spans="1:9" ht="18" customHeight="1" x14ac:dyDescent="0.3">
      <c r="A838" s="1">
        <v>2024</v>
      </c>
      <c r="B838" s="1" t="s">
        <v>7</v>
      </c>
      <c r="C838" s="1" t="s">
        <v>15</v>
      </c>
      <c r="D838" s="5" t="s">
        <v>23</v>
      </c>
      <c r="E838" s="6">
        <v>34</v>
      </c>
      <c r="F838" s="6">
        <v>4576.8</v>
      </c>
      <c r="G838" s="6">
        <v>5126.0160000000005</v>
      </c>
      <c r="H838" s="3">
        <v>915.36000000000013</v>
      </c>
      <c r="I838" s="4" t="s">
        <v>40</v>
      </c>
    </row>
    <row r="839" spans="1:9" ht="18" customHeight="1" x14ac:dyDescent="0.3">
      <c r="A839" s="1">
        <v>2024</v>
      </c>
      <c r="B839" s="1" t="s">
        <v>7</v>
      </c>
      <c r="C839" s="1" t="s">
        <v>13</v>
      </c>
      <c r="D839" s="2" t="s">
        <v>34</v>
      </c>
      <c r="E839" s="3">
        <v>7</v>
      </c>
      <c r="F839" s="3">
        <v>200</v>
      </c>
      <c r="G839" s="3">
        <v>224</v>
      </c>
      <c r="H839" s="3">
        <v>40</v>
      </c>
      <c r="I839" s="4" t="s">
        <v>40</v>
      </c>
    </row>
    <row r="840" spans="1:9" ht="18" customHeight="1" x14ac:dyDescent="0.3">
      <c r="A840" s="1">
        <v>2024</v>
      </c>
      <c r="B840" s="1" t="s">
        <v>7</v>
      </c>
      <c r="C840" s="1" t="s">
        <v>15</v>
      </c>
      <c r="D840" s="5" t="s">
        <v>27</v>
      </c>
      <c r="E840" s="6">
        <v>3</v>
      </c>
      <c r="F840" s="6">
        <v>4577.3</v>
      </c>
      <c r="G840" s="6">
        <v>5126.576</v>
      </c>
      <c r="H840" s="3">
        <v>915.46</v>
      </c>
      <c r="I840" s="4" t="s">
        <v>40</v>
      </c>
    </row>
    <row r="841" spans="1:9" ht="18" customHeight="1" x14ac:dyDescent="0.3">
      <c r="A841" s="1">
        <v>2024</v>
      </c>
      <c r="B841" s="1" t="s">
        <v>7</v>
      </c>
      <c r="C841" s="1" t="s">
        <v>32</v>
      </c>
      <c r="D841" s="5" t="s">
        <v>32</v>
      </c>
      <c r="E841" s="6">
        <v>2</v>
      </c>
      <c r="F841" s="6">
        <v>6600</v>
      </c>
      <c r="G841" s="6">
        <v>7392</v>
      </c>
      <c r="H841" s="3">
        <v>1320</v>
      </c>
      <c r="I841" s="4" t="s">
        <v>40</v>
      </c>
    </row>
    <row r="842" spans="1:9" ht="18" customHeight="1" x14ac:dyDescent="0.3">
      <c r="A842" s="1">
        <v>2024</v>
      </c>
      <c r="B842" s="1" t="s">
        <v>8</v>
      </c>
      <c r="C842" s="1" t="s">
        <v>14</v>
      </c>
      <c r="D842" s="2" t="s">
        <v>36</v>
      </c>
      <c r="E842" s="3">
        <v>3566</v>
      </c>
      <c r="F842" s="3">
        <v>4577.3</v>
      </c>
      <c r="G842" s="3">
        <v>5126.576</v>
      </c>
      <c r="H842" s="3">
        <v>915.46</v>
      </c>
      <c r="I842" s="4" t="s">
        <v>40</v>
      </c>
    </row>
    <row r="843" spans="1:9" ht="18" customHeight="1" x14ac:dyDescent="0.3">
      <c r="A843" s="1">
        <v>2024</v>
      </c>
      <c r="B843" s="1" t="s">
        <v>8</v>
      </c>
      <c r="C843" s="1" t="s">
        <v>14</v>
      </c>
      <c r="D843" s="2" t="s">
        <v>37</v>
      </c>
      <c r="E843" s="3">
        <v>2498</v>
      </c>
      <c r="F843" s="3">
        <v>8000</v>
      </c>
      <c r="G843" s="3">
        <v>8960</v>
      </c>
      <c r="H843" s="3">
        <v>1600</v>
      </c>
      <c r="I843" s="4" t="s">
        <v>40</v>
      </c>
    </row>
    <row r="844" spans="1:9" ht="18" customHeight="1" x14ac:dyDescent="0.3">
      <c r="A844" s="1">
        <v>2024</v>
      </c>
      <c r="B844" s="1" t="s">
        <v>8</v>
      </c>
      <c r="C844" s="1" t="s">
        <v>13</v>
      </c>
      <c r="D844" s="2" t="s">
        <v>35</v>
      </c>
      <c r="E844" s="3">
        <v>1245</v>
      </c>
      <c r="F844" s="3">
        <v>4577.2</v>
      </c>
      <c r="G844" s="3">
        <v>5126.4639999999999</v>
      </c>
      <c r="H844" s="3">
        <v>915.44</v>
      </c>
      <c r="I844" s="4" t="s">
        <v>40</v>
      </c>
    </row>
    <row r="845" spans="1:9" ht="18" customHeight="1" x14ac:dyDescent="0.3">
      <c r="A845" s="1">
        <v>2024</v>
      </c>
      <c r="B845" s="1" t="s">
        <v>8</v>
      </c>
      <c r="C845" s="1" t="s">
        <v>38</v>
      </c>
      <c r="D845" s="5" t="s">
        <v>30</v>
      </c>
      <c r="E845" s="6">
        <v>644</v>
      </c>
      <c r="F845" s="6">
        <v>5743.5</v>
      </c>
      <c r="G845" s="6">
        <v>6432.72</v>
      </c>
      <c r="H845" s="3">
        <v>1148.7</v>
      </c>
      <c r="I845" s="4" t="s">
        <v>40</v>
      </c>
    </row>
    <row r="846" spans="1:9" ht="18" customHeight="1" x14ac:dyDescent="0.3">
      <c r="A846" s="1">
        <v>2024</v>
      </c>
      <c r="B846" s="1" t="s">
        <v>8</v>
      </c>
      <c r="C846" s="1" t="s">
        <v>12</v>
      </c>
      <c r="D846" s="5" t="s">
        <v>29</v>
      </c>
      <c r="E846" s="6">
        <v>643</v>
      </c>
      <c r="F846" s="6">
        <v>7000</v>
      </c>
      <c r="G846" s="6">
        <v>7840</v>
      </c>
      <c r="H846" s="3">
        <v>1400</v>
      </c>
      <c r="I846" s="4" t="s">
        <v>40</v>
      </c>
    </row>
    <row r="847" spans="1:9" ht="18" customHeight="1" x14ac:dyDescent="0.3">
      <c r="A847" s="1">
        <v>2024</v>
      </c>
      <c r="B847" s="1" t="s">
        <v>8</v>
      </c>
      <c r="C847" s="1" t="s">
        <v>38</v>
      </c>
      <c r="D847" s="5" t="s">
        <v>31</v>
      </c>
      <c r="E847" s="6">
        <v>455</v>
      </c>
      <c r="F847" s="6">
        <v>4578.6000000000004</v>
      </c>
      <c r="G847" s="6">
        <v>5128.0320000000002</v>
      </c>
      <c r="H847" s="3">
        <v>915.72000000000014</v>
      </c>
      <c r="I847" s="4" t="s">
        <v>40</v>
      </c>
    </row>
    <row r="848" spans="1:9" ht="18" customHeight="1" x14ac:dyDescent="0.3">
      <c r="A848" s="1">
        <v>2024</v>
      </c>
      <c r="B848" s="1" t="s">
        <v>8</v>
      </c>
      <c r="C848" s="1" t="s">
        <v>12</v>
      </c>
      <c r="D848" s="5" t="s">
        <v>28</v>
      </c>
      <c r="E848" s="7">
        <v>345</v>
      </c>
      <c r="F848" s="7">
        <v>7000</v>
      </c>
      <c r="G848" s="7">
        <v>7840</v>
      </c>
      <c r="H848" s="3">
        <v>1400</v>
      </c>
      <c r="I848" s="4" t="s">
        <v>40</v>
      </c>
    </row>
    <row r="849" spans="1:9" ht="18" customHeight="1" x14ac:dyDescent="0.3">
      <c r="A849" s="1">
        <v>2024</v>
      </c>
      <c r="B849" s="1" t="s">
        <v>8</v>
      </c>
      <c r="C849" s="1" t="s">
        <v>13</v>
      </c>
      <c r="D849" s="2" t="s">
        <v>33</v>
      </c>
      <c r="E849" s="3">
        <v>122</v>
      </c>
      <c r="F849" s="3">
        <v>100</v>
      </c>
      <c r="G849" s="3">
        <v>112</v>
      </c>
      <c r="H849" s="3">
        <v>20</v>
      </c>
      <c r="I849" s="4" t="s">
        <v>40</v>
      </c>
    </row>
    <row r="850" spans="1:9" ht="18" customHeight="1" x14ac:dyDescent="0.3">
      <c r="A850" s="1">
        <v>2024</v>
      </c>
      <c r="B850" s="1" t="s">
        <v>8</v>
      </c>
      <c r="C850" s="1" t="s">
        <v>15</v>
      </c>
      <c r="D850" s="5" t="s">
        <v>26</v>
      </c>
      <c r="E850" s="6">
        <v>78</v>
      </c>
      <c r="F850" s="6">
        <v>4577.2</v>
      </c>
      <c r="G850" s="6">
        <v>5126.4639999999999</v>
      </c>
      <c r="H850" s="3">
        <v>915.44</v>
      </c>
      <c r="I850" s="4" t="s">
        <v>40</v>
      </c>
    </row>
    <row r="851" spans="1:9" ht="18" customHeight="1" x14ac:dyDescent="0.3">
      <c r="A851" s="1">
        <v>2024</v>
      </c>
      <c r="B851" s="1" t="s">
        <v>8</v>
      </c>
      <c r="C851" s="1" t="s">
        <v>15</v>
      </c>
      <c r="D851" s="5" t="s">
        <v>24</v>
      </c>
      <c r="E851" s="6">
        <v>76</v>
      </c>
      <c r="F851" s="6">
        <v>4576.8999999999996</v>
      </c>
      <c r="G851" s="6">
        <v>5126.1279999999997</v>
      </c>
      <c r="H851" s="3">
        <v>915.38</v>
      </c>
      <c r="I851" s="4" t="s">
        <v>40</v>
      </c>
    </row>
    <row r="852" spans="1:9" ht="18" customHeight="1" x14ac:dyDescent="0.3">
      <c r="A852" s="1">
        <v>2024</v>
      </c>
      <c r="B852" s="1" t="s">
        <v>8</v>
      </c>
      <c r="C852" s="1" t="s">
        <v>15</v>
      </c>
      <c r="D852" s="5" t="s">
        <v>25</v>
      </c>
      <c r="E852" s="6">
        <v>46</v>
      </c>
      <c r="F852" s="6">
        <v>200</v>
      </c>
      <c r="G852" s="6">
        <v>224</v>
      </c>
      <c r="H852" s="3">
        <v>40</v>
      </c>
      <c r="I852" s="4" t="s">
        <v>40</v>
      </c>
    </row>
    <row r="853" spans="1:9" ht="18" customHeight="1" x14ac:dyDescent="0.3">
      <c r="A853" s="1">
        <v>2024</v>
      </c>
      <c r="B853" s="1" t="s">
        <v>8</v>
      </c>
      <c r="C853" s="1" t="s">
        <v>15</v>
      </c>
      <c r="D853" s="5" t="s">
        <v>23</v>
      </c>
      <c r="E853" s="6">
        <v>34</v>
      </c>
      <c r="F853" s="6">
        <v>4576.8</v>
      </c>
      <c r="G853" s="6">
        <v>5126.0160000000005</v>
      </c>
      <c r="H853" s="3">
        <v>915.36000000000013</v>
      </c>
      <c r="I853" s="4" t="s">
        <v>40</v>
      </c>
    </row>
    <row r="854" spans="1:9" ht="18" customHeight="1" x14ac:dyDescent="0.3">
      <c r="A854" s="1">
        <v>2024</v>
      </c>
      <c r="B854" s="1" t="s">
        <v>8</v>
      </c>
      <c r="C854" s="1" t="s">
        <v>13</v>
      </c>
      <c r="D854" s="2" t="s">
        <v>34</v>
      </c>
      <c r="E854" s="3">
        <v>7</v>
      </c>
      <c r="F854" s="3">
        <v>200</v>
      </c>
      <c r="G854" s="3">
        <v>224</v>
      </c>
      <c r="H854" s="3">
        <v>40</v>
      </c>
      <c r="I854" s="4" t="s">
        <v>40</v>
      </c>
    </row>
    <row r="855" spans="1:9" ht="18" customHeight="1" x14ac:dyDescent="0.3">
      <c r="A855" s="1">
        <v>2024</v>
      </c>
      <c r="B855" s="1" t="s">
        <v>8</v>
      </c>
      <c r="C855" s="1" t="s">
        <v>15</v>
      </c>
      <c r="D855" s="5" t="s">
        <v>27</v>
      </c>
      <c r="E855" s="6">
        <v>3</v>
      </c>
      <c r="F855" s="6">
        <v>4577.3</v>
      </c>
      <c r="G855" s="6">
        <v>5126.576</v>
      </c>
      <c r="H855" s="3">
        <v>915.46</v>
      </c>
      <c r="I855" s="4" t="s">
        <v>40</v>
      </c>
    </row>
    <row r="856" spans="1:9" ht="18" customHeight="1" x14ac:dyDescent="0.3">
      <c r="A856" s="1">
        <v>2024</v>
      </c>
      <c r="B856" s="1" t="s">
        <v>8</v>
      </c>
      <c r="C856" s="1" t="s">
        <v>32</v>
      </c>
      <c r="D856" s="5" t="s">
        <v>32</v>
      </c>
      <c r="E856" s="6">
        <v>2</v>
      </c>
      <c r="F856" s="6">
        <v>6600</v>
      </c>
      <c r="G856" s="6">
        <v>7392</v>
      </c>
      <c r="H856" s="3">
        <v>1320</v>
      </c>
      <c r="I856" s="4" t="s">
        <v>40</v>
      </c>
    </row>
    <row r="857" spans="1:9" ht="18" customHeight="1" x14ac:dyDescent="0.3">
      <c r="A857" s="1">
        <v>2024</v>
      </c>
      <c r="B857" s="1" t="s">
        <v>9</v>
      </c>
      <c r="C857" s="1" t="s">
        <v>14</v>
      </c>
      <c r="D857" s="2" t="s">
        <v>36</v>
      </c>
      <c r="E857" s="3">
        <v>3566</v>
      </c>
      <c r="F857" s="3">
        <v>4577.3</v>
      </c>
      <c r="G857" s="3">
        <v>5126.576</v>
      </c>
      <c r="H857" s="3">
        <v>915.46</v>
      </c>
      <c r="I857" s="4" t="s">
        <v>40</v>
      </c>
    </row>
    <row r="858" spans="1:9" ht="18" customHeight="1" x14ac:dyDescent="0.3">
      <c r="A858" s="1">
        <v>2024</v>
      </c>
      <c r="B858" s="1" t="s">
        <v>9</v>
      </c>
      <c r="C858" s="1" t="s">
        <v>14</v>
      </c>
      <c r="D858" s="2" t="s">
        <v>37</v>
      </c>
      <c r="E858" s="3">
        <v>2498</v>
      </c>
      <c r="F858" s="3">
        <v>8000</v>
      </c>
      <c r="G858" s="3">
        <v>8960</v>
      </c>
      <c r="H858" s="3">
        <v>1600</v>
      </c>
      <c r="I858" s="4" t="s">
        <v>40</v>
      </c>
    </row>
    <row r="859" spans="1:9" ht="18" customHeight="1" x14ac:dyDescent="0.3">
      <c r="A859" s="1">
        <v>2024</v>
      </c>
      <c r="B859" s="1" t="s">
        <v>9</v>
      </c>
      <c r="C859" s="1" t="s">
        <v>13</v>
      </c>
      <c r="D859" s="2" t="s">
        <v>35</v>
      </c>
      <c r="E859" s="3">
        <v>1245</v>
      </c>
      <c r="F859" s="3">
        <v>4577.2</v>
      </c>
      <c r="G859" s="3">
        <v>5126.4639999999999</v>
      </c>
      <c r="H859" s="3">
        <v>915.44</v>
      </c>
      <c r="I859" s="4" t="s">
        <v>40</v>
      </c>
    </row>
    <row r="860" spans="1:9" ht="18" customHeight="1" x14ac:dyDescent="0.3">
      <c r="A860" s="1">
        <v>2024</v>
      </c>
      <c r="B860" s="1" t="s">
        <v>9</v>
      </c>
      <c r="C860" s="1" t="s">
        <v>38</v>
      </c>
      <c r="D860" s="5" t="s">
        <v>30</v>
      </c>
      <c r="E860" s="6">
        <v>644</v>
      </c>
      <c r="F860" s="6">
        <v>5743.5</v>
      </c>
      <c r="G860" s="6">
        <v>6432.72</v>
      </c>
      <c r="H860" s="3">
        <v>1148.7</v>
      </c>
      <c r="I860" s="4" t="s">
        <v>40</v>
      </c>
    </row>
    <row r="861" spans="1:9" ht="18" customHeight="1" x14ac:dyDescent="0.3">
      <c r="A861" s="1">
        <v>2024</v>
      </c>
      <c r="B861" s="1" t="s">
        <v>9</v>
      </c>
      <c r="C861" s="1" t="s">
        <v>12</v>
      </c>
      <c r="D861" s="5" t="s">
        <v>29</v>
      </c>
      <c r="E861" s="6">
        <v>643</v>
      </c>
      <c r="F861" s="6">
        <v>7000</v>
      </c>
      <c r="G861" s="6">
        <v>7840</v>
      </c>
      <c r="H861" s="3">
        <v>1400</v>
      </c>
      <c r="I861" s="4" t="s">
        <v>42</v>
      </c>
    </row>
    <row r="862" spans="1:9" ht="18" customHeight="1" x14ac:dyDescent="0.3">
      <c r="A862" s="1">
        <v>2024</v>
      </c>
      <c r="B862" s="1" t="s">
        <v>9</v>
      </c>
      <c r="C862" s="1" t="s">
        <v>38</v>
      </c>
      <c r="D862" s="5" t="s">
        <v>31</v>
      </c>
      <c r="E862" s="6">
        <v>455</v>
      </c>
      <c r="F862" s="6">
        <v>4578.6000000000004</v>
      </c>
      <c r="G862" s="6">
        <v>5128.0320000000002</v>
      </c>
      <c r="H862" s="3">
        <v>915.72000000000014</v>
      </c>
      <c r="I862" s="4" t="s">
        <v>42</v>
      </c>
    </row>
    <row r="863" spans="1:9" ht="18" customHeight="1" x14ac:dyDescent="0.3">
      <c r="A863" s="1">
        <v>2024</v>
      </c>
      <c r="B863" s="1" t="s">
        <v>9</v>
      </c>
      <c r="C863" s="1" t="s">
        <v>12</v>
      </c>
      <c r="D863" s="5" t="s">
        <v>28</v>
      </c>
      <c r="E863" s="7">
        <v>345</v>
      </c>
      <c r="F863" s="7">
        <v>7000</v>
      </c>
      <c r="G863" s="7">
        <v>7840</v>
      </c>
      <c r="H863" s="3">
        <v>1400</v>
      </c>
      <c r="I863" s="4" t="s">
        <v>42</v>
      </c>
    </row>
    <row r="864" spans="1:9" ht="18" customHeight="1" x14ac:dyDescent="0.3">
      <c r="A864" s="1">
        <v>2024</v>
      </c>
      <c r="B864" s="1" t="s">
        <v>9</v>
      </c>
      <c r="C864" s="1" t="s">
        <v>13</v>
      </c>
      <c r="D864" s="2" t="s">
        <v>33</v>
      </c>
      <c r="E864" s="3">
        <v>122</v>
      </c>
      <c r="F864" s="3">
        <v>100</v>
      </c>
      <c r="G864" s="3">
        <v>112</v>
      </c>
      <c r="H864" s="3">
        <v>20</v>
      </c>
      <c r="I864" s="4" t="s">
        <v>42</v>
      </c>
    </row>
    <row r="865" spans="1:9" ht="18" customHeight="1" x14ac:dyDescent="0.3">
      <c r="A865" s="1">
        <v>2024</v>
      </c>
      <c r="B865" s="1" t="s">
        <v>9</v>
      </c>
      <c r="C865" s="1" t="s">
        <v>15</v>
      </c>
      <c r="D865" s="5" t="s">
        <v>26</v>
      </c>
      <c r="E865" s="6">
        <v>78</v>
      </c>
      <c r="F865" s="6">
        <v>4577.2</v>
      </c>
      <c r="G865" s="6">
        <v>5126.4639999999999</v>
      </c>
      <c r="H865" s="3">
        <v>915.44</v>
      </c>
      <c r="I865" s="4" t="s">
        <v>42</v>
      </c>
    </row>
    <row r="866" spans="1:9" ht="18" customHeight="1" x14ac:dyDescent="0.3">
      <c r="A866" s="1">
        <v>2024</v>
      </c>
      <c r="B866" s="1" t="s">
        <v>9</v>
      </c>
      <c r="C866" s="1" t="s">
        <v>15</v>
      </c>
      <c r="D866" s="5" t="s">
        <v>24</v>
      </c>
      <c r="E866" s="6">
        <v>76</v>
      </c>
      <c r="F866" s="6">
        <v>4576.8999999999996</v>
      </c>
      <c r="G866" s="6">
        <v>5126.1279999999997</v>
      </c>
      <c r="H866" s="3">
        <v>915.38</v>
      </c>
      <c r="I866" s="4" t="s">
        <v>42</v>
      </c>
    </row>
    <row r="867" spans="1:9" ht="18" customHeight="1" x14ac:dyDescent="0.3">
      <c r="A867" s="1">
        <v>2024</v>
      </c>
      <c r="B867" s="1" t="s">
        <v>9</v>
      </c>
      <c r="C867" s="1" t="s">
        <v>15</v>
      </c>
      <c r="D867" s="5" t="s">
        <v>25</v>
      </c>
      <c r="E867" s="6">
        <v>46</v>
      </c>
      <c r="F867" s="6">
        <v>200</v>
      </c>
      <c r="G867" s="6">
        <v>224</v>
      </c>
      <c r="H867" s="3">
        <v>40</v>
      </c>
      <c r="I867" s="4" t="s">
        <v>42</v>
      </c>
    </row>
    <row r="868" spans="1:9" ht="18" customHeight="1" x14ac:dyDescent="0.3">
      <c r="A868" s="1">
        <v>2024</v>
      </c>
      <c r="B868" s="1" t="s">
        <v>9</v>
      </c>
      <c r="C868" s="1" t="s">
        <v>15</v>
      </c>
      <c r="D868" s="5" t="s">
        <v>23</v>
      </c>
      <c r="E868" s="6">
        <v>34</v>
      </c>
      <c r="F868" s="6">
        <v>4576.8</v>
      </c>
      <c r="G868" s="6">
        <v>5126.0160000000005</v>
      </c>
      <c r="H868" s="3">
        <v>915.36000000000013</v>
      </c>
      <c r="I868" s="4" t="s">
        <v>42</v>
      </c>
    </row>
    <row r="869" spans="1:9" ht="18" customHeight="1" x14ac:dyDescent="0.3">
      <c r="A869" s="1">
        <v>2024</v>
      </c>
      <c r="B869" s="1" t="s">
        <v>9</v>
      </c>
      <c r="C869" s="1" t="s">
        <v>13</v>
      </c>
      <c r="D869" s="2" t="s">
        <v>34</v>
      </c>
      <c r="E869" s="3">
        <v>7</v>
      </c>
      <c r="F869" s="3">
        <v>200</v>
      </c>
      <c r="G869" s="3">
        <v>224</v>
      </c>
      <c r="H869" s="3">
        <v>40</v>
      </c>
      <c r="I869" s="4" t="s">
        <v>42</v>
      </c>
    </row>
    <row r="870" spans="1:9" ht="18" customHeight="1" x14ac:dyDescent="0.3">
      <c r="A870" s="1">
        <v>2024</v>
      </c>
      <c r="B870" s="1" t="s">
        <v>9</v>
      </c>
      <c r="C870" s="1" t="s">
        <v>15</v>
      </c>
      <c r="D870" s="5" t="s">
        <v>27</v>
      </c>
      <c r="E870" s="6">
        <v>3</v>
      </c>
      <c r="F870" s="6">
        <v>4577.3</v>
      </c>
      <c r="G870" s="6">
        <v>5126.576</v>
      </c>
      <c r="H870" s="3">
        <v>915.46</v>
      </c>
      <c r="I870" s="4" t="s">
        <v>42</v>
      </c>
    </row>
    <row r="871" spans="1:9" ht="18" customHeight="1" x14ac:dyDescent="0.3">
      <c r="A871" s="1">
        <v>2024</v>
      </c>
      <c r="B871" s="1" t="s">
        <v>9</v>
      </c>
      <c r="C871" s="1" t="s">
        <v>32</v>
      </c>
      <c r="D871" s="5" t="s">
        <v>32</v>
      </c>
      <c r="E871" s="6">
        <v>2</v>
      </c>
      <c r="F871" s="6">
        <v>6600</v>
      </c>
      <c r="G871" s="6">
        <v>7392</v>
      </c>
      <c r="H871" s="3">
        <v>1320</v>
      </c>
      <c r="I871" s="4" t="s">
        <v>42</v>
      </c>
    </row>
    <row r="872" spans="1:9" ht="18" customHeight="1" x14ac:dyDescent="0.3">
      <c r="A872" s="1">
        <v>2024</v>
      </c>
      <c r="B872" s="1" t="s">
        <v>10</v>
      </c>
      <c r="C872" s="1" t="s">
        <v>14</v>
      </c>
      <c r="D872" s="2" t="s">
        <v>36</v>
      </c>
      <c r="E872" s="3">
        <v>3566</v>
      </c>
      <c r="F872" s="3">
        <v>4577.3</v>
      </c>
      <c r="G872" s="3">
        <v>5126.576</v>
      </c>
      <c r="H872" s="3">
        <v>915.46</v>
      </c>
      <c r="I872" s="4" t="s">
        <v>42</v>
      </c>
    </row>
    <row r="873" spans="1:9" ht="18" customHeight="1" x14ac:dyDescent="0.3">
      <c r="A873" s="1">
        <v>2024</v>
      </c>
      <c r="B873" s="1" t="s">
        <v>10</v>
      </c>
      <c r="C873" s="1" t="s">
        <v>14</v>
      </c>
      <c r="D873" s="2" t="s">
        <v>37</v>
      </c>
      <c r="E873" s="3">
        <v>2498</v>
      </c>
      <c r="F873" s="3">
        <v>8000</v>
      </c>
      <c r="G873" s="3">
        <v>8960</v>
      </c>
      <c r="H873" s="3">
        <v>1600</v>
      </c>
      <c r="I873" s="4" t="s">
        <v>42</v>
      </c>
    </row>
    <row r="874" spans="1:9" ht="18" customHeight="1" x14ac:dyDescent="0.3">
      <c r="A874" s="1">
        <v>2024</v>
      </c>
      <c r="B874" s="1" t="s">
        <v>10</v>
      </c>
      <c r="C874" s="1" t="s">
        <v>13</v>
      </c>
      <c r="D874" s="2" t="s">
        <v>35</v>
      </c>
      <c r="E874" s="3">
        <v>1245</v>
      </c>
      <c r="F874" s="3">
        <v>4577.2</v>
      </c>
      <c r="G874" s="3">
        <v>5126.4639999999999</v>
      </c>
      <c r="H874" s="3">
        <v>915.44</v>
      </c>
      <c r="I874" s="4" t="s">
        <v>42</v>
      </c>
    </row>
    <row r="875" spans="1:9" ht="18" customHeight="1" x14ac:dyDescent="0.3">
      <c r="A875" s="1">
        <v>2024</v>
      </c>
      <c r="B875" s="1" t="s">
        <v>10</v>
      </c>
      <c r="C875" s="1" t="s">
        <v>38</v>
      </c>
      <c r="D875" s="5" t="s">
        <v>30</v>
      </c>
      <c r="E875" s="6">
        <v>644</v>
      </c>
      <c r="F875" s="6">
        <v>5743.5</v>
      </c>
      <c r="G875" s="6">
        <v>6432.72</v>
      </c>
      <c r="H875" s="3">
        <v>1148.7</v>
      </c>
      <c r="I875" s="4" t="s">
        <v>42</v>
      </c>
    </row>
    <row r="876" spans="1:9" ht="18" customHeight="1" x14ac:dyDescent="0.3">
      <c r="A876" s="1">
        <v>2024</v>
      </c>
      <c r="B876" s="1" t="s">
        <v>10</v>
      </c>
      <c r="C876" s="1" t="s">
        <v>12</v>
      </c>
      <c r="D876" s="5" t="s">
        <v>29</v>
      </c>
      <c r="E876" s="6">
        <v>643</v>
      </c>
      <c r="F876" s="6">
        <v>7000</v>
      </c>
      <c r="G876" s="6">
        <v>7840</v>
      </c>
      <c r="H876" s="3">
        <v>1400</v>
      </c>
      <c r="I876" s="4" t="s">
        <v>42</v>
      </c>
    </row>
    <row r="877" spans="1:9" ht="18" customHeight="1" x14ac:dyDescent="0.3">
      <c r="A877" s="1">
        <v>2024</v>
      </c>
      <c r="B877" s="1" t="s">
        <v>10</v>
      </c>
      <c r="C877" s="1" t="s">
        <v>38</v>
      </c>
      <c r="D877" s="5" t="s">
        <v>31</v>
      </c>
      <c r="E877" s="6">
        <v>455</v>
      </c>
      <c r="F877" s="6">
        <v>4578.6000000000004</v>
      </c>
      <c r="G877" s="6">
        <v>5128.0320000000002</v>
      </c>
      <c r="H877" s="3">
        <v>915.72000000000014</v>
      </c>
      <c r="I877" s="4" t="s">
        <v>42</v>
      </c>
    </row>
    <row r="878" spans="1:9" ht="18" customHeight="1" x14ac:dyDescent="0.3">
      <c r="A878" s="1">
        <v>2024</v>
      </c>
      <c r="B878" s="1" t="s">
        <v>10</v>
      </c>
      <c r="C878" s="1" t="s">
        <v>12</v>
      </c>
      <c r="D878" s="5" t="s">
        <v>28</v>
      </c>
      <c r="E878" s="7">
        <v>345</v>
      </c>
      <c r="F878" s="7">
        <v>7000</v>
      </c>
      <c r="G878" s="7">
        <v>7840</v>
      </c>
      <c r="H878" s="3">
        <v>1400</v>
      </c>
      <c r="I878" s="4" t="s">
        <v>42</v>
      </c>
    </row>
    <row r="879" spans="1:9" ht="18" customHeight="1" x14ac:dyDescent="0.3">
      <c r="A879" s="1">
        <v>2024</v>
      </c>
      <c r="B879" s="1" t="s">
        <v>10</v>
      </c>
      <c r="C879" s="1" t="s">
        <v>13</v>
      </c>
      <c r="D879" s="2" t="s">
        <v>33</v>
      </c>
      <c r="E879" s="3">
        <v>122</v>
      </c>
      <c r="F879" s="3">
        <v>100</v>
      </c>
      <c r="G879" s="3">
        <v>112</v>
      </c>
      <c r="H879" s="3">
        <v>20</v>
      </c>
      <c r="I879" s="4" t="s">
        <v>42</v>
      </c>
    </row>
    <row r="880" spans="1:9" ht="18" customHeight="1" x14ac:dyDescent="0.3">
      <c r="A880" s="1">
        <v>2024</v>
      </c>
      <c r="B880" s="1" t="s">
        <v>10</v>
      </c>
      <c r="C880" s="1" t="s">
        <v>15</v>
      </c>
      <c r="D880" s="5" t="s">
        <v>26</v>
      </c>
      <c r="E880" s="6">
        <v>78</v>
      </c>
      <c r="F880" s="6">
        <v>4577.2</v>
      </c>
      <c r="G880" s="6">
        <v>5126.4639999999999</v>
      </c>
      <c r="H880" s="3">
        <v>915.44</v>
      </c>
      <c r="I880" s="4" t="s">
        <v>42</v>
      </c>
    </row>
    <row r="881" spans="1:9" ht="18" customHeight="1" x14ac:dyDescent="0.3">
      <c r="A881" s="1">
        <v>2024</v>
      </c>
      <c r="B881" s="1" t="s">
        <v>10</v>
      </c>
      <c r="C881" s="1" t="s">
        <v>15</v>
      </c>
      <c r="D881" s="5" t="s">
        <v>24</v>
      </c>
      <c r="E881" s="6">
        <v>76</v>
      </c>
      <c r="F881" s="6">
        <v>4576.8999999999996</v>
      </c>
      <c r="G881" s="6">
        <v>5126.1279999999997</v>
      </c>
      <c r="H881" s="3">
        <v>915.38</v>
      </c>
      <c r="I881" s="4" t="s">
        <v>42</v>
      </c>
    </row>
    <row r="882" spans="1:9" ht="18" customHeight="1" x14ac:dyDescent="0.3">
      <c r="A882" s="1">
        <v>2024</v>
      </c>
      <c r="B882" s="1" t="s">
        <v>10</v>
      </c>
      <c r="C882" s="1" t="s">
        <v>15</v>
      </c>
      <c r="D882" s="5" t="s">
        <v>25</v>
      </c>
      <c r="E882" s="6">
        <v>46</v>
      </c>
      <c r="F882" s="6">
        <v>200</v>
      </c>
      <c r="G882" s="6">
        <v>224</v>
      </c>
      <c r="H882" s="3">
        <v>40</v>
      </c>
      <c r="I882" s="4" t="s">
        <v>42</v>
      </c>
    </row>
    <row r="883" spans="1:9" ht="18" customHeight="1" x14ac:dyDescent="0.3">
      <c r="A883" s="1">
        <v>2024</v>
      </c>
      <c r="B883" s="1" t="s">
        <v>10</v>
      </c>
      <c r="C883" s="1" t="s">
        <v>15</v>
      </c>
      <c r="D883" s="5" t="s">
        <v>23</v>
      </c>
      <c r="E883" s="6">
        <v>34</v>
      </c>
      <c r="F883" s="6">
        <v>4576.8</v>
      </c>
      <c r="G883" s="6">
        <v>5126.0160000000005</v>
      </c>
      <c r="H883" s="3">
        <v>915.36000000000013</v>
      </c>
      <c r="I883" s="4" t="s">
        <v>42</v>
      </c>
    </row>
    <row r="884" spans="1:9" ht="18" customHeight="1" x14ac:dyDescent="0.3">
      <c r="A884" s="1">
        <v>2024</v>
      </c>
      <c r="B884" s="1" t="s">
        <v>10</v>
      </c>
      <c r="C884" s="1" t="s">
        <v>13</v>
      </c>
      <c r="D884" s="2" t="s">
        <v>34</v>
      </c>
      <c r="E884" s="3">
        <v>7</v>
      </c>
      <c r="F884" s="3">
        <v>200</v>
      </c>
      <c r="G884" s="3">
        <v>224</v>
      </c>
      <c r="H884" s="3">
        <v>40</v>
      </c>
      <c r="I884" s="4" t="s">
        <v>42</v>
      </c>
    </row>
    <row r="885" spans="1:9" ht="18" customHeight="1" x14ac:dyDescent="0.3">
      <c r="A885" s="1">
        <v>2024</v>
      </c>
      <c r="B885" s="1" t="s">
        <v>10</v>
      </c>
      <c r="C885" s="1" t="s">
        <v>15</v>
      </c>
      <c r="D885" s="5" t="s">
        <v>27</v>
      </c>
      <c r="E885" s="6">
        <v>3</v>
      </c>
      <c r="F885" s="6">
        <v>4577.3</v>
      </c>
      <c r="G885" s="6">
        <v>5126.576</v>
      </c>
      <c r="H885" s="3">
        <v>915.46</v>
      </c>
      <c r="I885" s="4" t="s">
        <v>42</v>
      </c>
    </row>
    <row r="886" spans="1:9" ht="18" customHeight="1" x14ac:dyDescent="0.3">
      <c r="A886" s="1">
        <v>2024</v>
      </c>
      <c r="B886" s="1" t="s">
        <v>10</v>
      </c>
      <c r="C886" s="1" t="s">
        <v>32</v>
      </c>
      <c r="D886" s="5" t="s">
        <v>32</v>
      </c>
      <c r="E886" s="6">
        <v>2</v>
      </c>
      <c r="F886" s="6">
        <v>6600</v>
      </c>
      <c r="G886" s="6">
        <v>7392</v>
      </c>
      <c r="H886" s="3">
        <v>1320</v>
      </c>
      <c r="I886" s="4" t="s">
        <v>40</v>
      </c>
    </row>
    <row r="887" spans="1:9" ht="18" customHeight="1" x14ac:dyDescent="0.3">
      <c r="A887" s="1">
        <v>2024</v>
      </c>
      <c r="B887" s="1" t="s">
        <v>11</v>
      </c>
      <c r="C887" s="1" t="s">
        <v>14</v>
      </c>
      <c r="D887" s="2" t="s">
        <v>36</v>
      </c>
      <c r="E887" s="3">
        <v>3566</v>
      </c>
      <c r="F887" s="3">
        <v>4577.3</v>
      </c>
      <c r="G887" s="3">
        <v>5126.576</v>
      </c>
      <c r="H887" s="3">
        <v>915.46</v>
      </c>
      <c r="I887" s="4" t="s">
        <v>40</v>
      </c>
    </row>
    <row r="888" spans="1:9" ht="18" customHeight="1" x14ac:dyDescent="0.3">
      <c r="A888" s="1">
        <v>2024</v>
      </c>
      <c r="B888" s="1" t="s">
        <v>11</v>
      </c>
      <c r="C888" s="1" t="s">
        <v>14</v>
      </c>
      <c r="D888" s="2" t="s">
        <v>37</v>
      </c>
      <c r="E888" s="3">
        <v>2498</v>
      </c>
      <c r="F888" s="3">
        <v>8000</v>
      </c>
      <c r="G888" s="3">
        <v>8960</v>
      </c>
      <c r="H888" s="3">
        <v>1600</v>
      </c>
      <c r="I888" s="4" t="s">
        <v>40</v>
      </c>
    </row>
    <row r="889" spans="1:9" ht="18" customHeight="1" x14ac:dyDescent="0.3">
      <c r="A889" s="1">
        <v>2024</v>
      </c>
      <c r="B889" s="1" t="s">
        <v>11</v>
      </c>
      <c r="C889" s="1" t="s">
        <v>13</v>
      </c>
      <c r="D889" s="2" t="s">
        <v>35</v>
      </c>
      <c r="E889" s="3">
        <v>1245</v>
      </c>
      <c r="F889" s="3">
        <v>4577.2</v>
      </c>
      <c r="G889" s="3">
        <v>5126.4639999999999</v>
      </c>
      <c r="H889" s="3">
        <v>915.44</v>
      </c>
      <c r="I889" s="4" t="s">
        <v>40</v>
      </c>
    </row>
    <row r="890" spans="1:9" ht="18" customHeight="1" x14ac:dyDescent="0.3">
      <c r="A890" s="1">
        <v>2024</v>
      </c>
      <c r="B890" s="1" t="s">
        <v>11</v>
      </c>
      <c r="C890" s="1" t="s">
        <v>38</v>
      </c>
      <c r="D890" s="5" t="s">
        <v>30</v>
      </c>
      <c r="E890" s="6">
        <v>644</v>
      </c>
      <c r="F890" s="6">
        <v>5743.5</v>
      </c>
      <c r="G890" s="6">
        <v>6432.72</v>
      </c>
      <c r="H890" s="3">
        <v>1148.7</v>
      </c>
      <c r="I890" s="4" t="s">
        <v>40</v>
      </c>
    </row>
    <row r="891" spans="1:9" ht="18" customHeight="1" x14ac:dyDescent="0.3">
      <c r="A891" s="1">
        <v>2024</v>
      </c>
      <c r="B891" s="1" t="s">
        <v>11</v>
      </c>
      <c r="C891" s="1" t="s">
        <v>12</v>
      </c>
      <c r="D891" s="5" t="s">
        <v>29</v>
      </c>
      <c r="E891" s="6">
        <v>643</v>
      </c>
      <c r="F891" s="6">
        <v>7000</v>
      </c>
      <c r="G891" s="6">
        <v>7840</v>
      </c>
      <c r="H891" s="3">
        <v>1400</v>
      </c>
      <c r="I891" s="4" t="s">
        <v>40</v>
      </c>
    </row>
    <row r="892" spans="1:9" ht="18" customHeight="1" x14ac:dyDescent="0.3">
      <c r="A892" s="1">
        <v>2024</v>
      </c>
      <c r="B892" s="1" t="s">
        <v>11</v>
      </c>
      <c r="C892" s="1" t="s">
        <v>38</v>
      </c>
      <c r="D892" s="5" t="s">
        <v>31</v>
      </c>
      <c r="E892" s="6">
        <v>455</v>
      </c>
      <c r="F892" s="6">
        <v>4578.6000000000004</v>
      </c>
      <c r="G892" s="6">
        <v>5128.0320000000002</v>
      </c>
      <c r="H892" s="3">
        <v>915.72000000000014</v>
      </c>
      <c r="I892" s="4" t="s">
        <v>40</v>
      </c>
    </row>
    <row r="893" spans="1:9" ht="18" customHeight="1" x14ac:dyDescent="0.3">
      <c r="A893" s="1">
        <v>2024</v>
      </c>
      <c r="B893" s="1" t="s">
        <v>11</v>
      </c>
      <c r="C893" s="1" t="s">
        <v>12</v>
      </c>
      <c r="D893" s="5" t="s">
        <v>28</v>
      </c>
      <c r="E893" s="7">
        <v>345</v>
      </c>
      <c r="F893" s="7">
        <v>7000</v>
      </c>
      <c r="G893" s="7">
        <v>7840</v>
      </c>
      <c r="H893" s="3">
        <v>1400</v>
      </c>
      <c r="I893" s="4" t="s">
        <v>40</v>
      </c>
    </row>
    <row r="894" spans="1:9" ht="18" customHeight="1" x14ac:dyDescent="0.3">
      <c r="A894" s="1">
        <v>2024</v>
      </c>
      <c r="B894" s="1" t="s">
        <v>11</v>
      </c>
      <c r="C894" s="1" t="s">
        <v>13</v>
      </c>
      <c r="D894" s="2" t="s">
        <v>33</v>
      </c>
      <c r="E894" s="3">
        <v>122</v>
      </c>
      <c r="F894" s="3">
        <v>100</v>
      </c>
      <c r="G894" s="3">
        <v>112</v>
      </c>
      <c r="H894" s="3">
        <v>20</v>
      </c>
      <c r="I894" s="4" t="s">
        <v>40</v>
      </c>
    </row>
    <row r="895" spans="1:9" ht="18" customHeight="1" x14ac:dyDescent="0.3">
      <c r="A895" s="1">
        <v>2024</v>
      </c>
      <c r="B895" s="1" t="s">
        <v>11</v>
      </c>
      <c r="C895" s="1" t="s">
        <v>15</v>
      </c>
      <c r="D895" s="5" t="s">
        <v>26</v>
      </c>
      <c r="E895" s="6">
        <v>78</v>
      </c>
      <c r="F895" s="6">
        <v>4577.2</v>
      </c>
      <c r="G895" s="6">
        <v>5126.4639999999999</v>
      </c>
      <c r="H895" s="3">
        <v>915.44</v>
      </c>
      <c r="I895" s="4" t="s">
        <v>40</v>
      </c>
    </row>
    <row r="896" spans="1:9" ht="18" customHeight="1" x14ac:dyDescent="0.3">
      <c r="A896" s="1">
        <v>2024</v>
      </c>
      <c r="B896" s="1" t="s">
        <v>11</v>
      </c>
      <c r="C896" s="1" t="s">
        <v>15</v>
      </c>
      <c r="D896" s="5" t="s">
        <v>24</v>
      </c>
      <c r="E896" s="6">
        <v>76</v>
      </c>
      <c r="F896" s="6">
        <v>4576.8999999999996</v>
      </c>
      <c r="G896" s="6">
        <v>5126.1279999999997</v>
      </c>
      <c r="H896" s="3">
        <v>915.38</v>
      </c>
      <c r="I896" s="4" t="s">
        <v>40</v>
      </c>
    </row>
    <row r="897" spans="1:9" ht="18" customHeight="1" x14ac:dyDescent="0.3">
      <c r="A897" s="1">
        <v>2024</v>
      </c>
      <c r="B897" s="1" t="s">
        <v>11</v>
      </c>
      <c r="C897" s="1" t="s">
        <v>15</v>
      </c>
      <c r="D897" s="5" t="s">
        <v>25</v>
      </c>
      <c r="E897" s="6">
        <v>46</v>
      </c>
      <c r="F897" s="6">
        <v>200</v>
      </c>
      <c r="G897" s="6">
        <v>224</v>
      </c>
      <c r="H897" s="3">
        <v>40</v>
      </c>
      <c r="I897" s="4" t="s">
        <v>40</v>
      </c>
    </row>
    <row r="898" spans="1:9" ht="18" customHeight="1" x14ac:dyDescent="0.3">
      <c r="A898" s="1">
        <v>2024</v>
      </c>
      <c r="B898" s="1" t="s">
        <v>11</v>
      </c>
      <c r="C898" s="1" t="s">
        <v>15</v>
      </c>
      <c r="D898" s="5" t="s">
        <v>23</v>
      </c>
      <c r="E898" s="6">
        <v>34</v>
      </c>
      <c r="F898" s="6">
        <v>4576.8</v>
      </c>
      <c r="G898" s="6">
        <v>5126.0160000000005</v>
      </c>
      <c r="H898" s="3">
        <v>915.36000000000013</v>
      </c>
      <c r="I898" s="4" t="s">
        <v>40</v>
      </c>
    </row>
    <row r="899" spans="1:9" ht="18" customHeight="1" x14ac:dyDescent="0.3">
      <c r="A899" s="1">
        <v>2024</v>
      </c>
      <c r="B899" s="1" t="s">
        <v>11</v>
      </c>
      <c r="C899" s="1" t="s">
        <v>13</v>
      </c>
      <c r="D899" s="2" t="s">
        <v>34</v>
      </c>
      <c r="E899" s="3">
        <v>7</v>
      </c>
      <c r="F899" s="3">
        <v>200</v>
      </c>
      <c r="G899" s="3">
        <v>224</v>
      </c>
      <c r="H899" s="3">
        <v>40</v>
      </c>
      <c r="I899" s="4" t="s">
        <v>40</v>
      </c>
    </row>
    <row r="900" spans="1:9" ht="18" customHeight="1" x14ac:dyDescent="0.3">
      <c r="A900" s="1">
        <v>2024</v>
      </c>
      <c r="B900" s="1" t="s">
        <v>11</v>
      </c>
      <c r="C900" s="1" t="s">
        <v>15</v>
      </c>
      <c r="D900" s="5" t="s">
        <v>27</v>
      </c>
      <c r="E900" s="6">
        <v>3</v>
      </c>
      <c r="F900" s="6">
        <v>4577.3</v>
      </c>
      <c r="G900" s="6">
        <v>5126.576</v>
      </c>
      <c r="H900" s="3">
        <v>915.46</v>
      </c>
      <c r="I900" s="4" t="s">
        <v>40</v>
      </c>
    </row>
    <row r="901" spans="1:9" ht="18" customHeight="1" x14ac:dyDescent="0.3">
      <c r="A901" s="1">
        <v>2024</v>
      </c>
      <c r="B901" s="1" t="s">
        <v>11</v>
      </c>
      <c r="C901" s="1" t="s">
        <v>32</v>
      </c>
      <c r="D901" s="5" t="s">
        <v>32</v>
      </c>
      <c r="E901" s="6">
        <v>2</v>
      </c>
      <c r="F901" s="6">
        <v>6600</v>
      </c>
      <c r="G901" s="6">
        <v>7392</v>
      </c>
      <c r="H901" s="3">
        <v>1320</v>
      </c>
      <c r="I901" s="4" t="s">
        <v>40</v>
      </c>
    </row>
  </sheetData>
  <phoneticPr fontId="3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7805D-A09B-4504-A875-F4E0353A2978}">
  <dimension ref="A13:X48"/>
  <sheetViews>
    <sheetView showGridLines="0" showRowColHeaders="0" zoomScale="67" zoomScaleNormal="100" workbookViewId="0">
      <selection activeCell="AE18" sqref="AE18"/>
    </sheetView>
  </sheetViews>
  <sheetFormatPr defaultRowHeight="14.4" x14ac:dyDescent="0.3"/>
  <cols>
    <col min="1" max="1" width="10.88671875" style="9" bestFit="1" customWidth="1"/>
    <col min="2" max="2" width="10.88671875" style="9" customWidth="1"/>
    <col min="3" max="3" width="11.44140625" style="9" customWidth="1"/>
    <col min="4" max="4" width="11" style="9" customWidth="1"/>
    <col min="5" max="5" width="10.109375" style="9" customWidth="1"/>
    <col min="6" max="6" width="9.6640625" style="9" customWidth="1"/>
    <col min="7" max="7" width="9.88671875" style="9" customWidth="1"/>
    <col min="8" max="8" width="9.6640625" style="9" customWidth="1"/>
    <col min="9" max="16384" width="8.88671875" style="9"/>
  </cols>
  <sheetData>
    <row r="13" spans="2:24" ht="22.2" x14ac:dyDescent="0.55000000000000004">
      <c r="X13" s="29"/>
    </row>
    <row r="15" spans="2:24" x14ac:dyDescent="0.3">
      <c r="V15" s="9" t="s">
        <v>61</v>
      </c>
    </row>
    <row r="16" spans="2:24" x14ac:dyDescent="0.3">
      <c r="B16" s="9" t="s">
        <v>43</v>
      </c>
    </row>
    <row r="18" spans="1:5" ht="16.2" customHeight="1" x14ac:dyDescent="0.3"/>
    <row r="19" spans="1:5" ht="15.6" customHeight="1" x14ac:dyDescent="0.3">
      <c r="A19" s="25"/>
      <c r="B19" s="25"/>
      <c r="C19" s="25"/>
      <c r="D19" s="25"/>
      <c r="E19" s="25"/>
    </row>
    <row r="20" spans="1:5" ht="14.4" customHeight="1" x14ac:dyDescent="0.3">
      <c r="A20" s="25"/>
      <c r="B20" s="25"/>
      <c r="C20" s="25"/>
      <c r="D20" s="25"/>
      <c r="E20" s="25"/>
    </row>
    <row r="21" spans="1:5" ht="14.4" customHeight="1" x14ac:dyDescent="0.3">
      <c r="A21" s="25"/>
      <c r="B21" s="25"/>
      <c r="C21" s="25"/>
      <c r="D21" s="25"/>
    </row>
    <row r="22" spans="1:5" ht="23.4" x14ac:dyDescent="0.45">
      <c r="A22" s="26" t="s">
        <v>55</v>
      </c>
    </row>
    <row r="23" spans="1:5" ht="18" x14ac:dyDescent="0.35">
      <c r="A23" s="22"/>
      <c r="C23" s="23"/>
    </row>
    <row r="48" spans="16:16" ht="26.4" x14ac:dyDescent="0.65">
      <c r="P48" s="28"/>
    </row>
  </sheetData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headerFooter scaleWithDoc="0" alignWithMargins="0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072E6-7A63-4D3B-A4FC-AFA7E6A899EC}">
  <dimension ref="A3:S131"/>
  <sheetViews>
    <sheetView showGridLines="0" zoomScale="96" zoomScaleNormal="85" workbookViewId="0">
      <selection activeCell="A13" sqref="A13:A17"/>
    </sheetView>
  </sheetViews>
  <sheetFormatPr defaultRowHeight="14.4" x14ac:dyDescent="0.3"/>
  <cols>
    <col min="1" max="1" width="27.44140625" bestFit="1" customWidth="1"/>
    <col min="2" max="2" width="14.44140625" bestFit="1" customWidth="1"/>
    <col min="3" max="3" width="15.5546875" bestFit="1" customWidth="1"/>
    <col min="4" max="4" width="15" bestFit="1" customWidth="1"/>
    <col min="5" max="5" width="23.5546875" bestFit="1" customWidth="1"/>
    <col min="6" max="6" width="11.44140625" bestFit="1" customWidth="1"/>
    <col min="7" max="7" width="10.88671875" bestFit="1" customWidth="1"/>
    <col min="8" max="8" width="11" bestFit="1" customWidth="1"/>
    <col min="9" max="9" width="9.109375" bestFit="1" customWidth="1"/>
    <col min="10" max="10" width="11.21875" bestFit="1" customWidth="1"/>
    <col min="12" max="12" width="11.21875" bestFit="1" customWidth="1"/>
    <col min="13" max="13" width="10.21875" bestFit="1" customWidth="1"/>
  </cols>
  <sheetData>
    <row r="3" spans="1:10" x14ac:dyDescent="0.3">
      <c r="A3" s="10" t="s">
        <v>44</v>
      </c>
      <c r="B3" t="s">
        <v>46</v>
      </c>
      <c r="C3" t="s">
        <v>47</v>
      </c>
      <c r="E3" s="13"/>
      <c r="F3" s="14" t="s">
        <v>48</v>
      </c>
      <c r="G3" s="14" t="s">
        <v>49</v>
      </c>
      <c r="H3" s="13" t="s">
        <v>50</v>
      </c>
      <c r="I3" s="13" t="s">
        <v>51</v>
      </c>
      <c r="J3" s="13" t="s">
        <v>52</v>
      </c>
    </row>
    <row r="4" spans="1:10" x14ac:dyDescent="0.3">
      <c r="A4" s="2" t="s">
        <v>12</v>
      </c>
      <c r="B4" s="58">
        <v>177100</v>
      </c>
      <c r="C4" s="11">
        <v>0.24567081739719904</v>
      </c>
      <c r="E4" s="15"/>
      <c r="F4" s="13"/>
      <c r="G4" s="13"/>
      <c r="H4" s="13"/>
      <c r="I4" s="13"/>
      <c r="J4" s="13"/>
    </row>
    <row r="5" spans="1:10" x14ac:dyDescent="0.3">
      <c r="A5" s="2" t="s">
        <v>38</v>
      </c>
      <c r="B5" s="58">
        <v>130229.14500000003</v>
      </c>
      <c r="C5" s="11">
        <v>0.18065217674245265</v>
      </c>
      <c r="E5" s="15" t="s">
        <v>12</v>
      </c>
      <c r="F5" s="13">
        <v>1</v>
      </c>
      <c r="G5" s="13">
        <v>3</v>
      </c>
      <c r="H5" s="17">
        <f>VLOOKUP(E5,$A$3:$C$11,2,0)</f>
        <v>177100</v>
      </c>
      <c r="I5" s="18">
        <f>IF(H5=MAX($H$5:$H$10),H5,"")</f>
        <v>177100</v>
      </c>
      <c r="J5" s="18" t="str">
        <f>IF(H5=MAX($H$5:$H$10),"",H5)</f>
        <v/>
      </c>
    </row>
    <row r="6" spans="1:10" x14ac:dyDescent="0.3">
      <c r="A6" s="2" t="s">
        <v>13</v>
      </c>
      <c r="B6" s="58">
        <v>61203.859999999986</v>
      </c>
      <c r="C6" s="11">
        <v>8.4901198837175215E-2</v>
      </c>
      <c r="E6" s="15" t="s">
        <v>38</v>
      </c>
      <c r="F6" s="13">
        <v>7</v>
      </c>
      <c r="G6" s="13">
        <v>2</v>
      </c>
      <c r="H6" s="17">
        <f t="shared" ref="H6:H10" si="0">VLOOKUP(E6,$A$3:$C$11,2,0)</f>
        <v>130229.14500000003</v>
      </c>
      <c r="I6" s="18" t="str">
        <f t="shared" ref="I6:I10" si="1">IF(H6=MAX($H$5:$H$10),H6,"")</f>
        <v/>
      </c>
      <c r="J6" s="18">
        <f t="shared" ref="J6:J10" si="2">IF(H6=MAX($H$5:$H$10),"",H6)</f>
        <v>130229.14500000003</v>
      </c>
    </row>
    <row r="7" spans="1:10" x14ac:dyDescent="0.3">
      <c r="A7" s="2" t="s">
        <v>14</v>
      </c>
      <c r="B7" s="58">
        <v>157387.38500000001</v>
      </c>
      <c r="C7" s="11">
        <v>0.21832573416689816</v>
      </c>
      <c r="E7" s="15" t="s">
        <v>13</v>
      </c>
      <c r="F7" s="13">
        <v>4</v>
      </c>
      <c r="G7" s="13">
        <v>1</v>
      </c>
      <c r="H7" s="17">
        <f t="shared" si="0"/>
        <v>61203.859999999986</v>
      </c>
      <c r="I7" s="18" t="str">
        <f t="shared" si="1"/>
        <v/>
      </c>
      <c r="J7" s="18">
        <f t="shared" si="2"/>
        <v>61203.859999999986</v>
      </c>
    </row>
    <row r="8" spans="1:10" x14ac:dyDescent="0.3">
      <c r="A8" s="2" t="s">
        <v>32</v>
      </c>
      <c r="B8" s="58">
        <v>77421.900000000009</v>
      </c>
      <c r="C8" s="11">
        <v>0.10739865306292606</v>
      </c>
      <c r="E8" s="15" t="s">
        <v>14</v>
      </c>
      <c r="F8" s="13">
        <v>2</v>
      </c>
      <c r="G8" s="13">
        <v>8</v>
      </c>
      <c r="H8" s="17">
        <f t="shared" si="0"/>
        <v>157387.38500000001</v>
      </c>
      <c r="I8" s="18" t="str">
        <f t="shared" si="1"/>
        <v/>
      </c>
      <c r="J8" s="18">
        <f t="shared" si="2"/>
        <v>157387.38500000001</v>
      </c>
    </row>
    <row r="9" spans="1:10" x14ac:dyDescent="0.3">
      <c r="A9" s="2" t="s">
        <v>15</v>
      </c>
      <c r="B9" s="58">
        <v>117541.05249999998</v>
      </c>
      <c r="C9" s="11">
        <v>0.16305141979334883</v>
      </c>
      <c r="E9" s="15" t="s">
        <v>32</v>
      </c>
      <c r="F9" s="13">
        <v>6</v>
      </c>
      <c r="G9" s="13">
        <v>6</v>
      </c>
      <c r="H9" s="17">
        <f t="shared" si="0"/>
        <v>77421.900000000009</v>
      </c>
      <c r="I9" s="18" t="str">
        <f t="shared" si="1"/>
        <v/>
      </c>
      <c r="J9" s="18">
        <f t="shared" si="2"/>
        <v>77421.900000000009</v>
      </c>
    </row>
    <row r="10" spans="1:10" x14ac:dyDescent="0.3">
      <c r="A10" s="2" t="s">
        <v>45</v>
      </c>
      <c r="B10" s="58">
        <v>720883.34250000003</v>
      </c>
      <c r="C10" s="11">
        <v>1</v>
      </c>
      <c r="E10" s="15" t="s">
        <v>15</v>
      </c>
      <c r="F10" s="13">
        <v>5</v>
      </c>
      <c r="G10" s="13">
        <v>9</v>
      </c>
      <c r="H10" s="17">
        <f t="shared" si="0"/>
        <v>117541.05249999998</v>
      </c>
      <c r="I10" s="18" t="str">
        <f t="shared" si="1"/>
        <v/>
      </c>
      <c r="J10" s="18">
        <f t="shared" si="2"/>
        <v>117541.05249999998</v>
      </c>
    </row>
    <row r="11" spans="1:10" x14ac:dyDescent="0.3">
      <c r="E11" s="13"/>
      <c r="F11" s="13"/>
      <c r="G11" s="13"/>
      <c r="H11" s="13"/>
      <c r="I11" s="13"/>
      <c r="J11" s="13"/>
    </row>
    <row r="13" spans="1:10" x14ac:dyDescent="0.3">
      <c r="A13" s="2"/>
    </row>
    <row r="14" spans="1:10" x14ac:dyDescent="0.3">
      <c r="A14" s="2"/>
    </row>
    <row r="15" spans="1:10" x14ac:dyDescent="0.3">
      <c r="A15" s="2"/>
    </row>
    <row r="16" spans="1:10" x14ac:dyDescent="0.3">
      <c r="A16" s="2"/>
    </row>
    <row r="17" spans="1:5" x14ac:dyDescent="0.3">
      <c r="A17" s="2"/>
    </row>
    <row r="20" spans="1:5" x14ac:dyDescent="0.3">
      <c r="A20" t="s">
        <v>46</v>
      </c>
      <c r="B20" t="s">
        <v>53</v>
      </c>
      <c r="D20" s="21" t="s">
        <v>21</v>
      </c>
      <c r="E20" s="21" t="s">
        <v>54</v>
      </c>
    </row>
    <row r="21" spans="1:5" x14ac:dyDescent="0.3">
      <c r="A21" s="58">
        <v>720883.34249999991</v>
      </c>
      <c r="B21" s="58">
        <v>898931.71199999994</v>
      </c>
      <c r="D21" s="19">
        <f>GETPIVOTDATA("Suma z Income",$A$20)/GETPIVOTDATA("Suma z Target Income",$A$20)</f>
        <v>0.80193337589140468</v>
      </c>
      <c r="E21" s="20">
        <f>100%-D21</f>
        <v>0.19806662410859532</v>
      </c>
    </row>
    <row r="23" spans="1:5" x14ac:dyDescent="0.3">
      <c r="A23" s="24">
        <f>GETPIVOTDATA("Suma z Income",$A$20)</f>
        <v>720883.34249999991</v>
      </c>
      <c r="B23" s="24">
        <f>GETPIVOTDATA("Suma z Target Income",$A$20)</f>
        <v>898931.71199999994</v>
      </c>
    </row>
    <row r="36" spans="1:5" x14ac:dyDescent="0.3">
      <c r="A36" s="10" t="s">
        <v>44</v>
      </c>
      <c r="B36" t="s">
        <v>46</v>
      </c>
      <c r="C36" t="s">
        <v>47</v>
      </c>
      <c r="E36" t="s">
        <v>60</v>
      </c>
    </row>
    <row r="37" spans="1:5" x14ac:dyDescent="0.3">
      <c r="A37" s="2" t="s">
        <v>2</v>
      </c>
      <c r="B37" s="12">
        <v>57630.7</v>
      </c>
      <c r="C37" s="58">
        <v>57630.7</v>
      </c>
      <c r="E37" s="12">
        <f>AVERAGE(B37:B48)</f>
        <v>60073.611874999995</v>
      </c>
    </row>
    <row r="38" spans="1:5" x14ac:dyDescent="0.3">
      <c r="A38" s="2" t="s">
        <v>3</v>
      </c>
      <c r="B38" s="12">
        <v>58950.7</v>
      </c>
      <c r="C38" s="58">
        <v>58950.7</v>
      </c>
    </row>
    <row r="39" spans="1:5" x14ac:dyDescent="0.3">
      <c r="A39" s="2" t="s">
        <v>7</v>
      </c>
      <c r="B39" s="12">
        <v>60977.822499999995</v>
      </c>
      <c r="C39" s="58">
        <v>60977.822499999995</v>
      </c>
    </row>
    <row r="40" spans="1:5" x14ac:dyDescent="0.3">
      <c r="A40" s="2" t="s">
        <v>11</v>
      </c>
      <c r="B40" s="12">
        <v>57630.7</v>
      </c>
      <c r="C40" s="58">
        <v>57630.7</v>
      </c>
    </row>
    <row r="41" spans="1:5" x14ac:dyDescent="0.3">
      <c r="A41" s="2" t="s">
        <v>1</v>
      </c>
      <c r="B41" s="12">
        <v>58642.049999999996</v>
      </c>
      <c r="C41" s="58">
        <v>58642.049999999996</v>
      </c>
    </row>
    <row r="42" spans="1:5" x14ac:dyDescent="0.3">
      <c r="A42" s="2" t="s">
        <v>0</v>
      </c>
      <c r="B42" s="12">
        <v>64934.67</v>
      </c>
      <c r="C42" s="58">
        <v>64934.67</v>
      </c>
    </row>
    <row r="43" spans="1:5" x14ac:dyDescent="0.3">
      <c r="A43" s="2" t="s">
        <v>6</v>
      </c>
      <c r="B43" s="12">
        <v>57630.7</v>
      </c>
      <c r="C43" s="58">
        <v>57630.7</v>
      </c>
    </row>
    <row r="44" spans="1:5" x14ac:dyDescent="0.3">
      <c r="A44" s="2" t="s">
        <v>5</v>
      </c>
      <c r="B44" s="12">
        <v>55608</v>
      </c>
      <c r="C44" s="58">
        <v>55608</v>
      </c>
    </row>
    <row r="45" spans="1:5" x14ac:dyDescent="0.3">
      <c r="A45" s="2" t="s">
        <v>4</v>
      </c>
      <c r="B45" s="12">
        <v>60548.14</v>
      </c>
      <c r="C45" s="58">
        <v>60548.14</v>
      </c>
    </row>
    <row r="46" spans="1:5" x14ac:dyDescent="0.3">
      <c r="A46" s="2" t="s">
        <v>10</v>
      </c>
      <c r="B46" s="12">
        <v>62246.084999999992</v>
      </c>
      <c r="C46" s="58">
        <v>62246.084999999992</v>
      </c>
    </row>
    <row r="47" spans="1:5" x14ac:dyDescent="0.3">
      <c r="A47" s="2" t="s">
        <v>9</v>
      </c>
      <c r="B47" s="12">
        <v>66177.665000000008</v>
      </c>
      <c r="C47" s="58">
        <v>66177.665000000008</v>
      </c>
    </row>
    <row r="48" spans="1:5" x14ac:dyDescent="0.3">
      <c r="A48" s="2" t="s">
        <v>8</v>
      </c>
      <c r="B48" s="12">
        <v>59906.11</v>
      </c>
      <c r="C48" s="58">
        <v>59906.11</v>
      </c>
    </row>
    <row r="49" spans="1:14" x14ac:dyDescent="0.3">
      <c r="A49" s="2" t="s">
        <v>45</v>
      </c>
      <c r="B49" s="58">
        <v>720883.34249999991</v>
      </c>
      <c r="C49" s="58">
        <v>720883.34249999991</v>
      </c>
    </row>
    <row r="56" spans="1:14" x14ac:dyDescent="0.3">
      <c r="A56" s="10" t="s">
        <v>44</v>
      </c>
      <c r="B56" t="s">
        <v>46</v>
      </c>
      <c r="C56" t="s">
        <v>56</v>
      </c>
      <c r="D56" t="s">
        <v>57</v>
      </c>
      <c r="G56" s="13"/>
      <c r="H56" s="14" t="s">
        <v>48</v>
      </c>
      <c r="I56" s="14" t="s">
        <v>49</v>
      </c>
      <c r="J56" s="13" t="s">
        <v>50</v>
      </c>
      <c r="K56" s="13" t="s">
        <v>51</v>
      </c>
      <c r="L56" s="13" t="s">
        <v>52</v>
      </c>
      <c r="M56" s="13" t="s">
        <v>58</v>
      </c>
      <c r="N56" s="13" t="s">
        <v>59</v>
      </c>
    </row>
    <row r="57" spans="1:14" x14ac:dyDescent="0.3">
      <c r="A57" s="2" t="s">
        <v>12</v>
      </c>
      <c r="B57" s="58">
        <v>177100</v>
      </c>
      <c r="C57" s="58">
        <v>11856</v>
      </c>
      <c r="D57" s="11">
        <v>0.10118631048903302</v>
      </c>
      <c r="G57" s="15"/>
      <c r="H57" s="13"/>
      <c r="I57" s="13"/>
      <c r="J57" s="13"/>
      <c r="K57" s="13"/>
      <c r="L57" s="13"/>
      <c r="M57" s="13"/>
      <c r="N57" s="13"/>
    </row>
    <row r="58" spans="1:14" x14ac:dyDescent="0.3">
      <c r="A58" s="2" t="s">
        <v>38</v>
      </c>
      <c r="B58" s="58">
        <v>130229.14500000003</v>
      </c>
      <c r="C58" s="58">
        <v>13188</v>
      </c>
      <c r="D58" s="11">
        <v>0.11255440812494666</v>
      </c>
      <c r="G58" s="15" t="s">
        <v>12</v>
      </c>
      <c r="H58" s="13">
        <v>1</v>
      </c>
      <c r="I58" s="13">
        <v>3</v>
      </c>
      <c r="J58" s="17">
        <f>VLOOKUP(G58,$A$3:$C$11,2,0)</f>
        <v>177100</v>
      </c>
      <c r="K58" s="18">
        <f>IF(J58=MAX($H$5:$H$10),J58,"")</f>
        <v>177100</v>
      </c>
      <c r="L58" s="18" t="str">
        <f>IF(J58=MAX($H$5:$H$10),"",J58)</f>
        <v/>
      </c>
      <c r="M58" s="16">
        <f>VLOOKUP(G58,$A$56:$D$63,3,0)</f>
        <v>11856</v>
      </c>
      <c r="N58" s="27">
        <f>VLOOKUP(G58,$A$56:$D$63,4,0)</f>
        <v>0.10118631048903302</v>
      </c>
    </row>
    <row r="59" spans="1:14" x14ac:dyDescent="0.3">
      <c r="A59" s="2" t="s">
        <v>13</v>
      </c>
      <c r="B59" s="58">
        <v>61203.859999999986</v>
      </c>
      <c r="C59" s="58">
        <v>16488</v>
      </c>
      <c r="D59" s="11">
        <v>0.14071861397968763</v>
      </c>
      <c r="G59" s="15" t="s">
        <v>38</v>
      </c>
      <c r="H59" s="13">
        <v>7</v>
      </c>
      <c r="I59" s="13">
        <v>2</v>
      </c>
      <c r="J59" s="17">
        <f t="shared" ref="J59:J63" si="3">VLOOKUP(G59,$A$3:$C$11,2,0)</f>
        <v>130229.14500000003</v>
      </c>
      <c r="K59" s="18" t="str">
        <f t="shared" ref="K59:K63" si="4">IF(J59=MAX($H$5:$H$10),J59,"")</f>
        <v/>
      </c>
      <c r="L59" s="18">
        <f t="shared" ref="L59:L63" si="5">IF(J59=MAX($H$5:$H$10),"",J59)</f>
        <v>130229.14500000003</v>
      </c>
      <c r="M59" s="16">
        <f>VLOOKUP(G59,$A$56:$D$63,3,0)</f>
        <v>13188</v>
      </c>
      <c r="N59" s="27">
        <f t="shared" ref="N59:N63" si="6">VLOOKUP(G59,$A$56:$D$63,4,0)</f>
        <v>0.11255440812494666</v>
      </c>
    </row>
    <row r="60" spans="1:14" x14ac:dyDescent="0.3">
      <c r="A60" s="2" t="s">
        <v>14</v>
      </c>
      <c r="B60" s="58">
        <v>157387.38500000001</v>
      </c>
      <c r="C60" s="58">
        <v>72768</v>
      </c>
      <c r="D60" s="11">
        <v>0.62104634292054284</v>
      </c>
      <c r="G60" s="15" t="s">
        <v>13</v>
      </c>
      <c r="H60" s="13">
        <v>4</v>
      </c>
      <c r="I60" s="13">
        <v>1</v>
      </c>
      <c r="J60" s="17">
        <f t="shared" si="3"/>
        <v>61203.859999999986</v>
      </c>
      <c r="K60" s="18" t="str">
        <f t="shared" si="4"/>
        <v/>
      </c>
      <c r="L60" s="18">
        <f t="shared" si="5"/>
        <v>61203.859999999986</v>
      </c>
      <c r="M60" s="16">
        <f t="shared" ref="M60:M63" si="7">VLOOKUP(G60,$A$56:$D$63,3,0)</f>
        <v>16488</v>
      </c>
      <c r="N60" s="27">
        <f t="shared" si="6"/>
        <v>0.14071861397968763</v>
      </c>
    </row>
    <row r="61" spans="1:14" x14ac:dyDescent="0.3">
      <c r="A61" s="2" t="s">
        <v>32</v>
      </c>
      <c r="B61" s="58">
        <v>77421.900000000009</v>
      </c>
      <c r="C61" s="58">
        <v>26</v>
      </c>
      <c r="D61" s="11">
        <v>2.218998037040198E-4</v>
      </c>
      <c r="G61" s="15" t="s">
        <v>14</v>
      </c>
      <c r="H61" s="13">
        <v>2</v>
      </c>
      <c r="I61" s="13">
        <v>8</v>
      </c>
      <c r="J61" s="17">
        <f t="shared" si="3"/>
        <v>157387.38500000001</v>
      </c>
      <c r="K61" s="18" t="str">
        <f t="shared" si="4"/>
        <v/>
      </c>
      <c r="L61" s="18">
        <f t="shared" si="5"/>
        <v>157387.38500000001</v>
      </c>
      <c r="M61" s="16">
        <f t="shared" si="7"/>
        <v>72768</v>
      </c>
      <c r="N61" s="27">
        <f t="shared" si="6"/>
        <v>0.62104634292054284</v>
      </c>
    </row>
    <row r="62" spans="1:14" x14ac:dyDescent="0.3">
      <c r="A62" s="2" t="s">
        <v>15</v>
      </c>
      <c r="B62" s="58">
        <v>117541.05249999998</v>
      </c>
      <c r="C62" s="58">
        <v>2844</v>
      </c>
      <c r="D62" s="11">
        <v>2.4272424682085857E-2</v>
      </c>
      <c r="G62" s="15" t="s">
        <v>32</v>
      </c>
      <c r="H62" s="13">
        <v>6</v>
      </c>
      <c r="I62" s="13">
        <v>6</v>
      </c>
      <c r="J62" s="17">
        <f t="shared" si="3"/>
        <v>77421.900000000009</v>
      </c>
      <c r="K62" s="18" t="str">
        <f t="shared" si="4"/>
        <v/>
      </c>
      <c r="L62" s="18">
        <f t="shared" si="5"/>
        <v>77421.900000000009</v>
      </c>
      <c r="M62" s="16">
        <f t="shared" si="7"/>
        <v>26</v>
      </c>
      <c r="N62" s="27">
        <f t="shared" si="6"/>
        <v>2.218998037040198E-4</v>
      </c>
    </row>
    <row r="63" spans="1:14" x14ac:dyDescent="0.3">
      <c r="A63" s="2" t="s">
        <v>45</v>
      </c>
      <c r="B63" s="58">
        <v>720883.34250000003</v>
      </c>
      <c r="C63" s="58">
        <v>117170</v>
      </c>
      <c r="D63" s="11">
        <v>1</v>
      </c>
      <c r="G63" s="15" t="s">
        <v>15</v>
      </c>
      <c r="H63" s="13">
        <v>5</v>
      </c>
      <c r="I63" s="13">
        <v>9</v>
      </c>
      <c r="J63" s="17">
        <f t="shared" si="3"/>
        <v>117541.05249999998</v>
      </c>
      <c r="K63" s="18" t="str">
        <f t="shared" si="4"/>
        <v/>
      </c>
      <c r="L63" s="18">
        <f t="shared" si="5"/>
        <v>117541.05249999998</v>
      </c>
      <c r="M63" s="16">
        <f t="shared" si="7"/>
        <v>2844</v>
      </c>
      <c r="N63" s="27">
        <f t="shared" si="6"/>
        <v>2.4272424682085857E-2</v>
      </c>
    </row>
    <row r="64" spans="1:14" x14ac:dyDescent="0.3">
      <c r="G64" s="13"/>
      <c r="H64" s="13"/>
      <c r="I64" s="13"/>
      <c r="J64" s="13"/>
      <c r="K64" s="13"/>
      <c r="L64" s="13"/>
      <c r="M64" s="13"/>
      <c r="N64" s="13"/>
    </row>
    <row r="69" spans="1:2" x14ac:dyDescent="0.3">
      <c r="A69" s="10" t="s">
        <v>44</v>
      </c>
      <c r="B69" t="s">
        <v>62</v>
      </c>
    </row>
    <row r="70" spans="1:2" x14ac:dyDescent="0.3">
      <c r="A70" s="2" t="s">
        <v>2</v>
      </c>
      <c r="B70" s="58">
        <v>11526.14</v>
      </c>
    </row>
    <row r="71" spans="1:2" x14ac:dyDescent="0.3">
      <c r="A71" s="2" t="s">
        <v>3</v>
      </c>
      <c r="B71" s="58">
        <v>11790.14</v>
      </c>
    </row>
    <row r="72" spans="1:2" x14ac:dyDescent="0.3">
      <c r="A72" s="2" t="s">
        <v>7</v>
      </c>
      <c r="B72" s="58">
        <v>12195.5645</v>
      </c>
    </row>
    <row r="73" spans="1:2" x14ac:dyDescent="0.3">
      <c r="A73" s="2" t="s">
        <v>11</v>
      </c>
      <c r="B73" s="58">
        <v>11526.14</v>
      </c>
    </row>
    <row r="74" spans="1:2" x14ac:dyDescent="0.3">
      <c r="A74" s="2" t="s">
        <v>1</v>
      </c>
      <c r="B74" s="58">
        <v>11728.41</v>
      </c>
    </row>
    <row r="75" spans="1:2" x14ac:dyDescent="0.3">
      <c r="A75" s="2" t="s">
        <v>0</v>
      </c>
      <c r="B75" s="58">
        <v>12986.934000000001</v>
      </c>
    </row>
    <row r="76" spans="1:2" x14ac:dyDescent="0.3">
      <c r="A76" s="2" t="s">
        <v>6</v>
      </c>
      <c r="B76" s="58">
        <v>11526.14</v>
      </c>
    </row>
    <row r="77" spans="1:2" x14ac:dyDescent="0.3">
      <c r="A77" s="2" t="s">
        <v>5</v>
      </c>
      <c r="B77" s="58">
        <v>11121.599999999999</v>
      </c>
    </row>
    <row r="78" spans="1:2" x14ac:dyDescent="0.3">
      <c r="A78" s="2" t="s">
        <v>4</v>
      </c>
      <c r="B78" s="58">
        <v>12109.628000000001</v>
      </c>
    </row>
    <row r="79" spans="1:2" x14ac:dyDescent="0.3">
      <c r="A79" s="2" t="s">
        <v>10</v>
      </c>
      <c r="B79" s="58">
        <v>12449.217000000002</v>
      </c>
    </row>
    <row r="80" spans="1:2" x14ac:dyDescent="0.3">
      <c r="A80" s="2" t="s">
        <v>9</v>
      </c>
      <c r="B80" s="58">
        <v>13235.532999999999</v>
      </c>
    </row>
    <row r="81" spans="1:7" x14ac:dyDescent="0.3">
      <c r="A81" s="2" t="s">
        <v>8</v>
      </c>
      <c r="B81" s="58">
        <v>11981.222000000002</v>
      </c>
    </row>
    <row r="82" spans="1:7" x14ac:dyDescent="0.3">
      <c r="A82" s="2" t="s">
        <v>45</v>
      </c>
      <c r="B82" s="58">
        <v>144176.6685</v>
      </c>
    </row>
    <row r="85" spans="1:7" x14ac:dyDescent="0.3">
      <c r="A85" s="2" t="s">
        <v>63</v>
      </c>
    </row>
    <row r="86" spans="1:7" x14ac:dyDescent="0.3">
      <c r="A86" s="24">
        <f>GETPIVOTDATA("operating profit",$A$69)</f>
        <v>144176.6685</v>
      </c>
    </row>
    <row r="89" spans="1:7" x14ac:dyDescent="0.3">
      <c r="G89" s="19"/>
    </row>
    <row r="90" spans="1:7" x14ac:dyDescent="0.3">
      <c r="A90" s="10" t="s">
        <v>44</v>
      </c>
      <c r="B90" t="s">
        <v>46</v>
      </c>
      <c r="C90" t="s">
        <v>47</v>
      </c>
      <c r="G90" s="19"/>
    </row>
    <row r="91" spans="1:7" x14ac:dyDescent="0.3">
      <c r="A91" s="2" t="s">
        <v>40</v>
      </c>
      <c r="B91" s="3">
        <v>459822.86249999999</v>
      </c>
      <c r="C91" s="11">
        <v>0.63786029637659436</v>
      </c>
      <c r="E91" s="13" t="s">
        <v>40</v>
      </c>
      <c r="F91">
        <f>GETPIVOTDATA("Suma z Income",$A$90,"Marketing Strategies","B2B")</f>
        <v>459822.86249999999</v>
      </c>
      <c r="G91" s="30">
        <f>GETPIVOTDATA("Suma z Income2",$A$90,"Marketing Strategies","B2B")</f>
        <v>0.63786029637659436</v>
      </c>
    </row>
    <row r="92" spans="1:7" x14ac:dyDescent="0.3">
      <c r="A92" s="2" t="s">
        <v>42</v>
      </c>
      <c r="B92" s="3">
        <v>261060.48000000004</v>
      </c>
      <c r="C92" s="11">
        <v>0.36213970362340564</v>
      </c>
      <c r="E92" s="13" t="s">
        <v>42</v>
      </c>
      <c r="F92">
        <f>GETPIVOTDATA("Suma z Income",$A$90,"Marketing Strategies","B2C")</f>
        <v>261060.48000000004</v>
      </c>
      <c r="G92" s="30">
        <f>GETPIVOTDATA("Suma z Income2",$A$90,"Marketing Strategies","B2C")</f>
        <v>0.36213970362340564</v>
      </c>
    </row>
    <row r="93" spans="1:7" x14ac:dyDescent="0.3">
      <c r="A93" s="2" t="s">
        <v>45</v>
      </c>
      <c r="B93" s="58">
        <v>720883.34250000003</v>
      </c>
      <c r="C93" s="11">
        <v>1</v>
      </c>
      <c r="G93" s="30"/>
    </row>
    <row r="94" spans="1:7" x14ac:dyDescent="0.3">
      <c r="G94" s="30"/>
    </row>
    <row r="109" spans="1:7" x14ac:dyDescent="0.3">
      <c r="A109" s="10" t="s">
        <v>44</v>
      </c>
      <c r="B109" t="s">
        <v>46</v>
      </c>
      <c r="C109" t="s">
        <v>47</v>
      </c>
    </row>
    <row r="110" spans="1:7" x14ac:dyDescent="0.3">
      <c r="A110" s="2" t="s">
        <v>12</v>
      </c>
      <c r="B110" s="3">
        <v>177100</v>
      </c>
      <c r="C110" s="11">
        <v>0.24567081739719904</v>
      </c>
      <c r="E110" t="s">
        <v>12</v>
      </c>
      <c r="F110" s="24">
        <f>VLOOKUP(E110,$A$109:$C$131,2,0)</f>
        <v>177100</v>
      </c>
      <c r="G110" s="19">
        <f>VLOOKUP(E110,$A$109:$C$131,3,0)</f>
        <v>0.24567081739719904</v>
      </c>
    </row>
    <row r="111" spans="1:7" x14ac:dyDescent="0.3">
      <c r="A111" s="31" t="s">
        <v>28</v>
      </c>
      <c r="B111" s="3">
        <v>88900</v>
      </c>
      <c r="C111" s="11">
        <v>0.1233209241480011</v>
      </c>
      <c r="E111" t="s">
        <v>28</v>
      </c>
      <c r="F111" s="24">
        <f t="shared" ref="F111:F130" si="8">VLOOKUP(E111,$A$109:$C$131,2,0)</f>
        <v>88900</v>
      </c>
      <c r="G111" s="19">
        <f t="shared" ref="G111:G130" si="9">VLOOKUP(E111,$A$109:$C$131,3,0)</f>
        <v>0.1233209241480011</v>
      </c>
    </row>
    <row r="112" spans="1:7" x14ac:dyDescent="0.3">
      <c r="A112" s="31" t="s">
        <v>29</v>
      </c>
      <c r="B112" s="3">
        <v>88200</v>
      </c>
      <c r="C112" s="11">
        <v>0.12234989324919794</v>
      </c>
      <c r="E112" t="s">
        <v>29</v>
      </c>
      <c r="F112" s="24">
        <f t="shared" si="8"/>
        <v>88200</v>
      </c>
      <c r="G112" s="19">
        <f t="shared" si="9"/>
        <v>0.12234989324919794</v>
      </c>
    </row>
    <row r="113" spans="1:19" x14ac:dyDescent="0.3">
      <c r="A113" s="2" t="s">
        <v>38</v>
      </c>
      <c r="B113" s="3">
        <v>130229.14499999999</v>
      </c>
      <c r="C113" s="11">
        <v>0.1806521767424526</v>
      </c>
      <c r="E113" t="s">
        <v>38</v>
      </c>
      <c r="F113" s="24">
        <f t="shared" si="8"/>
        <v>130229.14499999999</v>
      </c>
      <c r="G113" s="19">
        <f t="shared" si="9"/>
        <v>0.1806521767424526</v>
      </c>
    </row>
    <row r="114" spans="1:19" x14ac:dyDescent="0.3">
      <c r="A114" s="31" t="s">
        <v>31</v>
      </c>
      <c r="B114" s="3">
        <v>58148.219999999994</v>
      </c>
      <c r="C114" s="11">
        <v>8.0662454757719687E-2</v>
      </c>
      <c r="E114" t="s">
        <v>31</v>
      </c>
      <c r="F114" s="24">
        <f t="shared" si="8"/>
        <v>58148.219999999994</v>
      </c>
      <c r="G114" s="19">
        <f t="shared" si="9"/>
        <v>8.0662454757719687E-2</v>
      </c>
    </row>
    <row r="115" spans="1:19" x14ac:dyDescent="0.3">
      <c r="A115" s="31" t="s">
        <v>30</v>
      </c>
      <c r="B115" s="3">
        <v>72080.925000000003</v>
      </c>
      <c r="C115" s="11">
        <v>9.9989721984732924E-2</v>
      </c>
      <c r="E115" t="s">
        <v>30</v>
      </c>
      <c r="F115" s="24">
        <f t="shared" si="8"/>
        <v>72080.925000000003</v>
      </c>
      <c r="G115" s="19">
        <f t="shared" si="9"/>
        <v>9.9989721984732924E-2</v>
      </c>
    </row>
    <row r="116" spans="1:19" x14ac:dyDescent="0.3">
      <c r="A116" s="2" t="s">
        <v>13</v>
      </c>
      <c r="B116" s="3">
        <v>61203.859999999986</v>
      </c>
      <c r="C116" s="11">
        <v>8.4901198837175215E-2</v>
      </c>
      <c r="E116" t="s">
        <v>13</v>
      </c>
      <c r="F116" s="24">
        <f t="shared" si="8"/>
        <v>61203.859999999986</v>
      </c>
      <c r="G116" s="19">
        <f t="shared" si="9"/>
        <v>8.4901198837175215E-2</v>
      </c>
      <c r="R116" s="21" t="s">
        <v>21</v>
      </c>
      <c r="S116" s="21" t="s">
        <v>54</v>
      </c>
    </row>
    <row r="117" spans="1:19" x14ac:dyDescent="0.3">
      <c r="A117" s="31" t="s">
        <v>35</v>
      </c>
      <c r="B117" s="3">
        <v>57443.859999999986</v>
      </c>
      <c r="C117" s="11">
        <v>7.9685375723603971E-2</v>
      </c>
      <c r="E117" t="s">
        <v>35</v>
      </c>
      <c r="F117" s="24">
        <f t="shared" si="8"/>
        <v>57443.859999999986</v>
      </c>
      <c r="G117" s="19">
        <f t="shared" si="9"/>
        <v>7.9685375723603971E-2</v>
      </c>
      <c r="H117" t="s">
        <v>64</v>
      </c>
      <c r="R117" s="19">
        <f>GETPIVOTDATA("Suma z Income",$A$20)/GETPIVOTDATA("Suma z Target Income",$A$20)</f>
        <v>0.80193337589140468</v>
      </c>
      <c r="S117" s="20">
        <f>100%-R117</f>
        <v>0.19806662410859532</v>
      </c>
    </row>
    <row r="118" spans="1:19" x14ac:dyDescent="0.3">
      <c r="A118" s="31" t="s">
        <v>34</v>
      </c>
      <c r="B118" s="3">
        <v>2490</v>
      </c>
      <c r="C118" s="11">
        <v>3.4540956257426629E-3</v>
      </c>
      <c r="E118" t="s">
        <v>34</v>
      </c>
      <c r="F118" s="24">
        <f t="shared" si="8"/>
        <v>2490</v>
      </c>
      <c r="G118" s="19">
        <f t="shared" si="9"/>
        <v>3.4540956257426629E-3</v>
      </c>
    </row>
    <row r="119" spans="1:19" x14ac:dyDescent="0.3">
      <c r="A119" s="31" t="s">
        <v>33</v>
      </c>
      <c r="B119" s="3">
        <v>1270</v>
      </c>
      <c r="C119" s="11">
        <v>1.761727487828587E-3</v>
      </c>
      <c r="E119" t="s">
        <v>33</v>
      </c>
      <c r="F119" s="24">
        <f t="shared" si="8"/>
        <v>1270</v>
      </c>
      <c r="G119" s="19">
        <f t="shared" si="9"/>
        <v>1.761727487828587E-3</v>
      </c>
    </row>
    <row r="120" spans="1:19" x14ac:dyDescent="0.3">
      <c r="A120" s="2" t="s">
        <v>14</v>
      </c>
      <c r="B120" s="3">
        <v>157387.38500000001</v>
      </c>
      <c r="C120" s="11">
        <v>0.21832573416689816</v>
      </c>
      <c r="E120" t="s">
        <v>14</v>
      </c>
      <c r="F120" s="24">
        <f t="shared" si="8"/>
        <v>157387.38500000001</v>
      </c>
      <c r="G120" s="19">
        <f t="shared" si="9"/>
        <v>0.21832573416689816</v>
      </c>
    </row>
    <row r="121" spans="1:19" x14ac:dyDescent="0.3">
      <c r="A121" s="31" t="s">
        <v>37</v>
      </c>
      <c r="B121" s="3">
        <v>100400</v>
      </c>
      <c r="C121" s="11">
        <v>0.1392735746283387</v>
      </c>
      <c r="E121" t="s">
        <v>37</v>
      </c>
      <c r="F121" s="24">
        <f t="shared" si="8"/>
        <v>100400</v>
      </c>
      <c r="G121" s="19">
        <f t="shared" si="9"/>
        <v>0.1392735746283387</v>
      </c>
    </row>
    <row r="122" spans="1:19" x14ac:dyDescent="0.3">
      <c r="A122" s="31" t="s">
        <v>36</v>
      </c>
      <c r="B122" s="3">
        <v>56987.385000000017</v>
      </c>
      <c r="C122" s="11">
        <v>7.9052159538559472E-2</v>
      </c>
      <c r="E122" t="s">
        <v>36</v>
      </c>
      <c r="F122" s="24">
        <f t="shared" si="8"/>
        <v>56987.385000000017</v>
      </c>
      <c r="G122" s="19">
        <f t="shared" si="9"/>
        <v>7.9052159538559472E-2</v>
      </c>
    </row>
    <row r="123" spans="1:19" x14ac:dyDescent="0.3">
      <c r="A123" s="2" t="s">
        <v>32</v>
      </c>
      <c r="B123" s="3">
        <v>77421.900000000009</v>
      </c>
      <c r="C123" s="11">
        <v>0.10739865306292606</v>
      </c>
      <c r="E123" t="s">
        <v>32</v>
      </c>
      <c r="F123" s="24">
        <f t="shared" si="8"/>
        <v>77421.900000000009</v>
      </c>
      <c r="G123" s="19">
        <f t="shared" si="9"/>
        <v>0.10739865306292606</v>
      </c>
    </row>
    <row r="124" spans="1:19" x14ac:dyDescent="0.3">
      <c r="A124" s="31" t="s">
        <v>32</v>
      </c>
      <c r="B124" s="3">
        <v>77421.900000000009</v>
      </c>
      <c r="C124" s="11">
        <v>0.10739865306292606</v>
      </c>
      <c r="E124" t="s">
        <v>32</v>
      </c>
      <c r="F124" s="24">
        <f t="shared" si="8"/>
        <v>77421.900000000009</v>
      </c>
      <c r="G124" s="19">
        <f t="shared" si="9"/>
        <v>0.10739865306292606</v>
      </c>
    </row>
    <row r="125" spans="1:19" x14ac:dyDescent="0.3">
      <c r="A125" s="2" t="s">
        <v>15</v>
      </c>
      <c r="B125" s="3">
        <v>117541.05250000002</v>
      </c>
      <c r="C125" s="11">
        <v>0.16305141979334889</v>
      </c>
      <c r="E125" t="s">
        <v>15</v>
      </c>
      <c r="F125" s="24">
        <f t="shared" si="8"/>
        <v>117541.05250000002</v>
      </c>
      <c r="G125" s="19">
        <f t="shared" si="9"/>
        <v>0.16305141979334889</v>
      </c>
    </row>
    <row r="126" spans="1:19" x14ac:dyDescent="0.3">
      <c r="A126" s="31" t="s">
        <v>25</v>
      </c>
      <c r="B126" s="3">
        <v>1225</v>
      </c>
      <c r="C126" s="11">
        <v>1.6993040729055269E-3</v>
      </c>
      <c r="E126" t="s">
        <v>25</v>
      </c>
      <c r="F126" s="24">
        <f t="shared" si="8"/>
        <v>1225</v>
      </c>
      <c r="G126" s="19">
        <f t="shared" si="9"/>
        <v>1.6993040729055269E-3</v>
      </c>
    </row>
    <row r="127" spans="1:19" x14ac:dyDescent="0.3">
      <c r="A127" s="31" t="s">
        <v>26</v>
      </c>
      <c r="B127" s="3">
        <v>28378.639999999992</v>
      </c>
      <c r="C127" s="11">
        <v>3.9366480437158929E-2</v>
      </c>
      <c r="E127" t="s">
        <v>26</v>
      </c>
      <c r="F127" s="24">
        <f t="shared" si="8"/>
        <v>28378.639999999992</v>
      </c>
      <c r="G127" s="19">
        <f t="shared" si="9"/>
        <v>3.9366480437158929E-2</v>
      </c>
    </row>
    <row r="128" spans="1:19" x14ac:dyDescent="0.3">
      <c r="A128" s="31" t="s">
        <v>24</v>
      </c>
      <c r="B128" s="3">
        <v>27919.090000000004</v>
      </c>
      <c r="C128" s="11">
        <v>3.8728998652094671E-2</v>
      </c>
      <c r="E128" t="s">
        <v>24</v>
      </c>
      <c r="F128" s="24">
        <f t="shared" si="8"/>
        <v>27919.090000000004</v>
      </c>
      <c r="G128" s="19">
        <f t="shared" si="9"/>
        <v>3.8728998652094671E-2</v>
      </c>
    </row>
    <row r="129" spans="1:7" x14ac:dyDescent="0.3">
      <c r="A129" s="31" t="s">
        <v>27</v>
      </c>
      <c r="B129" s="3">
        <v>31527.742500000004</v>
      </c>
      <c r="C129" s="11">
        <v>4.3734874481442192E-2</v>
      </c>
      <c r="E129" t="s">
        <v>27</v>
      </c>
      <c r="F129" s="24">
        <f t="shared" si="8"/>
        <v>31527.742500000004</v>
      </c>
      <c r="G129" s="19">
        <f t="shared" si="9"/>
        <v>4.3734874481442192E-2</v>
      </c>
    </row>
    <row r="130" spans="1:7" x14ac:dyDescent="0.3">
      <c r="A130" s="31" t="s">
        <v>23</v>
      </c>
      <c r="B130" s="3">
        <v>28490.580000000009</v>
      </c>
      <c r="C130" s="11">
        <v>3.9521762149747564E-2</v>
      </c>
      <c r="E130" t="s">
        <v>23</v>
      </c>
      <c r="F130" s="24">
        <f t="shared" si="8"/>
        <v>28490.580000000009</v>
      </c>
      <c r="G130" s="19">
        <f t="shared" si="9"/>
        <v>3.9521762149747564E-2</v>
      </c>
    </row>
    <row r="131" spans="1:7" x14ac:dyDescent="0.3">
      <c r="A131" s="2" t="s">
        <v>45</v>
      </c>
      <c r="B131" s="58">
        <v>720883.34250000003</v>
      </c>
      <c r="C131" s="11">
        <v>1</v>
      </c>
    </row>
  </sheetData>
  <pageMargins left="0.7" right="0.7" top="0.75" bottom="0.75" header="0.3" footer="0.3"/>
  <drawing r:id="rId8"/>
  <extLst>
    <ext xmlns:x14="http://schemas.microsoft.com/office/spreadsheetml/2009/9/main" uri="{A8765BA9-456A-4dab-B4F3-ACF838C121DE}">
      <x14:slicerList>
        <x14:slicer r:id="rId9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CF88E-2F0D-405A-8B57-BA58036C8C75}">
  <dimension ref="A1:S70"/>
  <sheetViews>
    <sheetView topLeftCell="F1" workbookViewId="0">
      <selection activeCell="O10" sqref="O10"/>
    </sheetView>
  </sheetViews>
  <sheetFormatPr defaultRowHeight="14.4" x14ac:dyDescent="0.3"/>
  <cols>
    <col min="1" max="1" width="16.6640625" bestFit="1" customWidth="1"/>
    <col min="2" max="2" width="14.44140625" bestFit="1" customWidth="1"/>
    <col min="3" max="3" width="15.44140625" bestFit="1" customWidth="1"/>
    <col min="4" max="4" width="14.44140625" bestFit="1" customWidth="1"/>
    <col min="5" max="5" width="15.44140625" bestFit="1" customWidth="1"/>
    <col min="7" max="7" width="13.5546875" bestFit="1" customWidth="1"/>
    <col min="9" max="9" width="14" bestFit="1" customWidth="1"/>
    <col min="11" max="11" width="12.88671875" bestFit="1" customWidth="1"/>
    <col min="15" max="15" width="11.6640625" bestFit="1" customWidth="1"/>
    <col min="16" max="16" width="13.21875" bestFit="1" customWidth="1"/>
    <col min="17" max="17" width="11.109375" bestFit="1" customWidth="1"/>
    <col min="18" max="18" width="12" bestFit="1" customWidth="1"/>
  </cols>
  <sheetData>
    <row r="1" spans="1:19" x14ac:dyDescent="0.3">
      <c r="A1" s="2" t="s">
        <v>65</v>
      </c>
      <c r="C1" s="10" t="s">
        <v>44</v>
      </c>
      <c r="D1" t="s">
        <v>77</v>
      </c>
      <c r="E1" t="s">
        <v>78</v>
      </c>
      <c r="O1" s="13" t="s">
        <v>85</v>
      </c>
      <c r="P1" s="13" t="s">
        <v>86</v>
      </c>
      <c r="Q1" s="13" t="s">
        <v>87</v>
      </c>
      <c r="R1" s="13" t="s">
        <v>88</v>
      </c>
      <c r="S1" t="s">
        <v>89</v>
      </c>
    </row>
    <row r="2" spans="1:19" x14ac:dyDescent="0.3">
      <c r="A2" s="2" t="s">
        <v>66</v>
      </c>
      <c r="C2" s="2" t="s">
        <v>74</v>
      </c>
      <c r="D2" s="58">
        <v>126472</v>
      </c>
      <c r="E2" s="11">
        <v>0.10815118864374892</v>
      </c>
      <c r="G2" s="36" t="s">
        <v>79</v>
      </c>
      <c r="I2" s="2" t="s">
        <v>70</v>
      </c>
      <c r="J2" s="19">
        <f>VLOOKUP(I2,C3:E10,3,)</f>
        <v>0.31147255002565416</v>
      </c>
      <c r="K2" s="56">
        <f>VLOOKUP(I2,$C$1:$D$8,2,0)</f>
        <v>364236</v>
      </c>
      <c r="O2" s="54">
        <v>9.1999999999999998E-2</v>
      </c>
      <c r="P2" s="54">
        <v>7.3999999999999996E-2</v>
      </c>
      <c r="Q2" s="54">
        <v>6.2E-2</v>
      </c>
      <c r="R2" s="54">
        <v>0.22800000000000001</v>
      </c>
      <c r="S2" s="11">
        <f>100%-R2</f>
        <v>0.77200000000000002</v>
      </c>
    </row>
    <row r="3" spans="1:19" x14ac:dyDescent="0.3">
      <c r="A3" s="2" t="s">
        <v>67</v>
      </c>
      <c r="C3" s="2" t="s">
        <v>75</v>
      </c>
      <c r="D3" s="58">
        <v>125960</v>
      </c>
      <c r="E3" s="11">
        <v>0.10771335727723619</v>
      </c>
      <c r="G3" s="37">
        <f>GETPIVOTDATA("Suma z Amount",$C$1)</f>
        <v>1169400</v>
      </c>
      <c r="I3" s="2" t="s">
        <v>71</v>
      </c>
      <c r="J3" s="19">
        <f>VLOOKUP(I3,C6:E13,3,)</f>
        <v>0.16887292628698478</v>
      </c>
      <c r="K3" s="56">
        <f t="shared" ref="K3:K7" si="0">VLOOKUP(I3,$C$1:$D$8,2,0)</f>
        <v>197480</v>
      </c>
      <c r="O3" s="55">
        <f>O2*$G$3</f>
        <v>107584.8</v>
      </c>
      <c r="P3" s="55">
        <f t="shared" ref="P3:R3" si="1">P2*$G$3</f>
        <v>86535.599999999991</v>
      </c>
      <c r="Q3" s="55">
        <f t="shared" si="1"/>
        <v>72502.8</v>
      </c>
      <c r="R3" s="55">
        <f t="shared" si="1"/>
        <v>266623.2</v>
      </c>
    </row>
    <row r="4" spans="1:19" x14ac:dyDescent="0.3">
      <c r="A4" s="2" t="s">
        <v>68</v>
      </c>
      <c r="C4" s="2" t="s">
        <v>70</v>
      </c>
      <c r="D4" s="58">
        <v>364236</v>
      </c>
      <c r="E4" s="11">
        <v>0.31147255002565416</v>
      </c>
      <c r="I4" s="2" t="s">
        <v>72</v>
      </c>
      <c r="J4" s="19">
        <f>VLOOKUP(I4,C4:E11,3,)</f>
        <v>0.16026338293141781</v>
      </c>
      <c r="K4" s="56">
        <f t="shared" si="0"/>
        <v>187412</v>
      </c>
    </row>
    <row r="5" spans="1:19" x14ac:dyDescent="0.3">
      <c r="A5" s="2" t="s">
        <v>69</v>
      </c>
      <c r="C5" s="2" t="s">
        <v>72</v>
      </c>
      <c r="D5" s="58">
        <v>187412</v>
      </c>
      <c r="E5" s="11">
        <v>0.16026338293141781</v>
      </c>
      <c r="I5" s="2" t="s">
        <v>73</v>
      </c>
      <c r="J5" s="19">
        <f>VLOOKUP(I5,C5:E12,3,)</f>
        <v>0.14352659483495811</v>
      </c>
      <c r="K5" s="56">
        <f t="shared" si="0"/>
        <v>167840</v>
      </c>
    </row>
    <row r="6" spans="1:19" x14ac:dyDescent="0.3">
      <c r="C6" s="2" t="s">
        <v>73</v>
      </c>
      <c r="D6" s="58">
        <v>167840</v>
      </c>
      <c r="E6" s="11">
        <v>0.14352659483495811</v>
      </c>
      <c r="I6" s="2" t="s">
        <v>75</v>
      </c>
      <c r="J6" s="19">
        <f>VLOOKUP(I6,C2:E9,3,)</f>
        <v>0.10771335727723619</v>
      </c>
      <c r="K6" s="56">
        <f t="shared" si="0"/>
        <v>125960</v>
      </c>
    </row>
    <row r="7" spans="1:19" x14ac:dyDescent="0.3">
      <c r="C7" s="2" t="s">
        <v>71</v>
      </c>
      <c r="D7" s="58">
        <v>197480</v>
      </c>
      <c r="E7" s="11">
        <v>0.16887292628698478</v>
      </c>
      <c r="I7" s="2" t="s">
        <v>74</v>
      </c>
      <c r="J7" s="19">
        <f>VLOOKUP(I7,C1:E8,3,)</f>
        <v>0.10815118864374892</v>
      </c>
      <c r="K7" s="56">
        <f t="shared" si="0"/>
        <v>126472</v>
      </c>
    </row>
    <row r="8" spans="1:19" x14ac:dyDescent="0.3">
      <c r="C8" s="2" t="s">
        <v>45</v>
      </c>
      <c r="D8" s="58">
        <v>1169400</v>
      </c>
      <c r="E8" s="11">
        <v>1</v>
      </c>
    </row>
    <row r="27" spans="1:5" ht="15" thickBot="1" x14ac:dyDescent="0.35"/>
    <row r="28" spans="1:5" x14ac:dyDescent="0.3">
      <c r="A28" t="s">
        <v>77</v>
      </c>
      <c r="B28" t="s">
        <v>80</v>
      </c>
      <c r="D28" s="46" t="s">
        <v>81</v>
      </c>
      <c r="E28" s="47" t="s">
        <v>82</v>
      </c>
    </row>
    <row r="29" spans="1:5" ht="15" thickBot="1" x14ac:dyDescent="0.35">
      <c r="A29" s="58">
        <v>1169400</v>
      </c>
      <c r="B29" s="58">
        <v>1780426</v>
      </c>
      <c r="D29" s="48">
        <f>100%-E29</f>
        <v>0.34319089925669477</v>
      </c>
      <c r="E29" s="49">
        <f>GETPIVOTDATA("Suma z Amount",$A$28)/GETPIVOTDATA("Suma z Target",$A$28)</f>
        <v>0.65680910074330523</v>
      </c>
    </row>
    <row r="31" spans="1:5" ht="15" thickBot="1" x14ac:dyDescent="0.35"/>
    <row r="32" spans="1:5" x14ac:dyDescent="0.3">
      <c r="D32" s="46" t="s">
        <v>48</v>
      </c>
      <c r="E32" s="47" t="s">
        <v>49</v>
      </c>
    </row>
    <row r="33" spans="1:5" x14ac:dyDescent="0.3">
      <c r="D33" s="50">
        <v>0</v>
      </c>
      <c r="E33" s="51">
        <v>1</v>
      </c>
    </row>
    <row r="34" spans="1:5" ht="15" thickBot="1" x14ac:dyDescent="0.35">
      <c r="D34" s="52">
        <f>SIN(D29*2*PI())</f>
        <v>0.83341615915931755</v>
      </c>
      <c r="E34" s="53">
        <f>COS(E29*2*PI())</f>
        <v>-0.55264591344922775</v>
      </c>
    </row>
    <row r="42" spans="1:5" x14ac:dyDescent="0.3">
      <c r="A42" s="10" t="s">
        <v>44</v>
      </c>
      <c r="B42" t="s">
        <v>77</v>
      </c>
      <c r="C42" t="s">
        <v>78</v>
      </c>
    </row>
    <row r="43" spans="1:5" x14ac:dyDescent="0.3">
      <c r="A43" s="2" t="s">
        <v>70</v>
      </c>
      <c r="B43" s="58">
        <v>364236</v>
      </c>
      <c r="C43" s="11">
        <v>0.31147255002565416</v>
      </c>
    </row>
    <row r="44" spans="1:5" x14ac:dyDescent="0.3">
      <c r="A44" s="2" t="s">
        <v>71</v>
      </c>
      <c r="B44" s="58">
        <v>197480</v>
      </c>
      <c r="C44" s="11">
        <v>0.16887292628698478</v>
      </c>
    </row>
    <row r="45" spans="1:5" x14ac:dyDescent="0.3">
      <c r="A45" s="2" t="s">
        <v>72</v>
      </c>
      <c r="B45" s="58">
        <v>187412</v>
      </c>
      <c r="C45" s="11">
        <v>0.16026338293141781</v>
      </c>
    </row>
    <row r="46" spans="1:5" x14ac:dyDescent="0.3">
      <c r="A46" s="2" t="s">
        <v>73</v>
      </c>
      <c r="B46" s="58">
        <v>167840</v>
      </c>
      <c r="C46" s="11">
        <v>0.14352659483495811</v>
      </c>
    </row>
    <row r="47" spans="1:5" x14ac:dyDescent="0.3">
      <c r="A47" s="2" t="s">
        <v>74</v>
      </c>
      <c r="B47" s="58">
        <v>126472</v>
      </c>
      <c r="C47" s="11">
        <v>0.10815118864374892</v>
      </c>
    </row>
    <row r="48" spans="1:5" x14ac:dyDescent="0.3">
      <c r="A48" s="2" t="s">
        <v>75</v>
      </c>
      <c r="B48" s="58">
        <v>125960</v>
      </c>
      <c r="C48" s="11">
        <v>0.10771335727723619</v>
      </c>
    </row>
    <row r="49" spans="1:5" x14ac:dyDescent="0.3">
      <c r="A49" s="2" t="s">
        <v>45</v>
      </c>
      <c r="B49" s="58">
        <v>1169400</v>
      </c>
      <c r="C49" s="11">
        <v>1</v>
      </c>
    </row>
    <row r="53" spans="1:5" x14ac:dyDescent="0.3">
      <c r="B53" s="57" t="s">
        <v>83</v>
      </c>
      <c r="C53" s="57"/>
      <c r="D53" s="57" t="s">
        <v>84</v>
      </c>
      <c r="E53" s="57"/>
    </row>
    <row r="54" spans="1:5" ht="21" x14ac:dyDescent="0.4">
      <c r="A54" s="2" t="s">
        <v>70</v>
      </c>
      <c r="B54" s="38" t="str">
        <f>IF(A54=$A$43,"•","")</f>
        <v>•</v>
      </c>
      <c r="C54" s="39" t="str">
        <f>IF(A54=$A$43,"•","")</f>
        <v>•</v>
      </c>
      <c r="D54" s="44" t="str">
        <f>IF(A54=$A$43,"","• ")</f>
        <v/>
      </c>
      <c r="E54" s="45" t="str">
        <f>IF(A54=$A$43,"","• ")</f>
        <v/>
      </c>
    </row>
    <row r="55" spans="1:5" ht="21" x14ac:dyDescent="0.4">
      <c r="A55" s="2" t="s">
        <v>75</v>
      </c>
      <c r="B55" s="38" t="str">
        <f t="shared" ref="B55:B59" si="2">IF(A55=$A$43,"•"," ")</f>
        <v xml:space="preserve"> </v>
      </c>
      <c r="C55" s="39" t="str">
        <f t="shared" ref="C55:C59" si="3">IF(A55=$A$43,"•"," ")</f>
        <v xml:space="preserve"> </v>
      </c>
      <c r="D55" s="44" t="str">
        <f t="shared" ref="D55:D59" si="4">IF(A55=$A$43,"","• ")</f>
        <v xml:space="preserve">• </v>
      </c>
      <c r="E55" s="45" t="str">
        <f t="shared" ref="E55:E59" si="5">IF(A55=$A$43,"","• ")</f>
        <v xml:space="preserve">• </v>
      </c>
    </row>
    <row r="56" spans="1:5" ht="21" x14ac:dyDescent="0.4">
      <c r="A56" s="2" t="s">
        <v>74</v>
      </c>
      <c r="B56" s="38" t="str">
        <f>IF(A56=$A$43,"•"," ")</f>
        <v xml:space="preserve"> </v>
      </c>
      <c r="C56" s="39" t="str">
        <f t="shared" si="3"/>
        <v xml:space="preserve"> </v>
      </c>
      <c r="D56" s="44" t="str">
        <f t="shared" si="4"/>
        <v xml:space="preserve">• </v>
      </c>
      <c r="E56" s="45" t="str">
        <f t="shared" si="5"/>
        <v xml:space="preserve">• </v>
      </c>
    </row>
    <row r="57" spans="1:5" ht="21" x14ac:dyDescent="0.4">
      <c r="A57" s="2" t="s">
        <v>72</v>
      </c>
      <c r="B57" s="38" t="str">
        <f t="shared" si="2"/>
        <v xml:space="preserve"> </v>
      </c>
      <c r="C57" s="39" t="str">
        <f t="shared" si="3"/>
        <v xml:space="preserve"> </v>
      </c>
      <c r="D57" s="44" t="str">
        <f t="shared" si="4"/>
        <v xml:space="preserve">• </v>
      </c>
      <c r="E57" s="45" t="str">
        <f t="shared" si="5"/>
        <v xml:space="preserve">• </v>
      </c>
    </row>
    <row r="58" spans="1:5" ht="21" x14ac:dyDescent="0.4">
      <c r="A58" s="2" t="s">
        <v>73</v>
      </c>
      <c r="B58" s="38" t="str">
        <f t="shared" si="2"/>
        <v xml:space="preserve"> </v>
      </c>
      <c r="C58" s="39" t="str">
        <f t="shared" si="3"/>
        <v xml:space="preserve"> </v>
      </c>
      <c r="D58" s="44" t="str">
        <f t="shared" si="4"/>
        <v xml:space="preserve">• </v>
      </c>
      <c r="E58" s="45" t="str">
        <f t="shared" si="5"/>
        <v xml:space="preserve">• </v>
      </c>
    </row>
    <row r="59" spans="1:5" ht="21" x14ac:dyDescent="0.4">
      <c r="A59" s="2" t="s">
        <v>71</v>
      </c>
      <c r="B59" s="38" t="str">
        <f t="shared" si="2"/>
        <v xml:space="preserve"> </v>
      </c>
      <c r="C59" s="39" t="str">
        <f t="shared" si="3"/>
        <v xml:space="preserve"> </v>
      </c>
      <c r="D59" s="44" t="str">
        <f t="shared" si="4"/>
        <v xml:space="preserve">• </v>
      </c>
      <c r="E59" s="45" t="str">
        <f t="shared" si="5"/>
        <v xml:space="preserve">• </v>
      </c>
    </row>
    <row r="64" spans="1:5" x14ac:dyDescent="0.3">
      <c r="B64" s="57"/>
      <c r="C64" s="57"/>
      <c r="D64" s="57"/>
      <c r="E64" s="57"/>
    </row>
    <row r="65" spans="1:5" ht="21" x14ac:dyDescent="0.4">
      <c r="A65" s="2"/>
      <c r="B65" s="38"/>
      <c r="C65" s="39"/>
      <c r="D65" s="40"/>
      <c r="E65" s="42"/>
    </row>
    <row r="66" spans="1:5" ht="21" x14ac:dyDescent="0.4">
      <c r="A66" s="2"/>
      <c r="B66" s="38"/>
      <c r="C66" s="39"/>
      <c r="D66" s="41"/>
      <c r="E66" s="43"/>
    </row>
    <row r="67" spans="1:5" ht="21" x14ac:dyDescent="0.4">
      <c r="A67" s="2"/>
      <c r="B67" s="38"/>
      <c r="C67" s="39"/>
      <c r="D67" s="41"/>
      <c r="E67" s="43"/>
    </row>
    <row r="68" spans="1:5" ht="21" x14ac:dyDescent="0.4">
      <c r="A68" s="2"/>
      <c r="B68" s="38"/>
      <c r="C68" s="39"/>
      <c r="D68" s="41"/>
      <c r="E68" s="43"/>
    </row>
    <row r="69" spans="1:5" ht="21" x14ac:dyDescent="0.4">
      <c r="A69" s="2"/>
      <c r="B69" s="38"/>
      <c r="C69" s="39"/>
      <c r="D69" s="41"/>
      <c r="E69" s="43"/>
    </row>
    <row r="70" spans="1:5" ht="21" x14ac:dyDescent="0.4">
      <c r="A70" s="2"/>
      <c r="B70" s="38"/>
      <c r="C70" s="39"/>
      <c r="D70" s="41"/>
      <c r="E70" s="43"/>
    </row>
  </sheetData>
  <mergeCells count="4">
    <mergeCell ref="B53:C53"/>
    <mergeCell ref="D53:E53"/>
    <mergeCell ref="B64:C64"/>
    <mergeCell ref="D64:E64"/>
  </mergeCells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D40AA-74B4-445B-B3D0-7B79C7AA9E04}">
  <dimension ref="A1"/>
  <sheetViews>
    <sheetView showGridLines="0" tabSelected="1" zoomScale="78" zoomScaleNormal="220" workbookViewId="0">
      <selection activeCell="AC17" sqref="AC17"/>
    </sheetView>
  </sheetViews>
  <sheetFormatPr defaultRowHeight="14.4" x14ac:dyDescent="0.3"/>
  <cols>
    <col min="1" max="16384" width="8.88671875" style="9"/>
  </cols>
  <sheetData/>
  <pageMargins left="0.7" right="0.7" top="0.75" bottom="0.75" header="0.3" footer="0.3"/>
  <pageSetup paperSize="9" orientation="portrait" horizontalDpi="1200" verticalDpi="120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58D91-CFC2-4316-87D6-CC16B634C5A9}">
  <dimension ref="A1"/>
  <sheetViews>
    <sheetView showGridLines="0" workbookViewId="0"/>
  </sheetViews>
  <sheetFormatPr defaultRowHeight="14.4" x14ac:dyDescent="0.3"/>
  <cols>
    <col min="1" max="16384" width="8.88671875" style="9"/>
  </cols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D510C-B645-4C6F-8BD0-F9739FEEBF10}">
  <dimension ref="A1"/>
  <sheetViews>
    <sheetView showGridLines="0" workbookViewId="0">
      <selection activeCell="U8" sqref="U8"/>
    </sheetView>
  </sheetViews>
  <sheetFormatPr defaultRowHeight="14.4" x14ac:dyDescent="0.3"/>
  <cols>
    <col min="1" max="16384" width="8.88671875" style="9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Data Tables</vt:lpstr>
      <vt:lpstr>income source</vt:lpstr>
      <vt:lpstr>PivotTable</vt:lpstr>
      <vt:lpstr>PivotTable_2</vt:lpstr>
      <vt:lpstr>Geographically</vt:lpstr>
      <vt:lpstr>Sales Process</vt:lpstr>
      <vt:lpstr>Project Status</vt:lpstr>
    </vt:vector>
  </TitlesOfParts>
  <Manager/>
  <Company>www.other-levels.com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Financial Statistics Dashboard</dc:title>
  <dc:subject>www.other-levels.com</dc:subject>
  <dc:creator>Other Level's</dc:creator>
  <cp:keywords/>
  <dc:description>Copyright © 2022 Other Level's. All rights reserved
"Any illegal reproduction of this content in any form will result in immediate action against the person concerned."</dc:description>
  <cp:lastModifiedBy>Karolina Najdo</cp:lastModifiedBy>
  <dcterms:created xsi:type="dcterms:W3CDTF">2015-06-05T18:17:20Z</dcterms:created>
  <dcterms:modified xsi:type="dcterms:W3CDTF">2023-12-11T20:59:17Z</dcterms:modified>
  <cp:category/>
</cp:coreProperties>
</file>