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7/"/>
    </mc:Choice>
  </mc:AlternateContent>
  <xr:revisionPtr revIDLastSave="354" documentId="11_F25DC773A252ABDACC10484611DA68E65BDE58E8" xr6:coauthVersionLast="47" xr6:coauthVersionMax="47" xr10:uidLastSave="{AA497622-6065-44B5-AD9C-DD42C0D6C722}"/>
  <bookViews>
    <workbookView xWindow="15264" yWindow="0" windowWidth="30912" windowHeight="16656" activeTab="1" xr2:uid="{00000000-000D-0000-FFFF-FFFF00000000}"/>
  </bookViews>
  <sheets>
    <sheet name="7A" sheetId="1" r:id="rId1"/>
    <sheet name="7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2" l="1" a="1"/>
  <c r="X7" i="2" s="1"/>
  <c r="U7" i="2" a="1"/>
  <c r="U7" i="2" s="1"/>
  <c r="R7" i="2" a="1"/>
  <c r="R7" i="2" s="1"/>
  <c r="W7" i="2" a="1"/>
  <c r="W7" i="2" s="1"/>
  <c r="T7" i="2" a="1"/>
  <c r="T7" i="2" s="1"/>
  <c r="Q7" i="2" a="1"/>
  <c r="Q7" i="2" s="1"/>
  <c r="V7" i="2" l="1" a="1"/>
  <c r="V7" i="2" s="1"/>
  <c r="S7" i="2" a="1"/>
  <c r="S7" i="2" s="1"/>
  <c r="P7" i="2" a="1"/>
  <c r="P7" i="2" s="1"/>
  <c r="W4" i="1" a="1"/>
  <c r="W4" i="1" s="1"/>
  <c r="L5" i="1"/>
  <c r="E10" i="1"/>
  <c r="U4" i="1" a="1"/>
  <c r="U4" i="1" s="1"/>
  <c r="V4" i="1" s="1" a="1"/>
  <c r="V4" i="1" s="1"/>
  <c r="T4" i="1" a="1"/>
  <c r="T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<sst xmlns="http://schemas.openxmlformats.org/spreadsheetml/2006/main" count="97" uniqueCount="52">
  <si>
    <t>T</t>
  </si>
  <si>
    <t>-</t>
  </si>
  <si>
    <t>Konstanty</t>
  </si>
  <si>
    <r>
      <t>A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-1</t>
    </r>
  </si>
  <si>
    <t>Reproduktorová dvojlinka</t>
  </si>
  <si>
    <t>Dvojlinka</t>
  </si>
  <si>
    <t>UTP kat. 6</t>
  </si>
  <si>
    <t>Kroucená dvojlinka</t>
  </si>
  <si>
    <t>S-STP kat. 7</t>
  </si>
  <si>
    <t>Stíněná kroucená dvojlinka</t>
  </si>
  <si>
    <t>f</t>
  </si>
  <si>
    <r>
      <t>U</t>
    </r>
    <r>
      <rPr>
        <vertAlign val="subscript"/>
        <sz val="11"/>
        <color theme="1"/>
        <rFont val="Times New Roman"/>
        <family val="1"/>
      </rPr>
      <t>in</t>
    </r>
  </si>
  <si>
    <r>
      <t>U</t>
    </r>
    <r>
      <rPr>
        <vertAlign val="subscript"/>
        <sz val="11"/>
        <color theme="1"/>
        <rFont val="Times New Roman"/>
        <family val="1"/>
      </rPr>
      <t>out</t>
    </r>
  </si>
  <si>
    <r>
      <t>U</t>
    </r>
    <r>
      <rPr>
        <vertAlign val="subscript"/>
        <sz val="11"/>
        <color theme="1"/>
        <rFont val="Times New Roman"/>
        <family val="1"/>
      </rPr>
      <t>NEXT</t>
    </r>
  </si>
  <si>
    <t>MHz</t>
  </si>
  <si>
    <t>V</t>
  </si>
  <si>
    <t>mV</t>
  </si>
  <si>
    <r>
      <t>B</t>
    </r>
    <r>
      <rPr>
        <vertAlign val="subscript"/>
        <sz val="12"/>
        <color theme="1"/>
        <rFont val="Times New Roman"/>
        <family val="1"/>
      </rPr>
      <t>m</t>
    </r>
  </si>
  <si>
    <r>
      <t>H</t>
    </r>
    <r>
      <rPr>
        <vertAlign val="subscript"/>
        <sz val="12"/>
        <color theme="1"/>
        <rFont val="Times New Roman"/>
        <family val="1"/>
      </rPr>
      <t>m</t>
    </r>
  </si>
  <si>
    <r>
      <t>B</t>
    </r>
    <r>
      <rPr>
        <vertAlign val="subscript"/>
        <sz val="12"/>
        <color theme="1"/>
        <rFont val="Times New Roman"/>
        <family val="1"/>
      </rPr>
      <t>r</t>
    </r>
  </si>
  <si>
    <r>
      <t>H</t>
    </r>
    <r>
      <rPr>
        <vertAlign val="subscript"/>
        <sz val="12"/>
        <color theme="1"/>
        <rFont val="Times New Roman"/>
        <family val="1"/>
      </rPr>
      <t>c</t>
    </r>
  </si>
  <si>
    <r>
      <t>Δ</t>
    </r>
    <r>
      <rPr>
        <vertAlign val="subscript"/>
        <sz val="12"/>
        <color theme="1"/>
        <rFont val="Times New Roman"/>
        <family val="1"/>
      </rPr>
      <t>B1</t>
    </r>
  </si>
  <si>
    <r>
      <t>Δ</t>
    </r>
    <r>
      <rPr>
        <vertAlign val="subscript"/>
        <sz val="12"/>
        <color theme="1"/>
        <rFont val="Times New Roman"/>
        <family val="1"/>
      </rPr>
      <t>H1</t>
    </r>
  </si>
  <si>
    <r>
      <t>Δ</t>
    </r>
    <r>
      <rPr>
        <vertAlign val="subscript"/>
        <sz val="12"/>
        <color theme="1"/>
        <rFont val="Times New Roman"/>
        <family val="1"/>
      </rPr>
      <t>B2</t>
    </r>
  </si>
  <si>
    <r>
      <t>Δ</t>
    </r>
    <r>
      <rPr>
        <vertAlign val="subscript"/>
        <sz val="12"/>
        <color theme="1"/>
        <rFont val="Times New Roman"/>
        <family val="1"/>
      </rPr>
      <t>H2</t>
    </r>
  </si>
  <si>
    <r>
      <rPr>
        <sz val="12"/>
        <color theme="1"/>
        <rFont val="Aptos Narrow"/>
        <family val="2"/>
      </rPr>
      <t>µ</t>
    </r>
    <r>
      <rPr>
        <vertAlign val="subscript"/>
        <sz val="12"/>
        <color theme="1"/>
        <rFont val="Times New Roman"/>
        <family val="1"/>
      </rPr>
      <t>max</t>
    </r>
  </si>
  <si>
    <t>ferit</t>
  </si>
  <si>
    <t>h (mm)</t>
  </si>
  <si>
    <t>sonaperm</t>
  </si>
  <si>
    <r>
      <t>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2"/>
      </rPr>
      <t xml:space="preserve"> (mm)</t>
    </r>
  </si>
  <si>
    <r>
      <t>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(mm)</t>
    </r>
  </si>
  <si>
    <r>
      <t>B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2"/>
      </rPr>
      <t xml:space="preserve"> (T)</t>
    </r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</si>
  <si>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(z)</t>
    </r>
  </si>
  <si>
    <r>
      <t>l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2"/>
      </rPr>
      <t xml:space="preserve"> (m)</t>
    </r>
  </si>
  <si>
    <r>
      <t>S</t>
    </r>
    <r>
      <rPr>
        <vertAlign val="subscript"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2"/>
      </rPr>
      <t xml:space="preserve"> (m2)</t>
    </r>
  </si>
  <si>
    <r>
      <t>Φ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2"/>
      </rPr>
      <t xml:space="preserve"> (Wb)</t>
    </r>
  </si>
  <si>
    <r>
      <t>k</t>
    </r>
    <r>
      <rPr>
        <vertAlign val="subscript"/>
        <sz val="12"/>
        <color theme="1"/>
        <rFont val="Times New Roman"/>
        <family val="1"/>
      </rPr>
      <t>Φ</t>
    </r>
    <r>
      <rPr>
        <sz val="12"/>
        <color theme="1"/>
        <rFont val="Times New Roman"/>
        <family val="2"/>
      </rPr>
      <t xml:space="preserve"> (Wb/V)</t>
    </r>
  </si>
  <si>
    <t>vzorek</t>
  </si>
  <si>
    <r>
      <rPr>
        <sz val="11"/>
        <color theme="1"/>
        <rFont val="Aptos Narrow"/>
        <family val="2"/>
      </rPr>
      <t>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= </t>
    </r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</si>
  <si>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</rPr>
      <t>H1</t>
    </r>
    <r>
      <rPr>
        <sz val="11"/>
        <color theme="1"/>
        <rFont val="Aptos Narrow"/>
        <family val="2"/>
      </rPr>
      <t xml:space="preserve"> = </t>
    </r>
  </si>
  <si>
    <r>
      <t>Δ</t>
    </r>
    <r>
      <rPr>
        <vertAlign val="subscript"/>
        <sz val="11"/>
        <color theme="1"/>
        <rFont val="Aptos Narrow"/>
        <family val="2"/>
      </rPr>
      <t>B1</t>
    </r>
    <r>
      <rPr>
        <sz val="11"/>
        <color theme="1"/>
        <rFont val="Aptos Narrow"/>
        <family val="2"/>
      </rPr>
      <t xml:space="preserve"> = </t>
    </r>
  </si>
  <si>
    <r>
      <t>H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 = 100 A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-1</t>
    </r>
  </si>
  <si>
    <r>
      <t>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 = 70 mm</t>
    </r>
  </si>
  <si>
    <r>
      <t>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= 110 mm</t>
    </r>
  </si>
  <si>
    <r>
      <t>h</t>
    </r>
    <r>
      <rPr>
        <sz val="12"/>
        <color theme="1"/>
        <rFont val="Times New Roman"/>
        <family val="1"/>
      </rPr>
      <t> = 20 mm</t>
    </r>
  </si>
  <si>
    <r>
      <t>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 = 100</t>
    </r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</si>
  <si>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= 50</t>
    </r>
  </si>
  <si>
    <r>
      <t>k</t>
    </r>
    <r>
      <rPr>
        <vertAlign val="subscript"/>
        <sz val="12"/>
        <color theme="1"/>
        <rFont val="Symbol"/>
        <family val="1"/>
        <charset val="2"/>
      </rPr>
      <t>F</t>
    </r>
    <r>
      <rPr>
        <sz val="12"/>
        <color theme="1"/>
        <rFont val="Times New Roman"/>
        <family val="1"/>
      </rPr>
      <t> = 3,0 mWb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V</t>
    </r>
    <r>
      <rPr>
        <vertAlign val="superscript"/>
        <sz val="12"/>
        <color theme="1"/>
        <rFont val="Times New Roman"/>
        <family val="1"/>
      </rPr>
      <t>-1</t>
    </r>
  </si>
  <si>
    <t>A</t>
  </si>
  <si>
    <t>dB</t>
  </si>
  <si>
    <t>NEXT</t>
  </si>
  <si>
    <t>ACR-N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</si>
</sst>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Symbol"/>
      <family val="1"/>
      <charset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8000"/>
      <name val="Times New Roman"/>
      <family val="1"/>
    </font>
    <font>
      <sz val="11"/>
      <color rgb="FF000080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2" xfId="0" applyBorder="1"/>
    <xf numFmtId="0" fontId="13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8" fontId="0" fillId="2" borderId="33" xfId="0" applyNumberFormat="1" applyFill="1" applyBorder="1" applyAlignment="1">
      <alignment horizontal="center" vertical="center"/>
    </xf>
    <xf numFmtId="48" fontId="0" fillId="2" borderId="23" xfId="0" applyNumberFormat="1" applyFill="1" applyBorder="1" applyAlignment="1">
      <alignment horizontal="center" vertical="center"/>
    </xf>
    <xf numFmtId="48" fontId="0" fillId="2" borderId="28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8" fontId="0" fillId="2" borderId="34" xfId="0" applyNumberFormat="1" applyFill="1" applyBorder="1" applyAlignment="1">
      <alignment horizontal="center" vertical="center"/>
    </xf>
    <xf numFmtId="48" fontId="0" fillId="2" borderId="30" xfId="0" applyNumberFormat="1" applyFill="1" applyBorder="1" applyAlignment="1">
      <alignment horizontal="center" vertical="center"/>
    </xf>
    <xf numFmtId="48" fontId="0" fillId="2" borderId="31" xfId="0" applyNumberFormat="1" applyFill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2" fontId="1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2" fontId="8" fillId="0" borderId="17" xfId="0" applyNumberFormat="1" applyFont="1" applyBorder="1" applyAlignment="1">
      <alignment horizontal="center" vertical="center" wrapText="1"/>
    </xf>
    <xf numFmtId="2" fontId="8" fillId="0" borderId="18" xfId="0" applyNumberFormat="1" applyFont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10" fillId="0" borderId="18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2" fontId="11" fillId="0" borderId="18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center" vertical="center" wrapText="1"/>
    </xf>
    <xf numFmtId="164" fontId="10" fillId="0" borderId="18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11" fillId="0" borderId="17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5" fontId="10" fillId="0" borderId="18" xfId="0" applyNumberFormat="1" applyFont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'7B'!$P$7:$P$18</c:f>
              <c:numCache>
                <c:formatCode>0.000</c:formatCode>
                <c:ptCount val="12"/>
                <c:pt idx="0">
                  <c:v>-4.3321235130152354E-2</c:v>
                </c:pt>
                <c:pt idx="1">
                  <c:v>-4.3321235130152354E-2</c:v>
                </c:pt>
                <c:pt idx="2">
                  <c:v>-4.3321235130152354E-2</c:v>
                </c:pt>
                <c:pt idx="3">
                  <c:v>-4.3321235130152354E-2</c:v>
                </c:pt>
                <c:pt idx="4">
                  <c:v>-0.12932084498463331</c:v>
                </c:pt>
                <c:pt idx="5">
                  <c:v>-0.25674449410344397</c:v>
                </c:pt>
                <c:pt idx="6">
                  <c:v>-1.1761097335181354</c:v>
                </c:pt>
                <c:pt idx="7">
                  <c:v>-2.3785150565155329</c:v>
                </c:pt>
                <c:pt idx="8">
                  <c:v>-5.5978996002327621</c:v>
                </c:pt>
                <c:pt idx="9">
                  <c:v>-7.0436503622272495</c:v>
                </c:pt>
                <c:pt idx="10">
                  <c:v>2.1581079461903911</c:v>
                </c:pt>
                <c:pt idx="11">
                  <c:v>0.44552789422304417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7D-4ACC-A48D-8D6C956D56F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'7B'!$S$7:$S$18</c:f>
              <c:numCache>
                <c:formatCode>0.000</c:formatCode>
                <c:ptCount val="12"/>
                <c:pt idx="0">
                  <c:v>0.21990768602926478</c:v>
                </c:pt>
                <c:pt idx="1">
                  <c:v>0.21990768602926478</c:v>
                </c:pt>
                <c:pt idx="2">
                  <c:v>0.21990768602926478</c:v>
                </c:pt>
                <c:pt idx="3">
                  <c:v>0.26456531467510386</c:v>
                </c:pt>
                <c:pt idx="4">
                  <c:v>0.30945373312414975</c:v>
                </c:pt>
                <c:pt idx="5">
                  <c:v>0.35457533920863232</c:v>
                </c:pt>
                <c:pt idx="6">
                  <c:v>0.44552789422304417</c:v>
                </c:pt>
                <c:pt idx="7">
                  <c:v>0.44552789422304417</c:v>
                </c:pt>
                <c:pt idx="8">
                  <c:v>0.53744292800602655</c:v>
                </c:pt>
                <c:pt idx="9">
                  <c:v>0.77157811867103354</c:v>
                </c:pt>
                <c:pt idx="10">
                  <c:v>0.49136382981474236</c:v>
                </c:pt>
                <c:pt idx="11">
                  <c:v>1.0611345860434915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7D-4ACC-A48D-8D6C956D56F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'7B'!$V$7:$V$18</c:f>
              <c:numCache>
                <c:formatCode>0.000</c:formatCode>
                <c:ptCount val="12"/>
                <c:pt idx="0">
                  <c:v>0.21990768602926478</c:v>
                </c:pt>
                <c:pt idx="1">
                  <c:v>0.21990768602926478</c:v>
                </c:pt>
                <c:pt idx="2">
                  <c:v>0.26456531467510386</c:v>
                </c:pt>
                <c:pt idx="3">
                  <c:v>0.30945373312414975</c:v>
                </c:pt>
                <c:pt idx="4">
                  <c:v>0.30945373312414975</c:v>
                </c:pt>
                <c:pt idx="5">
                  <c:v>0.44552789422304417</c:v>
                </c:pt>
                <c:pt idx="6">
                  <c:v>0.63034102892129718</c:v>
                </c:pt>
                <c:pt idx="7">
                  <c:v>0.63034102892129718</c:v>
                </c:pt>
                <c:pt idx="8">
                  <c:v>0.67716534521934657</c:v>
                </c:pt>
                <c:pt idx="9">
                  <c:v>1.1598389395537345</c:v>
                </c:pt>
                <c:pt idx="10">
                  <c:v>0.17547848615010303</c:v>
                </c:pt>
                <c:pt idx="11">
                  <c:v>2.3267712969276482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7D-4ACC-A48D-8D6C956D5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31407"/>
        <c:axId val="881830447"/>
      </c:scatterChart>
      <c:valAx>
        <c:axId val="8818314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1830447"/>
        <c:crosses val="autoZero"/>
        <c:crossBetween val="midCat"/>
      </c:valAx>
      <c:valAx>
        <c:axId val="8818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18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'7B'!$Q$7:$Q$18</c:f>
              <c:numCache>
                <c:formatCode>0.00</c:formatCode>
                <c:ptCount val="12"/>
                <c:pt idx="0">
                  <c:v>56.683247506197425</c:v>
                </c:pt>
                <c:pt idx="1">
                  <c:v>52.359659148502622</c:v>
                </c:pt>
                <c:pt idx="2">
                  <c:v>45.51448260798422</c:v>
                </c:pt>
                <c:pt idx="3">
                  <c:v>42.213965949873788</c:v>
                </c:pt>
                <c:pt idx="4">
                  <c:v>39.331524890261001</c:v>
                </c:pt>
                <c:pt idx="5">
                  <c:v>33.452821312273386</c:v>
                </c:pt>
                <c:pt idx="6">
                  <c:v>23.944525494160484</c:v>
                </c:pt>
                <c:pt idx="7">
                  <c:v>18.636282765076764</c:v>
                </c:pt>
                <c:pt idx="8">
                  <c:v>10.172766123314547</c:v>
                </c:pt>
                <c:pt idx="9" formatCode="0.000">
                  <c:v>6.6509409422009202</c:v>
                </c:pt>
                <c:pt idx="10">
                  <c:v>24.013189010928361</c:v>
                </c:pt>
                <c:pt idx="11">
                  <c:v>14.894549897933878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3-4D9D-B408-D07FA6FDC07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'7B'!$T$7:$T$18</c:f>
              <c:numCache>
                <c:formatCode>0.00</c:formatCode>
                <c:ptCount val="12"/>
                <c:pt idx="0">
                  <c:v>59.015639546596361</c:v>
                </c:pt>
                <c:pt idx="1">
                  <c:v>56.137508032910766</c:v>
                </c:pt>
                <c:pt idx="2">
                  <c:v>49.629721202442248</c:v>
                </c:pt>
                <c:pt idx="3">
                  <c:v>46.935749724493121</c:v>
                </c:pt>
                <c:pt idx="4">
                  <c:v>43.94452549416048</c:v>
                </c:pt>
                <c:pt idx="5">
                  <c:v>37.855800607042632</c:v>
                </c:pt>
                <c:pt idx="6">
                  <c:v>29.370421659154896</c:v>
                </c:pt>
                <c:pt idx="7">
                  <c:v>25.848596478041269</c:v>
                </c:pt>
                <c:pt idx="8">
                  <c:v>21.938200260161128</c:v>
                </c:pt>
                <c:pt idx="9">
                  <c:v>41.670921029001491</c:v>
                </c:pt>
                <c:pt idx="10" formatCode="0.000">
                  <c:v>9.4991038592630943</c:v>
                </c:pt>
                <c:pt idx="11">
                  <c:v>33.151546383555875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13-4D9D-B408-D07FA6FDC07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'7B'!$W$7:$W$18</c:f>
              <c:numCache>
                <c:formatCode>0.00</c:formatCode>
                <c:ptCount val="12"/>
                <c:pt idx="0">
                  <c:v>55.624040037765248</c:v>
                </c:pt>
                <c:pt idx="1">
                  <c:v>56.165392132742873</c:v>
                </c:pt>
                <c:pt idx="2">
                  <c:v>56.306171383648014</c:v>
                </c:pt>
                <c:pt idx="3">
                  <c:v>56.363128241104548</c:v>
                </c:pt>
                <c:pt idx="4">
                  <c:v>56.683247506197425</c:v>
                </c:pt>
                <c:pt idx="5">
                  <c:v>57.555682434543456</c:v>
                </c:pt>
                <c:pt idx="6">
                  <c:v>59.371830714967508</c:v>
                </c:pt>
                <c:pt idx="7">
                  <c:v>59.999999999999993</c:v>
                </c:pt>
                <c:pt idx="8">
                  <c:v>60.537442928006023</c:v>
                </c:pt>
                <c:pt idx="9">
                  <c:v>59.956678764869842</c:v>
                </c:pt>
                <c:pt idx="10">
                  <c:v>57.36121409579151</c:v>
                </c:pt>
                <c:pt idx="11">
                  <c:v>59.371830714967508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13-4D9D-B408-D07FA6FD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474239"/>
        <c:axId val="1170213375"/>
      </c:scatterChart>
      <c:valAx>
        <c:axId val="11604742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70213375"/>
        <c:crosses val="autoZero"/>
        <c:crossBetween val="midCat"/>
      </c:valAx>
      <c:valAx>
        <c:axId val="11702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0474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'7B'!$R$7:$R$18</c:f>
              <c:numCache>
                <c:formatCode>0.00</c:formatCode>
                <c:ptCount val="12"/>
                <c:pt idx="0">
                  <c:v>56.726568741327576</c:v>
                </c:pt>
                <c:pt idx="1">
                  <c:v>52.402980383632773</c:v>
                </c:pt>
                <c:pt idx="2">
                  <c:v>45.557803843114371</c:v>
                </c:pt>
                <c:pt idx="3">
                  <c:v>42.257287185003939</c:v>
                </c:pt>
                <c:pt idx="4">
                  <c:v>39.460845735245634</c:v>
                </c:pt>
                <c:pt idx="5">
                  <c:v>33.70956580637683</c:v>
                </c:pt>
                <c:pt idx="6">
                  <c:v>25.120635227678619</c:v>
                </c:pt>
                <c:pt idx="7">
                  <c:v>21.014797821592296</c:v>
                </c:pt>
                <c:pt idx="8">
                  <c:v>15.77066572354731</c:v>
                </c:pt>
                <c:pt idx="9">
                  <c:v>13.694591304428169</c:v>
                </c:pt>
                <c:pt idx="10">
                  <c:v>21.85508106473797</c:v>
                </c:pt>
                <c:pt idx="11">
                  <c:v>14.449022003710834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65-4A45-8BFB-37A60CD3CC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'7B'!$U$7:$U$18</c:f>
              <c:numCache>
                <c:formatCode>0.00</c:formatCode>
                <c:ptCount val="12"/>
                <c:pt idx="0">
                  <c:v>58.795731860567095</c:v>
                </c:pt>
                <c:pt idx="1">
                  <c:v>55.9176003468815</c:v>
                </c:pt>
                <c:pt idx="2">
                  <c:v>49.409813516412981</c:v>
                </c:pt>
                <c:pt idx="3">
                  <c:v>46.671184409818018</c:v>
                </c:pt>
                <c:pt idx="4">
                  <c:v>43.635071761036329</c:v>
                </c:pt>
                <c:pt idx="5">
                  <c:v>37.501225267834002</c:v>
                </c:pt>
                <c:pt idx="6">
                  <c:v>28.924893764931852</c:v>
                </c:pt>
                <c:pt idx="7">
                  <c:v>25.403068583818225</c:v>
                </c:pt>
                <c:pt idx="8">
                  <c:v>21.400757332155102</c:v>
                </c:pt>
                <c:pt idx="9">
                  <c:v>40.899342910330461</c:v>
                </c:pt>
                <c:pt idx="10" formatCode="0.000">
                  <c:v>9.0077400294483514</c:v>
                </c:pt>
                <c:pt idx="11">
                  <c:v>32.090411797512381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65-4A45-8BFB-37A60CD3CC0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'7B'!$O$7:$O$18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0.2</c:v>
                </c:pt>
                <c:pt idx="6">
                  <c:v>0.5</c:v>
                </c:pt>
                <c:pt idx="7">
                  <c:v>0.7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'7B'!$X$7:$X$18</c:f>
              <c:numCache>
                <c:formatCode>0.00</c:formatCode>
                <c:ptCount val="12"/>
                <c:pt idx="0">
                  <c:v>55.404132351735981</c:v>
                </c:pt>
                <c:pt idx="1">
                  <c:v>55.945484446713607</c:v>
                </c:pt>
                <c:pt idx="2">
                  <c:v>56.041606068972911</c:v>
                </c:pt>
                <c:pt idx="3">
                  <c:v>56.053674507980396</c:v>
                </c:pt>
                <c:pt idx="4">
                  <c:v>56.373793773073274</c:v>
                </c:pt>
                <c:pt idx="5">
                  <c:v>57.110154540320416</c:v>
                </c:pt>
                <c:pt idx="6">
                  <c:v>58.741489686046208</c:v>
                </c:pt>
                <c:pt idx="7">
                  <c:v>59.369658971078692</c:v>
                </c:pt>
                <c:pt idx="8">
                  <c:v>59.860277582786679</c:v>
                </c:pt>
                <c:pt idx="9">
                  <c:v>58.796839825316106</c:v>
                </c:pt>
                <c:pt idx="10">
                  <c:v>57.185735609641405</c:v>
                </c:pt>
                <c:pt idx="11">
                  <c:v>57.045059418039862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65-4A45-8BFB-37A60CD3C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75311"/>
        <c:axId val="1082977711"/>
      </c:scatterChart>
      <c:valAx>
        <c:axId val="108297531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82977711"/>
        <c:crosses val="autoZero"/>
        <c:crossBetween val="midCat"/>
      </c:valAx>
      <c:valAx>
        <c:axId val="10829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8297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19</xdr:row>
      <xdr:rowOff>95250</xdr:rowOff>
    </xdr:from>
    <xdr:to>
      <xdr:col>19</xdr:col>
      <xdr:colOff>274320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49AE09-85A7-62BF-325E-79EB1BEA3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426720</xdr:colOff>
      <xdr:row>19</xdr:row>
      <xdr:rowOff>125730</xdr:rowOff>
    </xdr:from>
    <xdr:to>
      <xdr:col>25</xdr:col>
      <xdr:colOff>426720</xdr:colOff>
      <xdr:row>34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56C87-AA34-54BA-89AF-77AE85707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7620</xdr:colOff>
      <xdr:row>20</xdr:row>
      <xdr:rowOff>179070</xdr:rowOff>
    </xdr:from>
    <xdr:to>
      <xdr:col>33</xdr:col>
      <xdr:colOff>312420</xdr:colOff>
      <xdr:row>35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AB21C8-174B-517B-73AA-DCCD822FE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12"/>
  <sheetViews>
    <sheetView workbookViewId="0">
      <selection activeCell="W4" sqref="W4"/>
    </sheetView>
  </sheetViews>
  <sheetFormatPr defaultRowHeight="14.4" x14ac:dyDescent="0.3"/>
  <cols>
    <col min="3" max="3" width="22.6640625" customWidth="1"/>
    <col min="5" max="5" width="12" bestFit="1" customWidth="1"/>
    <col min="12" max="12" width="12.6640625" bestFit="1" customWidth="1"/>
    <col min="14" max="14" width="10.77734375" customWidth="1"/>
    <col min="18" max="18" width="10.21875" customWidth="1"/>
    <col min="19" max="19" width="9.109375" bestFit="1" customWidth="1"/>
    <col min="22" max="22" width="12.6640625" customWidth="1"/>
    <col min="23" max="23" width="12.44140625" customWidth="1"/>
  </cols>
  <sheetData>
    <row r="2" spans="3:23" ht="15" thickBot="1" x14ac:dyDescent="0.35"/>
    <row r="3" spans="3:23" ht="19.2" thickTop="1" thickBot="1" x14ac:dyDescent="0.35">
      <c r="C3" s="51" t="s">
        <v>41</v>
      </c>
      <c r="D3" s="5" t="s">
        <v>17</v>
      </c>
      <c r="E3" s="5" t="s">
        <v>18</v>
      </c>
      <c r="F3" s="22" t="s">
        <v>19</v>
      </c>
      <c r="G3" s="5" t="s">
        <v>20</v>
      </c>
      <c r="H3" s="5" t="s">
        <v>21</v>
      </c>
      <c r="I3" s="19" t="s">
        <v>22</v>
      </c>
      <c r="J3" s="22" t="s">
        <v>23</v>
      </c>
      <c r="K3" s="5" t="s">
        <v>24</v>
      </c>
      <c r="L3" s="25" t="s">
        <v>25</v>
      </c>
      <c r="M3" s="24"/>
      <c r="N3" s="35" t="s">
        <v>37</v>
      </c>
      <c r="O3" s="31" t="s">
        <v>29</v>
      </c>
      <c r="P3" s="27" t="s">
        <v>30</v>
      </c>
      <c r="Q3" s="27" t="s">
        <v>27</v>
      </c>
      <c r="R3" s="27" t="s">
        <v>31</v>
      </c>
      <c r="S3" s="28" t="s">
        <v>32</v>
      </c>
      <c r="T3" s="32" t="s">
        <v>33</v>
      </c>
      <c r="U3" s="33" t="s">
        <v>34</v>
      </c>
      <c r="V3" s="33" t="s">
        <v>35</v>
      </c>
      <c r="W3" s="34" t="s">
        <v>36</v>
      </c>
    </row>
    <row r="4" spans="3:23" ht="19.2" thickBot="1" x14ac:dyDescent="0.35">
      <c r="C4" s="52"/>
      <c r="D4" s="1" t="s">
        <v>0</v>
      </c>
      <c r="E4" s="1" t="s">
        <v>3</v>
      </c>
      <c r="F4" s="4" t="s">
        <v>0</v>
      </c>
      <c r="G4" s="20" t="s">
        <v>3</v>
      </c>
      <c r="H4" s="1" t="s">
        <v>0</v>
      </c>
      <c r="I4" s="4" t="s">
        <v>3</v>
      </c>
      <c r="J4" s="20" t="s">
        <v>0</v>
      </c>
      <c r="K4" s="1" t="s">
        <v>3</v>
      </c>
      <c r="L4" s="2" t="s">
        <v>1</v>
      </c>
      <c r="M4" s="24"/>
      <c r="N4" s="29" t="s">
        <v>26</v>
      </c>
      <c r="O4" s="36">
        <v>38.9</v>
      </c>
      <c r="P4" s="37">
        <v>73.7</v>
      </c>
      <c r="Q4" s="37">
        <v>12.7</v>
      </c>
      <c r="R4" s="37">
        <v>0.3</v>
      </c>
      <c r="S4" s="38">
        <v>44</v>
      </c>
      <c r="T4" s="39" cm="1">
        <f t="array" ref="T4:T5">PI()*(O4:O5*0.001+P4:P5*0.001)/2</f>
        <v>0.17687166639710536</v>
      </c>
      <c r="U4" s="40" cm="1">
        <f t="array" ref="U4:U5">Q4:Q5*0.001*(P4:P5*0.001-O4:O5*0.001)/2</f>
        <v>2.2098000000000002E-4</v>
      </c>
      <c r="V4" s="40" cm="1">
        <f t="array" ref="V4:V5">R4:R5*U4:U5*S4:S5</f>
        <v>2.9169360000000002E-3</v>
      </c>
      <c r="W4" s="41" cm="1">
        <f t="array" ref="W4:W5">V4:V5/10</f>
        <v>2.9169360000000003E-4</v>
      </c>
    </row>
    <row r="5" spans="3:23" ht="16.8" thickTop="1" thickBot="1" x14ac:dyDescent="0.35">
      <c r="C5" s="53"/>
      <c r="D5" s="1">
        <v>1.226</v>
      </c>
      <c r="E5" s="1">
        <v>100</v>
      </c>
      <c r="F5" s="3">
        <v>0.96660000000000001</v>
      </c>
      <c r="G5" s="21">
        <v>16</v>
      </c>
      <c r="H5" s="1" t="s">
        <v>1</v>
      </c>
      <c r="I5" s="3" t="s">
        <v>1</v>
      </c>
      <c r="J5" s="21" t="s">
        <v>1</v>
      </c>
      <c r="K5" s="1" t="s">
        <v>1</v>
      </c>
      <c r="L5" s="50">
        <f>(1/E10)*(E12/E11)</f>
        <v>20631.960473411375</v>
      </c>
      <c r="M5" s="24"/>
      <c r="N5" s="30" t="s">
        <v>28</v>
      </c>
      <c r="O5" s="42">
        <v>70</v>
      </c>
      <c r="P5" s="43">
        <v>110</v>
      </c>
      <c r="Q5" s="43">
        <v>20</v>
      </c>
      <c r="R5" s="43">
        <v>1.5</v>
      </c>
      <c r="S5" s="44">
        <v>50</v>
      </c>
      <c r="T5" s="45">
        <v>0.28274333882308139</v>
      </c>
      <c r="U5" s="46">
        <v>3.9999999999999996E-4</v>
      </c>
      <c r="V5" s="46">
        <v>0.03</v>
      </c>
      <c r="W5" s="47">
        <v>3.0000000000000001E-3</v>
      </c>
    </row>
    <row r="6" spans="3:23" ht="18.3" customHeight="1" thickTop="1" x14ac:dyDescent="0.3">
      <c r="C6" s="56" t="s">
        <v>2</v>
      </c>
      <c r="D6" s="58" t="s">
        <v>42</v>
      </c>
      <c r="E6" s="55"/>
      <c r="F6" s="55"/>
      <c r="G6" s="55" t="s">
        <v>43</v>
      </c>
      <c r="H6" s="55"/>
      <c r="I6" s="55"/>
      <c r="J6" s="55" t="s">
        <v>44</v>
      </c>
      <c r="K6" s="55"/>
      <c r="L6" s="55"/>
      <c r="M6" s="26"/>
      <c r="N6" s="23"/>
    </row>
    <row r="7" spans="3:23" ht="20.399999999999999" customHeight="1" thickBot="1" x14ac:dyDescent="0.35">
      <c r="C7" s="57"/>
      <c r="D7" s="59" t="s">
        <v>45</v>
      </c>
      <c r="E7" s="54"/>
      <c r="F7" s="54"/>
      <c r="G7" s="54" t="s">
        <v>46</v>
      </c>
      <c r="H7" s="54"/>
      <c r="I7" s="54"/>
      <c r="J7" s="54" t="s">
        <v>47</v>
      </c>
      <c r="K7" s="54"/>
      <c r="L7" s="54"/>
      <c r="M7" s="26"/>
      <c r="N7" s="23"/>
    </row>
    <row r="8" spans="3:23" ht="15" thickTop="1" x14ac:dyDescent="0.3"/>
    <row r="10" spans="3:23" ht="15.6" x14ac:dyDescent="0.35">
      <c r="D10" s="48" t="s">
        <v>38</v>
      </c>
      <c r="E10">
        <f>4*PI()*0.0000001</f>
        <v>1.2566370614359173E-6</v>
      </c>
    </row>
    <row r="11" spans="3:23" ht="15.6" x14ac:dyDescent="0.35">
      <c r="D11" s="49" t="s">
        <v>39</v>
      </c>
      <c r="E11">
        <v>38.57</v>
      </c>
    </row>
    <row r="12" spans="3:23" ht="15.6" x14ac:dyDescent="0.35">
      <c r="D12" s="49" t="s">
        <v>40</v>
      </c>
      <c r="E12">
        <v>1</v>
      </c>
    </row>
  </sheetData>
  <mergeCells count="8">
    <mergeCell ref="C3:C5"/>
    <mergeCell ref="G7:I7"/>
    <mergeCell ref="J6:L6"/>
    <mergeCell ref="J7:L7"/>
    <mergeCell ref="C6:C7"/>
    <mergeCell ref="D6:F6"/>
    <mergeCell ref="D7:F7"/>
    <mergeCell ref="G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6D5F-E6AB-4492-BBC1-2870C6114F12}">
  <dimension ref="C2:X19"/>
  <sheetViews>
    <sheetView tabSelected="1" workbookViewId="0">
      <selection activeCell="C3" sqref="C3:L18"/>
    </sheetView>
  </sheetViews>
  <sheetFormatPr defaultRowHeight="14.4" x14ac:dyDescent="0.3"/>
  <cols>
    <col min="16" max="17" width="12.21875" bestFit="1" customWidth="1"/>
    <col min="18" max="24" width="11.5546875" bestFit="1" customWidth="1"/>
  </cols>
  <sheetData>
    <row r="2" spans="3:24" ht="15" thickBot="1" x14ac:dyDescent="0.35"/>
    <row r="3" spans="3:24" ht="15" thickTop="1" x14ac:dyDescent="0.3">
      <c r="C3" s="66"/>
      <c r="D3" s="60" t="s">
        <v>4</v>
      </c>
      <c r="E3" s="61"/>
      <c r="F3" s="62"/>
      <c r="G3" s="60" t="s">
        <v>6</v>
      </c>
      <c r="H3" s="61"/>
      <c r="I3" s="62"/>
      <c r="J3" s="60" t="s">
        <v>8</v>
      </c>
      <c r="K3" s="61"/>
      <c r="L3" s="62"/>
      <c r="O3" s="66"/>
      <c r="P3" s="60" t="s">
        <v>4</v>
      </c>
      <c r="Q3" s="61"/>
      <c r="R3" s="62"/>
      <c r="S3" s="60" t="s">
        <v>6</v>
      </c>
      <c r="T3" s="61"/>
      <c r="U3" s="62"/>
      <c r="V3" s="60" t="s">
        <v>8</v>
      </c>
      <c r="W3" s="61"/>
      <c r="X3" s="62"/>
    </row>
    <row r="4" spans="3:24" ht="15" thickBot="1" x14ac:dyDescent="0.35">
      <c r="C4" s="67"/>
      <c r="D4" s="63" t="s">
        <v>5</v>
      </c>
      <c r="E4" s="64"/>
      <c r="F4" s="65"/>
      <c r="G4" s="63" t="s">
        <v>7</v>
      </c>
      <c r="H4" s="64"/>
      <c r="I4" s="65"/>
      <c r="J4" s="63" t="s">
        <v>9</v>
      </c>
      <c r="K4" s="64"/>
      <c r="L4" s="65"/>
      <c r="O4" s="67"/>
      <c r="P4" s="63" t="s">
        <v>5</v>
      </c>
      <c r="Q4" s="64"/>
      <c r="R4" s="65"/>
      <c r="S4" s="63" t="s">
        <v>7</v>
      </c>
      <c r="T4" s="64"/>
      <c r="U4" s="65"/>
      <c r="V4" s="63" t="s">
        <v>9</v>
      </c>
      <c r="W4" s="64"/>
      <c r="X4" s="65"/>
    </row>
    <row r="5" spans="3:24" ht="17.399999999999999" thickTop="1" thickBot="1" x14ac:dyDescent="0.35">
      <c r="C5" s="6" t="s">
        <v>10</v>
      </c>
      <c r="D5" s="7" t="s">
        <v>11</v>
      </c>
      <c r="E5" s="7" t="s">
        <v>12</v>
      </c>
      <c r="F5" s="8" t="s">
        <v>13</v>
      </c>
      <c r="G5" s="7" t="s">
        <v>11</v>
      </c>
      <c r="H5" s="7" t="s">
        <v>12</v>
      </c>
      <c r="I5" s="8" t="s">
        <v>13</v>
      </c>
      <c r="J5" s="7" t="s">
        <v>11</v>
      </c>
      <c r="K5" s="7" t="s">
        <v>12</v>
      </c>
      <c r="L5" s="8" t="s">
        <v>13</v>
      </c>
      <c r="O5" s="6" t="s">
        <v>10</v>
      </c>
      <c r="P5" s="7" t="s">
        <v>48</v>
      </c>
      <c r="Q5" s="7" t="s">
        <v>50</v>
      </c>
      <c r="R5" s="8" t="s">
        <v>51</v>
      </c>
      <c r="S5" s="7" t="s">
        <v>48</v>
      </c>
      <c r="T5" s="7" t="s">
        <v>50</v>
      </c>
      <c r="U5" s="8" t="s">
        <v>51</v>
      </c>
      <c r="V5" s="7" t="s">
        <v>48</v>
      </c>
      <c r="W5" s="7" t="s">
        <v>50</v>
      </c>
      <c r="X5" s="8" t="s">
        <v>51</v>
      </c>
    </row>
    <row r="6" spans="3:24" ht="15" thickBot="1" x14ac:dyDescent="0.35">
      <c r="C6" s="9" t="s">
        <v>14</v>
      </c>
      <c r="D6" s="10" t="s">
        <v>15</v>
      </c>
      <c r="E6" s="10" t="s">
        <v>15</v>
      </c>
      <c r="F6" s="11" t="s">
        <v>16</v>
      </c>
      <c r="G6" s="10" t="s">
        <v>15</v>
      </c>
      <c r="H6" s="10" t="s">
        <v>15</v>
      </c>
      <c r="I6" s="11" t="s">
        <v>16</v>
      </c>
      <c r="J6" s="10" t="s">
        <v>15</v>
      </c>
      <c r="K6" s="10" t="s">
        <v>15</v>
      </c>
      <c r="L6" s="11" t="s">
        <v>16</v>
      </c>
      <c r="O6" s="9" t="s">
        <v>14</v>
      </c>
      <c r="P6" s="10" t="s">
        <v>49</v>
      </c>
      <c r="Q6" s="10" t="s">
        <v>49</v>
      </c>
      <c r="R6" s="11" t="s">
        <v>49</v>
      </c>
      <c r="S6" s="10" t="s">
        <v>49</v>
      </c>
      <c r="T6" s="10" t="s">
        <v>49</v>
      </c>
      <c r="U6" s="11" t="s">
        <v>49</v>
      </c>
      <c r="V6" s="10" t="s">
        <v>49</v>
      </c>
      <c r="W6" s="10" t="s">
        <v>49</v>
      </c>
      <c r="X6" s="11" t="s">
        <v>49</v>
      </c>
    </row>
    <row r="7" spans="3:24" ht="15.6" thickTop="1" thickBot="1" x14ac:dyDescent="0.35">
      <c r="C7" s="12">
        <v>0.01</v>
      </c>
      <c r="D7" s="13">
        <v>2</v>
      </c>
      <c r="E7" s="68">
        <v>2.0099999999999998</v>
      </c>
      <c r="F7" s="14">
        <v>2.93</v>
      </c>
      <c r="G7" s="13">
        <v>2</v>
      </c>
      <c r="H7" s="68">
        <v>1.95</v>
      </c>
      <c r="I7" s="72">
        <v>2.2400000000000002</v>
      </c>
      <c r="J7" s="16">
        <v>2</v>
      </c>
      <c r="K7" s="74">
        <v>1.95</v>
      </c>
      <c r="L7" s="75">
        <v>3.31</v>
      </c>
      <c r="O7" s="12">
        <v>0.01</v>
      </c>
      <c r="P7" s="78" cm="1">
        <f t="array" ref="P7:P18">20*LOG(ABS(D7:D18)/ABS(E7:E18),10)</f>
        <v>-4.3321235130152354E-2</v>
      </c>
      <c r="Q7" s="68" cm="1">
        <f t="array" ref="Q7:Q18">20*LOG(ABS(D7:D18)/ABS(F7:F18*0.001),10)</f>
        <v>56.683247506197425</v>
      </c>
      <c r="R7" s="69" cm="1">
        <f t="array" ref="R7:R18">Q7:Q18-P7:P18</f>
        <v>56.726568741327576</v>
      </c>
      <c r="S7" s="78" cm="1">
        <f t="array" ref="S7:S18">20*LOG(ABS(G7:G18)/ABS(H7:H18),10)</f>
        <v>0.21990768602926478</v>
      </c>
      <c r="T7" s="68" cm="1">
        <f t="array" ref="T7:T18">20*LOG(ABS(G7:G18)/ABS(I7:I18*0.001),10)</f>
        <v>59.015639546596361</v>
      </c>
      <c r="U7" s="72" cm="1">
        <f t="array" ref="U7:U18">T7:T18-S7:S18</f>
        <v>58.795731860567095</v>
      </c>
      <c r="V7" s="81" cm="1">
        <f t="array" ref="V7:V18">20*LOG(ABS(J7:J18)/ABS(K7:K18),10)</f>
        <v>0.21990768602926478</v>
      </c>
      <c r="W7" s="74" cm="1">
        <f t="array" ref="W7:W18">20*LOG(ABS(J7:J18)/ABS(L7:L18*0.001),10)</f>
        <v>55.624040037765248</v>
      </c>
      <c r="X7" s="75" cm="1">
        <f t="array" ref="X7:X18">W7:W18-V7:V18</f>
        <v>55.404132351735981</v>
      </c>
    </row>
    <row r="8" spans="3:24" ht="15" thickBot="1" x14ac:dyDescent="0.35">
      <c r="C8" s="12">
        <v>0.02</v>
      </c>
      <c r="D8" s="13">
        <v>2</v>
      </c>
      <c r="E8" s="68">
        <v>2.0099999999999998</v>
      </c>
      <c r="F8" s="14">
        <v>4.82</v>
      </c>
      <c r="G8" s="13">
        <v>2</v>
      </c>
      <c r="H8" s="68">
        <v>1.95</v>
      </c>
      <c r="I8" s="72">
        <v>3.12</v>
      </c>
      <c r="J8" s="16">
        <v>2</v>
      </c>
      <c r="K8" s="74">
        <v>1.95</v>
      </c>
      <c r="L8" s="75">
        <v>3.11</v>
      </c>
      <c r="O8" s="12">
        <v>0.02</v>
      </c>
      <c r="P8" s="78">
        <v>-4.3321235130152354E-2</v>
      </c>
      <c r="Q8" s="68">
        <v>52.359659148502622</v>
      </c>
      <c r="R8" s="69">
        <v>52.402980383632773</v>
      </c>
      <c r="S8" s="78">
        <v>0.21990768602926478</v>
      </c>
      <c r="T8" s="68">
        <v>56.137508032910766</v>
      </c>
      <c r="U8" s="72">
        <v>55.9176003468815</v>
      </c>
      <c r="V8" s="81">
        <v>0.21990768602926478</v>
      </c>
      <c r="W8" s="74">
        <v>56.165392132742873</v>
      </c>
      <c r="X8" s="75">
        <v>55.945484446713607</v>
      </c>
    </row>
    <row r="9" spans="3:24" ht="15" thickBot="1" x14ac:dyDescent="0.35">
      <c r="C9" s="12">
        <v>0.05</v>
      </c>
      <c r="D9" s="13">
        <v>2</v>
      </c>
      <c r="E9" s="68">
        <v>2.0099999999999998</v>
      </c>
      <c r="F9" s="14">
        <v>10.6</v>
      </c>
      <c r="G9" s="13">
        <v>2</v>
      </c>
      <c r="H9" s="68">
        <v>1.95</v>
      </c>
      <c r="I9" s="72">
        <v>6.6</v>
      </c>
      <c r="J9" s="16">
        <v>2</v>
      </c>
      <c r="K9" s="74">
        <v>1.94</v>
      </c>
      <c r="L9" s="75">
        <v>3.06</v>
      </c>
      <c r="O9" s="12">
        <v>0.05</v>
      </c>
      <c r="P9" s="78">
        <v>-4.3321235130152354E-2</v>
      </c>
      <c r="Q9" s="68">
        <v>45.51448260798422</v>
      </c>
      <c r="R9" s="69">
        <v>45.557803843114371</v>
      </c>
      <c r="S9" s="78">
        <v>0.21990768602926478</v>
      </c>
      <c r="T9" s="68">
        <v>49.629721202442248</v>
      </c>
      <c r="U9" s="72">
        <v>49.409813516412981</v>
      </c>
      <c r="V9" s="81">
        <v>0.26456531467510386</v>
      </c>
      <c r="W9" s="74">
        <v>56.306171383648014</v>
      </c>
      <c r="X9" s="75">
        <v>56.041606068972911</v>
      </c>
    </row>
    <row r="10" spans="3:24" ht="15" thickBot="1" x14ac:dyDescent="0.35">
      <c r="C10" s="12">
        <v>7.0000000000000007E-2</v>
      </c>
      <c r="D10" s="13">
        <v>2</v>
      </c>
      <c r="E10" s="68">
        <v>2.0099999999999998</v>
      </c>
      <c r="F10" s="14">
        <v>15.5</v>
      </c>
      <c r="G10" s="13">
        <v>2</v>
      </c>
      <c r="H10" s="68">
        <v>1.94</v>
      </c>
      <c r="I10" s="72">
        <v>9</v>
      </c>
      <c r="J10" s="16">
        <v>2</v>
      </c>
      <c r="K10" s="74">
        <v>1.93</v>
      </c>
      <c r="L10" s="75">
        <v>3.04</v>
      </c>
      <c r="O10" s="12">
        <v>7.0000000000000007E-2</v>
      </c>
      <c r="P10" s="78">
        <v>-4.3321235130152354E-2</v>
      </c>
      <c r="Q10" s="68">
        <v>42.213965949873788</v>
      </c>
      <c r="R10" s="69">
        <v>42.257287185003939</v>
      </c>
      <c r="S10" s="78">
        <v>0.26456531467510386</v>
      </c>
      <c r="T10" s="68">
        <v>46.935749724493121</v>
      </c>
      <c r="U10" s="72">
        <v>46.671184409818018</v>
      </c>
      <c r="V10" s="81">
        <v>0.30945373312414975</v>
      </c>
      <c r="W10" s="74">
        <v>56.363128241104548</v>
      </c>
      <c r="X10" s="75">
        <v>56.053674507980396</v>
      </c>
    </row>
    <row r="11" spans="3:24" ht="15" thickBot="1" x14ac:dyDescent="0.35">
      <c r="C11" s="12">
        <v>0.1</v>
      </c>
      <c r="D11" s="13">
        <v>2</v>
      </c>
      <c r="E11" s="68">
        <v>2.0299999999999998</v>
      </c>
      <c r="F11" s="14">
        <v>21.6</v>
      </c>
      <c r="G11" s="13">
        <v>2</v>
      </c>
      <c r="H11" s="68">
        <v>1.93</v>
      </c>
      <c r="I11" s="15">
        <v>12.7</v>
      </c>
      <c r="J11" s="16">
        <v>2</v>
      </c>
      <c r="K11" s="74">
        <v>1.93</v>
      </c>
      <c r="L11" s="75">
        <v>2.93</v>
      </c>
      <c r="O11" s="12">
        <v>0.1</v>
      </c>
      <c r="P11" s="78">
        <v>-0.12932084498463331</v>
      </c>
      <c r="Q11" s="68">
        <v>39.331524890261001</v>
      </c>
      <c r="R11" s="69">
        <v>39.460845735245634</v>
      </c>
      <c r="S11" s="78">
        <v>0.30945373312414975</v>
      </c>
      <c r="T11" s="68">
        <v>43.94452549416048</v>
      </c>
      <c r="U11" s="72">
        <v>43.635071761036329</v>
      </c>
      <c r="V11" s="81">
        <v>0.30945373312414975</v>
      </c>
      <c r="W11" s="74">
        <v>56.683247506197425</v>
      </c>
      <c r="X11" s="75">
        <v>56.373793773073274</v>
      </c>
    </row>
    <row r="12" spans="3:24" ht="15" thickBot="1" x14ac:dyDescent="0.35">
      <c r="C12" s="12">
        <v>0.2</v>
      </c>
      <c r="D12" s="13">
        <v>2</v>
      </c>
      <c r="E12" s="68">
        <v>2.06</v>
      </c>
      <c r="F12" s="14">
        <v>42.5</v>
      </c>
      <c r="G12" s="13">
        <v>2</v>
      </c>
      <c r="H12" s="68">
        <v>1.92</v>
      </c>
      <c r="I12" s="15">
        <v>25.6</v>
      </c>
      <c r="J12" s="16">
        <v>2</v>
      </c>
      <c r="K12" s="74">
        <v>1.9</v>
      </c>
      <c r="L12" s="75">
        <v>2.65</v>
      </c>
      <c r="O12" s="12">
        <v>0.2</v>
      </c>
      <c r="P12" s="78">
        <v>-0.25674449410344397</v>
      </c>
      <c r="Q12" s="68">
        <v>33.452821312273386</v>
      </c>
      <c r="R12" s="69">
        <v>33.70956580637683</v>
      </c>
      <c r="S12" s="78">
        <v>0.35457533920863232</v>
      </c>
      <c r="T12" s="68">
        <v>37.855800607042632</v>
      </c>
      <c r="U12" s="72">
        <v>37.501225267834002</v>
      </c>
      <c r="V12" s="81">
        <v>0.44552789422304417</v>
      </c>
      <c r="W12" s="74">
        <v>57.555682434543456</v>
      </c>
      <c r="X12" s="75">
        <v>57.110154540320416</v>
      </c>
    </row>
    <row r="13" spans="3:24" ht="15" thickBot="1" x14ac:dyDescent="0.35">
      <c r="C13" s="12">
        <v>0.5</v>
      </c>
      <c r="D13" s="13">
        <v>2</v>
      </c>
      <c r="E13" s="68">
        <v>2.29</v>
      </c>
      <c r="F13" s="14">
        <v>127</v>
      </c>
      <c r="G13" s="13">
        <v>2</v>
      </c>
      <c r="H13" s="68">
        <v>1.9</v>
      </c>
      <c r="I13" s="83">
        <v>68</v>
      </c>
      <c r="J13" s="16">
        <v>2</v>
      </c>
      <c r="K13" s="74">
        <v>1.86</v>
      </c>
      <c r="L13" s="75">
        <v>2.15</v>
      </c>
      <c r="O13" s="12">
        <v>0.5</v>
      </c>
      <c r="P13" s="78">
        <v>-1.1761097335181354</v>
      </c>
      <c r="Q13" s="68">
        <v>23.944525494160484</v>
      </c>
      <c r="R13" s="69">
        <v>25.120635227678619</v>
      </c>
      <c r="S13" s="78">
        <v>0.44552789422304417</v>
      </c>
      <c r="T13" s="68">
        <v>29.370421659154896</v>
      </c>
      <c r="U13" s="72">
        <v>28.924893764931852</v>
      </c>
      <c r="V13" s="81">
        <v>0.63034102892129718</v>
      </c>
      <c r="W13" s="74">
        <v>59.371830714967508</v>
      </c>
      <c r="X13" s="75">
        <v>58.741489686046208</v>
      </c>
    </row>
    <row r="14" spans="3:24" ht="15" thickBot="1" x14ac:dyDescent="0.35">
      <c r="C14" s="12">
        <v>0.7</v>
      </c>
      <c r="D14" s="13">
        <v>2</v>
      </c>
      <c r="E14" s="68">
        <v>2.63</v>
      </c>
      <c r="F14" s="14">
        <v>234</v>
      </c>
      <c r="G14" s="13">
        <v>2</v>
      </c>
      <c r="H14" s="68">
        <v>1.9</v>
      </c>
      <c r="I14" s="15">
        <v>102</v>
      </c>
      <c r="J14" s="16">
        <v>2</v>
      </c>
      <c r="K14" s="74">
        <v>1.86</v>
      </c>
      <c r="L14" s="75">
        <v>2</v>
      </c>
      <c r="O14" s="12">
        <v>0.7</v>
      </c>
      <c r="P14" s="78">
        <v>-2.3785150565155329</v>
      </c>
      <c r="Q14" s="68">
        <v>18.636282765076764</v>
      </c>
      <c r="R14" s="69">
        <v>21.014797821592296</v>
      </c>
      <c r="S14" s="78">
        <v>0.44552789422304417</v>
      </c>
      <c r="T14" s="68">
        <v>25.848596478041269</v>
      </c>
      <c r="U14" s="72">
        <v>25.403068583818225</v>
      </c>
      <c r="V14" s="81">
        <v>0.63034102892129718</v>
      </c>
      <c r="W14" s="74">
        <v>59.999999999999993</v>
      </c>
      <c r="X14" s="75">
        <v>59.369658971078692</v>
      </c>
    </row>
    <row r="15" spans="3:24" ht="15" thickBot="1" x14ac:dyDescent="0.35">
      <c r="C15" s="12">
        <v>1</v>
      </c>
      <c r="D15" s="13">
        <v>2</v>
      </c>
      <c r="E15" s="68">
        <v>3.81</v>
      </c>
      <c r="F15" s="14">
        <v>620</v>
      </c>
      <c r="G15" s="13">
        <v>2</v>
      </c>
      <c r="H15" s="68">
        <v>1.88</v>
      </c>
      <c r="I15" s="15">
        <v>160</v>
      </c>
      <c r="J15" s="16">
        <v>2</v>
      </c>
      <c r="K15" s="74">
        <v>1.85</v>
      </c>
      <c r="L15" s="75">
        <v>1.88</v>
      </c>
      <c r="O15" s="12">
        <v>1</v>
      </c>
      <c r="P15" s="78">
        <v>-5.5978996002327621</v>
      </c>
      <c r="Q15" s="68">
        <v>10.172766123314547</v>
      </c>
      <c r="R15" s="69">
        <v>15.77066572354731</v>
      </c>
      <c r="S15" s="78">
        <v>0.53744292800602655</v>
      </c>
      <c r="T15" s="68">
        <v>21.938200260161128</v>
      </c>
      <c r="U15" s="72">
        <v>21.400757332155102</v>
      </c>
      <c r="V15" s="81">
        <v>0.67716534521934657</v>
      </c>
      <c r="W15" s="74">
        <v>60.537442928006023</v>
      </c>
      <c r="X15" s="75">
        <v>59.860277582786679</v>
      </c>
    </row>
    <row r="16" spans="3:24" ht="15" thickBot="1" x14ac:dyDescent="0.35">
      <c r="C16" s="12">
        <v>5</v>
      </c>
      <c r="D16" s="13">
        <v>2</v>
      </c>
      <c r="E16" s="68">
        <v>4.5</v>
      </c>
      <c r="F16" s="14">
        <v>930</v>
      </c>
      <c r="G16" s="13">
        <v>2</v>
      </c>
      <c r="H16" s="68">
        <v>1.83</v>
      </c>
      <c r="I16" s="15">
        <v>16.5</v>
      </c>
      <c r="J16" s="16">
        <v>2</v>
      </c>
      <c r="K16" s="74">
        <v>1.75</v>
      </c>
      <c r="L16" s="75">
        <v>2.0099999999999998</v>
      </c>
      <c r="O16" s="12">
        <v>5</v>
      </c>
      <c r="P16" s="78">
        <v>-7.0436503622272495</v>
      </c>
      <c r="Q16" s="78">
        <v>6.6509409422009202</v>
      </c>
      <c r="R16" s="69">
        <v>13.694591304428169</v>
      </c>
      <c r="S16" s="78">
        <v>0.77157811867103354</v>
      </c>
      <c r="T16" s="68">
        <v>41.670921029001491</v>
      </c>
      <c r="U16" s="72">
        <v>40.899342910330461</v>
      </c>
      <c r="V16" s="81">
        <v>1.1598389395537345</v>
      </c>
      <c r="W16" s="74">
        <v>59.956678764869842</v>
      </c>
      <c r="X16" s="75">
        <v>58.796839825316106</v>
      </c>
    </row>
    <row r="17" spans="3:24" ht="15" thickBot="1" x14ac:dyDescent="0.35">
      <c r="C17" s="12">
        <v>7</v>
      </c>
      <c r="D17" s="13">
        <v>2</v>
      </c>
      <c r="E17" s="68">
        <v>1.56</v>
      </c>
      <c r="F17" s="14">
        <v>126</v>
      </c>
      <c r="G17" s="13">
        <v>2</v>
      </c>
      <c r="H17" s="68">
        <v>1.89</v>
      </c>
      <c r="I17" s="15">
        <v>670</v>
      </c>
      <c r="J17" s="16">
        <v>2</v>
      </c>
      <c r="K17" s="74">
        <v>1.96</v>
      </c>
      <c r="L17" s="75">
        <v>2.71</v>
      </c>
      <c r="O17" s="12">
        <v>7</v>
      </c>
      <c r="P17" s="78">
        <v>2.1581079461903911</v>
      </c>
      <c r="Q17" s="68">
        <v>24.013189010928361</v>
      </c>
      <c r="R17" s="69">
        <v>21.85508106473797</v>
      </c>
      <c r="S17" s="78">
        <v>0.49136382981474236</v>
      </c>
      <c r="T17" s="78">
        <v>9.4991038592630943</v>
      </c>
      <c r="U17" s="79">
        <v>9.0077400294483514</v>
      </c>
      <c r="V17" s="81">
        <v>0.17547848615010303</v>
      </c>
      <c r="W17" s="74">
        <v>57.36121409579151</v>
      </c>
      <c r="X17" s="75">
        <v>57.185735609641405</v>
      </c>
    </row>
    <row r="18" spans="3:24" ht="15" thickBot="1" x14ac:dyDescent="0.35">
      <c r="C18" s="17">
        <v>10</v>
      </c>
      <c r="D18" s="10">
        <v>2</v>
      </c>
      <c r="E18" s="70">
        <v>1.9</v>
      </c>
      <c r="F18" s="11">
        <v>360</v>
      </c>
      <c r="G18" s="10">
        <v>2</v>
      </c>
      <c r="H18" s="70">
        <v>1.77</v>
      </c>
      <c r="I18" s="84">
        <v>44</v>
      </c>
      <c r="J18" s="18">
        <v>2</v>
      </c>
      <c r="K18" s="76">
        <v>1.53</v>
      </c>
      <c r="L18" s="77">
        <v>2.15</v>
      </c>
      <c r="O18" s="17">
        <v>10</v>
      </c>
      <c r="P18" s="80">
        <v>0.44552789422304417</v>
      </c>
      <c r="Q18" s="70">
        <v>14.894549897933878</v>
      </c>
      <c r="R18" s="71">
        <v>14.449022003710834</v>
      </c>
      <c r="S18" s="80">
        <v>1.0611345860434915</v>
      </c>
      <c r="T18" s="70">
        <v>33.151546383555875</v>
      </c>
      <c r="U18" s="73">
        <v>32.090411797512381</v>
      </c>
      <c r="V18" s="82">
        <v>2.3267712969276482</v>
      </c>
      <c r="W18" s="76">
        <v>59.371830714967508</v>
      </c>
      <c r="X18" s="77">
        <v>57.045059418039862</v>
      </c>
    </row>
    <row r="19" spans="3:24" ht="15" thickTop="1" x14ac:dyDescent="0.3"/>
  </sheetData>
  <mergeCells count="14">
    <mergeCell ref="O3:O4"/>
    <mergeCell ref="P3:R3"/>
    <mergeCell ref="S3:U3"/>
    <mergeCell ref="V3:X3"/>
    <mergeCell ref="P4:R4"/>
    <mergeCell ref="S4:U4"/>
    <mergeCell ref="V4:X4"/>
    <mergeCell ref="J3:L3"/>
    <mergeCell ref="J4:L4"/>
    <mergeCell ref="C3:C4"/>
    <mergeCell ref="D3:F3"/>
    <mergeCell ref="D4:F4"/>
    <mergeCell ref="G3:I3"/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2024-11-19T18:19:40Z</dcterms:modified>
</cp:coreProperties>
</file>