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vutbr-my.sharepoint.com/personal/247759_vutbr_cz/Documents/Bc. 5. Semestr/BPC-MVAA/BPC-MVAA-Protokoly-2024/Uloha5/"/>
    </mc:Choice>
  </mc:AlternateContent>
  <xr:revisionPtr revIDLastSave="11" documentId="8_{2D5214AC-FD13-4110-93F6-BEDF05AE67FA}" xr6:coauthVersionLast="47" xr6:coauthVersionMax="47" xr10:uidLastSave="{214EBE1E-0C07-4A98-8AB0-5860B77E52C6}"/>
  <bookViews>
    <workbookView xWindow="-109" yWindow="-109" windowWidth="26301" windowHeight="14169" activeTab="1" xr2:uid="{00000000-000D-0000-FFFF-FFFF00000000}"/>
  </bookViews>
  <sheets>
    <sheet name="5A AUDIO" sheetId="1" r:id="rId1"/>
    <sheet name="5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O13" i="2" l="1" a="1"/>
  <c r="CO13" i="2" s="1"/>
  <c r="CN13" i="2" a="1"/>
  <c r="CN13" i="2" s="1"/>
  <c r="BT14" i="2" a="1"/>
  <c r="BT14" i="2" s="1"/>
  <c r="BS14" i="2" a="1"/>
  <c r="BS14" i="2" s="1"/>
  <c r="AY14" i="2" a="1"/>
  <c r="AY14" i="2" s="1"/>
  <c r="AX14" i="2" a="1"/>
  <c r="AX14" i="2" s="1"/>
  <c r="AA14" i="2" a="1"/>
  <c r="AA14" i="2" s="1"/>
  <c r="Z14" i="2" a="1"/>
  <c r="Z14" i="2" s="1"/>
  <c r="F15" i="2" a="1"/>
  <c r="F15" i="2" s="1"/>
  <c r="G14" i="2" a="1"/>
  <c r="G14" i="2" s="1"/>
  <c r="F12" i="1" a="1"/>
  <c r="F12" i="1" s="1"/>
  <c r="E8" i="1" a="1"/>
  <c r="E8" i="1" s="1"/>
  <c r="AB11" i="1"/>
  <c r="AB10" i="1"/>
  <c r="AA6" i="1"/>
  <c r="T6" i="1" a="1"/>
  <c r="T6" i="1" s="1"/>
  <c r="E6" i="1" a="1"/>
  <c r="E6" i="1" s="1"/>
  <c r="CM7" i="2" a="1"/>
  <c r="CM7" i="2" s="1"/>
  <c r="BS7" i="2" a="1"/>
  <c r="BS7" i="2" s="1"/>
  <c r="AX7" i="2" a="1"/>
  <c r="AX7" i="2" s="1"/>
  <c r="Z7" i="2" a="1"/>
  <c r="Z7" i="2" s="1"/>
  <c r="F7" i="2" a="1"/>
  <c r="F7" i="2" s="1"/>
  <c r="CM6" i="2" a="1"/>
  <c r="CM6" i="2" s="1"/>
  <c r="BS6" i="2" a="1"/>
  <c r="BS6" i="2" s="1"/>
  <c r="AX6" i="2" a="1"/>
  <c r="AX6" i="2" s="1"/>
  <c r="Z6" i="2" a="1"/>
  <c r="Z6" i="2" s="1"/>
  <c r="G6" i="2" a="1"/>
  <c r="G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<sst xmlns="http://schemas.openxmlformats.org/spreadsheetml/2006/main" count="174" uniqueCount="52">
  <si>
    <t>n</t>
  </si>
  <si>
    <t>-</t>
  </si>
  <si>
    <t>f</t>
  </si>
  <si>
    <t>Hz</t>
  </si>
  <si>
    <r>
      <t>L</t>
    </r>
    <r>
      <rPr>
        <vertAlign val="subscript"/>
        <sz val="11"/>
        <color theme="1"/>
        <rFont val="Calibri"/>
        <family val="2"/>
        <scheme val="minor"/>
      </rPr>
      <t>n</t>
    </r>
  </si>
  <si>
    <t>dBV</t>
  </si>
  <si>
    <r>
      <t>U</t>
    </r>
    <r>
      <rPr>
        <vertAlign val="subscript"/>
        <sz val="11"/>
        <color theme="1"/>
        <rFont val="Calibri"/>
        <family val="2"/>
        <scheme val="minor"/>
      </rPr>
      <t>n</t>
    </r>
  </si>
  <si>
    <t>mV</t>
  </si>
  <si>
    <t>Přeslechy z kanálu 1 do kanálu 2</t>
  </si>
  <si>
    <r>
      <t>U</t>
    </r>
    <r>
      <rPr>
        <vertAlign val="subscript"/>
        <sz val="11"/>
        <color theme="1"/>
        <rFont val="Calibri"/>
        <family val="2"/>
        <scheme val="minor"/>
      </rPr>
      <t>výst1</t>
    </r>
  </si>
  <si>
    <r>
      <t>U</t>
    </r>
    <r>
      <rPr>
        <vertAlign val="subscript"/>
        <sz val="11"/>
        <color theme="1"/>
        <rFont val="Calibri"/>
        <family val="2"/>
        <scheme val="minor"/>
      </rPr>
      <t>výst2</t>
    </r>
  </si>
  <si>
    <r>
      <t>L</t>
    </r>
    <r>
      <rPr>
        <vertAlign val="subscript"/>
        <sz val="11"/>
        <color theme="1"/>
        <rFont val="Calibri"/>
        <family val="2"/>
        <scheme val="minor"/>
      </rPr>
      <t>p</t>
    </r>
  </si>
  <si>
    <t>V</t>
  </si>
  <si>
    <t>dB</t>
  </si>
  <si>
    <t>14 955</t>
  </si>
  <si>
    <t>19 940</t>
  </si>
  <si>
    <t>Dynamický rozsah</t>
  </si>
  <si>
    <r>
      <t>U</t>
    </r>
    <r>
      <rPr>
        <vertAlign val="subscript"/>
        <sz val="11"/>
        <color theme="1"/>
        <rFont val="Calibri"/>
        <family val="2"/>
        <scheme val="minor"/>
      </rPr>
      <t>výstmax</t>
    </r>
  </si>
  <si>
    <r>
      <t>U</t>
    </r>
    <r>
      <rPr>
        <vertAlign val="subscript"/>
        <sz val="11"/>
        <color theme="1"/>
        <rFont val="Calibri"/>
        <family val="2"/>
        <scheme val="minor"/>
      </rPr>
      <t>výstmin</t>
    </r>
  </si>
  <si>
    <t>SNR</t>
  </si>
  <si>
    <t>Rychlost přeběhu</t>
  </si>
  <si>
    <t>Hrana</t>
  </si>
  <si>
    <r>
      <t>Δ</t>
    </r>
    <r>
      <rPr>
        <i/>
        <sz val="11"/>
        <color theme="1"/>
        <rFont val="Calibri"/>
        <family val="2"/>
        <scheme val="minor"/>
      </rPr>
      <t>u</t>
    </r>
  </si>
  <si>
    <r>
      <t>Δ</t>
    </r>
    <r>
      <rPr>
        <i/>
        <sz val="11"/>
        <color theme="1"/>
        <rFont val="Calibri"/>
        <family val="2"/>
        <scheme val="minor"/>
      </rPr>
      <t>t</t>
    </r>
  </si>
  <si>
    <t>SR</t>
  </si>
  <si>
    <t>µs</t>
  </si>
  <si>
    <t>V/µs</t>
  </si>
  <si>
    <t>Náběžná</t>
  </si>
  <si>
    <t>Sestupná</t>
  </si>
  <si>
    <r>
      <t>U</t>
    </r>
    <r>
      <rPr>
        <vertAlign val="subscript"/>
        <sz val="12"/>
        <color theme="1"/>
        <rFont val="Times New Roman"/>
        <family val="1"/>
      </rPr>
      <t>1</t>
    </r>
  </si>
  <si>
    <r>
      <t>I</t>
    </r>
    <r>
      <rPr>
        <vertAlign val="subscript"/>
        <sz val="12"/>
        <color theme="1"/>
        <rFont val="Times New Roman"/>
        <family val="1"/>
      </rPr>
      <t>1</t>
    </r>
  </si>
  <si>
    <r>
      <t>m</t>
    </r>
    <r>
      <rPr>
        <sz val="12"/>
        <color theme="1"/>
        <rFont val="Times New Roman"/>
        <family val="1"/>
      </rPr>
      <t>A</t>
    </r>
  </si>
  <si>
    <r>
      <t>U</t>
    </r>
    <r>
      <rPr>
        <vertAlign val="subscript"/>
        <sz val="12"/>
        <color theme="1"/>
        <rFont val="Times New Roman"/>
        <family val="1"/>
      </rPr>
      <t>2</t>
    </r>
  </si>
  <si>
    <r>
      <t>R</t>
    </r>
    <r>
      <rPr>
        <vertAlign val="subscript"/>
        <sz val="12"/>
        <color theme="1"/>
        <rFont val="Times New Roman"/>
        <family val="1"/>
      </rPr>
      <t>vst</t>
    </r>
  </si>
  <si>
    <r>
      <t>M</t>
    </r>
    <r>
      <rPr>
        <sz val="12"/>
        <color theme="1"/>
        <rFont val="Symbol"/>
        <family val="1"/>
        <charset val="2"/>
      </rPr>
      <t>W</t>
    </r>
  </si>
  <si>
    <t>A</t>
  </si>
  <si>
    <r>
      <t xml:space="preserve">Pracovní oblast: </t>
    </r>
    <r>
      <rPr>
        <i/>
        <sz val="12"/>
        <color theme="1"/>
        <rFont val="Times New Roman"/>
        <family val="1"/>
      </rPr>
      <t>U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 xml:space="preserve"> ={…… až ……} V,  Převodní konst. </t>
    </r>
    <r>
      <rPr>
        <i/>
        <sz val="12"/>
        <color theme="1"/>
        <rFont val="Times New Roman"/>
        <family val="1"/>
      </rPr>
      <t>A</t>
    </r>
    <r>
      <rPr>
        <sz val="12"/>
        <color theme="1"/>
        <rFont val="Times New Roman"/>
        <family val="1"/>
      </rPr>
      <t xml:space="preserve"> = ……,  </t>
    </r>
    <r>
      <rPr>
        <i/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vst</t>
    </r>
    <r>
      <rPr>
        <sz val="12"/>
        <color theme="1"/>
        <rFont val="Times New Roman"/>
        <family val="1"/>
      </rPr>
      <t> = ……</t>
    </r>
  </si>
  <si>
    <t>mA</t>
  </si>
  <si>
    <t>U/U</t>
  </si>
  <si>
    <t>U/I</t>
  </si>
  <si>
    <t>I/U</t>
  </si>
  <si>
    <t>I/I</t>
  </si>
  <si>
    <t>log U/U</t>
  </si>
  <si>
    <r>
      <t>I</t>
    </r>
    <r>
      <rPr>
        <vertAlign val="subscript"/>
        <sz val="12"/>
        <color theme="1"/>
        <rFont val="Times New Roman"/>
        <family val="1"/>
      </rPr>
      <t>2</t>
    </r>
  </si>
  <si>
    <r>
      <rPr>
        <sz val="12"/>
        <color theme="1"/>
        <rFont val="Times New Roman"/>
        <family val="1"/>
      </rPr>
      <t>I</t>
    </r>
    <r>
      <rPr>
        <vertAlign val="subscript"/>
        <sz val="12"/>
        <color theme="1"/>
        <rFont val="Times New Roman"/>
        <family val="1"/>
      </rPr>
      <t>2</t>
    </r>
  </si>
  <si>
    <r>
      <t>k</t>
    </r>
    <r>
      <rPr>
        <sz val="12"/>
        <color theme="1"/>
        <rFont val="Symbol"/>
        <family val="1"/>
        <charset val="2"/>
      </rPr>
      <t>W</t>
    </r>
  </si>
  <si>
    <t>W</t>
  </si>
  <si>
    <t>S</t>
  </si>
  <si>
    <t>B</t>
  </si>
  <si>
    <r>
      <t xml:space="preserve">Pracovní oblast: </t>
    </r>
    <r>
      <rPr>
        <i/>
        <sz val="12"/>
        <color theme="1"/>
        <rFont val="Times New Roman"/>
        <family val="1"/>
      </rPr>
      <t>U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 xml:space="preserve"> ={0 až 6} V,  Převodní konst. </t>
    </r>
    <r>
      <rPr>
        <i/>
        <sz val="12"/>
        <color theme="1"/>
        <rFont val="Times New Roman"/>
        <family val="1"/>
      </rPr>
      <t>A</t>
    </r>
    <r>
      <rPr>
        <i/>
        <vertAlign val="subscript"/>
        <sz val="12"/>
        <color theme="1"/>
        <rFont val="Times New Roman"/>
        <family val="1"/>
      </rPr>
      <t>max</t>
    </r>
    <r>
      <rPr>
        <sz val="12"/>
        <color theme="1"/>
        <rFont val="Times New Roman"/>
        <family val="1"/>
      </rPr>
      <t xml:space="preserve"> = 2,51,  </t>
    </r>
    <r>
      <rPr>
        <i/>
        <sz val="12"/>
        <color theme="1"/>
        <rFont val="Times New Roman"/>
        <family val="1"/>
      </rPr>
      <t>R</t>
    </r>
    <r>
      <rPr>
        <vertAlign val="subscript"/>
        <sz val="12"/>
        <color theme="1"/>
        <rFont val="Times New Roman"/>
        <family val="1"/>
      </rPr>
      <t>vst</t>
    </r>
    <r>
      <rPr>
        <sz val="12"/>
        <color theme="1"/>
        <rFont val="Times New Roman"/>
        <family val="1"/>
      </rPr>
      <t> = 10 Mohm</t>
    </r>
  </si>
  <si>
    <t xml:space="preserve">THD = 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</si>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</sst>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0"/>
      <color theme="1"/>
      <name val="Times New Roman"/>
      <family val="1"/>
    </font>
    <font>
      <sz val="12"/>
      <color theme="1"/>
      <name val="Symbol"/>
      <family val="1"/>
      <charset val="2"/>
    </font>
    <font>
      <sz val="12"/>
      <color theme="1"/>
      <name val="Skeena"/>
    </font>
    <font>
      <i/>
      <vertAlign val="subscript"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ck">
        <color rgb="FF000000"/>
      </bottom>
      <diagonal/>
    </border>
    <border>
      <left/>
      <right style="medium">
        <color indexed="64"/>
      </right>
      <top style="thick">
        <color rgb="FF000000"/>
      </top>
      <bottom style="thick">
        <color rgb="FF000000"/>
      </bottom>
      <diagonal/>
    </border>
    <border>
      <left/>
      <right style="thick">
        <color indexed="64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 style="medium">
        <color indexed="64"/>
      </right>
      <top/>
      <bottom style="thick">
        <color rgb="FF000000"/>
      </bottom>
      <diagonal/>
    </border>
    <border>
      <left/>
      <right style="thick">
        <color indexed="64"/>
      </right>
      <top/>
      <bottom style="thick">
        <color rgb="FF000000"/>
      </bottom>
      <diagonal/>
    </border>
    <border>
      <left style="thick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ck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thick">
        <color indexed="64"/>
      </right>
      <top/>
      <bottom style="medium">
        <color rgb="FF000000"/>
      </bottom>
      <diagonal/>
    </border>
    <border>
      <left style="thick">
        <color rgb="FF000000"/>
      </left>
      <right/>
      <top style="medium">
        <color rgb="FF000000"/>
      </top>
      <bottom style="thick">
        <color rgb="FF000000"/>
      </bottom>
      <diagonal/>
    </border>
    <border>
      <left/>
      <right/>
      <top style="medium">
        <color rgb="FF000000"/>
      </top>
      <bottom style="thick">
        <color rgb="FF000000"/>
      </bottom>
      <diagonal/>
    </border>
    <border>
      <left/>
      <right style="thick">
        <color indexed="64"/>
      </right>
      <top style="medium">
        <color rgb="FF000000"/>
      </top>
      <bottom style="thick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3" fontId="0" fillId="0" borderId="6" xfId="0" applyNumberFormat="1" applyBorder="1" applyAlignment="1">
      <alignment horizontal="center" vertical="center" wrapText="1"/>
    </xf>
    <xf numFmtId="3" fontId="0" fillId="0" borderId="5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3" fontId="0" fillId="0" borderId="11" xfId="0" applyNumberForma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7" fillId="0" borderId="28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7" fillId="0" borderId="34" xfId="0" applyFont="1" applyBorder="1" applyAlignment="1">
      <alignment horizontal="center" vertical="center" wrapText="1"/>
    </xf>
    <xf numFmtId="0" fontId="7" fillId="0" borderId="35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 vertical="center" wrapText="1"/>
    </xf>
    <xf numFmtId="0" fontId="7" fillId="0" borderId="39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9" fillId="0" borderId="27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8" fillId="0" borderId="32" xfId="0" applyFont="1" applyBorder="1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11" fontId="0" fillId="0" borderId="9" xfId="0" applyNumberForma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2" fontId="0" fillId="0" borderId="13" xfId="0" applyNumberForma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36" xfId="0" applyFont="1" applyBorder="1" applyAlignment="1">
      <alignment horizontal="justify" vertical="center" wrapText="1"/>
    </xf>
    <xf numFmtId="0" fontId="4" fillId="0" borderId="37" xfId="0" applyFont="1" applyBorder="1" applyAlignment="1">
      <alignment horizontal="justify" vertical="center" wrapText="1"/>
    </xf>
    <xf numFmtId="0" fontId="4" fillId="0" borderId="38" xfId="0" applyFont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AB22"/>
  <sheetViews>
    <sheetView workbookViewId="0">
      <selection activeCell="J14" sqref="J14"/>
    </sheetView>
  </sheetViews>
  <sheetFormatPr defaultRowHeight="14.3" x14ac:dyDescent="0.25"/>
  <cols>
    <col min="5" max="5" width="11.5" bestFit="1" customWidth="1"/>
    <col min="20" max="20" width="12.125" bestFit="1" customWidth="1"/>
    <col min="28" max="28" width="11.5" bestFit="1" customWidth="1"/>
  </cols>
  <sheetData>
    <row r="2" spans="3:28" ht="14.95" thickBot="1" x14ac:dyDescent="0.3"/>
    <row r="3" spans="3:28" ht="15.65" thickTop="1" thickBot="1" x14ac:dyDescent="0.3">
      <c r="C3" s="1" t="s">
        <v>0</v>
      </c>
      <c r="D3" s="2" t="s">
        <v>1</v>
      </c>
      <c r="E3" s="3">
        <v>1</v>
      </c>
      <c r="F3" s="3">
        <v>2</v>
      </c>
      <c r="G3" s="3">
        <v>3</v>
      </c>
      <c r="H3" s="3">
        <v>4</v>
      </c>
      <c r="I3" s="3">
        <v>5</v>
      </c>
      <c r="J3" s="3">
        <v>6</v>
      </c>
      <c r="K3" s="3">
        <v>7</v>
      </c>
      <c r="L3" s="3">
        <v>8</v>
      </c>
      <c r="M3" s="3">
        <v>9</v>
      </c>
      <c r="N3" s="2">
        <v>10</v>
      </c>
      <c r="Q3" s="44" t="s">
        <v>8</v>
      </c>
      <c r="R3" s="45"/>
      <c r="S3" s="45"/>
      <c r="T3" s="46"/>
      <c r="W3" s="44" t="s">
        <v>16</v>
      </c>
      <c r="X3" s="45"/>
      <c r="Y3" s="45"/>
      <c r="Z3" s="45"/>
      <c r="AA3" s="45"/>
      <c r="AB3" s="46"/>
    </row>
    <row r="4" spans="3:28" ht="18.350000000000001" thickTop="1" thickBot="1" x14ac:dyDescent="0.3">
      <c r="C4" s="5" t="s">
        <v>2</v>
      </c>
      <c r="D4" s="6" t="s">
        <v>3</v>
      </c>
      <c r="E4" s="7">
        <v>997</v>
      </c>
      <c r="F4" s="8">
        <v>1994</v>
      </c>
      <c r="G4" s="8">
        <v>2991</v>
      </c>
      <c r="H4" s="8">
        <v>3988</v>
      </c>
      <c r="I4" s="8">
        <v>4985</v>
      </c>
      <c r="J4" s="8">
        <v>5982</v>
      </c>
      <c r="K4" s="8">
        <v>6979</v>
      </c>
      <c r="L4" s="8">
        <v>7976</v>
      </c>
      <c r="M4" s="8">
        <v>8973</v>
      </c>
      <c r="N4" s="9">
        <v>9970</v>
      </c>
      <c r="Q4" s="5" t="s">
        <v>2</v>
      </c>
      <c r="R4" s="12" t="s">
        <v>9</v>
      </c>
      <c r="S4" s="12" t="s">
        <v>10</v>
      </c>
      <c r="T4" s="12" t="s">
        <v>11</v>
      </c>
      <c r="W4" s="47" t="s">
        <v>17</v>
      </c>
      <c r="X4" s="48"/>
      <c r="Y4" s="47" t="s">
        <v>18</v>
      </c>
      <c r="Z4" s="48"/>
      <c r="AA4" s="47" t="s">
        <v>19</v>
      </c>
      <c r="AB4" s="48"/>
    </row>
    <row r="5" spans="3:28" ht="18.350000000000001" thickTop="1" thickBot="1" x14ac:dyDescent="0.3">
      <c r="C5" s="5" t="s">
        <v>4</v>
      </c>
      <c r="D5" s="6" t="s">
        <v>5</v>
      </c>
      <c r="E5" s="10">
        <v>-12.5</v>
      </c>
      <c r="F5" s="10">
        <v>-67.5</v>
      </c>
      <c r="G5" s="10">
        <v>-72.5</v>
      </c>
      <c r="H5" s="10">
        <v>-85</v>
      </c>
      <c r="I5" s="10">
        <v>-68.125</v>
      </c>
      <c r="J5" s="10">
        <v>-72.5</v>
      </c>
      <c r="K5" s="10">
        <v>-77.5</v>
      </c>
      <c r="L5" s="10">
        <v>-90</v>
      </c>
      <c r="M5" s="10">
        <v>-83.75</v>
      </c>
      <c r="N5" s="11">
        <v>-88.75</v>
      </c>
      <c r="Q5" s="4" t="s">
        <v>3</v>
      </c>
      <c r="R5" s="6" t="s">
        <v>12</v>
      </c>
      <c r="S5" s="6" t="s">
        <v>7</v>
      </c>
      <c r="T5" s="6" t="s">
        <v>13</v>
      </c>
      <c r="W5" s="42" t="s">
        <v>12</v>
      </c>
      <c r="X5" s="43"/>
      <c r="Y5" s="42" t="s">
        <v>7</v>
      </c>
      <c r="Z5" s="43"/>
      <c r="AA5" s="42" t="s">
        <v>13</v>
      </c>
      <c r="AB5" s="43"/>
    </row>
    <row r="6" spans="3:28" ht="18.350000000000001" thickTop="1" thickBot="1" x14ac:dyDescent="0.3">
      <c r="C6" s="5" t="s">
        <v>6</v>
      </c>
      <c r="D6" s="6" t="s">
        <v>7</v>
      </c>
      <c r="E6" s="7" cm="1">
        <f t="array" ref="E6:N6">POWER(10,(E5:N5/20))*1000</f>
        <v>237.13737056616549</v>
      </c>
      <c r="F6" s="7">
        <v>0.42169650342858195</v>
      </c>
      <c r="G6" s="7">
        <v>0.23713737056616535</v>
      </c>
      <c r="H6" s="7">
        <v>5.6234132519034884E-2</v>
      </c>
      <c r="I6" s="7">
        <v>0.39241897584845342</v>
      </c>
      <c r="J6" s="7">
        <v>0.23713737056616535</v>
      </c>
      <c r="K6" s="7">
        <v>0.13335214321633237</v>
      </c>
      <c r="L6" s="7">
        <v>3.162277660168375E-2</v>
      </c>
      <c r="M6" s="7">
        <v>6.4938163157621076E-2</v>
      </c>
      <c r="N6" s="6">
        <v>3.6517412725483762E-2</v>
      </c>
      <c r="Q6" s="13">
        <v>997</v>
      </c>
      <c r="R6" s="10">
        <v>0.69211999999999996</v>
      </c>
      <c r="S6" s="10">
        <v>7.0000000000000001E-3</v>
      </c>
      <c r="T6" s="11" cm="1">
        <f t="array" ref="T6:T11">20*LOG((S6:S11*0.001)/(R6:R11),10)</f>
        <v>-99.901667181904344</v>
      </c>
      <c r="W6" s="57">
        <v>0.29199999999999998</v>
      </c>
      <c r="X6" s="58"/>
      <c r="Y6" s="59">
        <v>4.0000000000000001E-3</v>
      </c>
      <c r="Z6" s="58"/>
      <c r="AA6" s="60">
        <f>20*LOG((W6)/(Y6*0.001),10)</f>
        <v>97.2664572024091</v>
      </c>
      <c r="AB6" s="61"/>
    </row>
    <row r="7" spans="3:28" ht="15.65" thickTop="1" thickBot="1" x14ac:dyDescent="0.3">
      <c r="Q7" s="14">
        <v>1994</v>
      </c>
      <c r="R7" s="10">
        <v>0.69191999999999998</v>
      </c>
      <c r="S7" s="10">
        <v>1.2E-2</v>
      </c>
      <c r="T7" s="11">
        <v>-95.217492761043786</v>
      </c>
      <c r="W7" s="44" t="s">
        <v>20</v>
      </c>
      <c r="X7" s="45"/>
      <c r="Y7" s="45"/>
      <c r="Z7" s="45"/>
      <c r="AA7" s="45"/>
      <c r="AB7" s="46"/>
    </row>
    <row r="8" spans="3:28" ht="15.65" thickTop="1" thickBot="1" x14ac:dyDescent="0.3">
      <c r="D8" s="41" t="s">
        <v>50</v>
      </c>
      <c r="E8" cm="1">
        <f t="array" ref="E8">(SQRT(SUM(POWER(F6:N6,2)))/SQRT(SUM(POWER(E6:N6,2))))*100</f>
        <v>0.28964762660004151</v>
      </c>
      <c r="F8" t="s">
        <v>51</v>
      </c>
      <c r="Q8" s="14">
        <v>4985</v>
      </c>
      <c r="R8" s="10">
        <v>0.69240000000000002</v>
      </c>
      <c r="S8" s="10">
        <v>1.4E-2</v>
      </c>
      <c r="T8" s="11">
        <v>-93.884580470502357</v>
      </c>
      <c r="W8" s="62" t="s">
        <v>21</v>
      </c>
      <c r="X8" s="42" t="s">
        <v>22</v>
      </c>
      <c r="Y8" s="43"/>
      <c r="Z8" s="42" t="s">
        <v>23</v>
      </c>
      <c r="AA8" s="43"/>
      <c r="AB8" s="12" t="s">
        <v>24</v>
      </c>
    </row>
    <row r="9" spans="3:28" ht="15.65" thickTop="1" thickBot="1" x14ac:dyDescent="0.3">
      <c r="Q9" s="14">
        <v>9970</v>
      </c>
      <c r="R9" s="10">
        <v>0.69316999999999995</v>
      </c>
      <c r="S9" s="10">
        <v>0.02</v>
      </c>
      <c r="T9" s="11">
        <v>-90.796195255371188</v>
      </c>
      <c r="W9" s="63"/>
      <c r="X9" s="42" t="s">
        <v>12</v>
      </c>
      <c r="Y9" s="43"/>
      <c r="Z9" s="42" t="s">
        <v>25</v>
      </c>
      <c r="AA9" s="43"/>
      <c r="AB9" s="6" t="s">
        <v>26</v>
      </c>
    </row>
    <row r="10" spans="3:28" ht="18.350000000000001" thickTop="1" thickBot="1" x14ac:dyDescent="0.3">
      <c r="C10" s="1" t="s">
        <v>0</v>
      </c>
      <c r="D10" s="5" t="s">
        <v>2</v>
      </c>
      <c r="E10" s="5" t="s">
        <v>4</v>
      </c>
      <c r="F10" s="5" t="s">
        <v>6</v>
      </c>
      <c r="Q10" s="13" t="s">
        <v>14</v>
      </c>
      <c r="R10" s="10">
        <v>0.69442000000000004</v>
      </c>
      <c r="S10" s="10">
        <v>3.1E-2</v>
      </c>
      <c r="T10" s="11">
        <v>-87.005210532713079</v>
      </c>
      <c r="W10" s="4" t="s">
        <v>27</v>
      </c>
      <c r="X10" s="49">
        <v>4.71</v>
      </c>
      <c r="Y10" s="50"/>
      <c r="Z10" s="53">
        <v>3.17</v>
      </c>
      <c r="AA10" s="54"/>
      <c r="AB10" s="11">
        <f>X10/Z10</f>
        <v>1.4858044164037856</v>
      </c>
    </row>
    <row r="11" spans="3:28" ht="15.65" thickTop="1" thickBot="1" x14ac:dyDescent="0.3">
      <c r="C11" s="2" t="s">
        <v>1</v>
      </c>
      <c r="D11" s="6" t="s">
        <v>3</v>
      </c>
      <c r="E11" s="6" t="s">
        <v>5</v>
      </c>
      <c r="F11" s="6" t="s">
        <v>7</v>
      </c>
      <c r="Q11" s="4" t="s">
        <v>15</v>
      </c>
      <c r="R11" s="7">
        <v>0.69689999999999996</v>
      </c>
      <c r="S11" s="7">
        <v>4.7E-2</v>
      </c>
      <c r="T11" s="6">
        <v>-83.421452131683594</v>
      </c>
      <c r="W11" s="4" t="s">
        <v>28</v>
      </c>
      <c r="X11" s="51"/>
      <c r="Y11" s="52"/>
      <c r="Z11" s="55">
        <v>3.6</v>
      </c>
      <c r="AA11" s="56"/>
      <c r="AB11" s="6">
        <f>X10/Z11</f>
        <v>1.3083333333333333</v>
      </c>
    </row>
    <row r="12" spans="3:28" ht="15.65" thickTop="1" thickBot="1" x14ac:dyDescent="0.3">
      <c r="C12" s="3">
        <v>1</v>
      </c>
      <c r="D12" s="7">
        <v>997</v>
      </c>
      <c r="E12" s="10">
        <v>-12.5</v>
      </c>
      <c r="F12" s="7" cm="1">
        <f t="array" ref="F12:F21">POWER(10,(E12:E21/20))*1000</f>
        <v>237.13737056616549</v>
      </c>
    </row>
    <row r="13" spans="3:28" ht="15.65" thickTop="1" thickBot="1" x14ac:dyDescent="0.3">
      <c r="C13" s="3">
        <v>2</v>
      </c>
      <c r="D13" s="8">
        <v>1994</v>
      </c>
      <c r="E13" s="10">
        <v>-67.5</v>
      </c>
      <c r="F13" s="7">
        <v>0.42169650342858195</v>
      </c>
    </row>
    <row r="14" spans="3:28" ht="15.65" thickTop="1" thickBot="1" x14ac:dyDescent="0.3">
      <c r="C14" s="3">
        <v>3</v>
      </c>
      <c r="D14" s="8">
        <v>2991</v>
      </c>
      <c r="E14" s="10">
        <v>-72.5</v>
      </c>
      <c r="F14" s="7">
        <v>0.23713737056616535</v>
      </c>
    </row>
    <row r="15" spans="3:28" ht="15.65" thickTop="1" thickBot="1" x14ac:dyDescent="0.3">
      <c r="C15" s="3">
        <v>4</v>
      </c>
      <c r="D15" s="8">
        <v>3988</v>
      </c>
      <c r="E15" s="10">
        <v>-85</v>
      </c>
      <c r="F15" s="7">
        <v>5.6234132519034884E-2</v>
      </c>
    </row>
    <row r="16" spans="3:28" ht="15.65" thickTop="1" thickBot="1" x14ac:dyDescent="0.3">
      <c r="C16" s="3">
        <v>5</v>
      </c>
      <c r="D16" s="8">
        <v>4985</v>
      </c>
      <c r="E16" s="10">
        <v>-68.125</v>
      </c>
      <c r="F16" s="7">
        <v>0.39241897584845342</v>
      </c>
    </row>
    <row r="17" spans="3:6" ht="15.65" thickTop="1" thickBot="1" x14ac:dyDescent="0.3">
      <c r="C17" s="3">
        <v>6</v>
      </c>
      <c r="D17" s="8">
        <v>5982</v>
      </c>
      <c r="E17" s="10">
        <v>-72.5</v>
      </c>
      <c r="F17" s="7">
        <v>0.23713737056616535</v>
      </c>
    </row>
    <row r="18" spans="3:6" ht="15.65" thickTop="1" thickBot="1" x14ac:dyDescent="0.3">
      <c r="C18" s="3">
        <v>7</v>
      </c>
      <c r="D18" s="8">
        <v>6979</v>
      </c>
      <c r="E18" s="10">
        <v>-77.5</v>
      </c>
      <c r="F18" s="7">
        <v>0.13335214321633237</v>
      </c>
    </row>
    <row r="19" spans="3:6" ht="15.65" thickTop="1" thickBot="1" x14ac:dyDescent="0.3">
      <c r="C19" s="3">
        <v>8</v>
      </c>
      <c r="D19" s="8">
        <v>7976</v>
      </c>
      <c r="E19" s="10">
        <v>-90</v>
      </c>
      <c r="F19" s="7">
        <v>3.162277660168375E-2</v>
      </c>
    </row>
    <row r="20" spans="3:6" ht="15.65" thickTop="1" thickBot="1" x14ac:dyDescent="0.3">
      <c r="C20" s="3">
        <v>9</v>
      </c>
      <c r="D20" s="8">
        <v>8973</v>
      </c>
      <c r="E20" s="10">
        <v>-83.75</v>
      </c>
      <c r="F20" s="7">
        <v>6.4938163157621076E-2</v>
      </c>
    </row>
    <row r="21" spans="3:6" ht="15.65" thickTop="1" thickBot="1" x14ac:dyDescent="0.3">
      <c r="C21" s="2">
        <v>10</v>
      </c>
      <c r="D21" s="9">
        <v>9970</v>
      </c>
      <c r="E21" s="11">
        <v>-88.75</v>
      </c>
      <c r="F21" s="6">
        <v>3.6517412725483762E-2</v>
      </c>
    </row>
    <row r="22" spans="3:6" ht="14.95" thickTop="1" x14ac:dyDescent="0.25"/>
  </sheetData>
  <mergeCells count="20">
    <mergeCell ref="X10:Y11"/>
    <mergeCell ref="Z10:AA10"/>
    <mergeCell ref="Z11:AA11"/>
    <mergeCell ref="W6:X6"/>
    <mergeCell ref="Y6:Z6"/>
    <mergeCell ref="AA6:AB6"/>
    <mergeCell ref="W7:AB7"/>
    <mergeCell ref="W8:W9"/>
    <mergeCell ref="X8:Y8"/>
    <mergeCell ref="Z8:AA8"/>
    <mergeCell ref="X9:Y9"/>
    <mergeCell ref="Z9:AA9"/>
    <mergeCell ref="W5:X5"/>
    <mergeCell ref="Y5:Z5"/>
    <mergeCell ref="AA5:AB5"/>
    <mergeCell ref="Q3:T3"/>
    <mergeCell ref="W3:AB3"/>
    <mergeCell ref="W4:X4"/>
    <mergeCell ref="Y4:Z4"/>
    <mergeCell ref="AA4:AB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E3519-B4D8-42E5-A4D3-DAE0E3976C95}">
  <dimension ref="C2:DB33"/>
  <sheetViews>
    <sheetView tabSelected="1" topLeftCell="AO6" workbookViewId="0">
      <selection activeCell="BA16" sqref="BA16"/>
    </sheetView>
  </sheetViews>
  <sheetFormatPr defaultRowHeight="14.3" x14ac:dyDescent="0.25"/>
  <cols>
    <col min="26" max="26" width="11.5" bestFit="1" customWidth="1"/>
    <col min="91" max="91" width="11.5" bestFit="1" customWidth="1"/>
  </cols>
  <sheetData>
    <row r="2" spans="3:106" ht="14.95" thickBot="1" x14ac:dyDescent="0.3">
      <c r="C2" t="s">
        <v>38</v>
      </c>
      <c r="W2" t="s">
        <v>39</v>
      </c>
      <c r="AU2" t="s">
        <v>41</v>
      </c>
      <c r="BP2" t="s">
        <v>40</v>
      </c>
      <c r="CK2" t="s">
        <v>42</v>
      </c>
    </row>
    <row r="3" spans="3:106" ht="19.7" thickTop="1" thickBot="1" x14ac:dyDescent="0.3">
      <c r="C3" s="15" t="s">
        <v>29</v>
      </c>
      <c r="D3" s="16" t="s">
        <v>12</v>
      </c>
      <c r="E3" s="17">
        <v>0</v>
      </c>
      <c r="F3" s="17">
        <v>0.5</v>
      </c>
      <c r="G3" s="17">
        <v>1</v>
      </c>
      <c r="H3" s="17">
        <v>1.5</v>
      </c>
      <c r="I3" s="17">
        <v>2</v>
      </c>
      <c r="J3" s="17">
        <v>2.5</v>
      </c>
      <c r="K3" s="17">
        <v>3</v>
      </c>
      <c r="L3" s="17">
        <v>3.5</v>
      </c>
      <c r="M3" s="17">
        <v>4</v>
      </c>
      <c r="N3" s="17">
        <v>4.5</v>
      </c>
      <c r="O3" s="17">
        <v>5</v>
      </c>
      <c r="P3" s="17">
        <v>5.5</v>
      </c>
      <c r="Q3" s="17">
        <v>6</v>
      </c>
      <c r="R3" s="17">
        <v>6.5</v>
      </c>
      <c r="S3" s="17">
        <v>7</v>
      </c>
      <c r="T3" s="17">
        <v>7.5</v>
      </c>
      <c r="W3" s="15" t="s">
        <v>29</v>
      </c>
      <c r="X3" s="16" t="s">
        <v>12</v>
      </c>
      <c r="Y3" s="17">
        <v>0</v>
      </c>
      <c r="Z3" s="17">
        <v>1</v>
      </c>
      <c r="AA3" s="17">
        <v>2</v>
      </c>
      <c r="AB3" s="17">
        <v>3</v>
      </c>
      <c r="AC3" s="17">
        <v>4</v>
      </c>
      <c r="AD3" s="17">
        <v>5</v>
      </c>
      <c r="AE3" s="17">
        <v>6</v>
      </c>
      <c r="AF3" s="17">
        <v>7</v>
      </c>
      <c r="AG3" s="17">
        <v>8</v>
      </c>
      <c r="AH3" s="17">
        <v>9</v>
      </c>
      <c r="AI3" s="17">
        <v>10</v>
      </c>
      <c r="AJ3" s="17">
        <v>11</v>
      </c>
      <c r="AK3" s="17">
        <v>12</v>
      </c>
      <c r="AL3" s="17">
        <v>13</v>
      </c>
      <c r="AM3" s="17">
        <v>14</v>
      </c>
      <c r="AN3" s="17">
        <v>14.2</v>
      </c>
      <c r="AO3" s="31">
        <v>14.4</v>
      </c>
      <c r="AP3" s="17">
        <v>14.6</v>
      </c>
      <c r="AQ3" s="31">
        <v>14.8</v>
      </c>
      <c r="AR3" s="17">
        <v>15</v>
      </c>
      <c r="AU3" s="20" t="s">
        <v>30</v>
      </c>
      <c r="AV3" s="33" t="s">
        <v>37</v>
      </c>
      <c r="AW3" s="22">
        <v>0</v>
      </c>
      <c r="AX3" s="22">
        <v>0.25</v>
      </c>
      <c r="AY3" s="22">
        <v>0.5</v>
      </c>
      <c r="AZ3" s="22">
        <v>0.75</v>
      </c>
      <c r="BA3" s="22">
        <v>1</v>
      </c>
      <c r="BB3" s="22">
        <v>1.25</v>
      </c>
      <c r="BC3" s="22">
        <v>1.5</v>
      </c>
      <c r="BD3" s="22">
        <v>1.75</v>
      </c>
      <c r="BE3" s="22">
        <v>2</v>
      </c>
      <c r="BF3" s="22">
        <v>2.25</v>
      </c>
      <c r="BG3" s="22">
        <v>2.5</v>
      </c>
      <c r="BH3" s="22">
        <v>2.75</v>
      </c>
      <c r="BI3" s="22">
        <v>3</v>
      </c>
      <c r="BJ3" s="22">
        <v>3.25</v>
      </c>
      <c r="BK3" s="22">
        <v>3.5</v>
      </c>
      <c r="BL3" s="22">
        <v>3.75</v>
      </c>
      <c r="BM3" s="22">
        <v>4</v>
      </c>
      <c r="BP3" s="20" t="s">
        <v>30</v>
      </c>
      <c r="BQ3" s="34" t="s">
        <v>37</v>
      </c>
      <c r="BR3" s="39">
        <v>0</v>
      </c>
      <c r="BS3" s="22">
        <v>0.1</v>
      </c>
      <c r="BT3" s="22">
        <v>0.2</v>
      </c>
      <c r="BU3" s="22">
        <v>0.3</v>
      </c>
      <c r="BV3" s="22">
        <v>0.4</v>
      </c>
      <c r="BW3" s="22">
        <v>0.5</v>
      </c>
      <c r="BX3" s="22">
        <v>0.6</v>
      </c>
      <c r="BY3" s="22">
        <v>0.7</v>
      </c>
      <c r="BZ3" s="22">
        <v>0.8</v>
      </c>
      <c r="CA3" s="22">
        <v>0.9</v>
      </c>
      <c r="CB3" s="22">
        <v>1</v>
      </c>
      <c r="CC3" s="22">
        <v>1.1000000000000001</v>
      </c>
      <c r="CD3" s="22">
        <v>1.2</v>
      </c>
      <c r="CE3" s="23">
        <v>1.25</v>
      </c>
      <c r="CF3" s="23">
        <v>1.3</v>
      </c>
      <c r="CG3" s="23">
        <v>1.35</v>
      </c>
      <c r="CH3" s="23">
        <v>1.4</v>
      </c>
      <c r="CK3" s="15" t="s">
        <v>29</v>
      </c>
      <c r="CL3" s="16" t="s">
        <v>12</v>
      </c>
      <c r="CM3" s="17">
        <v>0.1</v>
      </c>
      <c r="CN3" s="17">
        <v>0.3</v>
      </c>
      <c r="CO3" s="17">
        <v>1</v>
      </c>
      <c r="CP3" s="17">
        <v>3</v>
      </c>
      <c r="CQ3" s="17">
        <v>6</v>
      </c>
      <c r="CR3" s="17">
        <v>10</v>
      </c>
      <c r="CS3" s="17">
        <v>15</v>
      </c>
      <c r="CT3" s="17"/>
      <c r="CU3" s="17"/>
      <c r="CV3" s="17"/>
      <c r="CW3" s="18"/>
      <c r="CX3" s="18"/>
      <c r="CY3" s="18"/>
      <c r="CZ3" s="18"/>
      <c r="DA3" s="18"/>
      <c r="DB3" s="19"/>
    </row>
    <row r="4" spans="3:106" ht="19.7" thickTop="1" thickBot="1" x14ac:dyDescent="0.3">
      <c r="C4" s="20" t="s">
        <v>30</v>
      </c>
      <c r="D4" s="21" t="s">
        <v>31</v>
      </c>
      <c r="E4" s="22">
        <v>0</v>
      </c>
      <c r="F4" s="22">
        <v>0</v>
      </c>
      <c r="G4" s="22">
        <v>0.1</v>
      </c>
      <c r="H4" s="22">
        <v>0.1</v>
      </c>
      <c r="I4" s="22">
        <v>0.2</v>
      </c>
      <c r="J4" s="22">
        <v>0.2</v>
      </c>
      <c r="K4" s="22">
        <v>0.3</v>
      </c>
      <c r="L4" s="22">
        <v>0.3</v>
      </c>
      <c r="M4" s="22">
        <v>0.4</v>
      </c>
      <c r="N4" s="22">
        <v>0.5</v>
      </c>
      <c r="O4" s="23">
        <v>0.6</v>
      </c>
      <c r="P4" s="23">
        <v>0.6</v>
      </c>
      <c r="Q4" s="23">
        <v>0.7</v>
      </c>
      <c r="R4" s="23">
        <v>0.8</v>
      </c>
      <c r="S4" s="23">
        <v>0.8</v>
      </c>
      <c r="T4" s="24">
        <v>0.9</v>
      </c>
      <c r="W4" s="20" t="s">
        <v>30</v>
      </c>
      <c r="X4" s="21" t="s">
        <v>31</v>
      </c>
      <c r="Y4" s="22">
        <v>0</v>
      </c>
      <c r="Z4" s="22">
        <v>7.5</v>
      </c>
      <c r="AA4" s="22">
        <v>15</v>
      </c>
      <c r="AB4" s="22">
        <v>22.5</v>
      </c>
      <c r="AC4" s="22">
        <v>30.1</v>
      </c>
      <c r="AD4" s="22">
        <v>37.5</v>
      </c>
      <c r="AE4" s="22">
        <v>45</v>
      </c>
      <c r="AF4" s="22">
        <v>52.5</v>
      </c>
      <c r="AG4" s="22">
        <v>60</v>
      </c>
      <c r="AH4" s="22">
        <v>67.5</v>
      </c>
      <c r="AI4" s="23">
        <v>75</v>
      </c>
      <c r="AJ4" s="23">
        <v>82.5</v>
      </c>
      <c r="AK4" s="23">
        <v>90</v>
      </c>
      <c r="AL4" s="23">
        <v>97.5</v>
      </c>
      <c r="AM4" s="23">
        <v>105</v>
      </c>
      <c r="AN4" s="24">
        <v>106.5</v>
      </c>
      <c r="AO4" s="32">
        <v>108</v>
      </c>
      <c r="AP4" s="32">
        <v>109.4</v>
      </c>
      <c r="AQ4" s="32">
        <v>111</v>
      </c>
      <c r="AR4" s="32">
        <v>112.5</v>
      </c>
      <c r="AU4" s="15" t="s">
        <v>29</v>
      </c>
      <c r="AV4" s="16" t="s">
        <v>7</v>
      </c>
      <c r="AW4" s="17">
        <v>0</v>
      </c>
      <c r="AX4" s="17">
        <v>5</v>
      </c>
      <c r="AY4" s="17">
        <v>10.5</v>
      </c>
      <c r="AZ4" s="17">
        <v>16</v>
      </c>
      <c r="BA4" s="17">
        <v>21.6</v>
      </c>
      <c r="BB4" s="17">
        <v>26.8</v>
      </c>
      <c r="BC4" s="17">
        <v>32.5</v>
      </c>
      <c r="BD4" s="17">
        <v>37.9</v>
      </c>
      <c r="BE4" s="17">
        <v>43.4</v>
      </c>
      <c r="BF4" s="17">
        <v>48.7</v>
      </c>
      <c r="BG4" s="17">
        <v>54.6</v>
      </c>
      <c r="BH4" s="17">
        <v>59.9</v>
      </c>
      <c r="BI4" s="17">
        <v>65.8</v>
      </c>
      <c r="BJ4" s="17">
        <v>431</v>
      </c>
      <c r="BK4" s="17">
        <v>609</v>
      </c>
      <c r="BL4" s="17">
        <v>651</v>
      </c>
      <c r="BM4" s="31">
        <v>676</v>
      </c>
      <c r="BP4" s="15" t="s">
        <v>29</v>
      </c>
      <c r="BQ4" s="16" t="s">
        <v>7</v>
      </c>
      <c r="BR4" s="39">
        <v>0</v>
      </c>
      <c r="BS4" s="17">
        <v>18.8</v>
      </c>
      <c r="BT4" s="17">
        <v>37.4</v>
      </c>
      <c r="BU4" s="17">
        <v>54.9</v>
      </c>
      <c r="BV4" s="17">
        <v>72.599999999999994</v>
      </c>
      <c r="BW4" s="17">
        <v>91.6</v>
      </c>
      <c r="BX4" s="17">
        <v>108.8</v>
      </c>
      <c r="BY4" s="17">
        <v>127</v>
      </c>
      <c r="BZ4" s="17">
        <v>144.6</v>
      </c>
      <c r="CA4" s="17">
        <v>162.19999999999999</v>
      </c>
      <c r="CB4" s="17">
        <v>181.9</v>
      </c>
      <c r="CC4" s="18">
        <v>199.1</v>
      </c>
      <c r="CD4" s="18">
        <v>434</v>
      </c>
      <c r="CE4" s="18">
        <v>675</v>
      </c>
      <c r="CF4" s="18">
        <v>719</v>
      </c>
      <c r="CG4" s="18">
        <v>751</v>
      </c>
      <c r="CH4" s="19">
        <v>776</v>
      </c>
      <c r="CK4" s="20" t="s">
        <v>30</v>
      </c>
      <c r="CL4" s="21" t="s">
        <v>31</v>
      </c>
      <c r="CM4" s="22">
        <v>0.6</v>
      </c>
      <c r="CN4" s="22">
        <v>2</v>
      </c>
      <c r="CO4" s="22">
        <v>6.9</v>
      </c>
      <c r="CP4" s="22">
        <v>20.7</v>
      </c>
      <c r="CQ4" s="22">
        <v>41.5</v>
      </c>
      <c r="CR4" s="22">
        <v>69</v>
      </c>
      <c r="CS4" s="22">
        <v>103.7</v>
      </c>
      <c r="CT4" s="22"/>
      <c r="CU4" s="22"/>
      <c r="CV4" s="22"/>
      <c r="CW4" s="23"/>
      <c r="CX4" s="23"/>
      <c r="CY4" s="23"/>
      <c r="CZ4" s="23"/>
      <c r="DA4" s="23"/>
      <c r="DB4" s="24"/>
    </row>
    <row r="5" spans="3:106" ht="19.7" thickTop="1" thickBot="1" x14ac:dyDescent="0.3">
      <c r="C5" s="25" t="s">
        <v>32</v>
      </c>
      <c r="D5" s="26" t="s">
        <v>12</v>
      </c>
      <c r="E5" s="27">
        <v>0</v>
      </c>
      <c r="F5" s="27">
        <v>1.2549999999999999</v>
      </c>
      <c r="G5" s="27">
        <v>2.4990000000000001</v>
      </c>
      <c r="H5" s="27">
        <v>3.7669999999999999</v>
      </c>
      <c r="I5" s="27">
        <v>4.9800000000000004</v>
      </c>
      <c r="J5" s="27">
        <v>6.24</v>
      </c>
      <c r="K5" s="27">
        <v>7.48</v>
      </c>
      <c r="L5" s="27">
        <v>8.6999999999999993</v>
      </c>
      <c r="M5" s="27">
        <v>10.01</v>
      </c>
      <c r="N5" s="27">
        <v>11.24</v>
      </c>
      <c r="O5" s="28">
        <v>12.52</v>
      </c>
      <c r="P5" s="28">
        <v>13.75</v>
      </c>
      <c r="Q5" s="28">
        <v>15</v>
      </c>
      <c r="R5" s="28">
        <v>15.07</v>
      </c>
      <c r="S5" s="28">
        <v>15.07</v>
      </c>
      <c r="T5" s="29">
        <v>15.07</v>
      </c>
      <c r="W5" s="25" t="s">
        <v>43</v>
      </c>
      <c r="X5" s="26" t="s">
        <v>37</v>
      </c>
      <c r="Y5" s="27">
        <v>0</v>
      </c>
      <c r="Z5" s="27">
        <v>0.09</v>
      </c>
      <c r="AA5" s="27">
        <v>0.19</v>
      </c>
      <c r="AB5" s="27">
        <v>0.28999999999999998</v>
      </c>
      <c r="AC5" s="27">
        <v>0.39</v>
      </c>
      <c r="AD5" s="27">
        <v>0.49</v>
      </c>
      <c r="AE5" s="27">
        <v>0.57999999999999996</v>
      </c>
      <c r="AF5" s="27">
        <v>0.68</v>
      </c>
      <c r="AG5" s="27">
        <v>0.78</v>
      </c>
      <c r="AH5" s="27">
        <v>0.88</v>
      </c>
      <c r="AI5" s="28">
        <v>0.98</v>
      </c>
      <c r="AJ5" s="28">
        <v>1.07</v>
      </c>
      <c r="AK5" s="28">
        <v>1.17</v>
      </c>
      <c r="AL5" s="28">
        <v>1.27</v>
      </c>
      <c r="AM5" s="28">
        <v>1.37</v>
      </c>
      <c r="AN5" s="29">
        <v>1.39</v>
      </c>
      <c r="AO5" s="32">
        <v>1.4</v>
      </c>
      <c r="AP5" s="32">
        <v>1.43</v>
      </c>
      <c r="AQ5" s="32">
        <v>1.44</v>
      </c>
      <c r="AR5" s="32">
        <v>1.47</v>
      </c>
      <c r="AU5" s="30" t="s">
        <v>44</v>
      </c>
      <c r="AV5" s="26" t="s">
        <v>37</v>
      </c>
      <c r="AW5" s="27">
        <v>0</v>
      </c>
      <c r="AX5" s="27">
        <v>-0.5</v>
      </c>
      <c r="AY5" s="27">
        <v>-0.99</v>
      </c>
      <c r="AZ5" s="27">
        <v>-1.49</v>
      </c>
      <c r="BA5" s="27">
        <v>-1.99</v>
      </c>
      <c r="BB5" s="27">
        <v>-2.5</v>
      </c>
      <c r="BC5" s="27">
        <v>-2.99</v>
      </c>
      <c r="BD5" s="27">
        <v>-3.49</v>
      </c>
      <c r="BE5" s="27">
        <v>-3.99</v>
      </c>
      <c r="BF5" s="27">
        <v>-4.49</v>
      </c>
      <c r="BG5" s="28">
        <v>-5</v>
      </c>
      <c r="BH5" s="28">
        <v>-5.5</v>
      </c>
      <c r="BI5" s="28">
        <v>-6</v>
      </c>
      <c r="BJ5" s="28">
        <v>-6.39</v>
      </c>
      <c r="BK5" s="28">
        <v>-6.43</v>
      </c>
      <c r="BL5" s="29">
        <v>-6.44</v>
      </c>
      <c r="BM5" s="32">
        <v>-6.44</v>
      </c>
      <c r="BP5" s="25" t="s">
        <v>32</v>
      </c>
      <c r="BQ5" s="26" t="s">
        <v>12</v>
      </c>
      <c r="BR5" s="39">
        <v>0</v>
      </c>
      <c r="BS5" s="27">
        <v>-1.149</v>
      </c>
      <c r="BT5" s="27">
        <v>-2.2949999999999999</v>
      </c>
      <c r="BU5" s="27">
        <v>-3.36</v>
      </c>
      <c r="BV5" s="27">
        <v>-4.42</v>
      </c>
      <c r="BW5" s="27">
        <v>-5.58</v>
      </c>
      <c r="BX5" s="27">
        <v>-6.62</v>
      </c>
      <c r="BY5" s="27">
        <v>-7.73</v>
      </c>
      <c r="BZ5" s="27">
        <v>-8.8000000000000007</v>
      </c>
      <c r="CA5" s="27">
        <v>-9.8800000000000008</v>
      </c>
      <c r="CB5" s="27">
        <v>-11.08</v>
      </c>
      <c r="CC5" s="28">
        <v>-12.12</v>
      </c>
      <c r="CD5" s="28">
        <v>-12.98</v>
      </c>
      <c r="CE5" s="28">
        <v>-12.99</v>
      </c>
      <c r="CF5" s="28">
        <v>-12.99</v>
      </c>
      <c r="CG5" s="28">
        <v>-12.99</v>
      </c>
      <c r="CH5" s="29">
        <v>-12.99</v>
      </c>
      <c r="CK5" s="25" t="s">
        <v>32</v>
      </c>
      <c r="CL5" s="26" t="s">
        <v>12</v>
      </c>
      <c r="CM5" s="27">
        <v>-0.48099999999999998</v>
      </c>
      <c r="CN5" s="27">
        <v>-0.50900000000000001</v>
      </c>
      <c r="CO5" s="27">
        <v>-0.54100000000000004</v>
      </c>
      <c r="CP5" s="27">
        <v>-0.56999999999999995</v>
      </c>
      <c r="CQ5" s="27">
        <v>-0.58799999999999997</v>
      </c>
      <c r="CR5" s="27">
        <v>-0.60199999999999998</v>
      </c>
      <c r="CS5" s="27">
        <v>-0.61199999999999999</v>
      </c>
      <c r="CT5" s="27"/>
      <c r="CU5" s="27"/>
      <c r="CV5" s="27"/>
      <c r="CW5" s="28"/>
      <c r="CX5" s="28"/>
      <c r="CY5" s="28"/>
      <c r="CZ5" s="28"/>
      <c r="DA5" s="28"/>
      <c r="DB5" s="29"/>
    </row>
    <row r="6" spans="3:106" ht="19.05" thickBot="1" x14ac:dyDescent="0.3">
      <c r="C6" s="25" t="s">
        <v>33</v>
      </c>
      <c r="D6" s="26" t="s">
        <v>34</v>
      </c>
      <c r="E6" s="27" t="s">
        <v>1</v>
      </c>
      <c r="F6" s="27" t="s">
        <v>1</v>
      </c>
      <c r="G6" s="27" cm="1">
        <f t="array" ref="G6:T6">(G3:T3/(G4:T4*0.000001))*0.000001</f>
        <v>10</v>
      </c>
      <c r="H6" s="27">
        <v>15</v>
      </c>
      <c r="I6" s="27">
        <v>10</v>
      </c>
      <c r="J6" s="27">
        <v>12.5</v>
      </c>
      <c r="K6" s="27">
        <v>10</v>
      </c>
      <c r="L6" s="27">
        <v>11.666666666666668</v>
      </c>
      <c r="M6" s="27">
        <v>10</v>
      </c>
      <c r="N6" s="27">
        <v>9</v>
      </c>
      <c r="O6" s="28">
        <v>8.3333333333333339</v>
      </c>
      <c r="P6" s="28">
        <v>9.1666666666666679</v>
      </c>
      <c r="Q6" s="28">
        <v>8.5714285714285712</v>
      </c>
      <c r="R6" s="28">
        <v>8.125</v>
      </c>
      <c r="S6" s="28">
        <v>8.75</v>
      </c>
      <c r="T6" s="29">
        <v>8.3333333333333339</v>
      </c>
      <c r="W6" s="25" t="s">
        <v>33</v>
      </c>
      <c r="X6" s="26" t="s">
        <v>45</v>
      </c>
      <c r="Y6" s="27" t="s">
        <v>1</v>
      </c>
      <c r="Z6" s="27" cm="1">
        <f t="array" ref="Z6:AR6">(Z3:AR3/(Z4:AR4*0.000001))*0.001</f>
        <v>133.33333333333334</v>
      </c>
      <c r="AA6" s="27">
        <v>133.33333333333334</v>
      </c>
      <c r="AB6" s="27">
        <v>133.33333333333334</v>
      </c>
      <c r="AC6" s="27">
        <v>132.89036544850498</v>
      </c>
      <c r="AD6" s="27">
        <v>133.33333333333334</v>
      </c>
      <c r="AE6" s="27">
        <v>133.33333333333334</v>
      </c>
      <c r="AF6" s="27">
        <v>133.33333333333334</v>
      </c>
      <c r="AG6" s="27">
        <v>133.33333333333334</v>
      </c>
      <c r="AH6" s="27">
        <v>133.33333333333334</v>
      </c>
      <c r="AI6" s="28">
        <v>133.33333333333334</v>
      </c>
      <c r="AJ6" s="28">
        <v>133.33333333333334</v>
      </c>
      <c r="AK6" s="28">
        <v>133.33333333333334</v>
      </c>
      <c r="AL6" s="28">
        <v>133.33333333333334</v>
      </c>
      <c r="AM6" s="28">
        <v>133.33333333333334</v>
      </c>
      <c r="AN6" s="29">
        <v>133.33333333333331</v>
      </c>
      <c r="AO6">
        <v>133.33333333333334</v>
      </c>
      <c r="AP6">
        <v>133.45521023765994</v>
      </c>
      <c r="AQ6">
        <v>133.33333333333334</v>
      </c>
      <c r="AR6">
        <v>133.33333333333334</v>
      </c>
      <c r="AU6" s="25" t="s">
        <v>33</v>
      </c>
      <c r="AV6" s="40" t="s">
        <v>46</v>
      </c>
      <c r="AW6" s="27" t="s">
        <v>1</v>
      </c>
      <c r="AX6" s="27" cm="1">
        <f t="array" ref="AX6:BM6">((AX4:BM4*0.001)/(AX3:BM3*0.001))</f>
        <v>20</v>
      </c>
      <c r="AY6" s="27">
        <v>21</v>
      </c>
      <c r="AZ6" s="27">
        <v>21.333333333333332</v>
      </c>
      <c r="BA6" s="27">
        <v>21.6</v>
      </c>
      <c r="BB6" s="27">
        <v>21.44</v>
      </c>
      <c r="BC6" s="27">
        <v>21.666666666666668</v>
      </c>
      <c r="BD6" s="27">
        <v>21.657142857142855</v>
      </c>
      <c r="BE6" s="27">
        <v>21.7</v>
      </c>
      <c r="BF6" s="27">
        <v>21.644444444444446</v>
      </c>
      <c r="BG6" s="28">
        <v>21.84</v>
      </c>
      <c r="BH6" s="28">
        <v>21.781818181818185</v>
      </c>
      <c r="BI6" s="28">
        <v>21.933333333333334</v>
      </c>
      <c r="BJ6" s="28">
        <v>132.61538461538461</v>
      </c>
      <c r="BK6" s="28">
        <v>174</v>
      </c>
      <c r="BL6" s="29">
        <v>173.60000000000002</v>
      </c>
      <c r="BM6">
        <v>169</v>
      </c>
      <c r="BP6" s="25" t="s">
        <v>33</v>
      </c>
      <c r="BQ6" s="40" t="s">
        <v>46</v>
      </c>
      <c r="BR6" s="39" t="s">
        <v>1</v>
      </c>
      <c r="BS6" s="27" cm="1">
        <f t="array" ref="BS6:CH6">((BS4:CH4*0.001)/(BS3:CH3*0.001))</f>
        <v>188</v>
      </c>
      <c r="BT6" s="27">
        <v>187</v>
      </c>
      <c r="BU6" s="27">
        <v>183</v>
      </c>
      <c r="BV6" s="27">
        <v>181.5</v>
      </c>
      <c r="BW6" s="27">
        <v>183.2</v>
      </c>
      <c r="BX6" s="27">
        <v>181.33333333333334</v>
      </c>
      <c r="BY6" s="27">
        <v>181.42857142857144</v>
      </c>
      <c r="BZ6" s="27">
        <v>180.75</v>
      </c>
      <c r="CA6" s="27">
        <v>180.2222222222222</v>
      </c>
      <c r="CB6" s="27">
        <v>181.9</v>
      </c>
      <c r="CC6" s="28">
        <v>181</v>
      </c>
      <c r="CD6" s="28">
        <v>361.66666666666669</v>
      </c>
      <c r="CE6" s="28">
        <v>540</v>
      </c>
      <c r="CF6" s="28">
        <v>553.07692307692298</v>
      </c>
      <c r="CG6" s="28">
        <v>556.2962962962963</v>
      </c>
      <c r="CH6" s="29">
        <v>554.28571428571433</v>
      </c>
      <c r="CK6" s="25" t="s">
        <v>33</v>
      </c>
      <c r="CL6" s="26" t="s">
        <v>45</v>
      </c>
      <c r="CM6" s="27" cm="1">
        <f t="array" ref="CM6:CS6">((CM3:CS3)/(CM4:CS4*0.000001))*0.001</f>
        <v>166.66666666666669</v>
      </c>
      <c r="CN6" s="27">
        <v>150</v>
      </c>
      <c r="CO6" s="27">
        <v>144.92753623188406</v>
      </c>
      <c r="CP6" s="27">
        <v>144.92753623188406</v>
      </c>
      <c r="CQ6" s="27">
        <v>144.57831325301206</v>
      </c>
      <c r="CR6" s="27">
        <v>144.92753623188406</v>
      </c>
      <c r="CS6" s="27">
        <v>144.6480231436837</v>
      </c>
      <c r="CT6" s="27"/>
      <c r="CU6" s="27"/>
      <c r="CV6" s="27"/>
      <c r="CW6" s="28"/>
      <c r="CX6" s="28"/>
      <c r="CY6" s="28"/>
      <c r="CZ6" s="28"/>
      <c r="DA6" s="28"/>
      <c r="DB6" s="29"/>
    </row>
    <row r="7" spans="3:106" ht="16.3" thickBot="1" x14ac:dyDescent="0.3">
      <c r="C7" s="25" t="s">
        <v>35</v>
      </c>
      <c r="D7" s="26" t="s">
        <v>1</v>
      </c>
      <c r="E7" s="27" t="s">
        <v>1</v>
      </c>
      <c r="F7" s="27" cm="1">
        <f t="array" ref="F7:T7">F5:T5/F3:T3</f>
        <v>2.5099999999999998</v>
      </c>
      <c r="G7" s="27">
        <v>2.4990000000000001</v>
      </c>
      <c r="H7" s="27">
        <v>2.5113333333333334</v>
      </c>
      <c r="I7" s="27">
        <v>2.4900000000000002</v>
      </c>
      <c r="J7" s="27">
        <v>2.496</v>
      </c>
      <c r="K7" s="27">
        <v>2.4933333333333336</v>
      </c>
      <c r="L7" s="27">
        <v>2.4857142857142853</v>
      </c>
      <c r="M7" s="27">
        <v>2.5024999999999999</v>
      </c>
      <c r="N7" s="27">
        <v>2.4977777777777779</v>
      </c>
      <c r="O7" s="28">
        <v>2.504</v>
      </c>
      <c r="P7" s="28">
        <v>2.5</v>
      </c>
      <c r="Q7" s="28">
        <v>2.5</v>
      </c>
      <c r="R7" s="28">
        <v>2.3184615384615386</v>
      </c>
      <c r="S7" s="28">
        <v>2.152857142857143</v>
      </c>
      <c r="T7" s="29">
        <v>2.0093333333333332</v>
      </c>
      <c r="W7" s="25" t="s">
        <v>47</v>
      </c>
      <c r="X7" s="26" t="s">
        <v>47</v>
      </c>
      <c r="Y7" s="27" t="s">
        <v>1</v>
      </c>
      <c r="Z7" s="27" cm="1">
        <f t="array" ref="Z7:AR7">(Z5:AR5*0.001)/(Z3:AR3)</f>
        <v>8.9999999999999992E-5</v>
      </c>
      <c r="AA7" s="27">
        <v>9.5000000000000005E-5</v>
      </c>
      <c r="AB7" s="27">
        <v>9.6666666666666667E-5</v>
      </c>
      <c r="AC7" s="27">
        <v>9.7500000000000012E-5</v>
      </c>
      <c r="AD7" s="27">
        <v>9.7999999999999997E-5</v>
      </c>
      <c r="AE7" s="27">
        <v>9.6666666666666667E-5</v>
      </c>
      <c r="AF7" s="27">
        <v>9.7142857142857152E-5</v>
      </c>
      <c r="AG7" s="27">
        <v>9.7500000000000012E-5</v>
      </c>
      <c r="AH7" s="27">
        <v>9.777777777777778E-5</v>
      </c>
      <c r="AI7" s="28">
        <v>9.7999999999999997E-5</v>
      </c>
      <c r="AJ7" s="28">
        <v>9.727272727272727E-5</v>
      </c>
      <c r="AK7" s="28">
        <v>9.7499999999999998E-5</v>
      </c>
      <c r="AL7" s="28">
        <v>9.7692307692307694E-5</v>
      </c>
      <c r="AM7" s="28">
        <v>9.7857142857142872E-5</v>
      </c>
      <c r="AN7" s="29">
        <v>9.7887323943661968E-5</v>
      </c>
      <c r="AO7">
        <v>9.7222222222222217E-5</v>
      </c>
      <c r="AP7">
        <v>9.7945205479452055E-5</v>
      </c>
      <c r="AQ7">
        <v>9.7297297297297281E-5</v>
      </c>
      <c r="AR7">
        <v>9.7999999999999997E-5</v>
      </c>
      <c r="AU7" s="25" t="s">
        <v>48</v>
      </c>
      <c r="AV7" s="26" t="s">
        <v>1</v>
      </c>
      <c r="AW7" s="27" t="s">
        <v>1</v>
      </c>
      <c r="AX7" s="27" cm="1">
        <f t="array" ref="AX7:BM7">AX5:BM5/AX3:BM3</f>
        <v>-2</v>
      </c>
      <c r="AY7" s="27">
        <v>-1.98</v>
      </c>
      <c r="AZ7" s="27">
        <v>-1.9866666666666666</v>
      </c>
      <c r="BA7" s="27">
        <v>-1.99</v>
      </c>
      <c r="BB7" s="27">
        <v>-2</v>
      </c>
      <c r="BC7" s="27">
        <v>-1.9933333333333334</v>
      </c>
      <c r="BD7" s="27">
        <v>-1.9942857142857144</v>
      </c>
      <c r="BE7" s="27">
        <v>-1.9950000000000001</v>
      </c>
      <c r="BF7" s="27">
        <v>-1.9955555555555557</v>
      </c>
      <c r="BG7" s="28">
        <v>-2</v>
      </c>
      <c r="BH7" s="28">
        <v>-2</v>
      </c>
      <c r="BI7" s="28">
        <v>-2</v>
      </c>
      <c r="BJ7" s="28">
        <v>-1.9661538461538461</v>
      </c>
      <c r="BK7" s="28">
        <v>-1.837142857142857</v>
      </c>
      <c r="BL7" s="29">
        <v>-1.7173333333333334</v>
      </c>
      <c r="BM7">
        <v>-1.61</v>
      </c>
      <c r="BP7" s="25" t="s">
        <v>46</v>
      </c>
      <c r="BQ7" s="26" t="s">
        <v>45</v>
      </c>
      <c r="BR7" s="27" t="s">
        <v>1</v>
      </c>
      <c r="BS7" s="27" cm="1">
        <f t="array" ref="BS7:CH7">(BS5:CH5)/(BS3:CH3*0.001)*0.001</f>
        <v>-11.49</v>
      </c>
      <c r="BT7" s="27">
        <v>-11.475</v>
      </c>
      <c r="BU7" s="27">
        <v>-11.200000000000001</v>
      </c>
      <c r="BV7" s="27">
        <v>-11.05</v>
      </c>
      <c r="BW7" s="27">
        <v>-11.16</v>
      </c>
      <c r="BX7" s="27">
        <v>-11.033333333333335</v>
      </c>
      <c r="BY7" s="27">
        <v>-11.042857142857143</v>
      </c>
      <c r="BZ7" s="27">
        <v>-11</v>
      </c>
      <c r="CA7" s="27">
        <v>-10.977777777777778</v>
      </c>
      <c r="CB7" s="28">
        <v>-11.08</v>
      </c>
      <c r="CC7" s="28">
        <v>-11.018181818181816</v>
      </c>
      <c r="CD7" s="28">
        <v>-10.816666666666668</v>
      </c>
      <c r="CE7" s="28">
        <v>-10.391999999999999</v>
      </c>
      <c r="CF7" s="28">
        <v>-9.9923076923076923</v>
      </c>
      <c r="CG7" s="29">
        <v>-9.6222222222222236</v>
      </c>
      <c r="CH7">
        <v>-9.2785714285714302</v>
      </c>
      <c r="CK7" s="25" t="s">
        <v>35</v>
      </c>
      <c r="CL7" s="26" t="s">
        <v>1</v>
      </c>
      <c r="CM7" s="27" cm="1">
        <f t="array" ref="CM7:CS7">CM5:CS5/CM3:CS3</f>
        <v>-4.8099999999999996</v>
      </c>
      <c r="CN7" s="27">
        <v>-1.6966666666666668</v>
      </c>
      <c r="CO7" s="27">
        <v>-0.54100000000000004</v>
      </c>
      <c r="CP7" s="27">
        <v>-0.18999999999999997</v>
      </c>
      <c r="CQ7" s="27">
        <v>-9.799999999999999E-2</v>
      </c>
      <c r="CR7" s="27">
        <v>-6.0199999999999997E-2</v>
      </c>
      <c r="CS7" s="27">
        <v>-4.0799999999999996E-2</v>
      </c>
      <c r="CT7" s="27"/>
      <c r="CU7" s="27"/>
      <c r="CV7" s="27"/>
      <c r="CW7" s="28"/>
      <c r="CX7" s="28"/>
      <c r="CY7" s="28"/>
      <c r="CZ7" s="28"/>
      <c r="DA7" s="28"/>
      <c r="DB7" s="29"/>
    </row>
    <row r="8" spans="3:106" ht="18.350000000000001" customHeight="1" thickBot="1" x14ac:dyDescent="0.3">
      <c r="C8" s="64" t="s">
        <v>49</v>
      </c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6"/>
      <c r="W8" s="64" t="s">
        <v>36</v>
      </c>
      <c r="X8" s="65"/>
      <c r="Y8" s="65"/>
      <c r="Z8" s="65"/>
      <c r="AA8" s="65"/>
      <c r="AB8" s="65"/>
      <c r="AC8" s="65"/>
      <c r="AD8" s="65"/>
      <c r="AE8" s="65"/>
      <c r="AF8" s="65"/>
      <c r="AG8" s="65"/>
      <c r="AH8" s="65"/>
      <c r="AI8" s="65"/>
      <c r="AJ8" s="65"/>
      <c r="AK8" s="65"/>
      <c r="AL8" s="65"/>
      <c r="AM8" s="65"/>
      <c r="AN8" s="66"/>
      <c r="AU8" s="64" t="s">
        <v>36</v>
      </c>
      <c r="AV8" s="65"/>
      <c r="AW8" s="65"/>
      <c r="AX8" s="65"/>
      <c r="AY8" s="65"/>
      <c r="AZ8" s="65"/>
      <c r="BA8" s="65"/>
      <c r="BB8" s="65"/>
      <c r="BC8" s="65"/>
      <c r="BD8" s="65"/>
      <c r="BE8" s="65"/>
      <c r="BF8" s="65"/>
      <c r="BG8" s="65"/>
      <c r="BH8" s="65"/>
      <c r="BI8" s="65"/>
      <c r="BJ8" s="65"/>
      <c r="BK8" s="65"/>
      <c r="BL8" s="66"/>
      <c r="BP8" s="64" t="s">
        <v>36</v>
      </c>
      <c r="BQ8" s="65"/>
      <c r="BR8" s="65"/>
      <c r="BS8" s="65"/>
      <c r="BT8" s="65"/>
      <c r="BU8" s="65"/>
      <c r="BV8" s="65"/>
      <c r="BW8" s="65"/>
      <c r="BX8" s="65"/>
      <c r="BY8" s="65"/>
      <c r="BZ8" s="65"/>
      <c r="CA8" s="65"/>
      <c r="CB8" s="65"/>
      <c r="CC8" s="65"/>
      <c r="CD8" s="65"/>
      <c r="CE8" s="65"/>
      <c r="CF8" s="65"/>
      <c r="CG8" s="66"/>
      <c r="CK8" s="64" t="s">
        <v>36</v>
      </c>
      <c r="CL8" s="65"/>
      <c r="CM8" s="65"/>
      <c r="CN8" s="65"/>
      <c r="CO8" s="65"/>
      <c r="CP8" s="65"/>
      <c r="CQ8" s="65"/>
      <c r="CR8" s="65"/>
      <c r="CS8" s="65"/>
      <c r="CT8" s="65"/>
      <c r="CU8" s="65"/>
      <c r="CV8" s="65"/>
      <c r="CW8" s="65"/>
      <c r="CX8" s="65"/>
      <c r="CY8" s="65"/>
      <c r="CZ8" s="65"/>
      <c r="DA8" s="65"/>
      <c r="DB8" s="66"/>
    </row>
    <row r="9" spans="3:106" ht="14.95" thickTop="1" x14ac:dyDescent="0.25"/>
    <row r="10" spans="3:106" ht="14.95" thickBot="1" x14ac:dyDescent="0.3"/>
    <row r="11" spans="3:106" ht="19.7" thickTop="1" thickBot="1" x14ac:dyDescent="0.3">
      <c r="C11" s="15" t="s">
        <v>29</v>
      </c>
      <c r="D11" s="20" t="s">
        <v>30</v>
      </c>
      <c r="E11" s="25" t="s">
        <v>32</v>
      </c>
      <c r="F11" s="25" t="s">
        <v>33</v>
      </c>
      <c r="G11" s="25" t="s">
        <v>35</v>
      </c>
      <c r="W11" s="15" t="s">
        <v>29</v>
      </c>
      <c r="X11" s="20" t="s">
        <v>30</v>
      </c>
      <c r="Y11" s="25" t="s">
        <v>43</v>
      </c>
      <c r="Z11" s="25" t="s">
        <v>33</v>
      </c>
      <c r="AA11" s="25" t="s">
        <v>47</v>
      </c>
      <c r="AU11" s="20" t="s">
        <v>30</v>
      </c>
      <c r="AV11" s="15" t="s">
        <v>29</v>
      </c>
      <c r="AW11" s="30" t="s">
        <v>44</v>
      </c>
      <c r="AX11" s="25" t="s">
        <v>33</v>
      </c>
      <c r="AY11" s="25" t="s">
        <v>48</v>
      </c>
      <c r="BP11" s="20" t="s">
        <v>30</v>
      </c>
      <c r="BQ11" s="15" t="s">
        <v>29</v>
      </c>
      <c r="BR11" s="25" t="s">
        <v>32</v>
      </c>
      <c r="BS11" s="25" t="s">
        <v>33</v>
      </c>
      <c r="BT11" s="25" t="s">
        <v>46</v>
      </c>
      <c r="CK11" s="15" t="s">
        <v>29</v>
      </c>
      <c r="CL11" s="20" t="s">
        <v>30</v>
      </c>
      <c r="CM11" s="25" t="s">
        <v>32</v>
      </c>
      <c r="CN11" s="25" t="s">
        <v>33</v>
      </c>
      <c r="CO11" s="25" t="s">
        <v>35</v>
      </c>
    </row>
    <row r="12" spans="3:106" ht="18.350000000000001" thickTop="1" thickBot="1" x14ac:dyDescent="0.3">
      <c r="C12" s="16" t="s">
        <v>12</v>
      </c>
      <c r="D12" s="21" t="s">
        <v>31</v>
      </c>
      <c r="E12" s="26" t="s">
        <v>12</v>
      </c>
      <c r="F12" s="26" t="s">
        <v>34</v>
      </c>
      <c r="G12" s="26" t="s">
        <v>1</v>
      </c>
      <c r="W12" s="16" t="s">
        <v>12</v>
      </c>
      <c r="X12" s="21" t="s">
        <v>31</v>
      </c>
      <c r="Y12" s="26" t="s">
        <v>37</v>
      </c>
      <c r="Z12" s="26" t="s">
        <v>45</v>
      </c>
      <c r="AA12" s="26" t="s">
        <v>47</v>
      </c>
      <c r="AU12" s="33" t="s">
        <v>37</v>
      </c>
      <c r="AV12" s="16" t="s">
        <v>7</v>
      </c>
      <c r="AW12" s="26" t="s">
        <v>37</v>
      </c>
      <c r="AX12" s="40" t="s">
        <v>46</v>
      </c>
      <c r="AY12" s="26" t="s">
        <v>1</v>
      </c>
      <c r="BP12" s="34" t="s">
        <v>37</v>
      </c>
      <c r="BQ12" s="16" t="s">
        <v>7</v>
      </c>
      <c r="BR12" s="26" t="s">
        <v>12</v>
      </c>
      <c r="BS12" s="40" t="s">
        <v>46</v>
      </c>
      <c r="BT12" s="26" t="s">
        <v>45</v>
      </c>
      <c r="CK12" s="16" t="s">
        <v>12</v>
      </c>
      <c r="CL12" s="21" t="s">
        <v>31</v>
      </c>
      <c r="CM12" s="26" t="s">
        <v>12</v>
      </c>
      <c r="CN12" s="26" t="s">
        <v>45</v>
      </c>
      <c r="CO12" s="26" t="s">
        <v>1</v>
      </c>
    </row>
    <row r="13" spans="3:106" ht="15.65" thickTop="1" thickBot="1" x14ac:dyDescent="0.3">
      <c r="C13" s="17">
        <v>0</v>
      </c>
      <c r="D13" s="22">
        <v>0</v>
      </c>
      <c r="E13" s="27">
        <v>0</v>
      </c>
      <c r="F13" s="27" t="s">
        <v>1</v>
      </c>
      <c r="G13" s="27" t="s">
        <v>1</v>
      </c>
      <c r="W13" s="17">
        <v>0</v>
      </c>
      <c r="X13" s="22">
        <v>0</v>
      </c>
      <c r="Y13" s="27">
        <v>0</v>
      </c>
      <c r="Z13" s="27" t="s">
        <v>1</v>
      </c>
      <c r="AA13" s="27" t="s">
        <v>1</v>
      </c>
      <c r="AU13" s="22">
        <v>0</v>
      </c>
      <c r="AV13" s="17">
        <v>0</v>
      </c>
      <c r="AW13" s="27">
        <v>0</v>
      </c>
      <c r="AX13" s="27" t="s">
        <v>1</v>
      </c>
      <c r="AY13" s="27" t="s">
        <v>1</v>
      </c>
      <c r="BP13" s="39">
        <v>0</v>
      </c>
      <c r="BQ13" s="39">
        <v>0</v>
      </c>
      <c r="BR13" s="39">
        <v>0</v>
      </c>
      <c r="BS13" s="39" t="s">
        <v>1</v>
      </c>
      <c r="BT13" s="27" t="s">
        <v>1</v>
      </c>
      <c r="CK13" s="17">
        <v>0.1</v>
      </c>
      <c r="CL13" s="22">
        <v>0.6</v>
      </c>
      <c r="CM13" s="27">
        <v>-0.48099999999999998</v>
      </c>
      <c r="CN13" s="27" cm="1">
        <f t="array" ref="CN13:CN19">((CK13:CK19)/(CL13:CL19*0.000001))*0.001</f>
        <v>166.66666666666669</v>
      </c>
      <c r="CO13" s="27" cm="1">
        <f t="array" ref="CO13:CO19">CM13:CM19/CK13:CK19</f>
        <v>-4.8099999999999996</v>
      </c>
    </row>
    <row r="14" spans="3:106" ht="17" thickTop="1" thickBot="1" x14ac:dyDescent="0.3">
      <c r="C14" s="17">
        <v>0.5</v>
      </c>
      <c r="D14" s="22">
        <v>0</v>
      </c>
      <c r="E14" s="27">
        <v>1.2549999999999999</v>
      </c>
      <c r="F14" s="27" t="s">
        <v>1</v>
      </c>
      <c r="G14" s="27" cm="1">
        <f t="array" ref="G14:G28">E14:E28/C14:C28</f>
        <v>2.5099999999999998</v>
      </c>
      <c r="W14" s="17">
        <v>1</v>
      </c>
      <c r="X14" s="22">
        <v>7.5</v>
      </c>
      <c r="Y14" s="27">
        <v>0.09</v>
      </c>
      <c r="Z14" s="27" cm="1">
        <f t="array" ref="Z14:Z32">(W14:W32/(X14:X32*0.000001))*0.001</f>
        <v>133.33333333333334</v>
      </c>
      <c r="AA14" s="27" cm="1">
        <f t="array" ref="AA14:AA32">(Y14:Y32*0.001)/(W14:W32)</f>
        <v>8.9999999999999992E-5</v>
      </c>
      <c r="AQ14" s="35"/>
      <c r="AR14" s="36"/>
      <c r="AS14" s="32"/>
      <c r="AT14" s="32"/>
      <c r="AU14" s="22">
        <v>0.25</v>
      </c>
      <c r="AV14" s="17">
        <v>5</v>
      </c>
      <c r="AW14" s="27">
        <v>-0.5</v>
      </c>
      <c r="AX14" s="27" cm="1">
        <f t="array" ref="AX14:AX29">((AV14:AV29*0.001)/(AU14:AU29*0.001))</f>
        <v>20</v>
      </c>
      <c r="AY14" s="27" cm="1">
        <f t="array" ref="AY14:AY29">AW14:AW29/AU14:AU29</f>
        <v>-2</v>
      </c>
      <c r="AZ14" s="32"/>
      <c r="BA14" s="32"/>
      <c r="BB14" s="32"/>
      <c r="BC14" s="32"/>
      <c r="BD14" s="32"/>
      <c r="BE14" s="32"/>
      <c r="BF14" s="32"/>
      <c r="BG14" s="32"/>
      <c r="BH14" s="32"/>
      <c r="BP14" s="22">
        <v>0.1</v>
      </c>
      <c r="BQ14" s="17">
        <v>18.8</v>
      </c>
      <c r="BR14" s="27">
        <v>-1.149</v>
      </c>
      <c r="BS14" s="27" cm="1">
        <f t="array" ref="BS14:BS29">((BQ14:BQ29*0.001)/(BP14:BP29*0.001))</f>
        <v>188</v>
      </c>
      <c r="BT14" s="27" cm="1">
        <f t="array" ref="BT14:BT29">(BR14:BR29)/(BP14:BP29*0.001)*0.001</f>
        <v>-11.49</v>
      </c>
      <c r="CK14" s="17">
        <v>0.3</v>
      </c>
      <c r="CL14" s="22">
        <v>2</v>
      </c>
      <c r="CM14" s="27">
        <v>-0.50900000000000001</v>
      </c>
      <c r="CN14" s="27">
        <v>150</v>
      </c>
      <c r="CO14" s="27">
        <v>-1.6966666666666668</v>
      </c>
    </row>
    <row r="15" spans="3:106" ht="17" thickTop="1" thickBot="1" x14ac:dyDescent="0.3">
      <c r="C15" s="17">
        <v>1</v>
      </c>
      <c r="D15" s="22">
        <v>0.1</v>
      </c>
      <c r="E15" s="27">
        <v>2.4990000000000001</v>
      </c>
      <c r="F15" s="27" cm="1">
        <f t="array" ref="F15:F28">(C15:C28/(D15:D28*0.000001))*0.000001</f>
        <v>10</v>
      </c>
      <c r="G15" s="27">
        <v>2.4990000000000001</v>
      </c>
      <c r="W15" s="17">
        <v>2</v>
      </c>
      <c r="X15" s="22">
        <v>15</v>
      </c>
      <c r="Y15" s="27">
        <v>0.19</v>
      </c>
      <c r="Z15" s="27">
        <v>133.33333333333334</v>
      </c>
      <c r="AA15" s="27">
        <v>9.5000000000000005E-5</v>
      </c>
      <c r="AQ15" s="35"/>
      <c r="AR15" s="37"/>
      <c r="AS15" s="32"/>
      <c r="AT15" s="32"/>
      <c r="AU15" s="22">
        <v>0.5</v>
      </c>
      <c r="AV15" s="17">
        <v>10.5</v>
      </c>
      <c r="AW15" s="27">
        <v>-0.99</v>
      </c>
      <c r="AX15" s="27">
        <v>21</v>
      </c>
      <c r="AY15" s="27">
        <v>-1.98</v>
      </c>
      <c r="AZ15" s="32"/>
      <c r="BA15" s="32"/>
      <c r="BB15" s="32"/>
      <c r="BC15" s="32"/>
      <c r="BD15" s="32"/>
      <c r="BE15" s="32"/>
      <c r="BF15" s="32"/>
      <c r="BG15" s="32"/>
      <c r="BH15" s="32"/>
      <c r="BP15" s="22">
        <v>0.2</v>
      </c>
      <c r="BQ15" s="17">
        <v>37.4</v>
      </c>
      <c r="BR15" s="27">
        <v>-2.2949999999999999</v>
      </c>
      <c r="BS15" s="27">
        <v>187</v>
      </c>
      <c r="BT15" s="27">
        <v>-11.475</v>
      </c>
      <c r="CK15" s="17">
        <v>1</v>
      </c>
      <c r="CL15" s="22">
        <v>6.9</v>
      </c>
      <c r="CM15" s="27">
        <v>-0.54100000000000004</v>
      </c>
      <c r="CN15" s="27">
        <v>144.92753623188406</v>
      </c>
      <c r="CO15" s="27">
        <v>-0.54100000000000004</v>
      </c>
    </row>
    <row r="16" spans="3:106" ht="17" thickTop="1" thickBot="1" x14ac:dyDescent="0.3">
      <c r="C16" s="17">
        <v>1.5</v>
      </c>
      <c r="D16" s="22">
        <v>0.1</v>
      </c>
      <c r="E16" s="27">
        <v>3.7669999999999999</v>
      </c>
      <c r="F16" s="27">
        <v>15</v>
      </c>
      <c r="G16" s="27">
        <v>2.5113333333333334</v>
      </c>
      <c r="W16" s="17">
        <v>3</v>
      </c>
      <c r="X16" s="22">
        <v>22.5</v>
      </c>
      <c r="Y16" s="27">
        <v>0.28999999999999998</v>
      </c>
      <c r="Z16" s="27">
        <v>133.33333333333334</v>
      </c>
      <c r="AA16" s="27">
        <v>9.6666666666666667E-5</v>
      </c>
      <c r="AQ16" s="36"/>
      <c r="AR16" s="36"/>
      <c r="AS16" s="32"/>
      <c r="AT16" s="32"/>
      <c r="AU16" s="22">
        <v>0.75</v>
      </c>
      <c r="AV16" s="17">
        <v>16</v>
      </c>
      <c r="AW16" s="27">
        <v>-1.49</v>
      </c>
      <c r="AX16" s="27">
        <v>21.333333333333332</v>
      </c>
      <c r="AY16" s="27">
        <v>-1.9866666666666666</v>
      </c>
      <c r="AZ16" s="32"/>
      <c r="BA16" s="32"/>
      <c r="BB16" s="32"/>
      <c r="BC16" s="32"/>
      <c r="BD16" s="32"/>
      <c r="BE16" s="32"/>
      <c r="BF16" s="32"/>
      <c r="BG16" s="32"/>
      <c r="BH16" s="32"/>
      <c r="BP16" s="22">
        <v>0.3</v>
      </c>
      <c r="BQ16" s="17">
        <v>54.9</v>
      </c>
      <c r="BR16" s="27">
        <v>-3.36</v>
      </c>
      <c r="BS16" s="27">
        <v>183</v>
      </c>
      <c r="BT16" s="27">
        <v>-11.200000000000001</v>
      </c>
      <c r="CK16" s="17">
        <v>3</v>
      </c>
      <c r="CL16" s="22">
        <v>20.7</v>
      </c>
      <c r="CM16" s="27">
        <v>-0.56999999999999995</v>
      </c>
      <c r="CN16" s="27">
        <v>144.92753623188406</v>
      </c>
      <c r="CO16" s="27">
        <v>-0.18999999999999997</v>
      </c>
    </row>
    <row r="17" spans="3:93" ht="17" thickTop="1" thickBot="1" x14ac:dyDescent="0.3">
      <c r="C17" s="17">
        <v>2</v>
      </c>
      <c r="D17" s="22">
        <v>0.2</v>
      </c>
      <c r="E17" s="27">
        <v>4.9800000000000004</v>
      </c>
      <c r="F17" s="27">
        <v>10</v>
      </c>
      <c r="G17" s="27">
        <v>2.4900000000000002</v>
      </c>
      <c r="W17" s="17">
        <v>4</v>
      </c>
      <c r="X17" s="22">
        <v>30.1</v>
      </c>
      <c r="Y17" s="27">
        <v>0.39</v>
      </c>
      <c r="Z17" s="27">
        <v>132.89036544850498</v>
      </c>
      <c r="AA17" s="27">
        <v>9.7500000000000012E-5</v>
      </c>
      <c r="AQ17" s="35"/>
      <c r="AR17" s="36"/>
      <c r="AS17" s="32"/>
      <c r="AT17" s="32"/>
      <c r="AU17" s="22">
        <v>1</v>
      </c>
      <c r="AV17" s="17">
        <v>21.6</v>
      </c>
      <c r="AW17" s="27">
        <v>-1.99</v>
      </c>
      <c r="AX17" s="27">
        <v>21.6</v>
      </c>
      <c r="AY17" s="27">
        <v>-1.99</v>
      </c>
      <c r="AZ17" s="32"/>
      <c r="BA17" s="32"/>
      <c r="BB17" s="32"/>
      <c r="BC17" s="32"/>
      <c r="BD17" s="32"/>
      <c r="BE17" s="32"/>
      <c r="BF17" s="32"/>
      <c r="BG17" s="32"/>
      <c r="BH17" s="32"/>
      <c r="BP17" s="22">
        <v>0.4</v>
      </c>
      <c r="BQ17" s="17">
        <v>72.599999999999994</v>
      </c>
      <c r="BR17" s="27">
        <v>-4.42</v>
      </c>
      <c r="BS17" s="27">
        <v>181.5</v>
      </c>
      <c r="BT17" s="27">
        <v>-11.05</v>
      </c>
      <c r="CK17" s="17">
        <v>6</v>
      </c>
      <c r="CL17" s="22">
        <v>41.5</v>
      </c>
      <c r="CM17" s="27">
        <v>-0.58799999999999997</v>
      </c>
      <c r="CN17" s="27">
        <v>144.57831325301206</v>
      </c>
      <c r="CO17" s="27">
        <v>-9.799999999999999E-2</v>
      </c>
    </row>
    <row r="18" spans="3:93" ht="17" thickTop="1" thickBot="1" x14ac:dyDescent="0.3">
      <c r="C18" s="17">
        <v>2.5</v>
      </c>
      <c r="D18" s="22">
        <v>0.2</v>
      </c>
      <c r="E18" s="27">
        <v>6.24</v>
      </c>
      <c r="F18" s="27">
        <v>12.5</v>
      </c>
      <c r="G18" s="27">
        <v>2.496</v>
      </c>
      <c r="W18" s="17">
        <v>5</v>
      </c>
      <c r="X18" s="22">
        <v>37.5</v>
      </c>
      <c r="Y18" s="27">
        <v>0.49</v>
      </c>
      <c r="Z18" s="27">
        <v>133.33333333333334</v>
      </c>
      <c r="AA18" s="27">
        <v>9.7999999999999997E-5</v>
      </c>
      <c r="AQ18" s="35"/>
      <c r="AR18" s="36"/>
      <c r="AS18" s="32"/>
      <c r="AT18" s="32"/>
      <c r="AU18" s="22">
        <v>1.25</v>
      </c>
      <c r="AV18" s="17">
        <v>26.8</v>
      </c>
      <c r="AW18" s="27">
        <v>-2.5</v>
      </c>
      <c r="AX18" s="27">
        <v>21.44</v>
      </c>
      <c r="AY18" s="27">
        <v>-2</v>
      </c>
      <c r="BP18" s="22">
        <v>0.5</v>
      </c>
      <c r="BQ18" s="17">
        <v>91.6</v>
      </c>
      <c r="BR18" s="27">
        <v>-5.58</v>
      </c>
      <c r="BS18" s="27">
        <v>183.2</v>
      </c>
      <c r="BT18" s="27">
        <v>-11.16</v>
      </c>
      <c r="CK18" s="17">
        <v>10</v>
      </c>
      <c r="CL18" s="22">
        <v>69</v>
      </c>
      <c r="CM18" s="27">
        <v>-0.60199999999999998</v>
      </c>
      <c r="CN18" s="27">
        <v>144.92753623188406</v>
      </c>
      <c r="CO18" s="27">
        <v>-6.0199999999999997E-2</v>
      </c>
    </row>
    <row r="19" spans="3:93" ht="17" thickTop="1" thickBot="1" x14ac:dyDescent="0.3">
      <c r="C19" s="17">
        <v>3</v>
      </c>
      <c r="D19" s="22">
        <v>0.3</v>
      </c>
      <c r="E19" s="27">
        <v>7.48</v>
      </c>
      <c r="F19" s="27">
        <v>10</v>
      </c>
      <c r="G19" s="27">
        <v>2.4933333333333336</v>
      </c>
      <c r="W19" s="17">
        <v>6</v>
      </c>
      <c r="X19" s="22">
        <v>45</v>
      </c>
      <c r="Y19" s="27">
        <v>0.57999999999999996</v>
      </c>
      <c r="Z19" s="27">
        <v>133.33333333333334</v>
      </c>
      <c r="AA19" s="27">
        <v>9.6666666666666667E-5</v>
      </c>
      <c r="AQ19" s="38"/>
      <c r="AR19" s="38"/>
      <c r="AS19" s="38"/>
      <c r="AT19" s="38"/>
      <c r="AU19" s="22">
        <v>1.5</v>
      </c>
      <c r="AV19" s="17">
        <v>32.5</v>
      </c>
      <c r="AW19" s="27">
        <v>-2.99</v>
      </c>
      <c r="AX19" s="27">
        <v>21.666666666666668</v>
      </c>
      <c r="AY19" s="27">
        <v>-1.9933333333333334</v>
      </c>
      <c r="AZ19" s="38"/>
      <c r="BA19" s="38"/>
      <c r="BB19" s="38"/>
      <c r="BC19" s="38"/>
      <c r="BD19" s="38"/>
      <c r="BE19" s="38"/>
      <c r="BF19" s="38"/>
      <c r="BG19" s="38"/>
      <c r="BH19" s="38"/>
      <c r="BP19" s="22">
        <v>0.6</v>
      </c>
      <c r="BQ19" s="17">
        <v>108.8</v>
      </c>
      <c r="BR19" s="27">
        <v>-6.62</v>
      </c>
      <c r="BS19" s="27">
        <v>181.33333333333334</v>
      </c>
      <c r="BT19" s="27">
        <v>-11.033333333333335</v>
      </c>
      <c r="CK19" s="17">
        <v>15</v>
      </c>
      <c r="CL19" s="22">
        <v>103.7</v>
      </c>
      <c r="CM19" s="27">
        <v>-0.61199999999999999</v>
      </c>
      <c r="CN19" s="27">
        <v>144.6480231436837</v>
      </c>
      <c r="CO19" s="27">
        <v>-4.0799999999999996E-2</v>
      </c>
    </row>
    <row r="20" spans="3:93" ht="15.65" thickTop="1" thickBot="1" x14ac:dyDescent="0.3">
      <c r="C20" s="17">
        <v>3.5</v>
      </c>
      <c r="D20" s="22">
        <v>0.3</v>
      </c>
      <c r="E20" s="27">
        <v>8.6999999999999993</v>
      </c>
      <c r="F20" s="27">
        <v>11.666666666666668</v>
      </c>
      <c r="G20" s="27">
        <v>2.4857142857142853</v>
      </c>
      <c r="W20" s="17">
        <v>7</v>
      </c>
      <c r="X20" s="22">
        <v>52.5</v>
      </c>
      <c r="Y20" s="27">
        <v>0.68</v>
      </c>
      <c r="Z20" s="27">
        <v>133.33333333333334</v>
      </c>
      <c r="AA20" s="27">
        <v>9.7142857142857152E-5</v>
      </c>
      <c r="AU20" s="22">
        <v>1.75</v>
      </c>
      <c r="AV20" s="17">
        <v>37.9</v>
      </c>
      <c r="AW20" s="27">
        <v>-3.49</v>
      </c>
      <c r="AX20" s="27">
        <v>21.657142857142855</v>
      </c>
      <c r="AY20" s="27">
        <v>-1.9942857142857144</v>
      </c>
      <c r="BP20" s="22">
        <v>0.7</v>
      </c>
      <c r="BQ20" s="17">
        <v>127</v>
      </c>
      <c r="BR20" s="27">
        <v>-7.73</v>
      </c>
      <c r="BS20" s="27">
        <v>181.42857142857144</v>
      </c>
      <c r="BT20" s="27">
        <v>-11.042857142857143</v>
      </c>
    </row>
    <row r="21" spans="3:93" ht="15.65" thickTop="1" thickBot="1" x14ac:dyDescent="0.3">
      <c r="C21" s="17">
        <v>4</v>
      </c>
      <c r="D21" s="22">
        <v>0.4</v>
      </c>
      <c r="E21" s="27">
        <v>10.01</v>
      </c>
      <c r="F21" s="27">
        <v>10</v>
      </c>
      <c r="G21" s="27">
        <v>2.5024999999999999</v>
      </c>
      <c r="W21" s="17">
        <v>8</v>
      </c>
      <c r="X21" s="22">
        <v>60</v>
      </c>
      <c r="Y21" s="27">
        <v>0.78</v>
      </c>
      <c r="Z21" s="27">
        <v>133.33333333333334</v>
      </c>
      <c r="AA21" s="27">
        <v>9.7500000000000012E-5</v>
      </c>
      <c r="AU21" s="22">
        <v>2</v>
      </c>
      <c r="AV21" s="17">
        <v>43.4</v>
      </c>
      <c r="AW21" s="27">
        <v>-3.99</v>
      </c>
      <c r="AX21" s="27">
        <v>21.7</v>
      </c>
      <c r="AY21" s="27">
        <v>-1.9950000000000001</v>
      </c>
      <c r="BP21" s="22">
        <v>0.8</v>
      </c>
      <c r="BQ21" s="17">
        <v>144.6</v>
      </c>
      <c r="BR21" s="27">
        <v>-8.8000000000000007</v>
      </c>
      <c r="BS21" s="27">
        <v>180.75</v>
      </c>
      <c r="BT21" s="27">
        <v>-11</v>
      </c>
    </row>
    <row r="22" spans="3:93" ht="15.65" thickTop="1" thickBot="1" x14ac:dyDescent="0.3">
      <c r="C22" s="17">
        <v>4.5</v>
      </c>
      <c r="D22" s="22">
        <v>0.5</v>
      </c>
      <c r="E22" s="27">
        <v>11.24</v>
      </c>
      <c r="F22" s="27">
        <v>9</v>
      </c>
      <c r="G22" s="27">
        <v>2.4977777777777779</v>
      </c>
      <c r="W22" s="17">
        <v>9</v>
      </c>
      <c r="X22" s="22">
        <v>67.5</v>
      </c>
      <c r="Y22" s="27">
        <v>0.88</v>
      </c>
      <c r="Z22" s="27">
        <v>133.33333333333334</v>
      </c>
      <c r="AA22" s="27">
        <v>9.777777777777778E-5</v>
      </c>
      <c r="AU22" s="22">
        <v>2.25</v>
      </c>
      <c r="AV22" s="17">
        <v>48.7</v>
      </c>
      <c r="AW22" s="27">
        <v>-4.49</v>
      </c>
      <c r="AX22" s="27">
        <v>21.644444444444446</v>
      </c>
      <c r="AY22" s="27">
        <v>-1.9955555555555557</v>
      </c>
      <c r="BP22" s="22">
        <v>0.9</v>
      </c>
      <c r="BQ22" s="17">
        <v>162.19999999999999</v>
      </c>
      <c r="BR22" s="27">
        <v>-9.8800000000000008</v>
      </c>
      <c r="BS22" s="27">
        <v>180.2222222222222</v>
      </c>
      <c r="BT22" s="27">
        <v>-10.977777777777778</v>
      </c>
    </row>
    <row r="23" spans="3:93" ht="15.65" thickTop="1" thickBot="1" x14ac:dyDescent="0.3">
      <c r="C23" s="17">
        <v>5</v>
      </c>
      <c r="D23" s="23">
        <v>0.6</v>
      </c>
      <c r="E23" s="28">
        <v>12.52</v>
      </c>
      <c r="F23" s="28">
        <v>8.3333333333333339</v>
      </c>
      <c r="G23" s="28">
        <v>2.504</v>
      </c>
      <c r="W23" s="17">
        <v>10</v>
      </c>
      <c r="X23" s="23">
        <v>75</v>
      </c>
      <c r="Y23" s="28">
        <v>0.98</v>
      </c>
      <c r="Z23" s="28">
        <v>133.33333333333334</v>
      </c>
      <c r="AA23" s="28">
        <v>9.7999999999999997E-5</v>
      </c>
      <c r="AU23" s="22">
        <v>2.5</v>
      </c>
      <c r="AV23" s="17">
        <v>54.6</v>
      </c>
      <c r="AW23" s="28">
        <v>-5</v>
      </c>
      <c r="AX23" s="28">
        <v>21.84</v>
      </c>
      <c r="AY23" s="28">
        <v>-2</v>
      </c>
      <c r="BP23" s="22">
        <v>1</v>
      </c>
      <c r="BQ23" s="17">
        <v>181.9</v>
      </c>
      <c r="BR23" s="27">
        <v>-11.08</v>
      </c>
      <c r="BS23" s="27">
        <v>181.9</v>
      </c>
      <c r="BT23" s="28">
        <v>-11.08</v>
      </c>
    </row>
    <row r="24" spans="3:93" ht="15.65" thickTop="1" thickBot="1" x14ac:dyDescent="0.3">
      <c r="C24" s="17">
        <v>5.5</v>
      </c>
      <c r="D24" s="23">
        <v>0.6</v>
      </c>
      <c r="E24" s="28">
        <v>13.75</v>
      </c>
      <c r="F24" s="28">
        <v>9.1666666666666679</v>
      </c>
      <c r="G24" s="28">
        <v>2.5</v>
      </c>
      <c r="W24" s="17">
        <v>11</v>
      </c>
      <c r="X24" s="23">
        <v>82.5</v>
      </c>
      <c r="Y24" s="28">
        <v>1.07</v>
      </c>
      <c r="Z24" s="28">
        <v>133.33333333333334</v>
      </c>
      <c r="AA24" s="28">
        <v>9.727272727272727E-5</v>
      </c>
      <c r="AU24" s="22">
        <v>2.75</v>
      </c>
      <c r="AV24" s="17">
        <v>59.9</v>
      </c>
      <c r="AW24" s="28">
        <v>-5.5</v>
      </c>
      <c r="AX24" s="28">
        <v>21.781818181818185</v>
      </c>
      <c r="AY24" s="28">
        <v>-2</v>
      </c>
      <c r="BP24" s="22">
        <v>1.1000000000000001</v>
      </c>
      <c r="BQ24" s="18">
        <v>199.1</v>
      </c>
      <c r="BR24" s="28">
        <v>-12.12</v>
      </c>
      <c r="BS24" s="28">
        <v>181</v>
      </c>
      <c r="BT24" s="28">
        <v>-11.018181818181816</v>
      </c>
    </row>
    <row r="25" spans="3:93" ht="15.65" thickTop="1" thickBot="1" x14ac:dyDescent="0.3">
      <c r="C25" s="17">
        <v>6</v>
      </c>
      <c r="D25" s="23">
        <v>0.7</v>
      </c>
      <c r="E25" s="28">
        <v>15</v>
      </c>
      <c r="F25" s="28">
        <v>8.5714285714285712</v>
      </c>
      <c r="G25" s="28">
        <v>2.5</v>
      </c>
      <c r="W25" s="17">
        <v>12</v>
      </c>
      <c r="X25" s="23">
        <v>90</v>
      </c>
      <c r="Y25" s="28">
        <v>1.17</v>
      </c>
      <c r="Z25" s="28">
        <v>133.33333333333334</v>
      </c>
      <c r="AA25" s="28">
        <v>9.7499999999999998E-5</v>
      </c>
      <c r="AU25" s="22">
        <v>3</v>
      </c>
      <c r="AV25" s="17">
        <v>65.8</v>
      </c>
      <c r="AW25" s="28">
        <v>-6</v>
      </c>
      <c r="AX25" s="28">
        <v>21.933333333333334</v>
      </c>
      <c r="AY25" s="28">
        <v>-2</v>
      </c>
      <c r="BP25" s="22">
        <v>1.2</v>
      </c>
      <c r="BQ25" s="18">
        <v>434</v>
      </c>
      <c r="BR25" s="28">
        <v>-12.98</v>
      </c>
      <c r="BS25" s="28">
        <v>361.66666666666669</v>
      </c>
      <c r="BT25" s="28">
        <v>-10.816666666666668</v>
      </c>
    </row>
    <row r="26" spans="3:93" ht="15.65" thickTop="1" thickBot="1" x14ac:dyDescent="0.3">
      <c r="C26" s="17">
        <v>6.5</v>
      </c>
      <c r="D26" s="23">
        <v>0.8</v>
      </c>
      <c r="E26" s="28">
        <v>15.07</v>
      </c>
      <c r="F26" s="28">
        <v>8.125</v>
      </c>
      <c r="G26" s="28">
        <v>2.3184615384615386</v>
      </c>
      <c r="W26" s="17">
        <v>13</v>
      </c>
      <c r="X26" s="23">
        <v>97.5</v>
      </c>
      <c r="Y26" s="28">
        <v>1.27</v>
      </c>
      <c r="Z26" s="28">
        <v>133.33333333333334</v>
      </c>
      <c r="AA26" s="28">
        <v>9.7692307692307694E-5</v>
      </c>
      <c r="AU26" s="22">
        <v>3.25</v>
      </c>
      <c r="AV26" s="17">
        <v>431</v>
      </c>
      <c r="AW26" s="28">
        <v>-6.39</v>
      </c>
      <c r="AX26" s="28">
        <v>132.61538461538461</v>
      </c>
      <c r="AY26" s="28">
        <v>-1.9661538461538461</v>
      </c>
      <c r="BP26" s="23">
        <v>1.25</v>
      </c>
      <c r="BQ26" s="18">
        <v>675</v>
      </c>
      <c r="BR26" s="28">
        <v>-12.99</v>
      </c>
      <c r="BS26" s="28">
        <v>540</v>
      </c>
      <c r="BT26" s="28">
        <v>-10.391999999999999</v>
      </c>
    </row>
    <row r="27" spans="3:93" ht="15.65" thickTop="1" thickBot="1" x14ac:dyDescent="0.3">
      <c r="C27" s="17">
        <v>7</v>
      </c>
      <c r="D27" s="23">
        <v>0.8</v>
      </c>
      <c r="E27" s="28">
        <v>15.07</v>
      </c>
      <c r="F27" s="28">
        <v>8.75</v>
      </c>
      <c r="G27" s="28">
        <v>2.152857142857143</v>
      </c>
      <c r="W27" s="17">
        <v>14</v>
      </c>
      <c r="X27" s="23">
        <v>105</v>
      </c>
      <c r="Y27" s="28">
        <v>1.37</v>
      </c>
      <c r="Z27" s="28">
        <v>133.33333333333334</v>
      </c>
      <c r="AA27" s="28">
        <v>9.7857142857142872E-5</v>
      </c>
      <c r="AU27" s="22">
        <v>3.5</v>
      </c>
      <c r="AV27" s="17">
        <v>609</v>
      </c>
      <c r="AW27" s="28">
        <v>-6.43</v>
      </c>
      <c r="AX27" s="28">
        <v>174</v>
      </c>
      <c r="AY27" s="28">
        <v>-1.837142857142857</v>
      </c>
      <c r="BP27" s="23">
        <v>1.3</v>
      </c>
      <c r="BQ27" s="18">
        <v>719</v>
      </c>
      <c r="BR27" s="28">
        <v>-12.99</v>
      </c>
      <c r="BS27" s="28">
        <v>553.07692307692298</v>
      </c>
      <c r="BT27" s="28">
        <v>-9.9923076923076923</v>
      </c>
    </row>
    <row r="28" spans="3:93" ht="15.65" thickTop="1" thickBot="1" x14ac:dyDescent="0.3">
      <c r="C28" s="17">
        <v>7.5</v>
      </c>
      <c r="D28" s="24">
        <v>0.9</v>
      </c>
      <c r="E28" s="29">
        <v>15.07</v>
      </c>
      <c r="F28" s="29">
        <v>8.3333333333333339</v>
      </c>
      <c r="G28" s="29">
        <v>2.0093333333333332</v>
      </c>
      <c r="W28" s="17">
        <v>14.2</v>
      </c>
      <c r="X28" s="24">
        <v>106.5</v>
      </c>
      <c r="Y28" s="29">
        <v>1.39</v>
      </c>
      <c r="Z28" s="29">
        <v>133.33333333333331</v>
      </c>
      <c r="AA28" s="29">
        <v>9.7887323943661968E-5</v>
      </c>
      <c r="AU28" s="22">
        <v>3.75</v>
      </c>
      <c r="AV28" s="17">
        <v>651</v>
      </c>
      <c r="AW28" s="29">
        <v>-6.44</v>
      </c>
      <c r="AX28" s="29">
        <v>173.60000000000002</v>
      </c>
      <c r="AY28" s="29">
        <v>-1.7173333333333334</v>
      </c>
      <c r="BP28" s="23">
        <v>1.35</v>
      </c>
      <c r="BQ28" s="18">
        <v>751</v>
      </c>
      <c r="BR28" s="28">
        <v>-12.99</v>
      </c>
      <c r="BS28" s="28">
        <v>556.2962962962963</v>
      </c>
      <c r="BT28" s="29">
        <v>-9.6222222222222236</v>
      </c>
    </row>
    <row r="29" spans="3:93" ht="15.65" thickTop="1" thickBot="1" x14ac:dyDescent="0.3">
      <c r="W29" s="31">
        <v>14.4</v>
      </c>
      <c r="X29" s="32">
        <v>108</v>
      </c>
      <c r="Y29" s="32">
        <v>1.4</v>
      </c>
      <c r="Z29">
        <v>133.33333333333334</v>
      </c>
      <c r="AA29">
        <v>9.7222222222222217E-5</v>
      </c>
      <c r="AU29" s="22">
        <v>4</v>
      </c>
      <c r="AV29" s="31">
        <v>676</v>
      </c>
      <c r="AW29" s="32">
        <v>-6.44</v>
      </c>
      <c r="AX29">
        <v>169</v>
      </c>
      <c r="AY29">
        <v>-1.61</v>
      </c>
      <c r="BP29" s="23">
        <v>1.4</v>
      </c>
      <c r="BQ29" s="19">
        <v>776</v>
      </c>
      <c r="BR29" s="29">
        <v>-12.99</v>
      </c>
      <c r="BS29" s="29">
        <v>554.28571428571433</v>
      </c>
      <c r="BT29">
        <v>-9.2785714285714302</v>
      </c>
    </row>
    <row r="30" spans="3:93" ht="15.65" thickTop="1" thickBot="1" x14ac:dyDescent="0.3">
      <c r="W30" s="17">
        <v>14.6</v>
      </c>
      <c r="X30" s="32">
        <v>109.4</v>
      </c>
      <c r="Y30" s="32">
        <v>1.43</v>
      </c>
      <c r="Z30">
        <v>133.45521023765994</v>
      </c>
      <c r="AA30">
        <v>9.7945205479452055E-5</v>
      </c>
    </row>
    <row r="31" spans="3:93" ht="15.65" thickTop="1" thickBot="1" x14ac:dyDescent="0.3">
      <c r="W31" s="31">
        <v>14.8</v>
      </c>
      <c r="X31" s="32">
        <v>111</v>
      </c>
      <c r="Y31" s="32">
        <v>1.44</v>
      </c>
      <c r="Z31">
        <v>133.33333333333334</v>
      </c>
      <c r="AA31">
        <v>9.7297297297297281E-5</v>
      </c>
    </row>
    <row r="32" spans="3:93" ht="15.65" thickTop="1" thickBot="1" x14ac:dyDescent="0.3">
      <c r="W32" s="17">
        <v>15</v>
      </c>
      <c r="X32" s="32">
        <v>112.5</v>
      </c>
      <c r="Y32" s="32">
        <v>1.47</v>
      </c>
      <c r="Z32">
        <v>133.33333333333334</v>
      </c>
      <c r="AA32">
        <v>9.7999999999999997E-5</v>
      </c>
    </row>
    <row r="33" ht="14.95" thickTop="1" x14ac:dyDescent="0.25"/>
  </sheetData>
  <mergeCells count="5">
    <mergeCell ref="C8:T8"/>
    <mergeCell ref="W8:AN8"/>
    <mergeCell ref="BP8:CG8"/>
    <mergeCell ref="CK8:DB8"/>
    <mergeCell ref="AU8:BL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5A AUDIO</vt:lpstr>
      <vt:lpstr>5B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Šebestová</dc:creator>
  <cp:lastModifiedBy>Šebestová Karolína Andrea (247759)</cp:lastModifiedBy>
  <dcterms:created xsi:type="dcterms:W3CDTF">2015-06-05T18:17:20Z</dcterms:created>
  <dcterms:modified xsi:type="dcterms:W3CDTF">2024-11-01T09:38:15Z</dcterms:modified>
</cp:coreProperties>
</file>