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5/"/>
    </mc:Choice>
  </mc:AlternateContent>
  <xr:revisionPtr revIDLastSave="500" documentId="11_F25DC773A252ABDACC10484611DA68E65BDE58E8" xr6:coauthVersionLast="47" xr6:coauthVersionMax="47" xr10:uidLastSave="{67F7422A-D48B-43A3-BF1D-68E731894D62}"/>
  <bookViews>
    <workbookView xWindow="15264" yWindow="0" windowWidth="30912" windowHeight="16656" firstSheet="1" activeTab="1" xr2:uid="{00000000-000D-0000-FFFF-FFFF00000000}"/>
  </bookViews>
  <sheets>
    <sheet name="5A AUDIO" sheetId="1" r:id="rId1"/>
    <sheet name="5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E6" i="1" a="1"/>
  <c r="E6" i="1" s="1"/>
  <c r="E8" i="1" s="1" a="1"/>
  <c r="E8" i="1" s="1"/>
  <c r="AB11" i="1"/>
  <c r="AB10" i="1"/>
  <c r="AA6" i="1"/>
  <c r="T6" i="1" a="1"/>
  <c r="T6" i="1" s="1"/>
  <c r="CM7" i="2" a="1"/>
  <c r="CM7" i="2" s="1"/>
  <c r="BS7" i="2" a="1"/>
  <c r="BS7" i="2" s="1"/>
  <c r="AX7" i="2" a="1"/>
  <c r="AX7" i="2" s="1"/>
  <c r="Z7" i="2" a="1"/>
  <c r="Z7" i="2" s="1"/>
  <c r="F7" i="2" a="1"/>
  <c r="F7" i="2" s="1"/>
  <c r="CM6" i="2" a="1"/>
  <c r="CM6" i="2" s="1"/>
  <c r="BS6" i="2" a="1"/>
  <c r="BS6" i="2" s="1"/>
  <c r="AX6" i="2" a="1"/>
  <c r="AX6" i="2" s="1"/>
  <c r="Z6" i="2" a="1"/>
  <c r="Z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<sst xmlns="http://schemas.openxmlformats.org/spreadsheetml/2006/main" count="107" uniqueCount="52">
  <si>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n</t>
  </si>
  <si>
    <t>-</t>
  </si>
  <si>
    <t>Přeslechy z kanálu 1 do kanálu 2</t>
  </si>
  <si>
    <t>Dynamický rozsah</t>
  </si>
  <si>
    <t>f</t>
  </si>
  <si>
    <t>Hz</t>
  </si>
  <si>
    <r>
      <t>U</t>
    </r>
    <r>
      <rPr>
        <vertAlign val="subscript"/>
        <sz val="11"/>
        <color theme="1"/>
        <rFont val="Calibri"/>
        <family val="2"/>
        <scheme val="minor"/>
      </rPr>
      <t>výst1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</si>
  <si>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výst2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</si>
  <si>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</si>
  <si>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výstmax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</si>
  <si>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výstmin</t>
    </r>
  </si>
  <si>
    <t>SNR</t>
  </si>
  <si>
    <r>
      <t>L</t>
    </r>
    <r>
      <rPr>
        <vertAlign val="subscript"/>
        <sz val="11"/>
        <color theme="1"/>
        <rFont val="Calibri"/>
        <family val="2"/>
        <scheme val="minor"/>
      </rPr>
      <t>n</t>
    </r>
  </si>
  <si>
    <t>dBV</t>
  </si>
  <si>
    <t>V</t>
  </si>
  <si>
    <t>mV</t>
  </si>
  <si>
    <t>dB</t>
  </si>
  <si>
    <r>
      <t>U</t>
    </r>
    <r>
      <rPr>
        <vertAlign val="subscript"/>
        <sz val="11"/>
        <color theme="1"/>
        <rFont val="Calibri"/>
        <family val="2"/>
        <scheme val="minor"/>
      </rPr>
      <t>n</t>
    </r>
  </si>
  <si>
    <t>Rychlost přeběhu</t>
  </si>
  <si>
    <t xml:space="preserve">THD = </t>
  </si>
  <si>
    <t>%</t>
  </si>
  <si>
    <t>Hrana</t>
  </si>
  <si>
    <r>
      <t>Δ</t>
    </r>
    <r>
      <rPr>
        <i/>
        <sz val="11"/>
        <color theme="1"/>
        <rFont val="Calibri"/>
        <family val="2"/>
        <scheme val="minor"/>
      </rPr>
      <t>u</t>
    </r>
  </si>
  <si>
    <r>
      <t>Δ</t>
    </r>
    <r>
      <rPr>
        <i/>
        <sz val="11"/>
        <color theme="1"/>
        <rFont val="Calibri"/>
        <family val="2"/>
        <scheme val="minor"/>
      </rPr>
      <t>t</t>
    </r>
  </si>
  <si>
    <t>SR</t>
  </si>
  <si>
    <t>µs</t>
  </si>
  <si>
    <t>V/µs</t>
  </si>
  <si>
    <t>14 955</t>
  </si>
  <si>
    <t>Náběžná</t>
  </si>
  <si>
    <t>19 940</t>
  </si>
  <si>
    <t>Sestupná</t>
  </si>
  <si>
    <t>U/U</t>
  </si>
  <si>
    <t>U/I</t>
  </si>
  <si>
    <t>I/I</t>
  </si>
  <si>
    <t>I/U</t>
  </si>
  <si>
    <t>log U/U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</si>
  <si>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</si>
  <si>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1</t>
    </r>
  </si>
  <si>
    <t>mA</t>
  </si>
  <si>
    <r>
      <t>m</t>
    </r>
    <r>
      <rPr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</si>
  <si>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</si>
  <si>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I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</si>
  <si>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</si>
  <si>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vst</t>
    </r>
  </si>
  <si>
    <r>
      <t>M</t>
    </r>
    <r>
      <rPr>
        <sz val="12"/>
        <color theme="1"/>
        <rFont val="Symbol"/>
        <family val="1"/>
        <charset val="2"/>
      </rPr>
      <t>W</t>
    </r>
  </si>
  <si>
    <r>
      <t>k</t>
    </r>
    <r>
      <rPr>
        <sz val="12"/>
        <color theme="1"/>
        <rFont val="Symbol"/>
        <family val="1"/>
        <charset val="2"/>
      </rPr>
      <t>W</t>
    </r>
  </si>
  <si>
    <t>W</t>
  </si>
  <si>
    <t>A</t>
  </si>
  <si>
    <t>S</t>
  </si>
  <si>
    <t>B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</si>
  <si>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={0 až 6} V,  Převodní konst. </t>
    </r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 = 2,51,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10 Mohm</t>
    </r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</si>
  <si>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={…… až ……} V,  Převodní konst.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 = ……,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</si>
</sst>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Skeena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4" fillId="0" borderId="37" xfId="0" applyFont="1" applyBorder="1" applyAlignment="1">
      <alignment horizontal="justify" vertical="center" wrapText="1"/>
    </xf>
    <xf numFmtId="0" fontId="4" fillId="0" borderId="38" xfId="0" applyFont="1" applyBorder="1" applyAlignment="1">
      <alignment horizontal="justify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'5B'!$E$3:$T$3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</c:numCache>
            </c:numRef>
          </c:xVal>
          <c:yVal>
            <c:numRef>
              <c:f>'5B'!$E$5:$T$5</c:f>
              <c:numCache>
                <c:formatCode>General</c:formatCode>
                <c:ptCount val="16"/>
                <c:pt idx="0">
                  <c:v>0</c:v>
                </c:pt>
                <c:pt idx="1">
                  <c:v>1.2549999999999999</c:v>
                </c:pt>
                <c:pt idx="2">
                  <c:v>2.4990000000000001</c:v>
                </c:pt>
                <c:pt idx="3">
                  <c:v>3.7669999999999999</c:v>
                </c:pt>
                <c:pt idx="4">
                  <c:v>4.9800000000000004</c:v>
                </c:pt>
                <c:pt idx="5">
                  <c:v>6.24</c:v>
                </c:pt>
                <c:pt idx="6">
                  <c:v>7.48</c:v>
                </c:pt>
                <c:pt idx="7">
                  <c:v>8.6999999999999993</c:v>
                </c:pt>
                <c:pt idx="8">
                  <c:v>10.01</c:v>
                </c:pt>
                <c:pt idx="9">
                  <c:v>11.24</c:v>
                </c:pt>
                <c:pt idx="10">
                  <c:v>12.52</c:v>
                </c:pt>
                <c:pt idx="11">
                  <c:v>13.75</c:v>
                </c:pt>
                <c:pt idx="12">
                  <c:v>15</c:v>
                </c:pt>
                <c:pt idx="13">
                  <c:v>15.07</c:v>
                </c:pt>
                <c:pt idx="14">
                  <c:v>15.07</c:v>
                </c:pt>
                <c:pt idx="15">
                  <c:v>15.07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9-4A71-B62C-1DE1D0F19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7615"/>
        <c:axId val="208308575"/>
      </c:scatterChart>
      <c:valAx>
        <c:axId val="2083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8575"/>
        <c:crosses val="autoZero"/>
        <c:crossBetween val="midCat"/>
      </c:valAx>
      <c:valAx>
        <c:axId val="2083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'5B'!$Y$3:$AR$3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14.2</c:v>
                </c:pt>
                <c:pt idx="16">
                  <c:v>14.4</c:v>
                </c:pt>
                <c:pt idx="17">
                  <c:v>14.6</c:v>
                </c:pt>
                <c:pt idx="18">
                  <c:v>14.8</c:v>
                </c:pt>
                <c:pt idx="19">
                  <c:v>15</c:v>
                </c:pt>
              </c:numCache>
            </c:numRef>
          </c:xVal>
          <c:yVal>
            <c:numRef>
              <c:f>'5B'!$Y$5:$AR$5</c:f>
              <c:numCache>
                <c:formatCode>General</c:formatCode>
                <c:ptCount val="20"/>
                <c:pt idx="0">
                  <c:v>0</c:v>
                </c:pt>
                <c:pt idx="1">
                  <c:v>0.09</c:v>
                </c:pt>
                <c:pt idx="2">
                  <c:v>0.19</c:v>
                </c:pt>
                <c:pt idx="3">
                  <c:v>0.28999999999999998</c:v>
                </c:pt>
                <c:pt idx="4">
                  <c:v>0.39</c:v>
                </c:pt>
                <c:pt idx="5">
                  <c:v>0.49</c:v>
                </c:pt>
                <c:pt idx="6">
                  <c:v>0.57999999999999996</c:v>
                </c:pt>
                <c:pt idx="7">
                  <c:v>0.68</c:v>
                </c:pt>
                <c:pt idx="8">
                  <c:v>0.78</c:v>
                </c:pt>
                <c:pt idx="9">
                  <c:v>0.88</c:v>
                </c:pt>
                <c:pt idx="10">
                  <c:v>0.98</c:v>
                </c:pt>
                <c:pt idx="11">
                  <c:v>1.07</c:v>
                </c:pt>
                <c:pt idx="12">
                  <c:v>1.17</c:v>
                </c:pt>
                <c:pt idx="13">
                  <c:v>1.27</c:v>
                </c:pt>
                <c:pt idx="14">
                  <c:v>1.37</c:v>
                </c:pt>
                <c:pt idx="15">
                  <c:v>1.39</c:v>
                </c:pt>
                <c:pt idx="16">
                  <c:v>1.4</c:v>
                </c:pt>
                <c:pt idx="17">
                  <c:v>1.43</c:v>
                </c:pt>
                <c:pt idx="18">
                  <c:v>1.44</c:v>
                </c:pt>
                <c:pt idx="19">
                  <c:v>1.47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D-447B-9D98-4AE343BD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92543"/>
        <c:axId val="107193503"/>
      </c:scatterChart>
      <c:valAx>
        <c:axId val="1071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3503"/>
        <c:crosses val="autoZero"/>
        <c:crossBetween val="midCat"/>
      </c:valAx>
      <c:valAx>
        <c:axId val="1071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'5B'!$AW$5:$BM$5</c:f>
              <c:numCache>
                <c:formatCode>General</c:formatCode>
                <c:ptCount val="17"/>
                <c:pt idx="0">
                  <c:v>0</c:v>
                </c:pt>
                <c:pt idx="1">
                  <c:v>-0.5</c:v>
                </c:pt>
                <c:pt idx="2">
                  <c:v>-0.99</c:v>
                </c:pt>
                <c:pt idx="3">
                  <c:v>-1.49</c:v>
                </c:pt>
                <c:pt idx="4">
                  <c:v>-1.99</c:v>
                </c:pt>
                <c:pt idx="5">
                  <c:v>-2.5</c:v>
                </c:pt>
                <c:pt idx="6">
                  <c:v>-2.99</c:v>
                </c:pt>
                <c:pt idx="7">
                  <c:v>-3.49</c:v>
                </c:pt>
                <c:pt idx="8">
                  <c:v>-3.99</c:v>
                </c:pt>
                <c:pt idx="9">
                  <c:v>-4.49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-6.39</c:v>
                </c:pt>
                <c:pt idx="14">
                  <c:v>-6.43</c:v>
                </c:pt>
                <c:pt idx="15">
                  <c:v>-6.44</c:v>
                </c:pt>
                <c:pt idx="16">
                  <c:v>-6.44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C-4766-A1AE-1953EA65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3872"/>
        <c:axId val="717316736"/>
      </c:scatterChart>
      <c:valAx>
        <c:axId val="10928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16736"/>
        <c:crosses val="autoZero"/>
        <c:crossBetween val="midCat"/>
      </c:valAx>
      <c:valAx>
        <c:axId val="7173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0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'5B'!$BR$3:$CH$3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1.35</c:v>
                </c:pt>
                <c:pt idx="16">
                  <c:v>1.4</c:v>
                </c:pt>
              </c:numCache>
            </c:numRef>
          </c:xVal>
          <c:yVal>
            <c:numRef>
              <c:f>'5B'!$BR$5:$CH$5</c:f>
              <c:numCache>
                <c:formatCode>General</c:formatCode>
                <c:ptCount val="17"/>
                <c:pt idx="0">
                  <c:v>0</c:v>
                </c:pt>
                <c:pt idx="1">
                  <c:v>-1.149</c:v>
                </c:pt>
                <c:pt idx="2">
                  <c:v>-2.2949999999999999</c:v>
                </c:pt>
                <c:pt idx="3">
                  <c:v>-3.36</c:v>
                </c:pt>
                <c:pt idx="4">
                  <c:v>-4.42</c:v>
                </c:pt>
                <c:pt idx="5">
                  <c:v>-5.58</c:v>
                </c:pt>
                <c:pt idx="6">
                  <c:v>-6.62</c:v>
                </c:pt>
                <c:pt idx="7">
                  <c:v>-7.73</c:v>
                </c:pt>
                <c:pt idx="8">
                  <c:v>-8.8000000000000007</c:v>
                </c:pt>
                <c:pt idx="9">
                  <c:v>-9.8800000000000008</c:v>
                </c:pt>
                <c:pt idx="10">
                  <c:v>-11.08</c:v>
                </c:pt>
                <c:pt idx="11">
                  <c:v>-12.12</c:v>
                </c:pt>
                <c:pt idx="12">
                  <c:v>-12.98</c:v>
                </c:pt>
                <c:pt idx="13">
                  <c:v>-12.99</c:v>
                </c:pt>
                <c:pt idx="14">
                  <c:v>-12.99</c:v>
                </c:pt>
                <c:pt idx="15">
                  <c:v>-12.99</c:v>
                </c:pt>
                <c:pt idx="16">
                  <c:v>-12.99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0-4ACB-A14C-08ABA807F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15296"/>
        <c:axId val="717315776"/>
      </c:scatterChart>
      <c:valAx>
        <c:axId val="7173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15776"/>
        <c:crosses val="autoZero"/>
        <c:crossBetween val="midCat"/>
      </c:valAx>
      <c:valAx>
        <c:axId val="7173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1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5.0841197212683924E-2"/>
                  <c:y val="1.50164109626533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'5B'!$CM$3:$CS$3</c:f>
              <c:numCache>
                <c:formatCode>General</c:formatCode>
                <c:ptCount val="7"/>
                <c:pt idx="0">
                  <c:v>0.1</c:v>
                </c:pt>
                <c:pt idx="1">
                  <c:v>0.3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'5B'!$CM$5:$CS$5</c:f>
              <c:numCache>
                <c:formatCode>General</c:formatCode>
                <c:ptCount val="7"/>
                <c:pt idx="0">
                  <c:v>-0.48099999999999998</c:v>
                </c:pt>
                <c:pt idx="1">
                  <c:v>-0.50900000000000001</c:v>
                </c:pt>
                <c:pt idx="2">
                  <c:v>-0.54100000000000004</c:v>
                </c:pt>
                <c:pt idx="3">
                  <c:v>-0.56999999999999995</c:v>
                </c:pt>
                <c:pt idx="4">
                  <c:v>-0.58799999999999997</c:v>
                </c:pt>
                <c:pt idx="5">
                  <c:v>-0.60199999999999998</c:v>
                </c:pt>
                <c:pt idx="6">
                  <c:v>-0.61199999999999999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A-4D8C-BE86-1AC6DFF1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7712"/>
        <c:axId val="1092805312"/>
      </c:scatterChart>
      <c:valAx>
        <c:axId val="10928077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05312"/>
        <c:crosses val="autoZero"/>
        <c:crossBetween val="midCat"/>
      </c:valAx>
      <c:valAx>
        <c:axId val="10928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0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8</xdr:row>
      <xdr:rowOff>125730</xdr:rowOff>
    </xdr:from>
    <xdr:to>
      <xdr:col>18</xdr:col>
      <xdr:colOff>114300</xdr:colOff>
      <xdr:row>38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EE068-5EF9-1EB8-134C-12064A14FAE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332261</xdr:colOff>
      <xdr:row>8</xdr:row>
      <xdr:rowOff>169292</xdr:rowOff>
    </xdr:from>
    <xdr:to>
      <xdr:col>36</xdr:col>
      <xdr:colOff>142769</xdr:colOff>
      <xdr:row>38</xdr:row>
      <xdr:rowOff>84753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9AC729-25B2-497C-7735-4D7D5A33B8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258792</xdr:colOff>
      <xdr:row>9</xdr:row>
      <xdr:rowOff>30192</xdr:rowOff>
    </xdr:from>
    <xdr:to>
      <xdr:col>61</xdr:col>
      <xdr:colOff>86264</xdr:colOff>
      <xdr:row>38</xdr:row>
      <xdr:rowOff>159588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207E5-C375-4526-A828-18C39779AB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181153</xdr:colOff>
      <xdr:row>9</xdr:row>
      <xdr:rowOff>30192</xdr:rowOff>
    </xdr:from>
    <xdr:to>
      <xdr:col>82</xdr:col>
      <xdr:colOff>8625</xdr:colOff>
      <xdr:row>38</xdr:row>
      <xdr:rowOff>159588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1FD77C-F317-2E7E-6F4A-C7397999F2C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88</xdr:col>
      <xdr:colOff>280357</xdr:colOff>
      <xdr:row>9</xdr:row>
      <xdr:rowOff>21565</xdr:rowOff>
    </xdr:from>
    <xdr:to>
      <xdr:col>102</xdr:col>
      <xdr:colOff>556402</xdr:colOff>
      <xdr:row>38</xdr:row>
      <xdr:rowOff>150961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69FD0C-3A3F-52E5-2297-4D21954C76F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12"/>
  <sheetViews>
    <sheetView topLeftCell="C1" workbookViewId="0">
      <selection activeCell="T10" sqref="T10"/>
    </sheetView>
  </sheetViews>
  <sheetFormatPr defaultRowHeight="14.45"/>
  <cols>
    <col min="5" max="5" width="11.42578125" bestFit="1" customWidth="1"/>
    <col min="20" max="20" width="12.140625" bestFit="1" customWidth="1"/>
    <col min="28" max="28" width="11.42578125" bestFit="1" customWidth="1"/>
  </cols>
  <sheetData>
    <row r="2" spans="3:28" ht="15" thickBot="1"/>
    <row r="3" spans="3:28" ht="15.6" thickTop="1" thickBot="1">
      <c r="C3" s="1" t="s">
        <v>0</v>
      </c>
      <c r="D3" s="2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2">
        <v>10</v>
      </c>
      <c r="Q3" s="48" t="s">
        <v>2</v>
      </c>
      <c r="R3" s="49"/>
      <c r="S3" s="49"/>
      <c r="T3" s="50"/>
      <c r="W3" s="48" t="s">
        <v>3</v>
      </c>
      <c r="X3" s="49"/>
      <c r="Y3" s="49"/>
      <c r="Z3" s="49"/>
      <c r="AA3" s="49"/>
      <c r="AB3" s="50"/>
    </row>
    <row r="4" spans="3:28" ht="16.899999999999999" thickTop="1" thickBot="1">
      <c r="C4" s="5" t="s">
        <v>4</v>
      </c>
      <c r="D4" s="6" t="s">
        <v>5</v>
      </c>
      <c r="E4" s="7">
        <v>997</v>
      </c>
      <c r="F4" s="8">
        <v>1994</v>
      </c>
      <c r="G4" s="8">
        <v>2991</v>
      </c>
      <c r="H4" s="8">
        <v>3988</v>
      </c>
      <c r="I4" s="8">
        <v>4985</v>
      </c>
      <c r="J4" s="8">
        <v>5982</v>
      </c>
      <c r="K4" s="8">
        <v>6979</v>
      </c>
      <c r="L4" s="8">
        <v>7976</v>
      </c>
      <c r="M4" s="8">
        <v>8973</v>
      </c>
      <c r="N4" s="9">
        <v>9970</v>
      </c>
      <c r="Q4" s="5" t="s">
        <v>4</v>
      </c>
      <c r="R4" s="12" t="s">
        <v>6</v>
      </c>
      <c r="S4" s="12" t="s">
        <v>7</v>
      </c>
      <c r="T4" s="12" t="s">
        <v>8</v>
      </c>
      <c r="W4" s="51" t="s">
        <v>9</v>
      </c>
      <c r="X4" s="52"/>
      <c r="Y4" s="51" t="s">
        <v>10</v>
      </c>
      <c r="Z4" s="52"/>
      <c r="AA4" s="51" t="s">
        <v>11</v>
      </c>
      <c r="AB4" s="52"/>
    </row>
    <row r="5" spans="3:28" ht="16.899999999999999" thickTop="1" thickBot="1">
      <c r="C5" s="5" t="s">
        <v>12</v>
      </c>
      <c r="D5" s="6" t="s">
        <v>13</v>
      </c>
      <c r="E5" s="10">
        <v>-12.5</v>
      </c>
      <c r="F5" s="10">
        <v>-67.5</v>
      </c>
      <c r="G5" s="10">
        <v>-72.5</v>
      </c>
      <c r="H5" s="10">
        <v>-85</v>
      </c>
      <c r="I5" s="10">
        <v>-68.125</v>
      </c>
      <c r="J5" s="10">
        <v>-72.5</v>
      </c>
      <c r="K5" s="10">
        <v>-77.5</v>
      </c>
      <c r="L5" s="10">
        <v>-90</v>
      </c>
      <c r="M5" s="10">
        <v>-83.75</v>
      </c>
      <c r="N5" s="11">
        <v>-88.75</v>
      </c>
      <c r="Q5" s="4" t="s">
        <v>5</v>
      </c>
      <c r="R5" s="6" t="s">
        <v>14</v>
      </c>
      <c r="S5" s="6" t="s">
        <v>15</v>
      </c>
      <c r="T5" s="6" t="s">
        <v>16</v>
      </c>
      <c r="W5" s="46" t="s">
        <v>14</v>
      </c>
      <c r="X5" s="47"/>
      <c r="Y5" s="46" t="s">
        <v>15</v>
      </c>
      <c r="Z5" s="47"/>
      <c r="AA5" s="46" t="s">
        <v>16</v>
      </c>
      <c r="AB5" s="47"/>
    </row>
    <row r="6" spans="3:28" ht="16.899999999999999" thickTop="1" thickBot="1">
      <c r="C6" s="5" t="s">
        <v>17</v>
      </c>
      <c r="D6" s="6" t="s">
        <v>15</v>
      </c>
      <c r="E6" s="7" cm="1">
        <f t="array" ref="E6:N6">POWER(10,(E5:N5/20))*1000</f>
        <v>237.13737056616549</v>
      </c>
      <c r="F6" s="7">
        <v>0.42169650342858195</v>
      </c>
      <c r="G6" s="7">
        <v>0.23713737056616535</v>
      </c>
      <c r="H6" s="7">
        <v>5.6234132519034884E-2</v>
      </c>
      <c r="I6" s="7">
        <v>0.39241897584845342</v>
      </c>
      <c r="J6" s="7">
        <v>0.23713737056616535</v>
      </c>
      <c r="K6" s="7">
        <v>0.13335214321633237</v>
      </c>
      <c r="L6" s="7">
        <v>3.162277660168375E-2</v>
      </c>
      <c r="M6" s="7">
        <v>6.4938163157621076E-2</v>
      </c>
      <c r="N6" s="6">
        <v>3.6517412725483762E-2</v>
      </c>
      <c r="Q6" s="13">
        <v>997</v>
      </c>
      <c r="R6" s="42">
        <v>0.69211999999999996</v>
      </c>
      <c r="S6" s="42">
        <v>7.0000000000000001E-3</v>
      </c>
      <c r="T6" s="44" cm="1">
        <f t="array" ref="T6:T11">20*LOG((S6:S11*0.001)/(R6:R11),10)</f>
        <v>-99.901667181904344</v>
      </c>
      <c r="W6" s="61">
        <v>0.29199999999999998</v>
      </c>
      <c r="X6" s="62"/>
      <c r="Y6" s="63">
        <v>4.0000000000000001E-3</v>
      </c>
      <c r="Z6" s="62"/>
      <c r="AA6" s="64">
        <f>20*LOG((W6)/(Y6*0.001),10)</f>
        <v>97.2664572024091</v>
      </c>
      <c r="AB6" s="65"/>
    </row>
    <row r="7" spans="3:28" ht="15.6" thickTop="1" thickBot="1">
      <c r="Q7" s="14">
        <v>1994</v>
      </c>
      <c r="R7" s="42">
        <v>0.69191999999999998</v>
      </c>
      <c r="S7" s="42">
        <v>1.2E-2</v>
      </c>
      <c r="T7" s="44">
        <v>-95.217492761043786</v>
      </c>
      <c r="W7" s="48" t="s">
        <v>18</v>
      </c>
      <c r="X7" s="49"/>
      <c r="Y7" s="49"/>
      <c r="Z7" s="49"/>
      <c r="AA7" s="49"/>
      <c r="AB7" s="50"/>
    </row>
    <row r="8" spans="3:28" ht="15.6" thickTop="1" thickBot="1">
      <c r="D8" s="41" t="s">
        <v>19</v>
      </c>
      <c r="E8" cm="1">
        <f t="array" ref="E8">(SQRT(SUM(POWER(F6:N6,2)))/SQRT(SUM(POWER(E6:N6,2))))*100</f>
        <v>0.28964762660004151</v>
      </c>
      <c r="F8" t="s">
        <v>20</v>
      </c>
      <c r="Q8" s="14">
        <v>4985</v>
      </c>
      <c r="R8" s="42">
        <v>0.69240000000000002</v>
      </c>
      <c r="S8" s="42">
        <v>1.4E-2</v>
      </c>
      <c r="T8" s="44">
        <v>-93.884580470502357</v>
      </c>
      <c r="W8" s="66" t="s">
        <v>21</v>
      </c>
      <c r="X8" s="46" t="s">
        <v>22</v>
      </c>
      <c r="Y8" s="47"/>
      <c r="Z8" s="46" t="s">
        <v>23</v>
      </c>
      <c r="AA8" s="47"/>
      <c r="AB8" s="12" t="s">
        <v>24</v>
      </c>
    </row>
    <row r="9" spans="3:28" ht="15.6" thickTop="1" thickBot="1">
      <c r="Q9" s="14">
        <v>9970</v>
      </c>
      <c r="R9" s="42">
        <v>0.69316999999999995</v>
      </c>
      <c r="S9" s="42">
        <v>0.02</v>
      </c>
      <c r="T9" s="44">
        <v>-90.796195255371188</v>
      </c>
      <c r="W9" s="67"/>
      <c r="X9" s="46" t="s">
        <v>14</v>
      </c>
      <c r="Y9" s="47"/>
      <c r="Z9" s="46" t="s">
        <v>25</v>
      </c>
      <c r="AA9" s="47"/>
      <c r="AB9" s="6" t="s">
        <v>26</v>
      </c>
    </row>
    <row r="10" spans="3:28" ht="15.6" thickTop="1" thickBot="1">
      <c r="Q10" s="13" t="s">
        <v>27</v>
      </c>
      <c r="R10" s="42">
        <v>0.69442000000000004</v>
      </c>
      <c r="S10" s="42">
        <v>3.1E-2</v>
      </c>
      <c r="T10" s="44">
        <v>-87.005210532713079</v>
      </c>
      <c r="W10" s="4" t="s">
        <v>28</v>
      </c>
      <c r="X10" s="53">
        <v>4.71</v>
      </c>
      <c r="Y10" s="54"/>
      <c r="Z10" s="57">
        <v>3.17</v>
      </c>
      <c r="AA10" s="58"/>
      <c r="AB10" s="11">
        <f>X10/Z10</f>
        <v>1.4858044164037856</v>
      </c>
    </row>
    <row r="11" spans="3:28" ht="15" thickBot="1">
      <c r="Q11" s="4" t="s">
        <v>29</v>
      </c>
      <c r="R11" s="43">
        <v>0.69689999999999996</v>
      </c>
      <c r="S11" s="43">
        <v>4.7E-2</v>
      </c>
      <c r="T11" s="45">
        <v>-83.421452131683594</v>
      </c>
      <c r="W11" s="4" t="s">
        <v>30</v>
      </c>
      <c r="X11" s="55"/>
      <c r="Y11" s="56"/>
      <c r="Z11" s="59">
        <v>3.6</v>
      </c>
      <c r="AA11" s="60"/>
      <c r="AB11" s="6">
        <f>X10/Z11</f>
        <v>1.3083333333333333</v>
      </c>
    </row>
    <row r="12" spans="3:28" ht="15" thickTop="1"/>
  </sheetData>
  <mergeCells count="20">
    <mergeCell ref="X10:Y11"/>
    <mergeCell ref="Z10:AA10"/>
    <mergeCell ref="Z11:AA11"/>
    <mergeCell ref="W6:X6"/>
    <mergeCell ref="Y6:Z6"/>
    <mergeCell ref="AA6:AB6"/>
    <mergeCell ref="W7:AB7"/>
    <mergeCell ref="W8:W9"/>
    <mergeCell ref="X8:Y8"/>
    <mergeCell ref="Z8:AA8"/>
    <mergeCell ref="X9:Y9"/>
    <mergeCell ref="Z9:AA9"/>
    <mergeCell ref="W5:X5"/>
    <mergeCell ref="Y5:Z5"/>
    <mergeCell ref="AA5:AB5"/>
    <mergeCell ref="Q3:T3"/>
    <mergeCell ref="W3:AB3"/>
    <mergeCell ref="W4:X4"/>
    <mergeCell ref="Y4:Z4"/>
    <mergeCell ref="AA4:A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519-B4D8-42E5-A4D3-DAE0E3976C95}">
  <dimension ref="C2:DB19"/>
  <sheetViews>
    <sheetView tabSelected="1" topLeftCell="BY5" zoomScaleNormal="100" workbookViewId="0">
      <selection activeCell="G6" sqref="G6"/>
    </sheetView>
  </sheetViews>
  <sheetFormatPr defaultRowHeight="14.45"/>
  <cols>
    <col min="26" max="26" width="11.42578125" bestFit="1" customWidth="1"/>
    <col min="91" max="91" width="11.42578125" bestFit="1" customWidth="1"/>
  </cols>
  <sheetData>
    <row r="2" spans="3:106" ht="15" thickBot="1">
      <c r="C2" t="s">
        <v>31</v>
      </c>
      <c r="W2" t="s">
        <v>32</v>
      </c>
      <c r="AU2" t="s">
        <v>33</v>
      </c>
      <c r="BP2" t="s">
        <v>34</v>
      </c>
      <c r="CK2" t="s">
        <v>35</v>
      </c>
    </row>
    <row r="3" spans="3:106" ht="19.149999999999999" thickTop="1" thickBot="1">
      <c r="C3" s="15" t="s">
        <v>36</v>
      </c>
      <c r="D3" s="16" t="s">
        <v>14</v>
      </c>
      <c r="E3" s="17">
        <v>0</v>
      </c>
      <c r="F3" s="17">
        <v>0.5</v>
      </c>
      <c r="G3" s="17">
        <v>1</v>
      </c>
      <c r="H3" s="17">
        <v>1.5</v>
      </c>
      <c r="I3" s="17">
        <v>2</v>
      </c>
      <c r="J3" s="17">
        <v>2.5</v>
      </c>
      <c r="K3" s="17">
        <v>3</v>
      </c>
      <c r="L3" s="17">
        <v>3.5</v>
      </c>
      <c r="M3" s="17">
        <v>4</v>
      </c>
      <c r="N3" s="17">
        <v>4.5</v>
      </c>
      <c r="O3" s="17">
        <v>5</v>
      </c>
      <c r="P3" s="17">
        <v>5.5</v>
      </c>
      <c r="Q3" s="17">
        <v>6</v>
      </c>
      <c r="R3" s="17">
        <v>6.5</v>
      </c>
      <c r="S3" s="17">
        <v>7</v>
      </c>
      <c r="T3" s="17">
        <v>7.5</v>
      </c>
      <c r="W3" s="15" t="s">
        <v>36</v>
      </c>
      <c r="X3" s="16" t="s">
        <v>14</v>
      </c>
      <c r="Y3" s="17">
        <v>0</v>
      </c>
      <c r="Z3" s="17">
        <v>1</v>
      </c>
      <c r="AA3" s="17">
        <v>2</v>
      </c>
      <c r="AB3" s="17">
        <v>3</v>
      </c>
      <c r="AC3" s="17">
        <v>4</v>
      </c>
      <c r="AD3" s="17">
        <v>5</v>
      </c>
      <c r="AE3" s="17">
        <v>6</v>
      </c>
      <c r="AF3" s="17">
        <v>7</v>
      </c>
      <c r="AG3" s="17">
        <v>8</v>
      </c>
      <c r="AH3" s="17">
        <v>9</v>
      </c>
      <c r="AI3" s="17">
        <v>10</v>
      </c>
      <c r="AJ3" s="17">
        <v>11</v>
      </c>
      <c r="AK3" s="17">
        <v>12</v>
      </c>
      <c r="AL3" s="17">
        <v>13</v>
      </c>
      <c r="AM3" s="17">
        <v>14</v>
      </c>
      <c r="AN3" s="17">
        <v>14.2</v>
      </c>
      <c r="AO3" s="31">
        <v>14.4</v>
      </c>
      <c r="AP3" s="17">
        <v>14.6</v>
      </c>
      <c r="AQ3" s="31">
        <v>14.8</v>
      </c>
      <c r="AR3" s="17">
        <v>15</v>
      </c>
      <c r="AU3" s="20" t="s">
        <v>37</v>
      </c>
      <c r="AV3" s="33" t="s">
        <v>38</v>
      </c>
      <c r="AW3" s="22">
        <v>0</v>
      </c>
      <c r="AX3" s="22">
        <v>0.25</v>
      </c>
      <c r="AY3" s="22">
        <v>0.5</v>
      </c>
      <c r="AZ3" s="22">
        <v>0.75</v>
      </c>
      <c r="BA3" s="22">
        <v>1</v>
      </c>
      <c r="BB3" s="22">
        <v>1.25</v>
      </c>
      <c r="BC3" s="22">
        <v>1.5</v>
      </c>
      <c r="BD3" s="22">
        <v>1.75</v>
      </c>
      <c r="BE3" s="22">
        <v>2</v>
      </c>
      <c r="BF3" s="22">
        <v>2.25</v>
      </c>
      <c r="BG3" s="22">
        <v>2.5</v>
      </c>
      <c r="BH3" s="22">
        <v>2.75</v>
      </c>
      <c r="BI3" s="22">
        <v>3</v>
      </c>
      <c r="BJ3" s="22">
        <v>3.25</v>
      </c>
      <c r="BK3" s="22">
        <v>3.5</v>
      </c>
      <c r="BL3" s="22">
        <v>3.75</v>
      </c>
      <c r="BM3" s="22">
        <v>4</v>
      </c>
      <c r="BP3" s="20" t="s">
        <v>37</v>
      </c>
      <c r="BQ3" s="34" t="s">
        <v>38</v>
      </c>
      <c r="BR3" s="39">
        <v>0</v>
      </c>
      <c r="BS3" s="22">
        <v>0.1</v>
      </c>
      <c r="BT3" s="22">
        <v>0.2</v>
      </c>
      <c r="BU3" s="22">
        <v>0.3</v>
      </c>
      <c r="BV3" s="22">
        <v>0.4</v>
      </c>
      <c r="BW3" s="22">
        <v>0.5</v>
      </c>
      <c r="BX3" s="22">
        <v>0.6</v>
      </c>
      <c r="BY3" s="22">
        <v>0.7</v>
      </c>
      <c r="BZ3" s="22">
        <v>0.8</v>
      </c>
      <c r="CA3" s="22">
        <v>0.9</v>
      </c>
      <c r="CB3" s="22">
        <v>1</v>
      </c>
      <c r="CC3" s="22">
        <v>1.1000000000000001</v>
      </c>
      <c r="CD3" s="22">
        <v>1.2</v>
      </c>
      <c r="CE3" s="23">
        <v>1.25</v>
      </c>
      <c r="CF3" s="23">
        <v>1.3</v>
      </c>
      <c r="CG3" s="23">
        <v>1.35</v>
      </c>
      <c r="CH3" s="23">
        <v>1.4</v>
      </c>
      <c r="CK3" s="15" t="s">
        <v>36</v>
      </c>
      <c r="CL3" s="16" t="s">
        <v>14</v>
      </c>
      <c r="CM3" s="17">
        <v>0.1</v>
      </c>
      <c r="CN3" s="17">
        <v>0.3</v>
      </c>
      <c r="CO3" s="17">
        <v>1</v>
      </c>
      <c r="CP3" s="17">
        <v>3</v>
      </c>
      <c r="CQ3" s="17">
        <v>6</v>
      </c>
      <c r="CR3" s="17">
        <v>10</v>
      </c>
      <c r="CS3" s="17">
        <v>15</v>
      </c>
      <c r="CT3" s="17"/>
      <c r="CU3" s="17"/>
      <c r="CV3" s="17"/>
      <c r="CW3" s="18"/>
      <c r="CX3" s="18"/>
      <c r="CY3" s="18"/>
      <c r="CZ3" s="18"/>
      <c r="DA3" s="18"/>
      <c r="DB3" s="19"/>
    </row>
    <row r="4" spans="3:106" ht="19.149999999999999" thickTop="1" thickBot="1">
      <c r="C4" s="20" t="s">
        <v>37</v>
      </c>
      <c r="D4" s="21" t="s">
        <v>39</v>
      </c>
      <c r="E4" s="22">
        <v>0</v>
      </c>
      <c r="F4" s="22">
        <v>0</v>
      </c>
      <c r="G4" s="22">
        <v>0.1</v>
      </c>
      <c r="H4" s="22">
        <v>0.1</v>
      </c>
      <c r="I4" s="22">
        <v>0.2</v>
      </c>
      <c r="J4" s="22">
        <v>0.2</v>
      </c>
      <c r="K4" s="22">
        <v>0.3</v>
      </c>
      <c r="L4" s="22">
        <v>0.3</v>
      </c>
      <c r="M4" s="22">
        <v>0.4</v>
      </c>
      <c r="N4" s="22">
        <v>0.5</v>
      </c>
      <c r="O4" s="23">
        <v>0.6</v>
      </c>
      <c r="P4" s="23">
        <v>0.6</v>
      </c>
      <c r="Q4" s="23">
        <v>0.7</v>
      </c>
      <c r="R4" s="23">
        <v>0.8</v>
      </c>
      <c r="S4" s="23">
        <v>0.8</v>
      </c>
      <c r="T4" s="24">
        <v>0.9</v>
      </c>
      <c r="W4" s="20" t="s">
        <v>37</v>
      </c>
      <c r="X4" s="21" t="s">
        <v>39</v>
      </c>
      <c r="Y4" s="22">
        <v>0</v>
      </c>
      <c r="Z4" s="22">
        <v>7.5</v>
      </c>
      <c r="AA4" s="22">
        <v>15</v>
      </c>
      <c r="AB4" s="22">
        <v>22.5</v>
      </c>
      <c r="AC4" s="22">
        <v>30.1</v>
      </c>
      <c r="AD4" s="22">
        <v>37.5</v>
      </c>
      <c r="AE4" s="22">
        <v>45</v>
      </c>
      <c r="AF4" s="22">
        <v>52.5</v>
      </c>
      <c r="AG4" s="22">
        <v>60</v>
      </c>
      <c r="AH4" s="22">
        <v>67.5</v>
      </c>
      <c r="AI4" s="23">
        <v>75</v>
      </c>
      <c r="AJ4" s="23">
        <v>82.5</v>
      </c>
      <c r="AK4" s="23">
        <v>90</v>
      </c>
      <c r="AL4" s="23">
        <v>97.5</v>
      </c>
      <c r="AM4" s="23">
        <v>105</v>
      </c>
      <c r="AN4" s="24">
        <v>106.5</v>
      </c>
      <c r="AO4" s="32">
        <v>108</v>
      </c>
      <c r="AP4" s="32">
        <v>109.4</v>
      </c>
      <c r="AQ4" s="32">
        <v>111</v>
      </c>
      <c r="AR4" s="32">
        <v>112.5</v>
      </c>
      <c r="AU4" s="15" t="s">
        <v>36</v>
      </c>
      <c r="AV4" s="16" t="s">
        <v>15</v>
      </c>
      <c r="AW4" s="17">
        <v>0</v>
      </c>
      <c r="AX4" s="17">
        <v>5</v>
      </c>
      <c r="AY4" s="17">
        <v>10.5</v>
      </c>
      <c r="AZ4" s="17">
        <v>16</v>
      </c>
      <c r="BA4" s="17">
        <v>21.6</v>
      </c>
      <c r="BB4" s="17">
        <v>26.8</v>
      </c>
      <c r="BC4" s="17">
        <v>32.5</v>
      </c>
      <c r="BD4" s="17">
        <v>37.9</v>
      </c>
      <c r="BE4" s="17">
        <v>43.4</v>
      </c>
      <c r="BF4" s="17">
        <v>48.7</v>
      </c>
      <c r="BG4" s="17">
        <v>54.6</v>
      </c>
      <c r="BH4" s="17">
        <v>59.9</v>
      </c>
      <c r="BI4" s="17">
        <v>65.8</v>
      </c>
      <c r="BJ4" s="17">
        <v>431</v>
      </c>
      <c r="BK4" s="17">
        <v>609</v>
      </c>
      <c r="BL4" s="17">
        <v>651</v>
      </c>
      <c r="BM4" s="31">
        <v>676</v>
      </c>
      <c r="BP4" s="15" t="s">
        <v>36</v>
      </c>
      <c r="BQ4" s="16" t="s">
        <v>15</v>
      </c>
      <c r="BR4" s="39">
        <v>0</v>
      </c>
      <c r="BS4" s="17">
        <v>18.8</v>
      </c>
      <c r="BT4" s="17">
        <v>37.4</v>
      </c>
      <c r="BU4" s="17">
        <v>54.9</v>
      </c>
      <c r="BV4" s="17">
        <v>72.599999999999994</v>
      </c>
      <c r="BW4" s="17">
        <v>91.6</v>
      </c>
      <c r="BX4" s="17">
        <v>108.8</v>
      </c>
      <c r="BY4" s="17">
        <v>127</v>
      </c>
      <c r="BZ4" s="17">
        <v>144.6</v>
      </c>
      <c r="CA4" s="17">
        <v>162.19999999999999</v>
      </c>
      <c r="CB4" s="17">
        <v>181.9</v>
      </c>
      <c r="CC4" s="18">
        <v>199.1</v>
      </c>
      <c r="CD4" s="18">
        <v>434</v>
      </c>
      <c r="CE4" s="18">
        <v>675</v>
      </c>
      <c r="CF4" s="18">
        <v>719</v>
      </c>
      <c r="CG4" s="18">
        <v>751</v>
      </c>
      <c r="CH4" s="19">
        <v>776</v>
      </c>
      <c r="CK4" s="20" t="s">
        <v>37</v>
      </c>
      <c r="CL4" s="21" t="s">
        <v>39</v>
      </c>
      <c r="CM4" s="22">
        <v>0.6</v>
      </c>
      <c r="CN4" s="22">
        <v>2</v>
      </c>
      <c r="CO4" s="22">
        <v>6.9</v>
      </c>
      <c r="CP4" s="22">
        <v>20.7</v>
      </c>
      <c r="CQ4" s="22">
        <v>41.5</v>
      </c>
      <c r="CR4" s="22">
        <v>69</v>
      </c>
      <c r="CS4" s="22">
        <v>103.7</v>
      </c>
      <c r="CT4" s="22"/>
      <c r="CU4" s="22"/>
      <c r="CV4" s="22"/>
      <c r="CW4" s="23"/>
      <c r="CX4" s="23"/>
      <c r="CY4" s="23"/>
      <c r="CZ4" s="23"/>
      <c r="DA4" s="23"/>
      <c r="DB4" s="24"/>
    </row>
    <row r="5" spans="3:106" ht="19.149999999999999" thickTop="1" thickBot="1">
      <c r="C5" s="25" t="s">
        <v>40</v>
      </c>
      <c r="D5" s="26" t="s">
        <v>14</v>
      </c>
      <c r="E5" s="27">
        <v>0</v>
      </c>
      <c r="F5" s="27">
        <v>1.2549999999999999</v>
      </c>
      <c r="G5" s="27">
        <v>2.4990000000000001</v>
      </c>
      <c r="H5" s="27">
        <v>3.7669999999999999</v>
      </c>
      <c r="I5" s="27">
        <v>4.9800000000000004</v>
      </c>
      <c r="J5" s="27">
        <v>6.24</v>
      </c>
      <c r="K5" s="27">
        <v>7.48</v>
      </c>
      <c r="L5" s="27">
        <v>8.6999999999999993</v>
      </c>
      <c r="M5" s="27">
        <v>10.01</v>
      </c>
      <c r="N5" s="27">
        <v>11.24</v>
      </c>
      <c r="O5" s="28">
        <v>12.52</v>
      </c>
      <c r="P5" s="28">
        <v>13.75</v>
      </c>
      <c r="Q5" s="28">
        <v>15</v>
      </c>
      <c r="R5" s="28">
        <v>15.07</v>
      </c>
      <c r="S5" s="28">
        <v>15.07</v>
      </c>
      <c r="T5" s="29">
        <v>15.07</v>
      </c>
      <c r="W5" s="25" t="s">
        <v>41</v>
      </c>
      <c r="X5" s="26" t="s">
        <v>38</v>
      </c>
      <c r="Y5" s="27">
        <v>0</v>
      </c>
      <c r="Z5" s="27">
        <v>0.09</v>
      </c>
      <c r="AA5" s="27">
        <v>0.19</v>
      </c>
      <c r="AB5" s="27">
        <v>0.28999999999999998</v>
      </c>
      <c r="AC5" s="27">
        <v>0.39</v>
      </c>
      <c r="AD5" s="27">
        <v>0.49</v>
      </c>
      <c r="AE5" s="27">
        <v>0.57999999999999996</v>
      </c>
      <c r="AF5" s="27">
        <v>0.68</v>
      </c>
      <c r="AG5" s="27">
        <v>0.78</v>
      </c>
      <c r="AH5" s="27">
        <v>0.88</v>
      </c>
      <c r="AI5" s="28">
        <v>0.98</v>
      </c>
      <c r="AJ5" s="28">
        <v>1.07</v>
      </c>
      <c r="AK5" s="28">
        <v>1.17</v>
      </c>
      <c r="AL5" s="28">
        <v>1.27</v>
      </c>
      <c r="AM5" s="28">
        <v>1.37</v>
      </c>
      <c r="AN5" s="29">
        <v>1.39</v>
      </c>
      <c r="AO5" s="32">
        <v>1.4</v>
      </c>
      <c r="AP5" s="32">
        <v>1.43</v>
      </c>
      <c r="AQ5" s="32">
        <v>1.44</v>
      </c>
      <c r="AR5" s="32">
        <v>1.47</v>
      </c>
      <c r="AU5" s="30" t="s">
        <v>42</v>
      </c>
      <c r="AV5" s="26" t="s">
        <v>38</v>
      </c>
      <c r="AW5" s="27">
        <v>0</v>
      </c>
      <c r="AX5" s="27">
        <v>-0.5</v>
      </c>
      <c r="AY5" s="27">
        <v>-0.99</v>
      </c>
      <c r="AZ5" s="27">
        <v>-1.49</v>
      </c>
      <c r="BA5" s="27">
        <v>-1.99</v>
      </c>
      <c r="BB5" s="27">
        <v>-2.5</v>
      </c>
      <c r="BC5" s="27">
        <v>-2.99</v>
      </c>
      <c r="BD5" s="27">
        <v>-3.49</v>
      </c>
      <c r="BE5" s="27">
        <v>-3.99</v>
      </c>
      <c r="BF5" s="27">
        <v>-4.49</v>
      </c>
      <c r="BG5" s="28">
        <v>-5</v>
      </c>
      <c r="BH5" s="28">
        <v>-5.5</v>
      </c>
      <c r="BI5" s="28">
        <v>-6</v>
      </c>
      <c r="BJ5" s="28">
        <v>-6.39</v>
      </c>
      <c r="BK5" s="28">
        <v>-6.43</v>
      </c>
      <c r="BL5" s="29">
        <v>-6.44</v>
      </c>
      <c r="BM5" s="32">
        <v>-6.44</v>
      </c>
      <c r="BP5" s="25" t="s">
        <v>40</v>
      </c>
      <c r="BQ5" s="26" t="s">
        <v>14</v>
      </c>
      <c r="BR5" s="39">
        <v>0</v>
      </c>
      <c r="BS5" s="27">
        <v>-1.149</v>
      </c>
      <c r="BT5" s="27">
        <v>-2.2949999999999999</v>
      </c>
      <c r="BU5" s="27">
        <v>-3.36</v>
      </c>
      <c r="BV5" s="27">
        <v>-4.42</v>
      </c>
      <c r="BW5" s="27">
        <v>-5.58</v>
      </c>
      <c r="BX5" s="27">
        <v>-6.62</v>
      </c>
      <c r="BY5" s="27">
        <v>-7.73</v>
      </c>
      <c r="BZ5" s="27">
        <v>-8.8000000000000007</v>
      </c>
      <c r="CA5" s="27">
        <v>-9.8800000000000008</v>
      </c>
      <c r="CB5" s="27">
        <v>-11.08</v>
      </c>
      <c r="CC5" s="28">
        <v>-12.12</v>
      </c>
      <c r="CD5" s="28">
        <v>-12.98</v>
      </c>
      <c r="CE5" s="28">
        <v>-12.99</v>
      </c>
      <c r="CF5" s="28">
        <v>-12.99</v>
      </c>
      <c r="CG5" s="28">
        <v>-12.99</v>
      </c>
      <c r="CH5" s="29">
        <v>-12.99</v>
      </c>
      <c r="CK5" s="25" t="s">
        <v>40</v>
      </c>
      <c r="CL5" s="26" t="s">
        <v>14</v>
      </c>
      <c r="CM5" s="27">
        <v>-0.48099999999999998</v>
      </c>
      <c r="CN5" s="27">
        <v>-0.50900000000000001</v>
      </c>
      <c r="CO5" s="27">
        <v>-0.54100000000000004</v>
      </c>
      <c r="CP5" s="27">
        <v>-0.56999999999999995</v>
      </c>
      <c r="CQ5" s="27">
        <v>-0.58799999999999997</v>
      </c>
      <c r="CR5" s="27">
        <v>-0.60199999999999998</v>
      </c>
      <c r="CS5" s="27">
        <v>-0.61199999999999999</v>
      </c>
      <c r="CT5" s="27"/>
      <c r="CU5" s="27"/>
      <c r="CV5" s="27"/>
      <c r="CW5" s="28"/>
      <c r="CX5" s="28"/>
      <c r="CY5" s="28"/>
      <c r="CZ5" s="28"/>
      <c r="DA5" s="28"/>
      <c r="DB5" s="29"/>
    </row>
    <row r="6" spans="3:106" ht="18.600000000000001" thickBot="1">
      <c r="C6" s="25" t="s">
        <v>43</v>
      </c>
      <c r="D6" s="26" t="s">
        <v>44</v>
      </c>
      <c r="E6" s="27" t="s">
        <v>1</v>
      </c>
      <c r="F6" s="27" t="s">
        <v>1</v>
      </c>
      <c r="G6" s="27" cm="1">
        <f t="array" ref="G6:T6">(G3:T3/(G4:T4*0.000001))*0.000001</f>
        <v>10</v>
      </c>
      <c r="H6" s="27">
        <v>15</v>
      </c>
      <c r="I6" s="27">
        <v>10</v>
      </c>
      <c r="J6" s="27">
        <v>12.5</v>
      </c>
      <c r="K6" s="27">
        <v>10</v>
      </c>
      <c r="L6" s="27">
        <v>11.666666666666668</v>
      </c>
      <c r="M6" s="27">
        <v>10</v>
      </c>
      <c r="N6" s="27">
        <v>9</v>
      </c>
      <c r="O6" s="28">
        <v>8.3333333333333339</v>
      </c>
      <c r="P6" s="28">
        <v>9.1666666666666679</v>
      </c>
      <c r="Q6" s="28">
        <v>8.5714285714285712</v>
      </c>
      <c r="R6" s="28">
        <v>8.125</v>
      </c>
      <c r="S6" s="28">
        <v>8.75</v>
      </c>
      <c r="T6" s="29">
        <v>8.3333333333333339</v>
      </c>
      <c r="W6" s="25" t="s">
        <v>43</v>
      </c>
      <c r="X6" s="26" t="s">
        <v>45</v>
      </c>
      <c r="Y6" s="27" t="s">
        <v>1</v>
      </c>
      <c r="Z6" s="27" cm="1">
        <f t="array" ref="Z6:AR6">(Z3:AR3/(Z4:AR4*0.000001))*0.001</f>
        <v>133.33333333333334</v>
      </c>
      <c r="AA6" s="27">
        <v>133.33333333333334</v>
      </c>
      <c r="AB6" s="27">
        <v>133.33333333333334</v>
      </c>
      <c r="AC6" s="27">
        <v>132.89036544850498</v>
      </c>
      <c r="AD6" s="27">
        <v>133.33333333333334</v>
      </c>
      <c r="AE6" s="27">
        <v>133.33333333333334</v>
      </c>
      <c r="AF6" s="27">
        <v>133.33333333333334</v>
      </c>
      <c r="AG6" s="27">
        <v>133.33333333333334</v>
      </c>
      <c r="AH6" s="27">
        <v>133.33333333333334</v>
      </c>
      <c r="AI6" s="28">
        <v>133.33333333333334</v>
      </c>
      <c r="AJ6" s="28">
        <v>133.33333333333334</v>
      </c>
      <c r="AK6" s="28">
        <v>133.33333333333334</v>
      </c>
      <c r="AL6" s="28">
        <v>133.33333333333334</v>
      </c>
      <c r="AM6" s="28">
        <v>133.33333333333334</v>
      </c>
      <c r="AN6" s="29">
        <v>133.33333333333331</v>
      </c>
      <c r="AO6">
        <v>133.33333333333334</v>
      </c>
      <c r="AP6">
        <v>133.45521023765994</v>
      </c>
      <c r="AQ6">
        <v>133.33333333333334</v>
      </c>
      <c r="AR6">
        <v>133.33333333333334</v>
      </c>
      <c r="AU6" s="25" t="s">
        <v>43</v>
      </c>
      <c r="AV6" s="40" t="s">
        <v>46</v>
      </c>
      <c r="AW6" s="27" t="s">
        <v>1</v>
      </c>
      <c r="AX6" s="27" cm="1">
        <f t="array" ref="AX6:BM6">((AX4:BM4*0.001)/(AX3:BM3*0.001))</f>
        <v>20</v>
      </c>
      <c r="AY6" s="27">
        <v>21</v>
      </c>
      <c r="AZ6" s="27">
        <v>21.333333333333332</v>
      </c>
      <c r="BA6" s="27">
        <v>21.6</v>
      </c>
      <c r="BB6" s="27">
        <v>21.44</v>
      </c>
      <c r="BC6" s="27">
        <v>21.666666666666668</v>
      </c>
      <c r="BD6" s="27">
        <v>21.657142857142855</v>
      </c>
      <c r="BE6" s="27">
        <v>21.7</v>
      </c>
      <c r="BF6" s="27">
        <v>21.644444444444446</v>
      </c>
      <c r="BG6" s="28">
        <v>21.84</v>
      </c>
      <c r="BH6" s="28">
        <v>21.781818181818185</v>
      </c>
      <c r="BI6" s="28">
        <v>21.933333333333334</v>
      </c>
      <c r="BJ6" s="28">
        <v>132.61538461538461</v>
      </c>
      <c r="BK6" s="28">
        <v>174</v>
      </c>
      <c r="BL6" s="29">
        <v>173.60000000000002</v>
      </c>
      <c r="BM6">
        <v>169</v>
      </c>
      <c r="BP6" s="25" t="s">
        <v>43</v>
      </c>
      <c r="BQ6" s="40" t="s">
        <v>46</v>
      </c>
      <c r="BR6" s="39" t="s">
        <v>1</v>
      </c>
      <c r="BS6" s="27" cm="1">
        <f t="array" ref="BS6:CH6">((BS4:CH4*0.001)/(BS3:CH3*0.001))</f>
        <v>188</v>
      </c>
      <c r="BT6" s="27">
        <v>187</v>
      </c>
      <c r="BU6" s="27">
        <v>183</v>
      </c>
      <c r="BV6" s="27">
        <v>181.5</v>
      </c>
      <c r="BW6" s="27">
        <v>183.2</v>
      </c>
      <c r="BX6" s="27">
        <v>181.33333333333334</v>
      </c>
      <c r="BY6" s="27">
        <v>181.42857142857144</v>
      </c>
      <c r="BZ6" s="27">
        <v>180.75</v>
      </c>
      <c r="CA6" s="27">
        <v>180.2222222222222</v>
      </c>
      <c r="CB6" s="27">
        <v>181.9</v>
      </c>
      <c r="CC6" s="28">
        <v>181</v>
      </c>
      <c r="CD6" s="28">
        <v>361.66666666666669</v>
      </c>
      <c r="CE6" s="28">
        <v>540</v>
      </c>
      <c r="CF6" s="28">
        <v>553.07692307692298</v>
      </c>
      <c r="CG6" s="28">
        <v>556.2962962962963</v>
      </c>
      <c r="CH6" s="29">
        <v>554.28571428571433</v>
      </c>
      <c r="CK6" s="25" t="s">
        <v>43</v>
      </c>
      <c r="CL6" s="26" t="s">
        <v>45</v>
      </c>
      <c r="CM6" s="27" cm="1">
        <f t="array" ref="CM6:CS6">((CM3:CS3)/(CM4:CS4*0.000001))*0.001</f>
        <v>166.66666666666669</v>
      </c>
      <c r="CN6" s="27">
        <v>150</v>
      </c>
      <c r="CO6" s="27">
        <v>144.92753623188406</v>
      </c>
      <c r="CP6" s="27">
        <v>144.92753623188406</v>
      </c>
      <c r="CQ6" s="27">
        <v>144.57831325301206</v>
      </c>
      <c r="CR6" s="27">
        <v>144.92753623188406</v>
      </c>
      <c r="CS6" s="27">
        <v>144.6480231436837</v>
      </c>
      <c r="CT6" s="27"/>
      <c r="CU6" s="27"/>
      <c r="CV6" s="27"/>
      <c r="CW6" s="28"/>
      <c r="CX6" s="28"/>
      <c r="CY6" s="28"/>
      <c r="CZ6" s="28"/>
      <c r="DA6" s="28"/>
      <c r="DB6" s="29"/>
    </row>
    <row r="7" spans="3:106" ht="16.149999999999999" thickBot="1">
      <c r="C7" s="25" t="s">
        <v>47</v>
      </c>
      <c r="D7" s="26" t="s">
        <v>1</v>
      </c>
      <c r="E7" s="27" t="s">
        <v>1</v>
      </c>
      <c r="F7" s="27" cm="1">
        <f t="array" ref="F7:T7">F5:T5/F3:T3</f>
        <v>2.5099999999999998</v>
      </c>
      <c r="G7" s="27">
        <v>2.4990000000000001</v>
      </c>
      <c r="H7" s="27">
        <v>2.5113333333333334</v>
      </c>
      <c r="I7" s="27">
        <v>2.4900000000000002</v>
      </c>
      <c r="J7" s="27">
        <v>2.496</v>
      </c>
      <c r="K7" s="27">
        <v>2.4933333333333336</v>
      </c>
      <c r="L7" s="27">
        <v>2.4857142857142853</v>
      </c>
      <c r="M7" s="27">
        <v>2.5024999999999999</v>
      </c>
      <c r="N7" s="27">
        <v>2.4977777777777779</v>
      </c>
      <c r="O7" s="28">
        <v>2.504</v>
      </c>
      <c r="P7" s="28">
        <v>2.5</v>
      </c>
      <c r="Q7" s="28">
        <v>2.5</v>
      </c>
      <c r="R7" s="28">
        <v>2.3184615384615386</v>
      </c>
      <c r="S7" s="28">
        <v>2.152857142857143</v>
      </c>
      <c r="T7" s="29">
        <v>2.0093333333333332</v>
      </c>
      <c r="W7" s="25" t="s">
        <v>48</v>
      </c>
      <c r="X7" s="26" t="s">
        <v>48</v>
      </c>
      <c r="Y7" s="27" t="s">
        <v>1</v>
      </c>
      <c r="Z7" s="27" cm="1">
        <f t="array" ref="Z7:AR7">(Z5:AR5*0.001)/(Z3:AR3)</f>
        <v>8.9999999999999992E-5</v>
      </c>
      <c r="AA7" s="27">
        <v>9.5000000000000005E-5</v>
      </c>
      <c r="AB7" s="27">
        <v>9.6666666666666667E-5</v>
      </c>
      <c r="AC7" s="27">
        <v>9.7500000000000012E-5</v>
      </c>
      <c r="AD7" s="27">
        <v>9.7999999999999997E-5</v>
      </c>
      <c r="AE7" s="27">
        <v>9.6666666666666667E-5</v>
      </c>
      <c r="AF7" s="27">
        <v>9.7142857142857152E-5</v>
      </c>
      <c r="AG7" s="27">
        <v>9.7500000000000012E-5</v>
      </c>
      <c r="AH7" s="27">
        <v>9.777777777777778E-5</v>
      </c>
      <c r="AI7" s="28">
        <v>9.7999999999999997E-5</v>
      </c>
      <c r="AJ7" s="28">
        <v>9.727272727272727E-5</v>
      </c>
      <c r="AK7" s="28">
        <v>9.7499999999999998E-5</v>
      </c>
      <c r="AL7" s="28">
        <v>9.7692307692307694E-5</v>
      </c>
      <c r="AM7" s="28">
        <v>9.7857142857142872E-5</v>
      </c>
      <c r="AN7" s="29">
        <v>9.7887323943661968E-5</v>
      </c>
      <c r="AO7">
        <v>9.7222222222222217E-5</v>
      </c>
      <c r="AP7">
        <v>9.7945205479452055E-5</v>
      </c>
      <c r="AQ7">
        <v>9.7297297297297281E-5</v>
      </c>
      <c r="AR7">
        <v>9.7999999999999997E-5</v>
      </c>
      <c r="AU7" s="25" t="s">
        <v>49</v>
      </c>
      <c r="AV7" s="26" t="s">
        <v>1</v>
      </c>
      <c r="AW7" s="27" t="s">
        <v>1</v>
      </c>
      <c r="AX7" s="27" cm="1">
        <f t="array" ref="AX7:BM7">AX5:BM5/AX3:BM3</f>
        <v>-2</v>
      </c>
      <c r="AY7" s="27">
        <v>-1.98</v>
      </c>
      <c r="AZ7" s="27">
        <v>-1.9866666666666666</v>
      </c>
      <c r="BA7" s="27">
        <v>-1.99</v>
      </c>
      <c r="BB7" s="27">
        <v>-2</v>
      </c>
      <c r="BC7" s="27">
        <v>-1.9933333333333334</v>
      </c>
      <c r="BD7" s="27">
        <v>-1.9942857142857144</v>
      </c>
      <c r="BE7" s="27">
        <v>-1.9950000000000001</v>
      </c>
      <c r="BF7" s="27">
        <v>-1.9955555555555557</v>
      </c>
      <c r="BG7" s="28">
        <v>-2</v>
      </c>
      <c r="BH7" s="28">
        <v>-2</v>
      </c>
      <c r="BI7" s="28">
        <v>-2</v>
      </c>
      <c r="BJ7" s="28">
        <v>-1.9661538461538461</v>
      </c>
      <c r="BK7" s="28">
        <v>-1.837142857142857</v>
      </c>
      <c r="BL7" s="29">
        <v>-1.7173333333333334</v>
      </c>
      <c r="BM7">
        <v>-1.61</v>
      </c>
      <c r="BP7" s="25" t="s">
        <v>46</v>
      </c>
      <c r="BQ7" s="26" t="s">
        <v>45</v>
      </c>
      <c r="BR7" s="27" t="s">
        <v>1</v>
      </c>
      <c r="BS7" s="27" cm="1">
        <f t="array" ref="BS7:CH7">(BS5:CH5)/(BS3:CH3*0.001)*0.001</f>
        <v>-11.49</v>
      </c>
      <c r="BT7" s="27">
        <v>-11.475</v>
      </c>
      <c r="BU7" s="27">
        <v>-11.200000000000001</v>
      </c>
      <c r="BV7" s="27">
        <v>-11.05</v>
      </c>
      <c r="BW7" s="27">
        <v>-11.16</v>
      </c>
      <c r="BX7" s="27">
        <v>-11.033333333333335</v>
      </c>
      <c r="BY7" s="27">
        <v>-11.042857142857143</v>
      </c>
      <c r="BZ7" s="27">
        <v>-11</v>
      </c>
      <c r="CA7" s="27">
        <v>-10.977777777777778</v>
      </c>
      <c r="CB7" s="28">
        <v>-11.08</v>
      </c>
      <c r="CC7" s="28">
        <v>-11.018181818181816</v>
      </c>
      <c r="CD7" s="28">
        <v>-10.816666666666668</v>
      </c>
      <c r="CE7" s="28">
        <v>-10.391999999999999</v>
      </c>
      <c r="CF7" s="28">
        <v>-9.9923076923076923</v>
      </c>
      <c r="CG7" s="29">
        <v>-9.6222222222222236</v>
      </c>
      <c r="CH7">
        <v>-9.2785714285714302</v>
      </c>
      <c r="CK7" s="25" t="s">
        <v>47</v>
      </c>
      <c r="CL7" s="26" t="s">
        <v>1</v>
      </c>
      <c r="CM7" s="27" cm="1">
        <f t="array" ref="CM7:CS7">CM5:CS5/CM3:CS3</f>
        <v>-4.8099999999999996</v>
      </c>
      <c r="CN7" s="27">
        <v>-1.6966666666666668</v>
      </c>
      <c r="CO7" s="27">
        <v>-0.54100000000000004</v>
      </c>
      <c r="CP7" s="27">
        <v>-0.18999999999999997</v>
      </c>
      <c r="CQ7" s="27">
        <v>-9.799999999999999E-2</v>
      </c>
      <c r="CR7" s="27">
        <v>-6.0199999999999997E-2</v>
      </c>
      <c r="CS7" s="27">
        <v>-4.0799999999999996E-2</v>
      </c>
      <c r="CT7" s="27"/>
      <c r="CU7" s="27"/>
      <c r="CV7" s="27"/>
      <c r="CW7" s="28"/>
      <c r="CX7" s="28"/>
      <c r="CY7" s="28"/>
      <c r="CZ7" s="28"/>
      <c r="DA7" s="28"/>
      <c r="DB7" s="29"/>
    </row>
    <row r="8" spans="3:106" ht="18.399999999999999" customHeight="1" thickBot="1">
      <c r="C8" s="68" t="s">
        <v>50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70"/>
      <c r="W8" s="68" t="s">
        <v>51</v>
      </c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70"/>
      <c r="AU8" s="68" t="s">
        <v>51</v>
      </c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70"/>
      <c r="BP8" s="68" t="s">
        <v>51</v>
      </c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70"/>
      <c r="CK8" s="68" t="s">
        <v>51</v>
      </c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70"/>
    </row>
    <row r="9" spans="3:106" ht="15" thickTop="1"/>
    <row r="14" spans="3:106" ht="15.6">
      <c r="AQ14" s="35"/>
      <c r="AR14" s="36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</row>
    <row r="15" spans="3:106" ht="15.6">
      <c r="AQ15" s="35"/>
      <c r="AR15" s="37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</row>
    <row r="16" spans="3:106" ht="15.6">
      <c r="AQ16" s="36"/>
      <c r="AR16" s="36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</row>
    <row r="17" spans="43:60" ht="15.6">
      <c r="AQ17" s="35"/>
      <c r="AR17" s="36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</row>
    <row r="18" spans="43:60" ht="15.6">
      <c r="AQ18" s="35"/>
      <c r="AR18" s="36"/>
      <c r="AS18" s="32"/>
      <c r="AT18" s="32"/>
    </row>
    <row r="19" spans="43:60" ht="15.6"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</sheetData>
  <mergeCells count="5">
    <mergeCell ref="C8:T8"/>
    <mergeCell ref="W8:AN8"/>
    <mergeCell ref="BP8:CG8"/>
    <mergeCell ref="CK8:DB8"/>
    <mergeCell ref="AU8:B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Šebestová</dc:creator>
  <cp:keywords/>
  <dc:description/>
  <cp:lastModifiedBy>Kokavec Filip (214077)</cp:lastModifiedBy>
  <cp:revision/>
  <dcterms:created xsi:type="dcterms:W3CDTF">2015-06-05T18:17:20Z</dcterms:created>
  <dcterms:modified xsi:type="dcterms:W3CDTF">2024-11-05T13:16:50Z</dcterms:modified>
  <cp:category/>
  <cp:contentStatus/>
</cp:coreProperties>
</file>