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/>
  <mc:AlternateContent xmlns:mc="http://schemas.openxmlformats.org/markup-compatibility/2006">
    <mc:Choice Requires="x15">
      <x15ac:absPath xmlns:x15ac="http://schemas.microsoft.com/office/spreadsheetml/2010/11/ac" url="https://vutbr-my.sharepoint.com/personal/247759_vutbr_cz/Documents/Bc. 5. Semestr/BPC-MVAA/BPC-MVAA-Protokoly-2024/Uloha6/"/>
    </mc:Choice>
  </mc:AlternateContent>
  <xr:revisionPtr revIDLastSave="127" documentId="8_{40512326-FFF1-408C-9625-D36730F73A9D}" xr6:coauthVersionLast="47" xr6:coauthVersionMax="47" xr10:uidLastSave="{9A6AE689-0C02-4B5B-BD98-7D0FEFAFABB2}"/>
  <bookViews>
    <workbookView xWindow="45984" yWindow="0" windowWidth="15552" windowHeight="16656" firstSheet="1" xr2:uid="{36740686-4C6F-4DA1-8A46-4259B500491E}"/>
  </bookViews>
  <sheets>
    <sheet name="6A" sheetId="1" r:id="rId1"/>
    <sheet name="6B" sheetId="2" r:id="rId2"/>
  </sheets>
  <definedNames>
    <definedName name="OLE_LINK9" localSheetId="0">'6A'!$C$5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9" i="2" l="1" a="1"/>
  <c r="F19" i="2" s="1"/>
  <c r="E6" i="2" a="1"/>
  <c r="E6" i="2" s="1"/>
  <c r="E5" i="2" a="1"/>
  <c r="E5" i="2" s="1"/>
  <c r="E14" i="1" a="1"/>
  <c r="E14" i="1" s="1"/>
  <c r="E12" i="1" a="1"/>
  <c r="E12" i="1" s="1"/>
  <c r="E13" i="1" a="1"/>
  <c r="E13" i="1" s="1"/>
  <c r="D7" i="1"/>
  <c r="E5" i="1" a="1"/>
  <c r="E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<sst xmlns="http://schemas.openxmlformats.org/spreadsheetml/2006/main" count="45" uniqueCount="25">
  <si>
    <t>k</t>
  </si>
  <si>
    <t>-</t>
  </si>
  <si>
    <r>
      <t>U</t>
    </r>
    <r>
      <rPr>
        <i/>
        <vertAlign val="subscript"/>
        <sz val="12"/>
        <color theme="1"/>
        <rFont val="Times New Roman"/>
        <family val="1"/>
      </rPr>
      <t>k</t>
    </r>
  </si>
  <si>
    <t>V</t>
  </si>
  <si>
    <r>
      <t>U</t>
    </r>
    <r>
      <rPr>
        <i/>
        <vertAlign val="subscript"/>
        <sz val="12"/>
        <color theme="1"/>
        <rFont val="Times New Roman"/>
        <family val="1"/>
      </rPr>
      <t>k</t>
    </r>
    <r>
      <rPr>
        <i/>
        <vertAlign val="superscript"/>
        <sz val="12"/>
        <color theme="1"/>
        <rFont val="Times New Roman"/>
        <family val="1"/>
      </rPr>
      <t>2</t>
    </r>
  </si>
  <si>
    <r>
      <t>V</t>
    </r>
    <r>
      <rPr>
        <vertAlign val="superscript"/>
        <sz val="12"/>
        <color theme="1"/>
        <rFont val="Times New Roman"/>
        <family val="1"/>
      </rPr>
      <t>2</t>
    </r>
  </si>
  <si>
    <r>
      <t>U</t>
    </r>
    <r>
      <rPr>
        <vertAlign val="subscript"/>
        <sz val="12"/>
        <color theme="1"/>
        <rFont val="Times New Roman"/>
        <family val="1"/>
      </rPr>
      <t>X</t>
    </r>
    <r>
      <rPr>
        <sz val="12"/>
        <color theme="1"/>
        <rFont val="Times New Roman"/>
        <family val="1"/>
      </rPr>
      <t> = 1,7483 V,  U'</t>
    </r>
    <r>
      <rPr>
        <i/>
        <sz val="12"/>
        <color theme="1"/>
        <rFont val="Times New Roman"/>
        <family val="1"/>
      </rPr>
      <t> =……… V,  TA = 1400 ns</t>
    </r>
  </si>
  <si>
    <t xml:space="preserve">U' = </t>
  </si>
  <si>
    <t>N</t>
  </si>
  <si>
    <r>
      <t>U</t>
    </r>
    <r>
      <rPr>
        <vertAlign val="subscript"/>
        <sz val="12"/>
        <color theme="1"/>
        <rFont val="Times New Roman"/>
        <family val="1"/>
      </rPr>
      <t>mer</t>
    </r>
  </si>
  <si>
    <r>
      <t>U</t>
    </r>
    <r>
      <rPr>
        <vertAlign val="subscript"/>
        <sz val="12"/>
        <color theme="1"/>
        <rFont val="Times New Roman"/>
        <family val="1"/>
      </rPr>
      <t>a</t>
    </r>
  </si>
  <si>
    <r>
      <t>U</t>
    </r>
    <r>
      <rPr>
        <vertAlign val="subscript"/>
        <sz val="12"/>
        <color theme="1"/>
        <rFont val="Times New Roman"/>
        <family val="1"/>
      </rPr>
      <t>NP</t>
    </r>
  </si>
  <si>
    <r>
      <t>D</t>
    </r>
    <r>
      <rPr>
        <vertAlign val="subscript"/>
        <sz val="12"/>
        <color theme="1"/>
        <rFont val="Times New Roman"/>
        <family val="1"/>
      </rPr>
      <t>U</t>
    </r>
  </si>
  <si>
    <t>Poznámka</t>
  </si>
  <si>
    <r>
      <t>U</t>
    </r>
    <r>
      <rPr>
        <vertAlign val="subscript"/>
        <sz val="12"/>
        <color theme="1"/>
        <rFont val="Times New Roman"/>
        <family val="1"/>
      </rPr>
      <t>ref</t>
    </r>
    <r>
      <rPr>
        <sz val="12"/>
        <color theme="1"/>
        <rFont val="Times New Roman"/>
        <family val="1"/>
      </rPr>
      <t> =</t>
    </r>
    <r>
      <rPr>
        <i/>
        <sz val="12"/>
        <color theme="1"/>
        <rFont val="Times New Roman"/>
        <family val="1"/>
      </rPr>
      <t xml:space="preserve"> +-5V</t>
    </r>
  </si>
  <si>
    <t xml:space="preserve">U_ref = </t>
  </si>
  <si>
    <r>
      <t>U</t>
    </r>
    <r>
      <rPr>
        <vertAlign val="subscript"/>
        <sz val="12"/>
        <color theme="1"/>
        <rFont val="Times New Roman"/>
        <family val="1"/>
      </rPr>
      <t>X</t>
    </r>
  </si>
  <si>
    <r>
      <t>N</t>
    </r>
    <r>
      <rPr>
        <vertAlign val="subscript"/>
        <sz val="12"/>
        <color theme="1"/>
        <rFont val="Times New Roman"/>
        <family val="1"/>
      </rPr>
      <t>id</t>
    </r>
  </si>
  <si>
    <r>
      <t>d</t>
    </r>
    <r>
      <rPr>
        <i/>
        <vertAlign val="subscript"/>
        <sz val="12"/>
        <color theme="1"/>
        <rFont val="Times New Roman"/>
        <family val="1"/>
      </rPr>
      <t>N</t>
    </r>
  </si>
  <si>
    <t>%</t>
  </si>
  <si>
    <t xml:space="preserve">N_C = </t>
  </si>
  <si>
    <r>
      <t>T</t>
    </r>
    <r>
      <rPr>
        <vertAlign val="subscript"/>
        <sz val="12"/>
        <color theme="1"/>
        <rFont val="Times New Roman"/>
        <family val="1"/>
      </rPr>
      <t>1</t>
    </r>
  </si>
  <si>
    <r>
      <t>T</t>
    </r>
    <r>
      <rPr>
        <vertAlign val="subscript"/>
        <sz val="12"/>
        <color theme="1"/>
        <rFont val="Times New Roman"/>
        <family val="1"/>
      </rPr>
      <t>2</t>
    </r>
  </si>
  <si>
    <t>ms</t>
  </si>
  <si>
    <t>DeltaN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</si>
</sst>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>
    <font>
      <sz val="11"/>
      <color theme="1"/>
      <name val="Aptos Narrow"/>
      <family val="2"/>
      <charset val="238"/>
      <scheme val="minor"/>
    </font>
    <font>
      <sz val="11"/>
      <color theme="1"/>
      <name val="Calibri"/>
      <family val="2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i/>
      <vertAlign val="subscript"/>
      <sz val="12"/>
      <color theme="1"/>
      <name val="Times New Roman"/>
      <family val="1"/>
    </font>
    <font>
      <i/>
      <vertAlign val="superscript"/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 style="medium">
        <color indexed="64"/>
      </right>
      <top style="thick">
        <color rgb="FF000000"/>
      </top>
      <bottom style="medium">
        <color rgb="FF000000"/>
      </bottom>
      <diagonal/>
    </border>
    <border>
      <left/>
      <right style="medium">
        <color indexed="64"/>
      </right>
      <top style="thick">
        <color indexed="64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rgb="FF000000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/>
      <right style="thick">
        <color rgb="FF000000"/>
      </right>
      <top style="medium">
        <color indexed="64"/>
      </top>
      <bottom style="thick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rgb="FF000000"/>
      </right>
      <top/>
      <bottom style="thick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 style="thick">
        <color rgb="FF000000"/>
      </right>
      <top style="medium">
        <color rgb="FF000000"/>
      </top>
      <bottom style="medium">
        <color indexed="64"/>
      </bottom>
      <diagonal/>
    </border>
    <border>
      <left style="thick">
        <color rgb="FF00000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top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0" borderId="16" xfId="0" applyFont="1" applyBorder="1" applyAlignment="1">
      <alignment vertical="top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9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29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9" fillId="0" borderId="35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164" fontId="2" fillId="0" borderId="8" xfId="0" applyNumberFormat="1" applyFont="1" applyBorder="1" applyAlignment="1">
      <alignment horizontal="center" vertical="center" wrapText="1"/>
    </xf>
    <xf numFmtId="164" fontId="2" fillId="0" borderId="9" xfId="0" applyNumberFormat="1" applyFont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164" fontId="2" fillId="0" borderId="17" xfId="0" applyNumberFormat="1" applyFont="1" applyBorder="1" applyAlignment="1">
      <alignment horizontal="center" vertical="center" wrapText="1"/>
    </xf>
    <xf numFmtId="164" fontId="2" fillId="0" borderId="18" xfId="0" applyNumberFormat="1" applyFont="1" applyBorder="1" applyAlignment="1">
      <alignment horizontal="center" vertical="center" wrapText="1"/>
    </xf>
    <xf numFmtId="164" fontId="2" fillId="0" borderId="10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right" vertical="center"/>
    </xf>
    <xf numFmtId="164" fontId="2" fillId="0" borderId="0" xfId="0" applyNumberFormat="1" applyFont="1" applyAlignment="1">
      <alignment vertical="center"/>
    </xf>
    <xf numFmtId="164" fontId="2" fillId="0" borderId="24" xfId="0" applyNumberFormat="1" applyFont="1" applyBorder="1" applyAlignment="1">
      <alignment horizontal="center" vertical="center" wrapText="1"/>
    </xf>
    <xf numFmtId="164" fontId="2" fillId="0" borderId="25" xfId="0" applyNumberFormat="1" applyFont="1" applyBorder="1" applyAlignment="1">
      <alignment horizontal="center" vertical="center" wrapText="1"/>
    </xf>
    <xf numFmtId="164" fontId="1" fillId="0" borderId="24" xfId="0" applyNumberFormat="1" applyFont="1" applyBorder="1" applyAlignment="1">
      <alignment horizontal="center" vertical="center" wrapText="1"/>
    </xf>
    <xf numFmtId="164" fontId="1" fillId="0" borderId="25" xfId="0" applyNumberFormat="1" applyFont="1" applyBorder="1" applyAlignment="1">
      <alignment horizontal="center" vertical="center" wrapText="1"/>
    </xf>
    <xf numFmtId="164" fontId="2" fillId="0" borderId="27" xfId="0" applyNumberFormat="1" applyFont="1" applyBorder="1" applyAlignment="1">
      <alignment horizontal="center" vertical="center" wrapText="1"/>
    </xf>
    <xf numFmtId="164" fontId="1" fillId="0" borderId="27" xfId="0" applyNumberFormat="1" applyFont="1" applyBorder="1" applyAlignment="1">
      <alignment horizontal="center" vertical="center" wrapText="1"/>
    </xf>
    <xf numFmtId="164" fontId="1" fillId="0" borderId="28" xfId="0" applyNumberFormat="1" applyFont="1" applyBorder="1" applyAlignment="1">
      <alignment horizontal="center" vertical="center" wrapText="1"/>
    </xf>
    <xf numFmtId="164" fontId="2" fillId="0" borderId="40" xfId="0" applyNumberFormat="1" applyFont="1" applyBorder="1" applyAlignment="1">
      <alignment horizontal="center" vertical="center" wrapText="1"/>
    </xf>
    <xf numFmtId="164" fontId="2" fillId="0" borderId="22" xfId="0" applyNumberFormat="1" applyFont="1" applyBorder="1" applyAlignment="1">
      <alignment horizontal="center" vertical="center" wrapText="1"/>
    </xf>
    <xf numFmtId="164" fontId="2" fillId="0" borderId="41" xfId="0" applyNumberFormat="1" applyFont="1" applyBorder="1" applyAlignment="1">
      <alignment horizontal="center" vertical="center" wrapText="1"/>
    </xf>
    <xf numFmtId="164" fontId="2" fillId="0" borderId="11" xfId="0" applyNumberFormat="1" applyFont="1" applyBorder="1" applyAlignment="1">
      <alignment horizontal="center" vertical="center" wrapText="1"/>
    </xf>
    <xf numFmtId="0" fontId="2" fillId="0" borderId="36" xfId="0" applyFont="1" applyBorder="1" applyAlignment="1">
      <alignment horizontal="left" vertical="center" wrapText="1"/>
    </xf>
    <xf numFmtId="0" fontId="2" fillId="0" borderId="37" xfId="0" applyFont="1" applyBorder="1" applyAlignment="1">
      <alignment horizontal="left" vertical="center" wrapText="1"/>
    </xf>
    <xf numFmtId="0" fontId="3" fillId="0" borderId="38" xfId="0" applyFont="1" applyBorder="1" applyAlignment="1">
      <alignment horizontal="left" vertical="center" wrapText="1"/>
    </xf>
    <xf numFmtId="0" fontId="3" fillId="0" borderId="39" xfId="0" applyFont="1" applyBorder="1" applyAlignment="1">
      <alignment horizontal="left" vertical="center" wrapText="1"/>
    </xf>
    <xf numFmtId="0" fontId="3" fillId="0" borderId="24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917311898512686E-2"/>
                  <c:y val="-1.5000911344415281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'6A'!$E$9:$U$9</c:f>
              <c:numCache>
                <c:formatCode>General</c:formatCode>
                <c:ptCount val="17"/>
                <c:pt idx="0">
                  <c:v>0</c:v>
                </c:pt>
                <c:pt idx="1">
                  <c:v>16</c:v>
                </c:pt>
                <c:pt idx="2">
                  <c:v>32</c:v>
                </c:pt>
                <c:pt idx="3">
                  <c:v>48</c:v>
                </c:pt>
                <c:pt idx="4">
                  <c:v>64</c:v>
                </c:pt>
                <c:pt idx="5">
                  <c:v>80</c:v>
                </c:pt>
                <c:pt idx="6">
                  <c:v>96</c:v>
                </c:pt>
                <c:pt idx="7">
                  <c:v>112</c:v>
                </c:pt>
                <c:pt idx="8">
                  <c:v>128</c:v>
                </c:pt>
                <c:pt idx="9">
                  <c:v>144</c:v>
                </c:pt>
                <c:pt idx="10">
                  <c:v>160</c:v>
                </c:pt>
                <c:pt idx="11">
                  <c:v>176</c:v>
                </c:pt>
                <c:pt idx="12">
                  <c:v>192</c:v>
                </c:pt>
                <c:pt idx="13">
                  <c:v>208</c:v>
                </c:pt>
                <c:pt idx="14">
                  <c:v>224</c:v>
                </c:pt>
                <c:pt idx="15">
                  <c:v>240</c:v>
                </c:pt>
                <c:pt idx="16">
                  <c:v>255</c:v>
                </c:pt>
              </c:numCache>
            </c:numRef>
          </c:xVal>
          <c:yVal>
            <c:numRef>
              <c:f>'6A'!$E$11:$U$11</c:f>
              <c:numCache>
                <c:formatCode>0.000</c:formatCode>
                <c:ptCount val="17"/>
                <c:pt idx="0">
                  <c:v>-5.0029769999999996</c:v>
                </c:pt>
                <c:pt idx="1">
                  <c:v>-4.38</c:v>
                </c:pt>
                <c:pt idx="2">
                  <c:v>-3.7549999999999999</c:v>
                </c:pt>
                <c:pt idx="3">
                  <c:v>-3.13</c:v>
                </c:pt>
                <c:pt idx="4">
                  <c:v>-2.504</c:v>
                </c:pt>
                <c:pt idx="5">
                  <c:v>-1.879</c:v>
                </c:pt>
                <c:pt idx="6">
                  <c:v>-1.2549999999999999</c:v>
                </c:pt>
                <c:pt idx="7">
                  <c:v>-0.63</c:v>
                </c:pt>
                <c:pt idx="8">
                  <c:v>2.2000000000000001E-3</c:v>
                </c:pt>
                <c:pt idx="9">
                  <c:v>0.623</c:v>
                </c:pt>
                <c:pt idx="10">
                  <c:v>1.2470000000000001</c:v>
                </c:pt>
                <c:pt idx="11">
                  <c:v>1.8720000000000001</c:v>
                </c:pt>
                <c:pt idx="12">
                  <c:v>2.4969999999999999</c:v>
                </c:pt>
                <c:pt idx="13">
                  <c:v>3.121</c:v>
                </c:pt>
                <c:pt idx="14">
                  <c:v>3.7450000000000001</c:v>
                </c:pt>
                <c:pt idx="15">
                  <c:v>4.37</c:v>
                </c:pt>
                <c:pt idx="16">
                  <c:v>4.9539999999999997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61-4DB4-BD1B-3325AA26F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2993999"/>
        <c:axId val="1132994479"/>
      </c:scatterChart>
      <c:valAx>
        <c:axId val="11329939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2994479"/>
        <c:crosses val="autoZero"/>
        <c:crossBetween val="midCat"/>
      </c:valAx>
      <c:valAx>
        <c:axId val="1132994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29939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'6A'!$E$9:$U$9</c:f>
              <c:numCache>
                <c:formatCode>General</c:formatCode>
                <c:ptCount val="17"/>
                <c:pt idx="0">
                  <c:v>0</c:v>
                </c:pt>
                <c:pt idx="1">
                  <c:v>16</c:v>
                </c:pt>
                <c:pt idx="2">
                  <c:v>32</c:v>
                </c:pt>
                <c:pt idx="3">
                  <c:v>48</c:v>
                </c:pt>
                <c:pt idx="4">
                  <c:v>64</c:v>
                </c:pt>
                <c:pt idx="5">
                  <c:v>80</c:v>
                </c:pt>
                <c:pt idx="6">
                  <c:v>96</c:v>
                </c:pt>
                <c:pt idx="7">
                  <c:v>112</c:v>
                </c:pt>
                <c:pt idx="8">
                  <c:v>128</c:v>
                </c:pt>
                <c:pt idx="9">
                  <c:v>144</c:v>
                </c:pt>
                <c:pt idx="10">
                  <c:v>160</c:v>
                </c:pt>
                <c:pt idx="11">
                  <c:v>176</c:v>
                </c:pt>
                <c:pt idx="12">
                  <c:v>192</c:v>
                </c:pt>
                <c:pt idx="13">
                  <c:v>208</c:v>
                </c:pt>
                <c:pt idx="14">
                  <c:v>224</c:v>
                </c:pt>
                <c:pt idx="15">
                  <c:v>240</c:v>
                </c:pt>
                <c:pt idx="16">
                  <c:v>255</c:v>
                </c:pt>
              </c:numCache>
            </c:numRef>
          </c:xVal>
          <c:yVal>
            <c:numRef>
              <c:f>'6A'!$E$14:$U$14</c:f>
              <c:numCache>
                <c:formatCode>0.000</c:formatCode>
                <c:ptCount val="17"/>
                <c:pt idx="0">
                  <c:v>0</c:v>
                </c:pt>
                <c:pt idx="1">
                  <c:v>-1.7744980392162546E-3</c:v>
                </c:pt>
                <c:pt idx="2">
                  <c:v>-1.5259960784312909E-3</c:v>
                </c:pt>
                <c:pt idx="3">
                  <c:v>-1.2774941176472154E-3</c:v>
                </c:pt>
                <c:pt idx="4">
                  <c:v>-2.8992156862805984E-5</c:v>
                </c:pt>
                <c:pt idx="5">
                  <c:v>2.195098039217136E-4</c:v>
                </c:pt>
                <c:pt idx="6">
                  <c:v>-5.3198823529410078E-4</c:v>
                </c:pt>
                <c:pt idx="7">
                  <c:v>-2.8348627450924813E-4</c:v>
                </c:pt>
                <c:pt idx="8">
                  <c:v>7.1650156862748324E-3</c:v>
                </c:pt>
                <c:pt idx="9">
                  <c:v>3.2135176470589055E-3</c:v>
                </c:pt>
                <c:pt idx="10">
                  <c:v>2.4620196078439793E-3</c:v>
                </c:pt>
                <c:pt idx="11">
                  <c:v>2.7105215686280548E-3</c:v>
                </c:pt>
                <c:pt idx="12">
                  <c:v>2.9590235294119083E-3</c:v>
                </c:pt>
                <c:pt idx="13">
                  <c:v>2.2075254901969821E-3</c:v>
                </c:pt>
                <c:pt idx="14">
                  <c:v>1.4560274509820559E-3</c:v>
                </c:pt>
                <c:pt idx="15">
                  <c:v>1.7045294117652432E-3</c:v>
                </c:pt>
                <c:pt idx="1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F5-443A-AE58-49D6D7B4FA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9407967"/>
        <c:axId val="1554040831"/>
      </c:scatterChart>
      <c:valAx>
        <c:axId val="1609407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4040831"/>
        <c:crosses val="autoZero"/>
        <c:crossBetween val="midCat"/>
      </c:valAx>
      <c:valAx>
        <c:axId val="1554040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94079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320040</xdr:colOff>
      <xdr:row>20</xdr:row>
      <xdr:rowOff>179070</xdr:rowOff>
    </xdr:from>
    <xdr:to>
      <xdr:col>17</xdr:col>
      <xdr:colOff>259080</xdr:colOff>
      <xdr:row>50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C92564-ECE4-0D2D-7EA9-9530CC5EB609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411480</xdr:colOff>
      <xdr:row>20</xdr:row>
      <xdr:rowOff>125730</xdr:rowOff>
    </xdr:from>
    <xdr:to>
      <xdr:col>25</xdr:col>
      <xdr:colOff>106680</xdr:colOff>
      <xdr:row>34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520263D-8144-0A24-5D5A-1E67ACCEAA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98626-73E1-4767-A2D9-7FABD54778C2}">
  <dimension ref="C2:U27"/>
  <sheetViews>
    <sheetView tabSelected="1" workbookViewId="0">
      <selection activeCell="I16" sqref="I16"/>
    </sheetView>
  </sheetViews>
  <sheetFormatPr defaultRowHeight="14.45"/>
  <cols>
    <col min="3" max="3" width="13.85546875" customWidth="1"/>
    <col min="4" max="5" width="10.140625" bestFit="1" customWidth="1"/>
  </cols>
  <sheetData>
    <row r="2" spans="3:21" ht="15" thickBot="1"/>
    <row r="3" spans="3:21" ht="16.899999999999999" thickTop="1" thickBot="1">
      <c r="C3" s="1" t="s">
        <v>0</v>
      </c>
      <c r="D3" s="2" t="s">
        <v>1</v>
      </c>
      <c r="E3" s="3">
        <v>0</v>
      </c>
      <c r="F3" s="3">
        <v>1</v>
      </c>
      <c r="G3" s="3">
        <v>2</v>
      </c>
      <c r="H3" s="4">
        <v>3</v>
      </c>
      <c r="I3" s="5">
        <v>4</v>
      </c>
      <c r="J3" s="5">
        <v>5</v>
      </c>
      <c r="K3" s="4">
        <v>6</v>
      </c>
      <c r="L3" s="11">
        <v>7</v>
      </c>
      <c r="M3" s="12">
        <v>8</v>
      </c>
      <c r="N3" s="13">
        <v>9</v>
      </c>
      <c r="O3" s="13">
        <v>10</v>
      </c>
      <c r="P3" s="14">
        <v>11</v>
      </c>
      <c r="Q3" s="14">
        <v>12</v>
      </c>
      <c r="R3" s="14">
        <v>13</v>
      </c>
      <c r="S3" s="14">
        <v>14</v>
      </c>
      <c r="T3" s="14">
        <v>15</v>
      </c>
    </row>
    <row r="4" spans="3:21" ht="18.600000000000001" thickBot="1">
      <c r="C4" s="6" t="s">
        <v>2</v>
      </c>
      <c r="D4" s="7" t="s">
        <v>3</v>
      </c>
      <c r="E4" s="39">
        <v>-1.21</v>
      </c>
      <c r="F4" s="39">
        <v>-1.95</v>
      </c>
      <c r="G4" s="39">
        <v>-2.38</v>
      </c>
      <c r="H4" s="40">
        <v>-2.4500000000000002</v>
      </c>
      <c r="I4" s="40">
        <v>-2.16</v>
      </c>
      <c r="J4" s="40">
        <v>-1.53</v>
      </c>
      <c r="K4" s="40">
        <v>-0.66</v>
      </c>
      <c r="L4" s="41">
        <v>0.28799999999999998</v>
      </c>
      <c r="M4" s="39">
        <v>1.2</v>
      </c>
      <c r="N4" s="39">
        <v>1.93</v>
      </c>
      <c r="O4" s="39">
        <v>2.37</v>
      </c>
      <c r="P4" s="40">
        <v>2.4500000000000002</v>
      </c>
      <c r="Q4" s="40">
        <v>2.14</v>
      </c>
      <c r="R4" s="40">
        <v>1.52</v>
      </c>
      <c r="S4" s="40">
        <v>0.66</v>
      </c>
      <c r="T4" s="41">
        <v>-0.28999999999999998</v>
      </c>
    </row>
    <row r="5" spans="3:21" ht="20.45" thickBot="1">
      <c r="C5" s="19" t="s">
        <v>4</v>
      </c>
      <c r="D5" s="20" t="s">
        <v>5</v>
      </c>
      <c r="E5" s="42" cm="1">
        <f t="array" ref="E5:T5">POWER(E4:T4,2)</f>
        <v>1.4641</v>
      </c>
      <c r="F5" s="42">
        <v>3.8024999999999998</v>
      </c>
      <c r="G5" s="42">
        <v>5.6643999999999997</v>
      </c>
      <c r="H5" s="43">
        <v>6.0025000000000013</v>
      </c>
      <c r="I5" s="43">
        <v>4.6656000000000004</v>
      </c>
      <c r="J5" s="43">
        <v>2.3409</v>
      </c>
      <c r="K5" s="43">
        <v>0.43560000000000004</v>
      </c>
      <c r="L5" s="44">
        <v>8.294399999999999E-2</v>
      </c>
      <c r="M5" s="42">
        <v>1.44</v>
      </c>
      <c r="N5" s="42">
        <v>3.7248999999999999</v>
      </c>
      <c r="O5" s="42">
        <v>5.6169000000000002</v>
      </c>
      <c r="P5" s="43">
        <v>6.0025000000000013</v>
      </c>
      <c r="Q5" s="43">
        <v>4.5796000000000001</v>
      </c>
      <c r="R5" s="43">
        <v>2.3104</v>
      </c>
      <c r="S5" s="43">
        <v>0.43560000000000004</v>
      </c>
      <c r="T5" s="44">
        <v>8.4099999999999994E-2</v>
      </c>
    </row>
    <row r="6" spans="3:21" ht="15.6" customHeight="1" thickBot="1">
      <c r="C6" s="63" t="s">
        <v>6</v>
      </c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5"/>
    </row>
    <row r="7" spans="3:21" ht="15.6" customHeight="1">
      <c r="C7" s="45" t="s">
        <v>7</v>
      </c>
      <c r="D7" s="46">
        <f>SQRT((1/16)*SUM(_xlfn.ANCHORARRAY(E5)))</f>
        <v>1.7437843903418795</v>
      </c>
      <c r="E7" s="18" t="s">
        <v>3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</row>
    <row r="8" spans="3:21" ht="16.149999999999999" thickBot="1">
      <c r="C8" s="15"/>
      <c r="D8" s="16"/>
    </row>
    <row r="9" spans="3:21" ht="16.149999999999999" thickBot="1">
      <c r="C9" s="66" t="s">
        <v>8</v>
      </c>
      <c r="D9" s="29" t="s">
        <v>1</v>
      </c>
      <c r="E9" s="30">
        <v>0</v>
      </c>
      <c r="F9" s="30">
        <v>16</v>
      </c>
      <c r="G9" s="30">
        <v>32</v>
      </c>
      <c r="H9" s="30">
        <v>48</v>
      </c>
      <c r="I9" s="30">
        <v>64</v>
      </c>
      <c r="J9" s="30">
        <v>80</v>
      </c>
      <c r="K9" s="31">
        <v>96</v>
      </c>
      <c r="L9" s="30">
        <v>112</v>
      </c>
      <c r="M9" s="30">
        <v>128</v>
      </c>
      <c r="N9" s="30">
        <v>144</v>
      </c>
      <c r="O9" s="30">
        <v>160</v>
      </c>
      <c r="P9" s="30">
        <v>176</v>
      </c>
      <c r="Q9" s="30">
        <v>192</v>
      </c>
      <c r="R9" s="31">
        <v>208</v>
      </c>
      <c r="S9" s="30">
        <v>224</v>
      </c>
      <c r="T9" s="30">
        <v>240</v>
      </c>
      <c r="U9" s="30">
        <v>255</v>
      </c>
    </row>
    <row r="10" spans="3:21" ht="18.399999999999999" customHeight="1" thickTop="1" thickBot="1">
      <c r="C10" s="67"/>
      <c r="D10" s="21" t="s">
        <v>1</v>
      </c>
      <c r="E10" s="22">
        <v>0</v>
      </c>
      <c r="F10" s="22">
        <v>10000</v>
      </c>
      <c r="G10" s="22">
        <v>100000</v>
      </c>
      <c r="H10" s="22">
        <v>110000</v>
      </c>
      <c r="I10" s="22">
        <v>1000000</v>
      </c>
      <c r="J10" s="22">
        <v>1010000</v>
      </c>
      <c r="K10" s="23">
        <v>1100000</v>
      </c>
      <c r="L10" s="22">
        <v>1110000</v>
      </c>
      <c r="M10" s="22">
        <v>10000000</v>
      </c>
      <c r="N10" s="22">
        <v>10010000</v>
      </c>
      <c r="O10" s="22">
        <v>10100000</v>
      </c>
      <c r="P10" s="22">
        <v>10110000</v>
      </c>
      <c r="Q10" s="22">
        <v>11000000</v>
      </c>
      <c r="R10" s="23">
        <v>11010000</v>
      </c>
      <c r="S10" s="22">
        <v>11100000</v>
      </c>
      <c r="T10" s="22">
        <v>11110000</v>
      </c>
      <c r="U10" s="22">
        <v>11111111</v>
      </c>
    </row>
    <row r="11" spans="3:21" ht="18.399999999999999" customHeight="1" thickTop="1" thickBot="1">
      <c r="C11" s="32" t="s">
        <v>9</v>
      </c>
      <c r="D11" s="7" t="s">
        <v>3</v>
      </c>
      <c r="E11" s="47">
        <v>-5.0029769999999996</v>
      </c>
      <c r="F11" s="47">
        <v>-4.38</v>
      </c>
      <c r="G11" s="47">
        <v>-3.7549999999999999</v>
      </c>
      <c r="H11" s="47">
        <v>-3.13</v>
      </c>
      <c r="I11" s="47">
        <v>-2.504</v>
      </c>
      <c r="J11" s="47">
        <v>-1.879</v>
      </c>
      <c r="K11" s="48">
        <v>-1.2549999999999999</v>
      </c>
      <c r="L11" s="47">
        <v>-0.63</v>
      </c>
      <c r="M11" s="47">
        <v>2.2000000000000001E-3</v>
      </c>
      <c r="N11" s="47">
        <v>0.623</v>
      </c>
      <c r="O11" s="47">
        <v>1.2470000000000001</v>
      </c>
      <c r="P11" s="47">
        <v>1.8720000000000001</v>
      </c>
      <c r="Q11" s="47">
        <v>2.4969999999999999</v>
      </c>
      <c r="R11" s="48">
        <v>3.121</v>
      </c>
      <c r="S11" s="47">
        <v>3.7450000000000001</v>
      </c>
      <c r="T11" s="47">
        <v>4.37</v>
      </c>
      <c r="U11" s="47">
        <v>4.9539999999999997</v>
      </c>
    </row>
    <row r="12" spans="3:21" ht="18.600000000000001" thickBot="1">
      <c r="C12" s="32" t="s">
        <v>10</v>
      </c>
      <c r="D12" s="7" t="s">
        <v>3</v>
      </c>
      <c r="E12" s="47" cm="1">
        <f t="array" ref="E12:U12">D17*(E9:U9/255)</f>
        <v>0</v>
      </c>
      <c r="F12" s="47">
        <v>0.31372549019607843</v>
      </c>
      <c r="G12" s="47">
        <v>0.62745098039215685</v>
      </c>
      <c r="H12" s="47">
        <v>0.94117647058823528</v>
      </c>
      <c r="I12" s="47">
        <v>1.2549019607843137</v>
      </c>
      <c r="J12" s="47">
        <v>1.5686274509803921</v>
      </c>
      <c r="K12" s="48">
        <v>1.8823529411764706</v>
      </c>
      <c r="L12" s="47">
        <v>2.1960784313725492</v>
      </c>
      <c r="M12" s="47">
        <v>2.5098039215686274</v>
      </c>
      <c r="N12" s="47">
        <v>2.8235294117647056</v>
      </c>
      <c r="O12" s="47">
        <v>3.1372549019607843</v>
      </c>
      <c r="P12" s="47">
        <v>3.4509803921568629</v>
      </c>
      <c r="Q12" s="47">
        <v>3.7647058823529411</v>
      </c>
      <c r="R12" s="48">
        <v>4.0784313725490193</v>
      </c>
      <c r="S12" s="47">
        <v>4.3921568627450984</v>
      </c>
      <c r="T12" s="47">
        <v>4.7058823529411766</v>
      </c>
      <c r="U12" s="47">
        <v>5</v>
      </c>
    </row>
    <row r="13" spans="3:21" ht="18.600000000000001" thickBot="1">
      <c r="C13" s="32" t="s">
        <v>11</v>
      </c>
      <c r="D13" s="7" t="s">
        <v>3</v>
      </c>
      <c r="E13" s="47" cm="1">
        <f t="array" ref="E13:U13">((U11-E11)/255)*E9:U9+E11</f>
        <v>-5.0029769999999996</v>
      </c>
      <c r="F13" s="47">
        <v>-4.3782255019607836</v>
      </c>
      <c r="G13" s="47">
        <v>-3.7534740039215686</v>
      </c>
      <c r="H13" s="49">
        <v>-3.1287225058823527</v>
      </c>
      <c r="I13" s="49">
        <v>-2.5039710078431372</v>
      </c>
      <c r="J13" s="49">
        <v>-1.8792195098039217</v>
      </c>
      <c r="K13" s="50">
        <v>-1.2544680117647058</v>
      </c>
      <c r="L13" s="47">
        <v>-0.62971651372549076</v>
      </c>
      <c r="M13" s="47">
        <v>-4.9650156862748318E-3</v>
      </c>
      <c r="N13" s="47">
        <v>0.61978648235294109</v>
      </c>
      <c r="O13" s="49">
        <v>1.2445379803921561</v>
      </c>
      <c r="P13" s="49">
        <v>1.8692894784313721</v>
      </c>
      <c r="Q13" s="49">
        <v>2.494040976470588</v>
      </c>
      <c r="R13" s="50">
        <v>3.118792474509803</v>
      </c>
      <c r="S13" s="47">
        <v>3.7435439725490181</v>
      </c>
      <c r="T13" s="47">
        <v>4.3682954705882349</v>
      </c>
      <c r="U13" s="47">
        <v>4.9539999999999988</v>
      </c>
    </row>
    <row r="14" spans="3:21" ht="18.600000000000001" thickBot="1">
      <c r="C14" s="33" t="s">
        <v>12</v>
      </c>
      <c r="D14" s="24" t="s">
        <v>3</v>
      </c>
      <c r="E14" s="51" cm="1">
        <f t="array" ref="E14:U14">E11:U11-E13:U13</f>
        <v>0</v>
      </c>
      <c r="F14" s="51">
        <v>-1.7744980392162546E-3</v>
      </c>
      <c r="G14" s="51">
        <v>-1.5259960784312909E-3</v>
      </c>
      <c r="H14" s="52">
        <v>-1.2774941176472154E-3</v>
      </c>
      <c r="I14" s="52">
        <v>-2.8992156862805984E-5</v>
      </c>
      <c r="J14" s="52">
        <v>2.195098039217136E-4</v>
      </c>
      <c r="K14" s="53">
        <v>-5.3198823529410078E-4</v>
      </c>
      <c r="L14" s="51">
        <v>-2.8348627450924813E-4</v>
      </c>
      <c r="M14" s="51">
        <v>7.1650156862748324E-3</v>
      </c>
      <c r="N14" s="51">
        <v>3.2135176470589055E-3</v>
      </c>
      <c r="O14" s="52">
        <v>2.4620196078439793E-3</v>
      </c>
      <c r="P14" s="52">
        <v>2.7105215686280548E-3</v>
      </c>
      <c r="Q14" s="52">
        <v>2.9590235294119083E-3</v>
      </c>
      <c r="R14" s="53">
        <v>2.2075254901969821E-3</v>
      </c>
      <c r="S14" s="47">
        <v>1.4560274509820559E-3</v>
      </c>
      <c r="T14" s="47">
        <v>1.7045294117652432E-3</v>
      </c>
      <c r="U14" s="47">
        <v>0</v>
      </c>
    </row>
    <row r="15" spans="3:21" ht="16.899999999999999" customHeight="1" thickTop="1" thickBot="1">
      <c r="C15" s="58" t="s">
        <v>13</v>
      </c>
      <c r="D15" s="59"/>
      <c r="E15" s="60" t="s">
        <v>14</v>
      </c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2"/>
    </row>
    <row r="16" spans="3:21" ht="15.6">
      <c r="C16" s="26"/>
      <c r="D16" s="16"/>
    </row>
    <row r="17" spans="3:11" ht="15.6">
      <c r="C17" s="17" t="s">
        <v>15</v>
      </c>
      <c r="D17" s="16">
        <v>5</v>
      </c>
      <c r="E17" t="s">
        <v>3</v>
      </c>
    </row>
    <row r="18" spans="3:11" ht="15.6">
      <c r="C18" s="17"/>
      <c r="D18" s="16"/>
    </row>
    <row r="19" spans="3:11" ht="15.6">
      <c r="C19" s="17"/>
      <c r="D19" s="16"/>
    </row>
    <row r="20" spans="3:11" ht="15.6">
      <c r="C20" s="27"/>
      <c r="D20" s="16"/>
    </row>
    <row r="21" spans="3:11" ht="15.6">
      <c r="C21" s="26"/>
      <c r="D21" s="16"/>
      <c r="H21" s="28"/>
      <c r="I21" s="28"/>
      <c r="J21" s="28"/>
      <c r="K21" s="28"/>
    </row>
    <row r="22" spans="3:11" ht="15.6">
      <c r="C22" s="26"/>
      <c r="D22" s="16"/>
      <c r="H22" s="28"/>
      <c r="I22" s="28"/>
      <c r="J22" s="28"/>
      <c r="K22" s="28"/>
    </row>
    <row r="23" spans="3:11" ht="15.6">
      <c r="C23" s="17"/>
      <c r="D23" s="16"/>
      <c r="H23" s="28"/>
      <c r="I23" s="28"/>
      <c r="J23" s="28"/>
      <c r="K23" s="28"/>
    </row>
    <row r="24" spans="3:11" ht="15.6">
      <c r="C24" s="17"/>
      <c r="D24" s="16"/>
      <c r="H24" s="28"/>
      <c r="I24" s="28"/>
      <c r="J24" s="28"/>
      <c r="K24" s="28"/>
    </row>
    <row r="25" spans="3:11" ht="15.6">
      <c r="C25" s="17"/>
      <c r="D25" s="16"/>
      <c r="H25" s="28"/>
      <c r="I25" s="28"/>
      <c r="J25" s="28"/>
      <c r="K25" s="28"/>
    </row>
    <row r="26" spans="3:11" ht="15.6">
      <c r="C26" s="27"/>
      <c r="D26" s="16"/>
      <c r="H26" s="28"/>
      <c r="I26" s="28"/>
      <c r="J26" s="28"/>
      <c r="K26" s="28"/>
    </row>
    <row r="27" spans="3:11" ht="18.399999999999999" customHeight="1">
      <c r="H27" s="28"/>
      <c r="I27" s="28"/>
      <c r="J27" s="28"/>
      <c r="K27" s="28"/>
    </row>
  </sheetData>
  <mergeCells count="4">
    <mergeCell ref="C15:D15"/>
    <mergeCell ref="E15:U15"/>
    <mergeCell ref="C6:T6"/>
    <mergeCell ref="C9:C1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1936-D995-4A74-B662-833567D186E1}">
  <dimension ref="C2:M25"/>
  <sheetViews>
    <sheetView workbookViewId="0">
      <selection activeCell="F19" sqref="F19"/>
    </sheetView>
  </sheetViews>
  <sheetFormatPr defaultRowHeight="14.45"/>
  <sheetData>
    <row r="2" spans="3:13" ht="15" thickBot="1"/>
    <row r="3" spans="3:13" ht="19.149999999999999" thickTop="1" thickBot="1">
      <c r="C3" s="1" t="s">
        <v>16</v>
      </c>
      <c r="D3" s="2" t="s">
        <v>3</v>
      </c>
      <c r="E3" s="3">
        <v>0.1</v>
      </c>
      <c r="F3" s="3">
        <v>0.2</v>
      </c>
      <c r="G3" s="3">
        <v>0.3</v>
      </c>
      <c r="H3" s="3">
        <v>0.4</v>
      </c>
      <c r="I3" s="5">
        <v>0.5</v>
      </c>
      <c r="J3" s="4">
        <v>0.6</v>
      </c>
      <c r="K3" s="3">
        <v>0.7</v>
      </c>
      <c r="L3" s="3">
        <v>0.8</v>
      </c>
      <c r="M3" s="2">
        <v>0.9</v>
      </c>
    </row>
    <row r="4" spans="3:13" ht="16.149999999999999" thickBot="1">
      <c r="C4" s="10" t="s">
        <v>8</v>
      </c>
      <c r="D4" s="7" t="s">
        <v>1</v>
      </c>
      <c r="E4" s="8">
        <v>1000</v>
      </c>
      <c r="F4" s="8">
        <v>2003</v>
      </c>
      <c r="G4" s="8">
        <v>3005</v>
      </c>
      <c r="H4" s="8">
        <v>4007</v>
      </c>
      <c r="I4" s="9">
        <v>5008</v>
      </c>
      <c r="J4" s="9">
        <v>6010</v>
      </c>
      <c r="K4" s="8">
        <v>7012</v>
      </c>
      <c r="L4" s="8">
        <v>8013</v>
      </c>
      <c r="M4" s="7">
        <v>9015</v>
      </c>
    </row>
    <row r="5" spans="3:13" ht="18.600000000000001" thickBot="1">
      <c r="C5" s="10" t="s">
        <v>17</v>
      </c>
      <c r="D5" s="7" t="s">
        <v>1</v>
      </c>
      <c r="E5" s="8" cm="1">
        <f t="array" ref="E5:M5">D8*(E3:M3/D9)</f>
        <v>1000</v>
      </c>
      <c r="F5" s="8">
        <v>2000</v>
      </c>
      <c r="G5" s="8">
        <v>3000</v>
      </c>
      <c r="H5" s="8">
        <v>4000</v>
      </c>
      <c r="I5" s="9">
        <v>5000</v>
      </c>
      <c r="J5" s="9">
        <v>6000</v>
      </c>
      <c r="K5" s="8">
        <v>7000</v>
      </c>
      <c r="L5" s="8">
        <v>8000</v>
      </c>
      <c r="M5" s="7">
        <v>9000</v>
      </c>
    </row>
    <row r="6" spans="3:13" ht="18.600000000000001" thickBot="1">
      <c r="C6" s="34" t="s">
        <v>18</v>
      </c>
      <c r="D6" s="21" t="s">
        <v>19</v>
      </c>
      <c r="E6" s="54" cm="1">
        <f t="array" ref="E6:M6">((E4:M4-E5:M5)/E5:M5)*100</f>
        <v>0</v>
      </c>
      <c r="F6" s="54">
        <v>0.15</v>
      </c>
      <c r="G6" s="54">
        <v>0.16666666666666669</v>
      </c>
      <c r="H6" s="54">
        <v>0.17500000000000002</v>
      </c>
      <c r="I6" s="55">
        <v>0.16</v>
      </c>
      <c r="J6" s="55">
        <v>0.16666666666666669</v>
      </c>
      <c r="K6" s="56">
        <v>0.17142857142857143</v>
      </c>
      <c r="L6" s="54">
        <v>0.16250000000000001</v>
      </c>
      <c r="M6" s="57">
        <v>0.16666666666666669</v>
      </c>
    </row>
    <row r="7" spans="3:13" ht="15" thickTop="1"/>
    <row r="8" spans="3:13" ht="15.6">
      <c r="C8" s="17" t="s">
        <v>20</v>
      </c>
      <c r="D8">
        <v>10000</v>
      </c>
    </row>
    <row r="9" spans="3:13" ht="15.6">
      <c r="C9" s="17" t="s">
        <v>15</v>
      </c>
      <c r="D9">
        <v>1</v>
      </c>
      <c r="E9" t="s">
        <v>3</v>
      </c>
    </row>
    <row r="16" spans="3:13" ht="15" thickBot="1"/>
    <row r="17" spans="3:6" ht="19.149999999999999" thickTop="1" thickBot="1">
      <c r="C17" s="1" t="s">
        <v>16</v>
      </c>
      <c r="D17" s="36" t="s">
        <v>21</v>
      </c>
      <c r="E17" s="36" t="s">
        <v>22</v>
      </c>
      <c r="F17" s="37" t="s">
        <v>17</v>
      </c>
    </row>
    <row r="18" spans="3:6" ht="16.149999999999999" thickBot="1">
      <c r="C18" s="38" t="s">
        <v>3</v>
      </c>
      <c r="D18" s="8" t="s">
        <v>23</v>
      </c>
      <c r="E18" s="8" t="s">
        <v>23</v>
      </c>
      <c r="F18" s="7" t="s">
        <v>1</v>
      </c>
    </row>
    <row r="19" spans="3:6" ht="16.149999999999999" thickBot="1">
      <c r="C19" s="25">
        <v>0.3</v>
      </c>
      <c r="D19" s="8">
        <v>100</v>
      </c>
      <c r="E19" s="8">
        <v>30</v>
      </c>
      <c r="F19" s="7" cm="1">
        <f t="array" ref="F19:F21">(E19:E21/D19:D21)*D8</f>
        <v>3000</v>
      </c>
    </row>
    <row r="20" spans="3:6" ht="16.149999999999999" thickBot="1">
      <c r="C20" s="25">
        <v>0.6</v>
      </c>
      <c r="D20" s="8">
        <v>100</v>
      </c>
      <c r="E20" s="8">
        <v>61</v>
      </c>
      <c r="F20" s="7">
        <v>6100</v>
      </c>
    </row>
    <row r="21" spans="3:6" ht="16.149999999999999" thickBot="1">
      <c r="C21" s="34">
        <v>0.9</v>
      </c>
      <c r="D21" s="35">
        <v>100</v>
      </c>
      <c r="E21" s="35">
        <v>91</v>
      </c>
      <c r="F21" s="21">
        <v>9100</v>
      </c>
    </row>
    <row r="22" spans="3:6" ht="15" thickTop="1"/>
    <row r="23" spans="3:6" ht="15.6">
      <c r="C23" t="s">
        <v>8</v>
      </c>
      <c r="D23" s="16">
        <v>3000</v>
      </c>
    </row>
    <row r="24" spans="3:6" ht="15.6">
      <c r="C24" t="s">
        <v>24</v>
      </c>
      <c r="D24" s="16">
        <v>4076</v>
      </c>
    </row>
    <row r="25" spans="3:6" ht="15.6">
      <c r="D25" s="16">
        <v>1960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Šebestová Karolína Andrea (247759)</dc:creator>
  <cp:keywords/>
  <dc:description/>
  <cp:lastModifiedBy>Kokavec Filip (214077)</cp:lastModifiedBy>
  <cp:revision/>
  <dcterms:created xsi:type="dcterms:W3CDTF">2024-11-06T06:51:59Z</dcterms:created>
  <dcterms:modified xsi:type="dcterms:W3CDTF">2024-11-12T18:15:55Z</dcterms:modified>
  <cp:category/>
  <cp:contentStatus/>
</cp:coreProperties>
</file>