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2435" windowHeight="6990" tabRatio="106"/>
  </bookViews>
  <sheets>
    <sheet name="APP" sheetId="1" r:id="rId1"/>
    <sheet name="Plan2" sheetId="2" state="hidden" r:id="rId2"/>
    <sheet name="Plan3" sheetId="3" state="hidden" r:id="rId3"/>
    <sheet name="Plan4" sheetId="4" r:id="rId4"/>
  </sheets>
  <definedNames>
    <definedName name="aporte">APP!$C$24</definedName>
    <definedName name="patrimonio">APP!$C$27</definedName>
    <definedName name="qtd_anos">APP!$C$25</definedName>
    <definedName name="rendimento_carteira">APP!$C$20</definedName>
    <definedName name="salario">APP!$C$19</definedName>
    <definedName name="sugestao_investimento">APP!$C$21</definedName>
    <definedName name="taxa_mensal">APP!$C$26</definedName>
  </definedNames>
  <calcPr calcId="125725"/>
</workbook>
</file>

<file path=xl/calcChain.xml><?xml version="1.0" encoding="utf-8"?>
<calcChain xmlns="http://schemas.openxmlformats.org/spreadsheetml/2006/main">
  <c r="D47" i="1"/>
  <c r="C42"/>
  <c r="C43"/>
  <c r="C44"/>
  <c r="C45"/>
  <c r="C46"/>
  <c r="C41"/>
  <c r="G3" i="4"/>
  <c r="A16"/>
  <c r="A17"/>
  <c r="A18"/>
  <c r="A19"/>
  <c r="A20"/>
  <c r="A15"/>
  <c r="A10"/>
  <c r="A11"/>
  <c r="A12"/>
  <c r="A13"/>
  <c r="A14"/>
  <c r="A9"/>
  <c r="A4"/>
  <c r="A5"/>
  <c r="A6"/>
  <c r="A7"/>
  <c r="A8"/>
  <c r="A3"/>
  <c r="C38" i="1"/>
  <c r="C27"/>
  <c r="C28" s="1"/>
  <c r="C21"/>
  <c r="C32"/>
  <c r="D32" s="1"/>
  <c r="C33"/>
  <c r="D33" s="1"/>
  <c r="C34"/>
  <c r="D34" s="1"/>
  <c r="C35"/>
  <c r="D35" s="1"/>
  <c r="C31"/>
  <c r="D31" s="1"/>
  <c r="D44" l="1"/>
  <c r="D46"/>
  <c r="D42"/>
  <c r="D41"/>
  <c r="D43"/>
  <c r="D45"/>
</calcChain>
</file>

<file path=xl/sharedStrings.xml><?xml version="1.0" encoding="utf-8"?>
<sst xmlns="http://schemas.openxmlformats.org/spreadsheetml/2006/main" count="71" uniqueCount="34">
  <si>
    <t>Quanto investir por mês?</t>
  </si>
  <si>
    <t>Taxa De Rendimento mensal?</t>
  </si>
  <si>
    <t xml:space="preserve">patrimônio acumulado? </t>
  </si>
  <si>
    <t>INVESTIMENTO MENSAL</t>
  </si>
  <si>
    <t>Dividendos Mensais?</t>
  </si>
  <si>
    <t>Por Quantos Anos?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</si>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</sst>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57">
    <xf numFmtId="0" fontId="0" fillId="0" borderId="0" xfId="0"/>
    <xf numFmtId="0" fontId="6" fillId="5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4" xfId="0" applyBorder="1"/>
    <xf numFmtId="165" fontId="2" fillId="0" borderId="8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8" fontId="2" fillId="6" borderId="10" xfId="0" applyNumberFormat="1" applyFont="1" applyFill="1" applyBorder="1" applyAlignment="1">
      <alignment horizontal="center" vertical="center"/>
    </xf>
    <xf numFmtId="8" fontId="2" fillId="6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8" fontId="0" fillId="6" borderId="5" xfId="0" applyNumberFormat="1" applyFill="1" applyBorder="1" applyAlignment="1">
      <alignment horizontal="center" vertical="center"/>
    </xf>
    <xf numFmtId="8" fontId="0" fillId="6" borderId="8" xfId="0" applyNumberFormat="1" applyFill="1" applyBorder="1" applyAlignment="1">
      <alignment horizontal="center" vertical="center"/>
    </xf>
    <xf numFmtId="8" fontId="0" fillId="6" borderId="6" xfId="0" applyNumberFormat="1" applyFill="1" applyBorder="1" applyAlignment="1">
      <alignment horizontal="center" vertical="center"/>
    </xf>
    <xf numFmtId="8" fontId="0" fillId="6" borderId="10" xfId="0" applyNumberFormat="1" applyFill="1" applyBorder="1" applyAlignment="1">
      <alignment horizontal="center" vertical="center"/>
    </xf>
    <xf numFmtId="8" fontId="0" fillId="6" borderId="13" xfId="0" applyNumberFormat="1" applyFill="1" applyBorder="1" applyAlignment="1">
      <alignment horizontal="center" vertical="center"/>
    </xf>
    <xf numFmtId="8" fontId="0" fillId="6" borderId="12" xfId="0" applyNumberFormat="1" applyFill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7" fillId="0" borderId="7" xfId="0" applyFont="1" applyBorder="1" applyAlignment="1">
      <alignment horizontal="left" indent="1"/>
    </xf>
    <xf numFmtId="0" fontId="7" fillId="0" borderId="9" xfId="0" applyFont="1" applyBorder="1" applyAlignment="1">
      <alignment horizontal="left" indent="1"/>
    </xf>
    <xf numFmtId="0" fontId="9" fillId="6" borderId="9" xfId="0" applyFont="1" applyFill="1" applyBorder="1" applyAlignment="1">
      <alignment horizontal="left" indent="1"/>
    </xf>
    <xf numFmtId="0" fontId="9" fillId="6" borderId="11" xfId="0" applyFont="1" applyFill="1" applyBorder="1" applyAlignment="1">
      <alignment horizontal="left" indent="1"/>
    </xf>
    <xf numFmtId="0" fontId="7" fillId="6" borderId="7" xfId="0" applyFont="1" applyFill="1" applyBorder="1" applyAlignment="1">
      <alignment horizontal="left" indent="1"/>
    </xf>
    <xf numFmtId="0" fontId="7" fillId="6" borderId="9" xfId="0" applyFont="1" applyFill="1" applyBorder="1" applyAlignment="1">
      <alignment horizontal="left" indent="1"/>
    </xf>
    <xf numFmtId="0" fontId="7" fillId="6" borderId="11" xfId="0" applyFont="1" applyFill="1" applyBorder="1" applyAlignment="1">
      <alignment horizontal="left" indent="1"/>
    </xf>
    <xf numFmtId="165" fontId="0" fillId="6" borderId="12" xfId="0" applyNumberForma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indent="1"/>
    </xf>
    <xf numFmtId="0" fontId="7" fillId="6" borderId="9" xfId="0" applyFont="1" applyFill="1" applyBorder="1" applyAlignment="1">
      <alignment horizontal="left" vertical="center" indent="1"/>
    </xf>
    <xf numFmtId="0" fontId="7" fillId="6" borderId="11" xfId="0" applyFont="1" applyFill="1" applyBorder="1" applyAlignment="1">
      <alignment horizontal="left" vertical="center" indent="1"/>
    </xf>
    <xf numFmtId="0" fontId="4" fillId="4" borderId="0" xfId="3"/>
    <xf numFmtId="0" fontId="0" fillId="6" borderId="0" xfId="0" applyFill="1"/>
    <xf numFmtId="0" fontId="4" fillId="4" borderId="0" xfId="3" applyBorder="1" applyAlignment="1">
      <alignment horizontal="left"/>
    </xf>
    <xf numFmtId="0" fontId="9" fillId="6" borderId="0" xfId="0" applyFont="1" applyFill="1" applyBorder="1" applyAlignment="1">
      <alignment horizontal="left" indent="1"/>
    </xf>
    <xf numFmtId="165" fontId="0" fillId="6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5" fontId="2" fillId="6" borderId="0" xfId="0" applyNumberFormat="1" applyFont="1" applyFill="1"/>
    <xf numFmtId="165" fontId="0" fillId="3" borderId="0" xfId="0" applyNumberFormat="1" applyFill="1"/>
    <xf numFmtId="0" fontId="0" fillId="0" borderId="4" xfId="0" applyBorder="1" applyAlignment="1">
      <alignment horizontal="center"/>
    </xf>
    <xf numFmtId="0" fontId="0" fillId="0" borderId="0" xfId="0" applyFill="1" applyBorder="1"/>
    <xf numFmtId="9" fontId="0" fillId="0" borderId="0" xfId="0" applyNumberFormat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9" fontId="0" fillId="0" borderId="4" xfId="0" applyNumberFormat="1" applyBorder="1" applyAlignment="1">
      <alignment vertical="center"/>
    </xf>
    <xf numFmtId="0" fontId="0" fillId="0" borderId="4" xfId="0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vertical="center"/>
    </xf>
    <xf numFmtId="9" fontId="4" fillId="4" borderId="0" xfId="2" applyFont="1" applyFill="1"/>
    <xf numFmtId="0" fontId="4" fillId="4" borderId="0" xfId="3" applyAlignment="1">
      <alignment horizontal="center"/>
    </xf>
    <xf numFmtId="0" fontId="2" fillId="6" borderId="0" xfId="0" applyFont="1" applyFill="1" applyAlignment="1">
      <alignment horizontal="center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/>
      <c:pieChart>
        <c:varyColors val="1"/>
        <c:ser>
          <c:idx val="0"/>
          <c:order val="0"/>
          <c:tx>
            <c:strRef>
              <c:f>APP!$C$40</c:f>
              <c:strCache>
                <c:ptCount val="1"/>
                <c:pt idx="0">
                  <c:v>Percentual sugerido</c:v>
                </c:pt>
              </c:strCache>
            </c:strRef>
          </c:tx>
          <c:dLbls>
            <c:showPercent val="1"/>
            <c:showLeaderLines val="1"/>
          </c:dLbls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t"/>
      <c:layout/>
    </c:legend>
    <c:plotVisOnly val="1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169333</xdr:colOff>
      <xdr:row>0</xdr:row>
      <xdr:rowOff>150283</xdr:rowOff>
    </xdr:from>
    <xdr:to>
      <xdr:col>6</xdr:col>
      <xdr:colOff>96308</xdr:colOff>
      <xdr:row>15</xdr:row>
      <xdr:rowOff>187465</xdr:rowOff>
    </xdr:to>
    <xdr:pic>
      <xdr:nvPicPr>
        <xdr:cNvPr id="2" name="Imagem 1" descr="Captura de Tela (7)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646" t="44529" r="17501" b="22942"/>
        <a:stretch>
          <a:fillRect/>
        </a:stretch>
      </xdr:blipFill>
      <xdr:spPr>
        <a:xfrm>
          <a:off x="169333" y="150283"/>
          <a:ext cx="7979833" cy="2894682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47</xdr:row>
      <xdr:rowOff>171449</xdr:rowOff>
    </xdr:from>
    <xdr:to>
      <xdr:col>4</xdr:col>
      <xdr:colOff>0</xdr:colOff>
      <xdr:row>62</xdr:row>
      <xdr:rowOff>142874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7:I47"/>
  <sheetViews>
    <sheetView showGridLines="0" showRowColHeaders="0" tabSelected="1" zoomScaleNormal="100" workbookViewId="0">
      <selection activeCell="D28" sqref="D28"/>
    </sheetView>
  </sheetViews>
  <sheetFormatPr defaultColWidth="0" defaultRowHeight="15"/>
  <cols>
    <col min="1" max="1" width="3.28515625" bestFit="1" customWidth="1"/>
    <col min="2" max="2" width="36.42578125" customWidth="1"/>
    <col min="3" max="3" width="31.28515625" bestFit="1" customWidth="1"/>
    <col min="4" max="4" width="12.5703125" bestFit="1" customWidth="1"/>
    <col min="5" max="5" width="24.42578125" bestFit="1" customWidth="1"/>
    <col min="6" max="6" width="12.7109375" bestFit="1" customWidth="1"/>
    <col min="7" max="7" width="9.140625" customWidth="1"/>
    <col min="8" max="8" width="7.7109375" customWidth="1"/>
    <col min="9" max="9" width="6.28515625" hidden="1" customWidth="1"/>
    <col min="10" max="16384" width="9.140625" hidden="1"/>
  </cols>
  <sheetData>
    <row r="17" spans="1:4" ht="15.75" thickBot="1"/>
    <row r="18" spans="1:4" ht="26.25" customHeight="1">
      <c r="B18" s="13" t="s">
        <v>15</v>
      </c>
      <c r="C18" s="14"/>
    </row>
    <row r="19" spans="1:4" ht="15" customHeight="1">
      <c r="B19" s="31" t="s">
        <v>14</v>
      </c>
      <c r="C19" s="21">
        <v>2000</v>
      </c>
    </row>
    <row r="20" spans="1:4" ht="15" customHeight="1">
      <c r="B20" s="32" t="s">
        <v>13</v>
      </c>
      <c r="C20" s="22">
        <v>6.0000000000000001E-3</v>
      </c>
    </row>
    <row r="21" spans="1:4" ht="15" customHeight="1" thickBot="1">
      <c r="B21" s="33" t="s">
        <v>33</v>
      </c>
      <c r="C21" s="30">
        <f>C19*30%</f>
        <v>600</v>
      </c>
    </row>
    <row r="22" spans="1:4" ht="15.75" customHeight="1" thickBot="1"/>
    <row r="23" spans="1:4" ht="18.75" customHeight="1">
      <c r="B23" s="2" t="s">
        <v>3</v>
      </c>
      <c r="C23" s="4"/>
    </row>
    <row r="24" spans="1:4" ht="16.5" customHeight="1">
      <c r="B24" s="23" t="s">
        <v>0</v>
      </c>
      <c r="C24" s="7">
        <v>600</v>
      </c>
    </row>
    <row r="25" spans="1:4" ht="15.75">
      <c r="B25" s="24" t="s">
        <v>5</v>
      </c>
      <c r="C25" s="8">
        <v>5</v>
      </c>
    </row>
    <row r="26" spans="1:4" ht="15.75">
      <c r="A26" s="1">
        <v>2</v>
      </c>
      <c r="B26" s="24" t="s">
        <v>1</v>
      </c>
      <c r="C26" s="9">
        <v>0.01</v>
      </c>
    </row>
    <row r="27" spans="1:4" ht="15.75">
      <c r="A27" s="1">
        <v>5</v>
      </c>
      <c r="B27" s="25" t="s">
        <v>2</v>
      </c>
      <c r="C27" s="10">
        <f>FV(taxa_mensal,qtd_anos*12,aporte*-1)</f>
        <v>49001.801913845477</v>
      </c>
    </row>
    <row r="28" spans="1:4" ht="16.5" thickBot="1">
      <c r="A28" s="1">
        <v>10</v>
      </c>
      <c r="B28" s="26" t="s">
        <v>4</v>
      </c>
      <c r="C28" s="11">
        <f>patrimonio*rendimento_carteira</f>
        <v>294.01081148307287</v>
      </c>
    </row>
    <row r="29" spans="1:4" ht="15.75" thickBot="1">
      <c r="A29" s="1">
        <v>20</v>
      </c>
    </row>
    <row r="30" spans="1:4" ht="26.25">
      <c r="A30" s="1">
        <v>30</v>
      </c>
      <c r="B30" s="2" t="s">
        <v>6</v>
      </c>
      <c r="C30" s="3"/>
      <c r="D30" s="5" t="s">
        <v>12</v>
      </c>
    </row>
    <row r="31" spans="1:4" ht="15.75">
      <c r="B31" s="27" t="s">
        <v>7</v>
      </c>
      <c r="C31" s="15">
        <f>FV($C$26,$A26*12,$C$24*-1)</f>
        <v>16184.078911914899</v>
      </c>
      <c r="D31" s="16">
        <f>C31*rendimento_carteira</f>
        <v>97.104473471489399</v>
      </c>
    </row>
    <row r="32" spans="1:4" ht="15.75">
      <c r="B32" s="28" t="s">
        <v>8</v>
      </c>
      <c r="C32" s="17">
        <f>FV($C$26,$A27*12,$C$24*-1)</f>
        <v>49001.801913845477</v>
      </c>
      <c r="D32" s="18">
        <f>C32*rendimento_carteira</f>
        <v>294.01081148307287</v>
      </c>
    </row>
    <row r="33" spans="2:4" ht="15.75">
      <c r="B33" s="28" t="s">
        <v>9</v>
      </c>
      <c r="C33" s="17">
        <f>FV($C$26,$A28*12,$C$24*-1)</f>
        <v>138023.2136744202</v>
      </c>
      <c r="D33" s="18">
        <f>C33*rendimento_carteira</f>
        <v>828.1392820465212</v>
      </c>
    </row>
    <row r="34" spans="2:4" ht="15.75">
      <c r="B34" s="28" t="s">
        <v>10</v>
      </c>
      <c r="C34" s="17">
        <f>FV($C$26,$A29*12,$C$24*-1)</f>
        <v>593553.21923241776</v>
      </c>
      <c r="D34" s="18">
        <f>C34*rendimento_carteira</f>
        <v>3561.3193153945067</v>
      </c>
    </row>
    <row r="35" spans="2:4" ht="16.5" thickBot="1">
      <c r="B35" s="29" t="s">
        <v>11</v>
      </c>
      <c r="C35" s="19">
        <f>FV($C$26,$A30*12,$C$24*-1)</f>
        <v>2096978.4796611038</v>
      </c>
      <c r="D35" s="20">
        <f>C35*rendimento_carteira</f>
        <v>12581.870877966623</v>
      </c>
    </row>
    <row r="37" spans="2:4">
      <c r="B37" s="36" t="s">
        <v>20</v>
      </c>
      <c r="C37" s="55" t="s">
        <v>18</v>
      </c>
      <c r="D37" s="55"/>
    </row>
    <row r="38" spans="2:4" ht="15.75">
      <c r="B38" s="37" t="s">
        <v>19</v>
      </c>
      <c r="C38" s="38">
        <f>aporte</f>
        <v>600</v>
      </c>
      <c r="D38" s="38"/>
    </row>
    <row r="40" spans="2:4">
      <c r="B40" s="56" t="s">
        <v>21</v>
      </c>
      <c r="C40" s="56" t="s">
        <v>22</v>
      </c>
      <c r="D40" s="56" t="s">
        <v>23</v>
      </c>
    </row>
    <row r="41" spans="2:4">
      <c r="B41" s="12" t="s">
        <v>24</v>
      </c>
      <c r="C41" s="40">
        <f>VLOOKUP($C$37&amp;"-"&amp;B41,Plan4!$A:$D,4,FALSE)</f>
        <v>0.5</v>
      </c>
      <c r="D41" s="42">
        <f>C41*$C$38</f>
        <v>300</v>
      </c>
    </row>
    <row r="42" spans="2:4">
      <c r="B42" s="12" t="s">
        <v>25</v>
      </c>
      <c r="C42" s="40">
        <f>VLOOKUP($C$37&amp;"-"&amp;B42,Plan4!$A:$D,4,FALSE)</f>
        <v>0.1</v>
      </c>
      <c r="D42" s="42">
        <f t="shared" ref="D42:D46" si="0">C42*$C$38</f>
        <v>60</v>
      </c>
    </row>
    <row r="43" spans="2:4">
      <c r="B43" s="12" t="s">
        <v>26</v>
      </c>
      <c r="C43" s="40">
        <f>VLOOKUP($C$37&amp;"-"&amp;B43,Plan4!$A:$D,4,FALSE)</f>
        <v>0.05</v>
      </c>
      <c r="D43" s="42">
        <f t="shared" si="0"/>
        <v>30</v>
      </c>
    </row>
    <row r="44" spans="2:4">
      <c r="B44" s="12" t="s">
        <v>27</v>
      </c>
      <c r="C44" s="40">
        <f>VLOOKUP($C$37&amp;"-"&amp;B44,Plan4!$A:$D,4,FALSE)</f>
        <v>0.05</v>
      </c>
      <c r="D44" s="42">
        <f t="shared" si="0"/>
        <v>30</v>
      </c>
    </row>
    <row r="45" spans="2:4">
      <c r="B45" s="12" t="s">
        <v>28</v>
      </c>
      <c r="C45" s="40">
        <f>VLOOKUP($C$37&amp;"-"&amp;B45,Plan4!$A:$D,4,FALSE)</f>
        <v>0.2</v>
      </c>
      <c r="D45" s="42">
        <f t="shared" si="0"/>
        <v>120</v>
      </c>
    </row>
    <row r="46" spans="2:4">
      <c r="B46" s="12" t="s">
        <v>29</v>
      </c>
      <c r="C46" s="40">
        <f>VLOOKUP($C$37&amp;"-"&amp;B46,Plan4!$A:$D,4,FALSE)</f>
        <v>0.1</v>
      </c>
      <c r="D46" s="42">
        <f t="shared" si="0"/>
        <v>60</v>
      </c>
    </row>
    <row r="47" spans="2:4">
      <c r="B47" s="35"/>
      <c r="C47" s="35"/>
      <c r="D47" s="41">
        <f>aporte</f>
        <v>600</v>
      </c>
    </row>
  </sheetData>
  <mergeCells count="5">
    <mergeCell ref="B23:C23"/>
    <mergeCell ref="B30:C30"/>
    <mergeCell ref="B18:C18"/>
    <mergeCell ref="C38:D38"/>
    <mergeCell ref="C37:D37"/>
  </mergeCells>
  <dataValidations count="1">
    <dataValidation type="list" allowBlank="1" showInputMessage="1" showErrorMessage="1" sqref="C37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2:G20"/>
  <sheetViews>
    <sheetView workbookViewId="0">
      <selection activeCell="D12" sqref="D12"/>
    </sheetView>
  </sheetViews>
  <sheetFormatPr defaultRowHeight="15"/>
  <cols>
    <col min="1" max="1" width="31.28515625" bestFit="1" customWidth="1"/>
    <col min="2" max="2" width="12.85546875" customWidth="1"/>
    <col min="3" max="3" width="19" bestFit="1" customWidth="1"/>
    <col min="6" max="6" width="17" bestFit="1" customWidth="1"/>
  </cols>
  <sheetData>
    <row r="2" spans="1:7">
      <c r="A2" t="s">
        <v>31</v>
      </c>
      <c r="B2" s="12" t="s">
        <v>20</v>
      </c>
      <c r="C2" s="39" t="s">
        <v>21</v>
      </c>
      <c r="D2" s="12" t="s">
        <v>30</v>
      </c>
      <c r="G2" t="s">
        <v>30</v>
      </c>
    </row>
    <row r="3" spans="1:7">
      <c r="A3" t="str">
        <f>$B$3&amp;"-"&amp;C3</f>
        <v>Conservador-PAPEL</v>
      </c>
      <c r="B3" s="12" t="s">
        <v>16</v>
      </c>
      <c r="C3" s="12" t="s">
        <v>24</v>
      </c>
      <c r="D3" s="45">
        <v>0.3</v>
      </c>
      <c r="F3" s="34" t="s">
        <v>32</v>
      </c>
      <c r="G3" s="54">
        <f>VLOOKUP(F3,$A:$D,4,FALSE)</f>
        <v>0.35</v>
      </c>
    </row>
    <row r="4" spans="1:7">
      <c r="A4" t="str">
        <f>$B$3&amp;"-"&amp;C4</f>
        <v>Conservador-TIJOLO</v>
      </c>
      <c r="B4" s="12" t="s">
        <v>16</v>
      </c>
      <c r="C4" s="12" t="s">
        <v>25</v>
      </c>
      <c r="D4" s="45">
        <v>0.5</v>
      </c>
    </row>
    <row r="5" spans="1:7">
      <c r="A5" t="str">
        <f>$B$3&amp;"-"&amp;C5</f>
        <v>Conservador-HÍBRIDOS</v>
      </c>
      <c r="B5" s="12" t="s">
        <v>16</v>
      </c>
      <c r="C5" s="12" t="s">
        <v>26</v>
      </c>
      <c r="D5" s="45">
        <v>0.1</v>
      </c>
    </row>
    <row r="6" spans="1:7">
      <c r="A6" t="str">
        <f>$B$3&amp;"-"&amp;C6</f>
        <v>Conservador-FOFs</v>
      </c>
      <c r="B6" s="12" t="s">
        <v>16</v>
      </c>
      <c r="C6" s="12" t="s">
        <v>27</v>
      </c>
      <c r="D6" s="45">
        <v>0.1</v>
      </c>
    </row>
    <row r="7" spans="1:7">
      <c r="A7" t="str">
        <f>$B$3&amp;"-"&amp;C7</f>
        <v>Conservador-DESENVOLVIMENTO</v>
      </c>
      <c r="B7" s="12" t="s">
        <v>16</v>
      </c>
      <c r="C7" s="12" t="s">
        <v>28</v>
      </c>
      <c r="D7" s="45">
        <v>0</v>
      </c>
    </row>
    <row r="8" spans="1:7" ht="15.75" thickBot="1">
      <c r="A8" s="6" t="str">
        <f>$B$3&amp;"-"&amp;C8</f>
        <v>Conservador-HOTELARIAS</v>
      </c>
      <c r="B8" s="43" t="s">
        <v>16</v>
      </c>
      <c r="C8" s="43" t="s">
        <v>29</v>
      </c>
      <c r="D8" s="46">
        <v>0</v>
      </c>
    </row>
    <row r="9" spans="1:7">
      <c r="A9" s="44" t="str">
        <f>$B$9&amp;"-"&amp;C9</f>
        <v>Moderado-PAPEL</v>
      </c>
      <c r="B9" t="s">
        <v>17</v>
      </c>
      <c r="C9" s="12" t="s">
        <v>24</v>
      </c>
      <c r="D9" s="47">
        <v>0.32</v>
      </c>
    </row>
    <row r="10" spans="1:7">
      <c r="A10" s="50" t="str">
        <f>$B$9&amp;"-"&amp;C10</f>
        <v>Moderado-TIJOLO</v>
      </c>
      <c r="B10" s="51" t="s">
        <v>17</v>
      </c>
      <c r="C10" s="52" t="s">
        <v>25</v>
      </c>
      <c r="D10" s="53">
        <v>0.35</v>
      </c>
    </row>
    <row r="11" spans="1:7">
      <c r="A11" s="44" t="str">
        <f>$B$9&amp;"-"&amp;C11</f>
        <v>Moderado-HÍBRIDOS</v>
      </c>
      <c r="B11" t="s">
        <v>17</v>
      </c>
      <c r="C11" s="12" t="s">
        <v>26</v>
      </c>
      <c r="D11" s="47">
        <v>0.08</v>
      </c>
    </row>
    <row r="12" spans="1:7">
      <c r="A12" s="44" t="str">
        <f>$B$9&amp;"-"&amp;C12</f>
        <v>Moderado-FOFs</v>
      </c>
      <c r="B12" t="s">
        <v>17</v>
      </c>
      <c r="C12" s="12" t="s">
        <v>27</v>
      </c>
      <c r="D12" s="47">
        <v>0.05</v>
      </c>
    </row>
    <row r="13" spans="1:7">
      <c r="A13" s="44" t="str">
        <f>$B$9&amp;"-"&amp;C13</f>
        <v>Moderado-DESENVOLVIMENTO</v>
      </c>
      <c r="B13" t="s">
        <v>17</v>
      </c>
      <c r="C13" s="12" t="s">
        <v>28</v>
      </c>
      <c r="D13" s="47">
        <v>0.1</v>
      </c>
    </row>
    <row r="14" spans="1:7" ht="15.75" thickBot="1">
      <c r="A14" s="49" t="str">
        <f>$B$9&amp;"-"&amp;C14</f>
        <v>Moderado-HOTELARIAS</v>
      </c>
      <c r="B14" s="6" t="s">
        <v>17</v>
      </c>
      <c r="C14" s="43" t="s">
        <v>29</v>
      </c>
      <c r="D14" s="48">
        <v>0.1</v>
      </c>
    </row>
    <row r="15" spans="1:7">
      <c r="A15" s="44" t="str">
        <f>$B$15&amp;"-"&amp;C15</f>
        <v>Agressivo-PAPEL</v>
      </c>
      <c r="B15" t="s">
        <v>18</v>
      </c>
      <c r="C15" s="12" t="s">
        <v>24</v>
      </c>
      <c r="D15" s="47">
        <v>0.5</v>
      </c>
    </row>
    <row r="16" spans="1:7">
      <c r="A16" t="str">
        <f>$B$15&amp;"-"&amp;C16</f>
        <v>Agressivo-TIJOLO</v>
      </c>
      <c r="B16" t="s">
        <v>18</v>
      </c>
      <c r="C16" s="12" t="s">
        <v>25</v>
      </c>
      <c r="D16" s="47">
        <v>0.1</v>
      </c>
    </row>
    <row r="17" spans="1:4">
      <c r="A17" t="str">
        <f>$B$15&amp;"-"&amp;C17</f>
        <v>Agressivo-HÍBRIDOS</v>
      </c>
      <c r="B17" t="s">
        <v>18</v>
      </c>
      <c r="C17" s="12" t="s">
        <v>26</v>
      </c>
      <c r="D17" s="47">
        <v>0.05</v>
      </c>
    </row>
    <row r="18" spans="1:4">
      <c r="A18" t="str">
        <f>$B$15&amp;"-"&amp;C18</f>
        <v>Agressivo-FOFs</v>
      </c>
      <c r="B18" t="s">
        <v>18</v>
      </c>
      <c r="C18" s="12" t="s">
        <v>27</v>
      </c>
      <c r="D18" s="47">
        <v>0.05</v>
      </c>
    </row>
    <row r="19" spans="1:4">
      <c r="A19" t="str">
        <f>$B$15&amp;"-"&amp;C19</f>
        <v>Agressivo-DESENVOLVIMENTO</v>
      </c>
      <c r="B19" t="s">
        <v>18</v>
      </c>
      <c r="C19" s="12" t="s">
        <v>28</v>
      </c>
      <c r="D19" s="47">
        <v>0.2</v>
      </c>
    </row>
    <row r="20" spans="1:4">
      <c r="A20" t="str">
        <f>$B$15&amp;"-"&amp;C20</f>
        <v>Agressivo-HOTELARIAS</v>
      </c>
      <c r="B20" t="s">
        <v>18</v>
      </c>
      <c r="C20" s="12" t="s">
        <v>29</v>
      </c>
      <c r="D20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APP</vt:lpstr>
      <vt:lpstr>Plan2</vt:lpstr>
      <vt:lpstr>Plan3</vt:lpstr>
      <vt:lpstr>Plan4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elizabete da silveira dos santos</dc:creator>
  <cp:lastModifiedBy>karolina elizabete da silveira dos santos</cp:lastModifiedBy>
  <dcterms:created xsi:type="dcterms:W3CDTF">2026-08-26T11:29:14Z</dcterms:created>
  <dcterms:modified xsi:type="dcterms:W3CDTF">2026-09-04T14:08:04Z</dcterms:modified>
</cp:coreProperties>
</file>