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MINTA\guia 8\"/>
    </mc:Choice>
  </mc:AlternateContent>
  <xr:revisionPtr revIDLastSave="0" documentId="13_ncr:1_{804C12E0-4734-45FE-89C4-964B2FE8D2C4}" xr6:coauthVersionLast="47" xr6:coauthVersionMax="47" xr10:uidLastSave="{00000000-0000-0000-0000-000000000000}"/>
  <bookViews>
    <workbookView xWindow="-120" yWindow="-120" windowWidth="19440" windowHeight="10440" activeTab="1" xr2:uid="{00000000-000D-0000-FFFF-FFFF00000000}"/>
  </bookViews>
  <sheets>
    <sheet name="Hoja3" sheetId="3" r:id="rId1"/>
    <sheet name="Hoja1" sheetId="1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J44" i="1"/>
  <c r="H45" i="1"/>
  <c r="H44" i="1"/>
  <c r="F45" i="1"/>
  <c r="F44" i="1"/>
  <c r="K37" i="1"/>
  <c r="G35" i="1"/>
  <c r="K18" i="1"/>
  <c r="J8" i="1"/>
  <c r="B14" i="1"/>
  <c r="K29" i="1"/>
  <c r="K8" i="1"/>
  <c r="I8" i="1"/>
  <c r="H9" i="1"/>
  <c r="H8" i="1"/>
  <c r="J36" i="1"/>
  <c r="H37" i="1"/>
  <c r="H36" i="1"/>
  <c r="F37" i="1"/>
  <c r="F36" i="1"/>
  <c r="I37" i="1"/>
  <c r="J37" i="1" s="1"/>
  <c r="I30" i="1"/>
  <c r="I29" i="1"/>
  <c r="I4" i="1"/>
  <c r="I3" i="1"/>
  <c r="G4" i="1"/>
  <c r="G3" i="1"/>
  <c r="E4" i="1"/>
  <c r="E3" i="1"/>
  <c r="I2" i="1"/>
  <c r="G2" i="1"/>
  <c r="E2" i="1"/>
  <c r="F4" i="1" s="1"/>
  <c r="E9" i="1" s="1"/>
  <c r="I25" i="1"/>
  <c r="G25" i="1"/>
  <c r="E25" i="1"/>
  <c r="I24" i="1"/>
  <c r="G24" i="1"/>
  <c r="E24" i="1"/>
  <c r="I23" i="1"/>
  <c r="G23" i="1"/>
  <c r="E23" i="1"/>
  <c r="K36" i="1" l="1"/>
  <c r="J4" i="1"/>
  <c r="G9" i="1" s="1"/>
  <c r="J30" i="1"/>
  <c r="O28" i="1" s="1"/>
  <c r="N37" i="1" s="1"/>
  <c r="O24" i="1"/>
  <c r="H4" i="1"/>
  <c r="F9" i="1" s="1"/>
  <c r="J29" i="1"/>
  <c r="F24" i="1"/>
  <c r="E29" i="1" s="1"/>
  <c r="J24" i="1"/>
  <c r="G29" i="1" s="1"/>
  <c r="H25" i="1"/>
  <c r="F30" i="1" s="1"/>
  <c r="F3" i="1"/>
  <c r="E8" i="1" s="1"/>
  <c r="H3" i="1"/>
  <c r="F8" i="1" s="1"/>
  <c r="J3" i="1"/>
  <c r="G8" i="1" s="1"/>
  <c r="H24" i="1"/>
  <c r="F29" i="1" s="1"/>
  <c r="F25" i="1"/>
  <c r="E30" i="1" s="1"/>
  <c r="J25" i="1"/>
  <c r="G30" i="1" s="1"/>
  <c r="O25" i="1"/>
  <c r="M36" i="1"/>
  <c r="H30" i="1" l="1"/>
  <c r="O23" i="1" s="1"/>
  <c r="N40" i="1" s="1"/>
  <c r="H29" i="1"/>
  <c r="B13" i="1"/>
  <c r="O36" i="1"/>
  <c r="B26" i="1" l="1"/>
  <c r="B27" i="1"/>
  <c r="O26" i="1" s="1"/>
  <c r="O27" i="1" l="1"/>
  <c r="N35" i="1" s="1"/>
</calcChain>
</file>

<file path=xl/sharedStrings.xml><?xml version="1.0" encoding="utf-8"?>
<sst xmlns="http://schemas.openxmlformats.org/spreadsheetml/2006/main" count="50" uniqueCount="34">
  <si>
    <t>EMBALAJE</t>
  </si>
  <si>
    <t>Ancho</t>
  </si>
  <si>
    <t>Largo</t>
  </si>
  <si>
    <t>Alto</t>
  </si>
  <si>
    <t>Peso</t>
  </si>
  <si>
    <t>FICHA DE CARAC. P.A.</t>
  </si>
  <si>
    <t xml:space="preserve">Cantidad </t>
  </si>
  <si>
    <t xml:space="preserve">CANTIDAD DE CAJAS </t>
  </si>
  <si>
    <t>TENDIDOS</t>
  </si>
  <si>
    <t>ALTURA</t>
  </si>
  <si>
    <t>CANTIDAD DE PALLET A</t>
  </si>
  <si>
    <t>PESO</t>
  </si>
  <si>
    <t>RESULTADOS</t>
  </si>
  <si>
    <t xml:space="preserve">CAJAS </t>
  </si>
  <si>
    <t xml:space="preserve">ALTURA DE PALLET </t>
  </si>
  <si>
    <t>VOLUMEN</t>
  </si>
  <si>
    <t xml:space="preserve"> PALLET AMERICANO</t>
  </si>
  <si>
    <t xml:space="preserve">Ancho </t>
  </si>
  <si>
    <t>Peso sin carga</t>
  </si>
  <si>
    <t xml:space="preserve"> </t>
  </si>
  <si>
    <t>PRODUCTO</t>
  </si>
  <si>
    <t>LARGO</t>
  </si>
  <si>
    <t>ANCHO</t>
  </si>
  <si>
    <t>ALTO</t>
  </si>
  <si>
    <t>CANTIDAD A ENTREGAR</t>
  </si>
  <si>
    <t xml:space="preserve">BROWNIE </t>
  </si>
  <si>
    <t>CANTIDAD DE CAJAS A ENVIAR</t>
  </si>
  <si>
    <t>OPERACIÓN DE PALLET</t>
  </si>
  <si>
    <t xml:space="preserve">OPERACIÓN DE CAJA </t>
  </si>
  <si>
    <t>CONTENEDOR DRY - GENERAL</t>
  </si>
  <si>
    <t>Capacidad</t>
  </si>
  <si>
    <t>33.2</t>
  </si>
  <si>
    <t>PALLETS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</si>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</sst>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General\ &quot;m&quot;"/>
    <numFmt numFmtId="165" formatCode="General\ &quot;kg&quot;"/>
    <numFmt numFmtId="166" formatCode="General\ &quot;unidades&quot;"/>
    <numFmt numFmtId="167" formatCode="0.0"/>
    <numFmt numFmtId="168" formatCode="General\ &quot;tendidos&quot;"/>
    <numFmt numFmtId="169" formatCode="General\ &quot;m3&quot;"/>
    <numFmt numFmtId="170" formatCode="General\ &quot;gramos&quot;"/>
    <numFmt numFmtId="171" formatCode="General\ &quot;cm&quot;"/>
    <numFmt numFmtId="172" formatCode="General\ &quot;gr&quot;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3" xfId="0" applyBorder="1" applyAlignment="1">
      <alignment vertical="center"/>
    </xf>
    <xf numFmtId="164" fontId="0" fillId="0" borderId="3" xfId="0" applyNumberFormat="1" applyBorder="1"/>
    <xf numFmtId="0" fontId="0" fillId="0" borderId="3" xfId="0" applyBorder="1"/>
    <xf numFmtId="2" fontId="0" fillId="0" borderId="0" xfId="0" applyNumberFormat="1"/>
    <xf numFmtId="165" fontId="0" fillId="0" borderId="3" xfId="0" applyNumberFormat="1" applyBorder="1"/>
    <xf numFmtId="166" fontId="0" fillId="0" borderId="3" xfId="0" applyNumberFormat="1" applyBorder="1"/>
    <xf numFmtId="0" fontId="0" fillId="0" borderId="3" xfId="0" applyBorder="1" applyAlignment="1">
      <alignment horizontal="center" vertical="center"/>
    </xf>
    <xf numFmtId="167" fontId="0" fillId="0" borderId="3" xfId="0" applyNumberFormat="1" applyBorder="1"/>
    <xf numFmtId="2" fontId="0" fillId="0" borderId="3" xfId="0" applyNumberFormat="1" applyBorder="1"/>
    <xf numFmtId="2" fontId="0" fillId="0" borderId="3" xfId="0" applyNumberFormat="1" applyBorder="1" applyAlignment="1">
      <alignment horizontal="center" vertical="center"/>
    </xf>
    <xf numFmtId="168" fontId="0" fillId="0" borderId="3" xfId="0" applyNumberFormat="1" applyBorder="1"/>
    <xf numFmtId="164" fontId="0" fillId="0" borderId="3" xfId="0" applyNumberFormat="1" applyFont="1" applyBorder="1"/>
    <xf numFmtId="0" fontId="0" fillId="0" borderId="3" xfId="0" applyBorder="1" applyAlignment="1">
      <alignment horizontal="center" vertical="center" wrapText="1"/>
    </xf>
    <xf numFmtId="169" fontId="0" fillId="0" borderId="3" xfId="0" applyNumberFormat="1" applyBorder="1"/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/>
    <xf numFmtId="165" fontId="0" fillId="0" borderId="5" xfId="0" applyNumberFormat="1" applyBorder="1" applyAlignment="1">
      <alignment horizontal="center"/>
    </xf>
    <xf numFmtId="0" fontId="0" fillId="0" borderId="0" xfId="0" applyBorder="1"/>
    <xf numFmtId="16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9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72" fontId="0" fillId="0" borderId="3" xfId="0" applyNumberFormat="1" applyBorder="1"/>
    <xf numFmtId="171" fontId="0" fillId="0" borderId="3" xfId="0" applyNumberFormat="1" applyBorder="1" applyAlignment="1">
      <alignment horizontal="center" vertical="center"/>
    </xf>
    <xf numFmtId="171" fontId="0" fillId="0" borderId="3" xfId="0" applyNumberFormat="1" applyBorder="1"/>
    <xf numFmtId="170" fontId="0" fillId="0" borderId="3" xfId="0" applyNumberFormat="1" applyBorder="1"/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" fontId="0" fillId="2" borderId="3" xfId="0" applyNumberFormat="1" applyFill="1" applyBorder="1" applyAlignment="1">
      <alignment horizontal="center" vertical="center"/>
    </xf>
    <xf numFmtId="166" fontId="0" fillId="0" borderId="0" xfId="0" applyNumberForma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right"/>
    </xf>
    <xf numFmtId="172" fontId="0" fillId="0" borderId="0" xfId="0" applyNumberFormat="1"/>
    <xf numFmtId="0" fontId="0" fillId="3" borderId="3" xfId="0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9</xdr:row>
      <xdr:rowOff>96907</xdr:rowOff>
    </xdr:from>
    <xdr:to>
      <xdr:col>6</xdr:col>
      <xdr:colOff>847726</xdr:colOff>
      <xdr:row>20</xdr:row>
      <xdr:rowOff>149503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1820932"/>
          <a:ext cx="2352676" cy="2148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130C-4F3B-4BE8-829A-F69E1613DAD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A34" zoomScale="87" zoomScaleNormal="87" workbookViewId="0">
      <selection sqref="A1:K46"/>
    </sheetView>
  </sheetViews>
  <sheetFormatPr baseColWidth="10" defaultRowHeight="15" x14ac:dyDescent="0.25"/>
  <cols>
    <col min="1" max="1" width="27.28515625" customWidth="1"/>
    <col min="2" max="2" width="19.5703125" customWidth="1"/>
    <col min="6" max="6" width="17.5703125" customWidth="1"/>
    <col min="7" max="7" width="18" customWidth="1"/>
    <col min="9" max="9" width="15" customWidth="1"/>
    <col min="10" max="10" width="18.42578125" customWidth="1"/>
    <col min="11" max="11" width="21.7109375" customWidth="1"/>
    <col min="12" max="12" width="16.85546875" customWidth="1"/>
    <col min="14" max="14" width="21.140625" customWidth="1"/>
    <col min="15" max="15" width="19.28515625" customWidth="1"/>
    <col min="16" max="16" width="18.5703125" customWidth="1"/>
  </cols>
  <sheetData>
    <row r="1" spans="1:11" x14ac:dyDescent="0.25">
      <c r="A1" s="33" t="s">
        <v>20</v>
      </c>
      <c r="B1" s="33"/>
      <c r="E1" s="34" t="s">
        <v>28</v>
      </c>
      <c r="F1" s="35"/>
      <c r="G1" s="35"/>
      <c r="H1" s="35"/>
      <c r="I1" s="35"/>
      <c r="J1" s="36"/>
    </row>
    <row r="2" spans="1:11" x14ac:dyDescent="0.25">
      <c r="A2" s="3" t="s">
        <v>21</v>
      </c>
      <c r="B2" s="26">
        <v>10</v>
      </c>
      <c r="E2" s="25">
        <f>B10</f>
        <v>30</v>
      </c>
      <c r="F2" s="7"/>
      <c r="G2" s="25">
        <f>B11</f>
        <v>25</v>
      </c>
      <c r="H2" s="7"/>
      <c r="I2" s="25">
        <f>B12</f>
        <v>10</v>
      </c>
      <c r="J2" s="7"/>
    </row>
    <row r="3" spans="1:11" x14ac:dyDescent="0.25">
      <c r="A3" s="3" t="s">
        <v>22</v>
      </c>
      <c r="B3" s="26">
        <v>5</v>
      </c>
      <c r="E3" s="25">
        <f>B2</f>
        <v>10</v>
      </c>
      <c r="F3" s="7">
        <f>E2/E3</f>
        <v>3</v>
      </c>
      <c r="G3" s="15">
        <f>B3</f>
        <v>5</v>
      </c>
      <c r="H3" s="7">
        <f>G2/G3</f>
        <v>5</v>
      </c>
      <c r="I3" s="10">
        <f>B4</f>
        <v>3</v>
      </c>
      <c r="J3" s="7">
        <f>I2/I3</f>
        <v>3.3333333333333335</v>
      </c>
    </row>
    <row r="4" spans="1:11" x14ac:dyDescent="0.25">
      <c r="A4" s="3" t="s">
        <v>23</v>
      </c>
      <c r="B4" s="26">
        <v>3</v>
      </c>
      <c r="E4" s="25">
        <f>B3</f>
        <v>5</v>
      </c>
      <c r="F4" s="7">
        <f>E2/E4</f>
        <v>6</v>
      </c>
      <c r="G4" s="15">
        <f>B2</f>
        <v>10</v>
      </c>
      <c r="H4" s="7">
        <f>G2/G4</f>
        <v>2.5</v>
      </c>
      <c r="I4" s="10">
        <f>B4</f>
        <v>3</v>
      </c>
      <c r="J4" s="7">
        <f>I2/I4</f>
        <v>3.3333333333333335</v>
      </c>
    </row>
    <row r="5" spans="1:11" x14ac:dyDescent="0.25">
      <c r="A5" s="3" t="s">
        <v>11</v>
      </c>
      <c r="B5" s="27">
        <v>80</v>
      </c>
    </row>
    <row r="6" spans="1:11" x14ac:dyDescent="0.25">
      <c r="A6" s="3" t="s">
        <v>24</v>
      </c>
      <c r="B6" s="5">
        <v>24000</v>
      </c>
    </row>
    <row r="7" spans="1:11" x14ac:dyDescent="0.25">
      <c r="E7" s="34" t="s">
        <v>12</v>
      </c>
      <c r="F7" s="35"/>
      <c r="G7" s="36"/>
      <c r="H7" s="7" t="s">
        <v>25</v>
      </c>
      <c r="I7" s="16" t="s">
        <v>11</v>
      </c>
      <c r="J7" s="33" t="s">
        <v>26</v>
      </c>
      <c r="K7" s="33"/>
    </row>
    <row r="8" spans="1:11" x14ac:dyDescent="0.25">
      <c r="E8" s="28">
        <f>TRUNC(F3,0)</f>
        <v>3</v>
      </c>
      <c r="F8" s="28">
        <f>TRUNC(H3,0)</f>
        <v>5</v>
      </c>
      <c r="G8" s="28">
        <f>TRUNC(J3,1)</f>
        <v>3.3</v>
      </c>
      <c r="H8" s="28">
        <f>3*5*3</f>
        <v>45</v>
      </c>
      <c r="I8" s="27">
        <f>H8*8.5</f>
        <v>382.5</v>
      </c>
      <c r="J8" s="45">
        <f>B6/I8</f>
        <v>62.745098039215684</v>
      </c>
      <c r="K8" s="27">
        <f>I8*63</f>
        <v>24097.5</v>
      </c>
    </row>
    <row r="9" spans="1:11" ht="15.75" x14ac:dyDescent="0.25">
      <c r="A9" s="37" t="s">
        <v>0</v>
      </c>
      <c r="B9" s="38"/>
      <c r="E9" s="7">
        <f>TRUNC(F4,0)</f>
        <v>6</v>
      </c>
      <c r="F9" s="7">
        <f>TRUNC(H4,0)</f>
        <v>2</v>
      </c>
      <c r="G9" s="7">
        <f>TRUNC(J4,1)</f>
        <v>3.3</v>
      </c>
      <c r="H9" s="7">
        <f>6*2*3</f>
        <v>36</v>
      </c>
      <c r="J9" s="44">
        <v>63</v>
      </c>
    </row>
    <row r="10" spans="1:11" x14ac:dyDescent="0.25">
      <c r="A10" s="3" t="s">
        <v>2</v>
      </c>
      <c r="B10" s="26">
        <v>30</v>
      </c>
    </row>
    <row r="11" spans="1:11" x14ac:dyDescent="0.25">
      <c r="A11" s="3" t="s">
        <v>1</v>
      </c>
      <c r="B11" s="26">
        <v>25</v>
      </c>
    </row>
    <row r="12" spans="1:11" x14ac:dyDescent="0.25">
      <c r="A12" s="3" t="s">
        <v>3</v>
      </c>
      <c r="B12" s="26">
        <v>10</v>
      </c>
    </row>
    <row r="13" spans="1:11" x14ac:dyDescent="0.25">
      <c r="A13" s="3" t="s">
        <v>4</v>
      </c>
      <c r="B13" s="5">
        <f>I8</f>
        <v>382.5</v>
      </c>
    </row>
    <row r="14" spans="1:11" x14ac:dyDescent="0.25">
      <c r="A14" s="3" t="s">
        <v>6</v>
      </c>
      <c r="B14" s="6">
        <f>J9</f>
        <v>63</v>
      </c>
    </row>
    <row r="18" spans="1:15" x14ac:dyDescent="0.25">
      <c r="J18">
        <v>6145</v>
      </c>
      <c r="K18">
        <f>J18*4</f>
        <v>24580</v>
      </c>
    </row>
    <row r="20" spans="1:15" x14ac:dyDescent="0.25">
      <c r="L20" s="4"/>
    </row>
    <row r="21" spans="1:15" x14ac:dyDescent="0.25">
      <c r="L21" s="4"/>
    </row>
    <row r="22" spans="1:15" ht="15.75" x14ac:dyDescent="0.25">
      <c r="A22" s="37" t="s">
        <v>0</v>
      </c>
      <c r="B22" s="38"/>
      <c r="E22" s="34" t="s">
        <v>27</v>
      </c>
      <c r="F22" s="35"/>
      <c r="G22" s="35"/>
      <c r="H22" s="35"/>
      <c r="I22" s="35"/>
      <c r="J22" s="36"/>
      <c r="N22" s="39" t="s">
        <v>5</v>
      </c>
      <c r="O22" s="40"/>
    </row>
    <row r="23" spans="1:15" x14ac:dyDescent="0.25">
      <c r="A23" s="1" t="s">
        <v>1</v>
      </c>
      <c r="B23" s="2">
        <v>0.25</v>
      </c>
      <c r="E23" s="7">
        <f>B32</f>
        <v>1.2</v>
      </c>
      <c r="F23" s="7"/>
      <c r="G23" s="7">
        <f>B33</f>
        <v>1</v>
      </c>
      <c r="H23" s="7"/>
      <c r="I23" s="7">
        <f>B34</f>
        <v>0.17</v>
      </c>
      <c r="J23" s="7"/>
      <c r="N23" s="8" t="s">
        <v>7</v>
      </c>
      <c r="O23" s="9">
        <f>H30*I30</f>
        <v>16</v>
      </c>
    </row>
    <row r="24" spans="1:15" x14ac:dyDescent="0.25">
      <c r="A24" s="3" t="s">
        <v>2</v>
      </c>
      <c r="B24" s="2">
        <v>0.3</v>
      </c>
      <c r="E24" s="7">
        <f>B23</f>
        <v>0.25</v>
      </c>
      <c r="F24" s="7">
        <f>E23/E24</f>
        <v>4.8</v>
      </c>
      <c r="G24" s="10">
        <f>B24</f>
        <v>0.3</v>
      </c>
      <c r="H24" s="7">
        <f>G23/G24</f>
        <v>3.3333333333333335</v>
      </c>
      <c r="I24" s="10">
        <f>B25</f>
        <v>0.1</v>
      </c>
      <c r="J24" s="7">
        <f>I23/I24</f>
        <v>1.7</v>
      </c>
      <c r="N24" s="3" t="s">
        <v>8</v>
      </c>
      <c r="O24" s="11">
        <f>I30</f>
        <v>1</v>
      </c>
    </row>
    <row r="25" spans="1:15" x14ac:dyDescent="0.25">
      <c r="A25" s="3" t="s">
        <v>3</v>
      </c>
      <c r="B25" s="2">
        <v>0.1</v>
      </c>
      <c r="E25" s="7">
        <f>B24</f>
        <v>0.3</v>
      </c>
      <c r="F25" s="7">
        <f>E23/E25</f>
        <v>4</v>
      </c>
      <c r="G25" s="10">
        <f>B23</f>
        <v>0.25</v>
      </c>
      <c r="H25" s="7">
        <f>G23/G25</f>
        <v>4</v>
      </c>
      <c r="I25" s="10">
        <f>B25</f>
        <v>0.1</v>
      </c>
      <c r="J25" s="7">
        <f>I23/I25</f>
        <v>1.7</v>
      </c>
      <c r="N25" s="3" t="s">
        <v>9</v>
      </c>
      <c r="O25" s="12">
        <f>J30</f>
        <v>0.27</v>
      </c>
    </row>
    <row r="26" spans="1:15" x14ac:dyDescent="0.25">
      <c r="A26" s="3" t="s">
        <v>4</v>
      </c>
      <c r="B26" s="24">
        <f>B13</f>
        <v>382.5</v>
      </c>
      <c r="N26" s="3" t="s">
        <v>10</v>
      </c>
      <c r="O26" s="3">
        <f>B27/O23</f>
        <v>3.9375</v>
      </c>
    </row>
    <row r="27" spans="1:15" x14ac:dyDescent="0.25">
      <c r="A27" s="3" t="s">
        <v>6</v>
      </c>
      <c r="B27" s="6">
        <f>B14</f>
        <v>63</v>
      </c>
      <c r="N27" s="3" t="s">
        <v>11</v>
      </c>
      <c r="O27" s="5">
        <f>B26*O23+B35</f>
        <v>6145</v>
      </c>
    </row>
    <row r="28" spans="1:15" x14ac:dyDescent="0.25">
      <c r="E28" s="34" t="s">
        <v>12</v>
      </c>
      <c r="F28" s="35"/>
      <c r="G28" s="36"/>
      <c r="H28" s="7" t="s">
        <v>13</v>
      </c>
      <c r="I28" s="7" t="s">
        <v>8</v>
      </c>
      <c r="J28" s="13" t="s">
        <v>14</v>
      </c>
      <c r="K28" s="3" t="s">
        <v>32</v>
      </c>
      <c r="N28" s="3" t="s">
        <v>15</v>
      </c>
      <c r="O28" s="14">
        <f>J30*B32*B33</f>
        <v>0.32400000000000001</v>
      </c>
    </row>
    <row r="29" spans="1:15" x14ac:dyDescent="0.25">
      <c r="E29" s="7">
        <f>TRUNC(F24,0)</f>
        <v>4</v>
      </c>
      <c r="F29" s="7">
        <f>TRUNC(H24,0)</f>
        <v>3</v>
      </c>
      <c r="G29" s="7">
        <f>TRUNC(J24,1)</f>
        <v>1.7</v>
      </c>
      <c r="H29" s="7">
        <f>E29*F29</f>
        <v>12</v>
      </c>
      <c r="I29" s="15">
        <f>1</f>
        <v>1</v>
      </c>
      <c r="J29" s="30">
        <f>I29*I24+B34</f>
        <v>0.27</v>
      </c>
      <c r="K29" s="3">
        <f>J9/H30</f>
        <v>3.9375</v>
      </c>
      <c r="O29" s="32"/>
    </row>
    <row r="30" spans="1:15" x14ac:dyDescent="0.25">
      <c r="E30" s="28">
        <f>TRUNC(F25,0)</f>
        <v>4</v>
      </c>
      <c r="F30" s="28">
        <f>TRUNC(H25,0)</f>
        <v>4</v>
      </c>
      <c r="G30" s="28">
        <f>TRUNC(J25,1)</f>
        <v>1.7</v>
      </c>
      <c r="H30" s="28">
        <f>E30*F30</f>
        <v>16</v>
      </c>
      <c r="I30" s="31">
        <f>1</f>
        <v>1</v>
      </c>
      <c r="J30" s="29">
        <f>I30*I25+B34</f>
        <v>0.27</v>
      </c>
    </row>
    <row r="31" spans="1:15" x14ac:dyDescent="0.25">
      <c r="A31" s="41" t="s">
        <v>16</v>
      </c>
      <c r="B31" s="41"/>
    </row>
    <row r="32" spans="1:15" x14ac:dyDescent="0.25">
      <c r="A32" s="3" t="s">
        <v>17</v>
      </c>
      <c r="B32" s="2">
        <v>1.2</v>
      </c>
    </row>
    <row r="33" spans="1:15" x14ac:dyDescent="0.25">
      <c r="A33" s="3" t="s">
        <v>2</v>
      </c>
      <c r="B33" s="2">
        <v>1</v>
      </c>
    </row>
    <row r="34" spans="1:15" x14ac:dyDescent="0.25">
      <c r="A34" s="3" t="s">
        <v>3</v>
      </c>
      <c r="B34" s="2">
        <v>0.17</v>
      </c>
      <c r="N34" s="17"/>
    </row>
    <row r="35" spans="1:15" x14ac:dyDescent="0.25">
      <c r="A35" s="3" t="s">
        <v>18</v>
      </c>
      <c r="B35" s="5">
        <v>25</v>
      </c>
      <c r="E35" s="3">
        <v>2.6</v>
      </c>
      <c r="G35" s="3">
        <f>4.4</f>
        <v>4.4000000000000004</v>
      </c>
      <c r="I35" s="3">
        <v>10.8</v>
      </c>
      <c r="N35" s="18">
        <f>O27</f>
        <v>6145</v>
      </c>
    </row>
    <row r="36" spans="1:15" x14ac:dyDescent="0.25">
      <c r="B36" s="19"/>
      <c r="C36" s="19"/>
      <c r="E36" s="26">
        <v>0.1</v>
      </c>
      <c r="F36" s="26">
        <f>E35/E36</f>
        <v>26</v>
      </c>
      <c r="G36" s="26">
        <v>0.5</v>
      </c>
      <c r="H36" s="26">
        <f>G35/G36</f>
        <v>8.8000000000000007</v>
      </c>
      <c r="I36" s="26">
        <v>0.3</v>
      </c>
      <c r="J36" s="26">
        <f>I35/I36</f>
        <v>36.000000000000007</v>
      </c>
      <c r="K36" s="26">
        <f>F36+H36+J36</f>
        <v>70.800000000000011</v>
      </c>
      <c r="M36" s="20">
        <f>O24</f>
        <v>1</v>
      </c>
      <c r="N36" s="17"/>
      <c r="O36" s="21">
        <f>O25</f>
        <v>0.27</v>
      </c>
    </row>
    <row r="37" spans="1:15" x14ac:dyDescent="0.25">
      <c r="E37" s="26">
        <v>0.5</v>
      </c>
      <c r="F37" s="26">
        <f>E35/E37</f>
        <v>5.2</v>
      </c>
      <c r="G37" s="26">
        <v>0.1</v>
      </c>
      <c r="H37" s="26">
        <f>G35/G37</f>
        <v>44</v>
      </c>
      <c r="I37" s="26">
        <f>I36</f>
        <v>0.3</v>
      </c>
      <c r="J37" s="26">
        <f>I35/I37</f>
        <v>36.000000000000007</v>
      </c>
      <c r="K37" s="26">
        <f>F37+H37+J37</f>
        <v>85.200000000000017</v>
      </c>
      <c r="N37" s="22">
        <f>O28</f>
        <v>0.32400000000000001</v>
      </c>
    </row>
    <row r="38" spans="1:15" x14ac:dyDescent="0.25">
      <c r="N38" s="17"/>
    </row>
    <row r="39" spans="1:15" x14ac:dyDescent="0.25">
      <c r="A39" s="33" t="s">
        <v>29</v>
      </c>
      <c r="B39" s="33"/>
      <c r="F39" t="s">
        <v>11</v>
      </c>
      <c r="N39" s="17"/>
    </row>
    <row r="40" spans="1:15" x14ac:dyDescent="0.25">
      <c r="A40" s="3" t="s">
        <v>2</v>
      </c>
      <c r="B40" s="3">
        <v>5902</v>
      </c>
      <c r="F40" s="43"/>
      <c r="N40" s="23">
        <f>O23</f>
        <v>16</v>
      </c>
    </row>
    <row r="41" spans="1:15" x14ac:dyDescent="0.25">
      <c r="A41" s="3" t="s">
        <v>1</v>
      </c>
      <c r="B41" s="3">
        <v>2350</v>
      </c>
    </row>
    <row r="42" spans="1:15" x14ac:dyDescent="0.25">
      <c r="A42" s="3" t="s">
        <v>3</v>
      </c>
      <c r="B42" s="3">
        <v>2392</v>
      </c>
      <c r="K42" t="s">
        <v>33</v>
      </c>
    </row>
    <row r="43" spans="1:15" x14ac:dyDescent="0.25">
      <c r="A43" s="3" t="s">
        <v>30</v>
      </c>
      <c r="B43" s="42" t="s">
        <v>31</v>
      </c>
      <c r="E43" s="3">
        <v>2.6</v>
      </c>
      <c r="G43" s="3">
        <v>4.4000000000000004</v>
      </c>
      <c r="I43" s="3">
        <v>10.8</v>
      </c>
    </row>
    <row r="44" spans="1:15" x14ac:dyDescent="0.25">
      <c r="E44" s="3">
        <v>1.2</v>
      </c>
      <c r="F44" s="3">
        <f>E43/E44</f>
        <v>2.166666666666667</v>
      </c>
      <c r="G44" s="3">
        <v>1</v>
      </c>
      <c r="H44" s="3">
        <f>G43/G44</f>
        <v>4.4000000000000004</v>
      </c>
      <c r="I44" s="3">
        <v>0.27</v>
      </c>
      <c r="J44" s="3">
        <f>I43/I45</f>
        <v>40</v>
      </c>
    </row>
    <row r="45" spans="1:15" x14ac:dyDescent="0.25">
      <c r="E45" s="3">
        <v>1</v>
      </c>
      <c r="F45" s="3">
        <f>E43/E45</f>
        <v>2.6</v>
      </c>
      <c r="G45" s="3">
        <v>1.2</v>
      </c>
      <c r="H45" s="3">
        <f>G43/G45</f>
        <v>3.666666666666667</v>
      </c>
      <c r="I45" s="3">
        <v>0.27</v>
      </c>
      <c r="J45" s="3">
        <f>I43/I45</f>
        <v>40</v>
      </c>
    </row>
    <row r="56" spans="1:1" x14ac:dyDescent="0.25">
      <c r="A56" t="s">
        <v>19</v>
      </c>
    </row>
  </sheetData>
  <mergeCells count="11">
    <mergeCell ref="A39:B39"/>
    <mergeCell ref="A22:B22"/>
    <mergeCell ref="E22:J22"/>
    <mergeCell ref="N22:O22"/>
    <mergeCell ref="E28:G28"/>
    <mergeCell ref="A31:B31"/>
    <mergeCell ref="A1:B1"/>
    <mergeCell ref="E1:J1"/>
    <mergeCell ref="E7:G7"/>
    <mergeCell ref="A9:B9"/>
    <mergeCell ref="J7:K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1FCB-7BC1-4FE8-AD86-7CB57AAEBA0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</dc:creator>
  <cp:lastModifiedBy>SENA</cp:lastModifiedBy>
  <dcterms:created xsi:type="dcterms:W3CDTF">2023-09-19T12:30:05Z</dcterms:created>
  <dcterms:modified xsi:type="dcterms:W3CDTF">2023-09-19T21:29:18Z</dcterms:modified>
</cp:coreProperties>
</file>