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yecto experimental\"/>
    </mc:Choice>
  </mc:AlternateContent>
  <xr:revisionPtr revIDLastSave="0" documentId="13_ncr:1_{914C765B-E972-4BB7-991C-FF21EAAE4FAD}" xr6:coauthVersionLast="47" xr6:coauthVersionMax="47" xr10:uidLastSave="{00000000-0000-0000-0000-000000000000}"/>
  <bookViews>
    <workbookView xWindow="-120" yWindow="-120" windowWidth="20730" windowHeight="11040" activeTab="3" xr2:uid="{EB3E93EB-8B84-4AA0-B131-1B2CEC3AE976}"/>
  </bookViews>
  <sheets>
    <sheet name="CTN1" sheetId="1" r:id="rId1"/>
    <sheet name="CTN2" sheetId="2" r:id="rId2"/>
    <sheet name="CTN3" sheetId="3" r:id="rId3"/>
    <sheet name="CTN4" sheetId="4" r:id="rId4"/>
  </sheets>
  <definedNames>
    <definedName name="solver_adj" localSheetId="0" hidden="1">'CTN1'!$G$2:$G$4</definedName>
    <definedName name="solver_adj" localSheetId="1" hidden="1">'CTN2'!$G$2:$G$4</definedName>
    <definedName name="solver_adj" localSheetId="2" hidden="1">'CTN3'!$G$2:$G$4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" hidden="1">"0,0001"</definedName>
    <definedName name="solver_cvg" localSheetId="2" hidden="1">"0,0001"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" hidden="1">"0,075"</definedName>
    <definedName name="solver_mrt" localSheetId="2" hidden="1">"0,075"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'CTN1'!$D$7</definedName>
    <definedName name="solver_opt" localSheetId="1" hidden="1">'CTN2'!$D$8</definedName>
    <definedName name="solver_opt" localSheetId="2" hidden="1">'CTN3'!$D$9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" hidden="1">"0,000001"</definedName>
    <definedName name="solver_pre" localSheetId="2" hidden="1">"0,000001"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A15" i="1"/>
  <c r="B14" i="1"/>
  <c r="A14" i="1"/>
  <c r="B13" i="1"/>
  <c r="A13" i="1"/>
  <c r="B12" i="1"/>
  <c r="A12" i="1"/>
  <c r="B11" i="1"/>
  <c r="A11" i="1"/>
  <c r="B16" i="2"/>
  <c r="A16" i="2"/>
  <c r="B17" i="2"/>
  <c r="B15" i="2"/>
  <c r="A15" i="2"/>
  <c r="B14" i="2"/>
  <c r="A14" i="2"/>
  <c r="B13" i="2"/>
  <c r="A13" i="2"/>
  <c r="B12" i="2"/>
  <c r="A12" i="2"/>
  <c r="B11" i="2"/>
  <c r="A11" i="2"/>
  <c r="B12" i="3"/>
  <c r="B13" i="3"/>
  <c r="B14" i="3"/>
  <c r="B15" i="3"/>
  <c r="B17" i="3"/>
  <c r="B11" i="3"/>
  <c r="A11" i="4"/>
  <c r="A11" i="3"/>
  <c r="A15" i="3"/>
  <c r="A14" i="3"/>
  <c r="A13" i="3"/>
  <c r="A12" i="3"/>
  <c r="A12" i="4"/>
  <c r="A13" i="4"/>
  <c r="A14" i="4"/>
  <c r="A15" i="4"/>
  <c r="A16" i="4"/>
  <c r="D8" i="2"/>
  <c r="C2" i="2"/>
  <c r="D2" i="2" s="1"/>
  <c r="C4" i="3"/>
  <c r="D4" i="3" s="1"/>
  <c r="C5" i="3"/>
  <c r="D5" i="3" s="1"/>
  <c r="C6" i="3"/>
  <c r="D6" i="3" s="1"/>
  <c r="C7" i="3"/>
  <c r="D7" i="3" s="1"/>
  <c r="C8" i="3"/>
  <c r="D8" i="3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3" i="3"/>
  <c r="D3" i="3" s="1"/>
  <c r="C2" i="3"/>
  <c r="D2" i="3" s="1"/>
  <c r="C7" i="2"/>
  <c r="D7" i="2" s="1"/>
  <c r="C6" i="2"/>
  <c r="D6" i="2" s="1"/>
  <c r="C5" i="2"/>
  <c r="D5" i="2" s="1"/>
  <c r="C4" i="2"/>
  <c r="D4" i="2" s="1"/>
  <c r="C3" i="2"/>
  <c r="D3" i="2" s="1"/>
  <c r="C3" i="1"/>
  <c r="C4" i="1"/>
  <c r="C5" i="1"/>
  <c r="C6" i="1"/>
  <c r="D6" i="1" s="1"/>
  <c r="C2" i="1"/>
  <c r="D2" i="1" s="1"/>
  <c r="A6" i="1"/>
  <c r="A5" i="1"/>
  <c r="A4" i="1"/>
  <c r="A3" i="1"/>
  <c r="A2" i="1"/>
  <c r="D9" i="3" l="1"/>
  <c r="D5" i="1"/>
  <c r="D3" i="1"/>
  <c r="D4" i="1"/>
  <c r="D8" i="4" l="1"/>
  <c r="D7" i="1"/>
</calcChain>
</file>

<file path=xl/sharedStrings.xml><?xml version="1.0" encoding="utf-8"?>
<sst xmlns="http://schemas.openxmlformats.org/spreadsheetml/2006/main" count="37" uniqueCount="11">
  <si>
    <t>%L</t>
  </si>
  <si>
    <t>ln(c )</t>
  </si>
  <si>
    <t>Parámetros</t>
  </si>
  <si>
    <t>k</t>
  </si>
  <si>
    <t>a</t>
  </si>
  <si>
    <t>b</t>
  </si>
  <si>
    <t>%L esp</t>
  </si>
  <si>
    <t>Error cuadrático</t>
  </si>
  <si>
    <t>Suma</t>
  </si>
  <si>
    <t>ln(P/L)</t>
  </si>
  <si>
    <t>Concentración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</si>
</sst>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11"/>
      <color theme="1"/>
      <name val="Amasis MT Pro"/>
      <family val="1"/>
    </font>
    <font>
      <sz val="11"/>
      <color rgb="FF000000"/>
      <name val="Amasis MT Pro"/>
      <family val="1"/>
    </font>
    <font>
      <sz val="11"/>
      <color rgb="FF212121"/>
      <name val="Amasis MT Pro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0" fontId="2" fillId="0" borderId="1" xfId="0" applyFont="1" applyBorder="1"/>
    <xf numFmtId="2" fontId="3" fillId="0" borderId="1" xfId="0" applyNumberFormat="1" applyFont="1" applyBorder="1" applyAlignment="1">
      <alignment horizontal="left" vertical="center"/>
    </xf>
    <xf numFmtId="2" fontId="2" fillId="0" borderId="1" xfId="0" applyNumberFormat="1" applyFont="1" applyBorder="1"/>
    <xf numFmtId="164" fontId="2" fillId="0" borderId="1" xfId="0" applyNumberFormat="1" applyFont="1" applyBorder="1"/>
    <xf numFmtId="164" fontId="4" fillId="0" borderId="1" xfId="0" applyNumberFormat="1" applyFont="1" applyBorder="1"/>
    <xf numFmtId="2" fontId="4" fillId="0" borderId="1" xfId="0" applyNumberFormat="1" applyFont="1" applyBorder="1"/>
    <xf numFmtId="164" fontId="3" fillId="0" borderId="1" xfId="0" applyNumberFormat="1" applyFont="1" applyBorder="1" applyAlignment="1">
      <alignment horizontal="left" vertical="center"/>
    </xf>
    <xf numFmtId="0" fontId="0" fillId="0" borderId="0" xfId="0" applyBorder="1"/>
    <xf numFmtId="164" fontId="3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Border="1"/>
    <xf numFmtId="2" fontId="2" fillId="0" borderId="2" xfId="0" applyNumberFormat="1" applyFont="1" applyFill="1" applyBorder="1"/>
    <xf numFmtId="164" fontId="0" fillId="0" borderId="0" xfId="0" applyNumberForma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'CTN1'!$A$2:$A$9</c:f>
              <c:numCache>
                <c:formatCode>0.00</c:formatCode>
                <c:ptCount val="8"/>
                <c:pt idx="0">
                  <c:v>-2.7080502011022101</c:v>
                </c:pt>
                <c:pt idx="1">
                  <c:v>-5.0106352940962555</c:v>
                </c:pt>
                <c:pt idx="2">
                  <c:v>-7.3132203870903014</c:v>
                </c:pt>
                <c:pt idx="3">
                  <c:v>-9.6158054800843473</c:v>
                </c:pt>
                <c:pt idx="4">
                  <c:v>-11.918390573078392</c:v>
                </c:pt>
              </c:numCache>
            </c:numRef>
          </c:xVal>
          <c:yVal>
            <c:numRef>
              <c:f>'CTN1'!$B$2:$B$9</c:f>
              <c:numCache>
                <c:formatCode>0.00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29.440826461737402</c:v>
                </c:pt>
                <c:pt idx="3">
                  <c:v>6.2891628446285601</c:v>
                </c:pt>
                <c:pt idx="4">
                  <c:v>2.2698905976832102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B-49C1-A780-D689773DB971}"/>
            </c:ext>
          </c:extLst>
        </c:ser>
        <c:ser>
          <c:idx val="1"/>
          <c:order val="1"/>
          <c:tx>
            <c:v>Teórico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'CTN1'!$A$2:$A$9</c:f>
              <c:numCache>
                <c:formatCode>0.00</c:formatCode>
                <c:ptCount val="8"/>
                <c:pt idx="0">
                  <c:v>-2.7080502011022101</c:v>
                </c:pt>
                <c:pt idx="1">
                  <c:v>-5.0106352940962555</c:v>
                </c:pt>
                <c:pt idx="2">
                  <c:v>-7.3132203870903014</c:v>
                </c:pt>
                <c:pt idx="3">
                  <c:v>-9.6158054800843473</c:v>
                </c:pt>
                <c:pt idx="4">
                  <c:v>-11.918390573078392</c:v>
                </c:pt>
              </c:numCache>
            </c:numRef>
          </c:xVal>
          <c:yVal>
            <c:numRef>
              <c:f>'CTN1'!$C$2:$C$9</c:f>
              <c:numCache>
                <c:formatCode>0.00</c:formatCode>
                <c:ptCount val="8"/>
                <c:pt idx="0">
                  <c:v>101.96639968095542</c:v>
                </c:pt>
                <c:pt idx="1">
                  <c:v>97.928154730257006</c:v>
                </c:pt>
                <c:pt idx="2">
                  <c:v>29.865553570558351</c:v>
                </c:pt>
                <c:pt idx="3">
                  <c:v>0.72852079204607256</c:v>
                </c:pt>
                <c:pt idx="4">
                  <c:v>1.274961447898529E-2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4B-49C1-A780-D689773D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61103"/>
        <c:axId val="599663183"/>
      </c:scatterChart>
      <c:valAx>
        <c:axId val="59966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663183"/>
        <c:crosses val="autoZero"/>
        <c:crossBetween val="midCat"/>
      </c:valAx>
      <c:valAx>
        <c:axId val="5996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66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'CTN1'!$A$11:$A$16</c:f>
              <c:numCache>
                <c:formatCode>General</c:formatCode>
                <c:ptCount val="6"/>
                <c:pt idx="0">
                  <c:v>2</c:v>
                </c:pt>
                <c:pt idx="1">
                  <c:v>0.20000000000000004</c:v>
                </c:pt>
                <c:pt idx="2">
                  <c:v>0.02</c:v>
                </c:pt>
                <c:pt idx="3">
                  <c:v>1.9999999999999996E-3</c:v>
                </c:pt>
                <c:pt idx="4">
                  <c:v>2.0000000000000009E-4</c:v>
                </c:pt>
                <c:pt idx="5">
                  <c:v>0</c:v>
                </c:pt>
              </c:numCache>
            </c:numRef>
          </c:xVal>
          <c:yVal>
            <c:numRef>
              <c:f>'CTN1'!$B$11:$B$16</c:f>
              <c:numCache>
                <c:formatCode>0.000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29.440826461737402</c:v>
                </c:pt>
                <c:pt idx="3">
                  <c:v>6.2891628446285601</c:v>
                </c:pt>
                <c:pt idx="4">
                  <c:v>2.2698905976832102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7-413E-898F-9A5643848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83792"/>
        <c:axId val="208180464"/>
      </c:scatterChart>
      <c:valAx>
        <c:axId val="2081837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80464"/>
        <c:crosses val="autoZero"/>
        <c:crossBetween val="midCat"/>
      </c:valAx>
      <c:valAx>
        <c:axId val="2081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'CTN2'!$A$11:$A$17</c:f>
              <c:numCache>
                <c:formatCode>General</c:formatCode>
                <c:ptCount val="7"/>
                <c:pt idx="0">
                  <c:v>49.999999811700469</c:v>
                </c:pt>
                <c:pt idx="1">
                  <c:v>4.9999999961402759</c:v>
                </c:pt>
                <c:pt idx="2">
                  <c:v>0.50000000111105047</c:v>
                </c:pt>
                <c:pt idx="3">
                  <c:v>4.9999999760807337E-2</c:v>
                </c:pt>
                <c:pt idx="4">
                  <c:v>4.9999999910509581E-3</c:v>
                </c:pt>
                <c:pt idx="5">
                  <c:v>5.0000000060211906E-4</c:v>
                </c:pt>
                <c:pt idx="6">
                  <c:v>0</c:v>
                </c:pt>
              </c:numCache>
            </c:numRef>
          </c:xVal>
          <c:yVal>
            <c:numRef>
              <c:f>'CTN2'!$B$11:$B$17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73.390969999999996</c:v>
                </c:pt>
                <c:pt idx="3">
                  <c:v>23.388000000000002</c:v>
                </c:pt>
                <c:pt idx="4">
                  <c:v>5.6486700000000001</c:v>
                </c:pt>
                <c:pt idx="5">
                  <c:v>18.992799999999999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ACB-A5EB-394D5D6D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46400"/>
        <c:axId val="199443904"/>
      </c:scatterChart>
      <c:valAx>
        <c:axId val="199446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443904"/>
        <c:crosses val="autoZero"/>
        <c:crossBetween val="midCat"/>
      </c:valAx>
      <c:valAx>
        <c:axId val="1994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44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'CTN3'!$A$2:$A$8</c:f>
              <c:numCache>
                <c:formatCode>0.000</c:formatCode>
                <c:ptCount val="7"/>
                <c:pt idx="0">
                  <c:v>1.89711998</c:v>
                </c:pt>
                <c:pt idx="1">
                  <c:v>-0.40546511000000002</c:v>
                </c:pt>
                <c:pt idx="2">
                  <c:v>-2.7080502000000002</c:v>
                </c:pt>
                <c:pt idx="3">
                  <c:v>-5.0106352899999997</c:v>
                </c:pt>
                <c:pt idx="4">
                  <c:v>-7.3132203899999997</c:v>
                </c:pt>
                <c:pt idx="5">
                  <c:v>-2.0149030200000002</c:v>
                </c:pt>
                <c:pt idx="6">
                  <c:v>-2.30258509</c:v>
                </c:pt>
              </c:numCache>
            </c:numRef>
          </c:xVal>
          <c:yVal>
            <c:numRef>
              <c:f>'CTN3'!$B$2:$B$8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31.081800000000001</c:v>
                </c:pt>
                <c:pt idx="3">
                  <c:v>7.2809999999999997</c:v>
                </c:pt>
                <c:pt idx="4">
                  <c:v>2.0639699999999999</c:v>
                </c:pt>
                <c:pt idx="5">
                  <c:v>90.674000000000007</c:v>
                </c:pt>
                <c:pt idx="6">
                  <c:v>56.673400000000001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7-4FDC-8DBF-280C9EF5AF8B}"/>
            </c:ext>
          </c:extLst>
        </c:ser>
        <c:ser>
          <c:idx val="1"/>
          <c:order val="1"/>
          <c:tx>
            <c:v>Teórico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'CTN3'!$A$2:$A$8</c:f>
              <c:numCache>
                <c:formatCode>0.000</c:formatCode>
                <c:ptCount val="7"/>
                <c:pt idx="0">
                  <c:v>1.89711998</c:v>
                </c:pt>
                <c:pt idx="1">
                  <c:v>-0.40546511000000002</c:v>
                </c:pt>
                <c:pt idx="2">
                  <c:v>-2.7080502000000002</c:v>
                </c:pt>
                <c:pt idx="3">
                  <c:v>-5.0106352899999997</c:v>
                </c:pt>
                <c:pt idx="4">
                  <c:v>-7.3132203899999997</c:v>
                </c:pt>
                <c:pt idx="5">
                  <c:v>-2.0149030200000002</c:v>
                </c:pt>
                <c:pt idx="6">
                  <c:v>-2.30258509</c:v>
                </c:pt>
              </c:numCache>
            </c:numRef>
          </c:xVal>
          <c:yVal>
            <c:numRef>
              <c:f>'CTN3'!$C$2:$C$8</c:f>
              <c:numCache>
                <c:formatCode>0.000</c:formatCode>
                <c:ptCount val="7"/>
                <c:pt idx="0">
                  <c:v>99.009895909117333</c:v>
                </c:pt>
                <c:pt idx="1">
                  <c:v>98.976045187266138</c:v>
                </c:pt>
                <c:pt idx="2">
                  <c:v>30.185840665520399</c:v>
                </c:pt>
                <c:pt idx="3">
                  <c:v>6.5144692750415322E-3</c:v>
                </c:pt>
                <c:pt idx="4">
                  <c:v>9.7740284769972651E-7</c:v>
                </c:pt>
                <c:pt idx="5">
                  <c:v>85.279235629633376</c:v>
                </c:pt>
                <c:pt idx="6">
                  <c:v>66.730891701534787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7-4FDC-8DBF-280C9EF5AF8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537-4FDC-8DBF-280C9EF5A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59999"/>
        <c:axId val="1101915119"/>
      </c:scatterChart>
      <c:valAx>
        <c:axId val="94165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915119"/>
        <c:crosses val="autoZero"/>
        <c:crossBetween val="midCat"/>
      </c:valAx>
      <c:valAx>
        <c:axId val="110191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165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'CTN3'!$A$11:$A$17</c:f>
              <c:numCache>
                <c:formatCode>General</c:formatCode>
                <c:ptCount val="7"/>
                <c:pt idx="0">
                  <c:v>199.99999902282374</c:v>
                </c:pt>
                <c:pt idx="1">
                  <c:v>19.999999962163287</c:v>
                </c:pt>
                <c:pt idx="2">
                  <c:v>2.0000000022044198</c:v>
                </c:pt>
                <c:pt idx="3">
                  <c:v>0.20000000081925121</c:v>
                </c:pt>
                <c:pt idx="4">
                  <c:v>1.9999999941806037E-2</c:v>
                </c:pt>
                <c:pt idx="6">
                  <c:v>0</c:v>
                </c:pt>
              </c:numCache>
            </c:numRef>
          </c:xVal>
          <c:yVal>
            <c:numRef>
              <c:f>'CTN3'!$B$11:$B$17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31.081800000000001</c:v>
                </c:pt>
                <c:pt idx="3">
                  <c:v>7.2809999999999997</c:v>
                </c:pt>
                <c:pt idx="4">
                  <c:v>2.0639699999999999</c:v>
                </c:pt>
                <c:pt idx="6">
                  <c:v>56.673400000000001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3-4AE1-8508-3265F75E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280"/>
        <c:axId val="215857936"/>
      </c:scatterChart>
      <c:valAx>
        <c:axId val="2158512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5857936"/>
        <c:crosses val="autoZero"/>
        <c:crossBetween val="midCat"/>
      </c:valAx>
      <c:valAx>
        <c:axId val="2158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585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'CTN4'!$A$2:$A$7</c:f>
              <c:numCache>
                <c:formatCode>0.00</c:formatCode>
                <c:ptCount val="6"/>
                <c:pt idx="0">
                  <c:v>1.89711998</c:v>
                </c:pt>
                <c:pt idx="1">
                  <c:v>-0.40546511000000002</c:v>
                </c:pt>
                <c:pt idx="2">
                  <c:v>-2.7080502000000002</c:v>
                </c:pt>
                <c:pt idx="3">
                  <c:v>-5.0106352899999997</c:v>
                </c:pt>
                <c:pt idx="4">
                  <c:v>-7.3132203899999997</c:v>
                </c:pt>
                <c:pt idx="5">
                  <c:v>-1.7917594699999999</c:v>
                </c:pt>
              </c:numCache>
            </c:numRef>
          </c:xVal>
          <c:yVal>
            <c:numRef>
              <c:f>'CTN4'!$B$2:$B$7</c:f>
              <c:numCache>
                <c:formatCode>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12.4621</c:v>
                </c:pt>
                <c:pt idx="3">
                  <c:v>2.0819999999999999</c:v>
                </c:pt>
                <c:pt idx="4">
                  <c:v>3.0569999999999999</c:v>
                </c:pt>
                <c:pt idx="5">
                  <c:v>35.45626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93-491C-AECD-55E5181F21EC}"/>
            </c:ext>
          </c:extLst>
        </c:ser>
        <c:ser>
          <c:idx val="1"/>
          <c:order val="1"/>
          <c:tx>
            <c:v>Teórico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'CTN4'!$A$2:$A$7</c:f>
              <c:numCache>
                <c:formatCode>0.00</c:formatCode>
                <c:ptCount val="6"/>
                <c:pt idx="0">
                  <c:v>1.89711998</c:v>
                </c:pt>
                <c:pt idx="1">
                  <c:v>-0.40546511000000002</c:v>
                </c:pt>
                <c:pt idx="2">
                  <c:v>-2.7080502000000002</c:v>
                </c:pt>
                <c:pt idx="3">
                  <c:v>-5.0106352899999997</c:v>
                </c:pt>
                <c:pt idx="4">
                  <c:v>-7.3132203899999997</c:v>
                </c:pt>
                <c:pt idx="5">
                  <c:v>-1.7917594699999999</c:v>
                </c:pt>
              </c:numCache>
            </c:numRef>
          </c:xVal>
          <c:yVal>
            <c:numRef>
              <c:f>'CTN4'!$C$2:$C$7</c:f>
              <c:numCache>
                <c:formatCode>0.00</c:formatCode>
                <c:ptCount val="6"/>
                <c:pt idx="0">
                  <c:v>98.021778929052189</c:v>
                </c:pt>
                <c:pt idx="1">
                  <c:v>92.301339891821115</c:v>
                </c:pt>
                <c:pt idx="2">
                  <c:v>4.3143150355803828</c:v>
                </c:pt>
                <c:pt idx="3">
                  <c:v>1.2912177726769386E-2</c:v>
                </c:pt>
                <c:pt idx="4">
                  <c:v>3.6953580632379487E-5</c:v>
                </c:pt>
                <c:pt idx="5">
                  <c:v>31.497273149067222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93-491C-AECD-55E5181F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61103"/>
        <c:axId val="599663183"/>
      </c:scatterChart>
      <c:valAx>
        <c:axId val="59966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663183"/>
        <c:crosses val="autoZero"/>
        <c:crossBetween val="midCat"/>
      </c:valAx>
      <c:valAx>
        <c:axId val="5996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66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'CTN4'!$A$11:$A$17</c:f>
              <c:numCache>
                <c:formatCode>General</c:formatCode>
                <c:ptCount val="7"/>
                <c:pt idx="0">
                  <c:v>199.99999902282374</c:v>
                </c:pt>
                <c:pt idx="1">
                  <c:v>19.999999962163287</c:v>
                </c:pt>
                <c:pt idx="2">
                  <c:v>2.0000000022044198</c:v>
                </c:pt>
                <c:pt idx="3">
                  <c:v>0.20000000081925121</c:v>
                </c:pt>
                <c:pt idx="4">
                  <c:v>1.9999999941806037E-2</c:v>
                </c:pt>
                <c:pt idx="5">
                  <c:v>4.9999999961402759</c:v>
                </c:pt>
                <c:pt idx="6">
                  <c:v>0</c:v>
                </c:pt>
              </c:numCache>
            </c:numRef>
          </c:xVal>
          <c:yVal>
            <c:numRef>
              <c:f>'CTN4'!$B$11:$B$17</c:f>
              <c:numCache>
                <c:formatCode>0.00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12.4621</c:v>
                </c:pt>
                <c:pt idx="3">
                  <c:v>2.0819999999999999</c:v>
                </c:pt>
                <c:pt idx="4">
                  <c:v>3.0569999999999999</c:v>
                </c:pt>
                <c:pt idx="5">
                  <c:v>35.45626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4-48EC-A504-D53FFB270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45312"/>
        <c:axId val="2062946144"/>
      </c:scatterChart>
      <c:valAx>
        <c:axId val="2062945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2946144"/>
        <c:crosses val="autoZero"/>
        <c:crossBetween val="midCat"/>
      </c:valAx>
      <c:valAx>
        <c:axId val="2062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294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61912</xdr:rowOff>
    </xdr:from>
    <xdr:to>
      <xdr:col>13</xdr:col>
      <xdr:colOff>371475</xdr:colOff>
      <xdr:row>15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2EEC80-AAF6-4089-952C-6C5329972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1023937</xdr:colOff>
      <xdr:row>5</xdr:row>
      <xdr:rowOff>33337</xdr:rowOff>
    </xdr:from>
    <xdr:to>
      <xdr:col>9</xdr:col>
      <xdr:colOff>671512</xdr:colOff>
      <xdr:row>19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916176-A2BE-4EE4-ADFC-455DDD020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3</xdr:row>
      <xdr:rowOff>147637</xdr:rowOff>
    </xdr:from>
    <xdr:to>
      <xdr:col>10</xdr:col>
      <xdr:colOff>476250</xdr:colOff>
      <xdr:row>18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1D7241-12E0-4F30-95B4-DA002B15C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176212</xdr:rowOff>
    </xdr:from>
    <xdr:to>
      <xdr:col>14</xdr:col>
      <xdr:colOff>38100</xdr:colOff>
      <xdr:row>16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30C80A-E182-4C63-A9EF-B1DEC9FAD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447675</xdr:colOff>
      <xdr:row>5</xdr:row>
      <xdr:rowOff>4762</xdr:rowOff>
    </xdr:from>
    <xdr:to>
      <xdr:col>9</xdr:col>
      <xdr:colOff>142875</xdr:colOff>
      <xdr:row>19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53C1D7-A6DA-4876-947D-F63ABBFD9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2</xdr:row>
      <xdr:rowOff>19050</xdr:rowOff>
    </xdr:from>
    <xdr:to>
      <xdr:col>13</xdr:col>
      <xdr:colOff>552450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61AAA2-85E5-4539-B135-BA64E4297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6</xdr:row>
      <xdr:rowOff>33337</xdr:rowOff>
    </xdr:from>
    <xdr:to>
      <xdr:col>8</xdr:col>
      <xdr:colOff>561975</xdr:colOff>
      <xdr:row>20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204EAB-A6B8-45C1-8454-140BEB7F5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CB03-D868-47D0-AB93-8CDC7092817E}">
  <dimension ref="A1:G16"/>
  <sheetViews>
    <sheetView workbookViewId="0">
      <selection activeCell="B11" sqref="B11:B15"/>
    </sheetView>
  </sheetViews>
  <sheetFormatPr baseColWidth="10" defaultRowHeight="15" x14ac:dyDescent="0.25"/>
  <cols>
    <col min="1" max="1" width="12.85546875" bestFit="1" customWidth="1"/>
    <col min="2" max="2" width="15.42578125" bestFit="1" customWidth="1"/>
    <col min="3" max="3" width="11.85546875" bestFit="1" customWidth="1"/>
    <col min="4" max="4" width="16.7109375" customWidth="1"/>
  </cols>
  <sheetData>
    <row r="1" spans="1:7" x14ac:dyDescent="0.25">
      <c r="A1" s="7" t="s">
        <v>1</v>
      </c>
      <c r="B1" s="7" t="s">
        <v>0</v>
      </c>
      <c r="C1" s="7" t="s">
        <v>6</v>
      </c>
      <c r="D1" s="7" t="s">
        <v>7</v>
      </c>
      <c r="E1" s="4"/>
      <c r="F1" s="19" t="s">
        <v>2</v>
      </c>
      <c r="G1" s="19"/>
    </row>
    <row r="2" spans="1:7" x14ac:dyDescent="0.25">
      <c r="A2" s="12">
        <f>LN(2/30)</f>
        <v>-2.7080502011022101</v>
      </c>
      <c r="B2" s="9">
        <v>100</v>
      </c>
      <c r="C2" s="9">
        <f>100*(1/(1+EXP(-$G$3*(A2-$G$4))+$G$2))</f>
        <v>101.96639968095542</v>
      </c>
      <c r="D2" s="9">
        <f>(B2-C2)^2</f>
        <v>3.8667277052615745</v>
      </c>
      <c r="E2" s="4"/>
      <c r="F2" s="7" t="s">
        <v>3</v>
      </c>
      <c r="G2" s="10">
        <v>-0.02</v>
      </c>
    </row>
    <row r="3" spans="1:7" x14ac:dyDescent="0.25">
      <c r="A3" s="12">
        <f>LN(0.2/30)</f>
        <v>-5.0106352940962555</v>
      </c>
      <c r="B3" s="9">
        <v>100</v>
      </c>
      <c r="C3" s="9">
        <f>100*(1/(1+EXP(-$G$3*(A3-$G$4))+$G$2))</f>
        <v>97.928154730257006</v>
      </c>
      <c r="D3" s="9">
        <f>(B3-C3)^2</f>
        <v>4.2925428217564194</v>
      </c>
      <c r="E3" s="4"/>
      <c r="F3" s="7" t="s">
        <v>4</v>
      </c>
      <c r="G3" s="10">
        <v>1.7600024000000001</v>
      </c>
    </row>
    <row r="4" spans="1:7" x14ac:dyDescent="0.25">
      <c r="A4" s="12">
        <f>LN(0.02/30)</f>
        <v>-7.3132203870903014</v>
      </c>
      <c r="B4" s="9">
        <v>29.440826461737402</v>
      </c>
      <c r="C4" s="9">
        <f>100*(1/(1+EXP(-$G$3*(A4-$G$4))+$G$2))</f>
        <v>29.865553570558351</v>
      </c>
      <c r="D4" s="9">
        <f>(B4-C4)^2</f>
        <v>0.18039311696740262</v>
      </c>
      <c r="E4" s="4"/>
      <c r="F4" s="7" t="s">
        <v>5</v>
      </c>
      <c r="G4" s="11">
        <v>-6.8233410000000001</v>
      </c>
    </row>
    <row r="5" spans="1:7" x14ac:dyDescent="0.25">
      <c r="A5" s="12">
        <f>LN(0.002/30)</f>
        <v>-9.6158054800843473</v>
      </c>
      <c r="B5" s="9">
        <v>6.2891628446285601</v>
      </c>
      <c r="C5" s="9">
        <f>100*(1/(1+EXP(-$G$3*(A5-$G$4))+$G$2))</f>
        <v>0.72852079204607256</v>
      </c>
      <c r="D5" s="9">
        <f>(B5-C5)^2</f>
        <v>30.920740036948779</v>
      </c>
      <c r="E5" s="4"/>
      <c r="F5" s="4"/>
      <c r="G5" s="4"/>
    </row>
    <row r="6" spans="1:7" x14ac:dyDescent="0.25">
      <c r="A6" s="12">
        <f>LN(0.0002/30)</f>
        <v>-11.918390573078392</v>
      </c>
      <c r="B6" s="9">
        <v>2.2698905976832102</v>
      </c>
      <c r="C6" s="9">
        <f>100*(1/(1+EXP(-$G$3*(A6-$G$4))+$G$2))</f>
        <v>1.274961447898529E-2</v>
      </c>
      <c r="D6" s="9">
        <f>(B6-C6)^2</f>
        <v>5.0946854180601351</v>
      </c>
      <c r="E6" s="4"/>
      <c r="F6" s="4"/>
      <c r="G6" s="4"/>
    </row>
    <row r="7" spans="1:7" x14ac:dyDescent="0.25">
      <c r="A7" s="5"/>
      <c r="B7" s="5"/>
      <c r="C7" s="9" t="s">
        <v>8</v>
      </c>
      <c r="D7" s="9">
        <f ca="1">SUM(D2:D9)</f>
        <v>44.355089098994313</v>
      </c>
      <c r="E7" s="4"/>
      <c r="F7" s="4"/>
      <c r="G7" s="4"/>
    </row>
    <row r="8" spans="1:7" x14ac:dyDescent="0.25">
      <c r="A8" s="2"/>
      <c r="C8" s="1"/>
    </row>
    <row r="9" spans="1:7" x14ac:dyDescent="0.25">
      <c r="A9" s="2"/>
      <c r="C9" s="1"/>
    </row>
    <row r="11" spans="1:7" x14ac:dyDescent="0.25">
      <c r="A11">
        <f>EXP(A2)*30</f>
        <v>2</v>
      </c>
      <c r="B11" s="18">
        <f>B2</f>
        <v>100</v>
      </c>
    </row>
    <row r="12" spans="1:7" x14ac:dyDescent="0.25">
      <c r="A12">
        <f t="shared" ref="A12:A15" si="0">EXP(A3)*30</f>
        <v>0.20000000000000004</v>
      </c>
      <c r="B12" s="18">
        <f t="shared" ref="B12:B15" si="1">B3</f>
        <v>100</v>
      </c>
    </row>
    <row r="13" spans="1:7" x14ac:dyDescent="0.25">
      <c r="A13">
        <f t="shared" si="0"/>
        <v>0.02</v>
      </c>
      <c r="B13" s="18">
        <f t="shared" si="1"/>
        <v>29.440826461737402</v>
      </c>
    </row>
    <row r="14" spans="1:7" x14ac:dyDescent="0.25">
      <c r="A14">
        <f t="shared" si="0"/>
        <v>1.9999999999999996E-3</v>
      </c>
      <c r="B14" s="18">
        <f t="shared" si="1"/>
        <v>6.2891628446285601</v>
      </c>
    </row>
    <row r="15" spans="1:7" x14ac:dyDescent="0.25">
      <c r="A15">
        <f t="shared" si="0"/>
        <v>2.0000000000000009E-4</v>
      </c>
      <c r="B15" s="18">
        <f t="shared" si="1"/>
        <v>2.2698905976832102</v>
      </c>
    </row>
    <row r="16" spans="1:7" x14ac:dyDescent="0.25">
      <c r="A16">
        <v>0</v>
      </c>
      <c r="B16" s="18">
        <f>B8</f>
        <v>0</v>
      </c>
    </row>
  </sheetData>
  <mergeCells count="1"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D2EF8-C060-41F4-826B-291393AEBC57}">
  <dimension ref="A1:G17"/>
  <sheetViews>
    <sheetView workbookViewId="0">
      <selection activeCell="B11" sqref="B11:B16"/>
    </sheetView>
  </sheetViews>
  <sheetFormatPr baseColWidth="10" defaultRowHeight="15" x14ac:dyDescent="0.25"/>
  <cols>
    <col min="1" max="1" width="11.5703125" bestFit="1" customWidth="1"/>
    <col min="2" max="3" width="11.85546875" bestFit="1" customWidth="1"/>
    <col min="4" max="4" width="17.28515625" customWidth="1"/>
    <col min="7" max="7" width="11.5703125" bestFit="1" customWidth="1"/>
  </cols>
  <sheetData>
    <row r="1" spans="1:7" x14ac:dyDescent="0.25">
      <c r="A1" s="7" t="s">
        <v>1</v>
      </c>
      <c r="B1" s="7" t="s">
        <v>0</v>
      </c>
      <c r="C1" s="7" t="s">
        <v>6</v>
      </c>
      <c r="D1" s="7" t="s">
        <v>7</v>
      </c>
      <c r="E1" s="4"/>
      <c r="F1" s="19" t="s">
        <v>2</v>
      </c>
      <c r="G1" s="19"/>
    </row>
    <row r="2" spans="1:7" x14ac:dyDescent="0.25">
      <c r="A2" s="8">
        <v>0.51082561999999998</v>
      </c>
      <c r="B2" s="9">
        <v>100</v>
      </c>
      <c r="C2" s="9">
        <f t="shared" ref="C2:C7" si="0">100*(1/(1+EXP(-$G$3*(A2-$G$4))+$G$2))</f>
        <v>101.71112201742851</v>
      </c>
      <c r="D2" s="9">
        <f>(B2-C2)^2</f>
        <v>2.9279385585286071</v>
      </c>
      <c r="E2" s="5"/>
      <c r="F2" s="9" t="s">
        <v>3</v>
      </c>
      <c r="G2" s="9">
        <v>-0.02</v>
      </c>
    </row>
    <row r="3" spans="1:7" x14ac:dyDescent="0.25">
      <c r="A3" s="8">
        <v>-1.7917594699999999</v>
      </c>
      <c r="B3" s="9">
        <v>100</v>
      </c>
      <c r="C3" s="9">
        <f t="shared" si="0"/>
        <v>98.433406056843481</v>
      </c>
      <c r="D3" s="9">
        <f t="shared" ref="D3:D7" si="1">(B3-C3)^2</f>
        <v>2.4542165827346913</v>
      </c>
      <c r="E3" s="5"/>
      <c r="F3" s="9" t="s">
        <v>4</v>
      </c>
      <c r="G3" s="9">
        <v>1.0533100200000001</v>
      </c>
    </row>
    <row r="4" spans="1:7" x14ac:dyDescent="0.25">
      <c r="A4" s="8">
        <v>-4.0943445599999997</v>
      </c>
      <c r="B4" s="9">
        <v>73.390969999999996</v>
      </c>
      <c r="C4" s="9">
        <f t="shared" si="0"/>
        <v>72.14700203911589</v>
      </c>
      <c r="D4" s="9">
        <f t="shared" si="1"/>
        <v>1.5474562877061608</v>
      </c>
      <c r="E4" s="5"/>
      <c r="F4" s="9" t="s">
        <v>5</v>
      </c>
      <c r="G4" s="12">
        <v>-4.9499871000000004</v>
      </c>
    </row>
    <row r="5" spans="1:7" x14ac:dyDescent="0.25">
      <c r="A5" s="8">
        <v>-6.3969296599999996</v>
      </c>
      <c r="B5" s="9">
        <v>23.388000000000002</v>
      </c>
      <c r="C5" s="9">
        <f t="shared" si="0"/>
        <v>17.950376359212004</v>
      </c>
      <c r="D5" s="9">
        <f t="shared" si="1"/>
        <v>29.567750858856513</v>
      </c>
      <c r="E5" s="5"/>
      <c r="F5" s="5"/>
      <c r="G5" s="5"/>
    </row>
    <row r="6" spans="1:7" x14ac:dyDescent="0.25">
      <c r="A6" s="8">
        <v>-8.6995147500000005</v>
      </c>
      <c r="B6" s="9">
        <v>5.6486700000000001</v>
      </c>
      <c r="C6" s="9">
        <f t="shared" si="0"/>
        <v>1.8908954885864873</v>
      </c>
      <c r="D6" s="9">
        <f t="shared" si="1"/>
        <v>14.120869278629065</v>
      </c>
      <c r="E6" s="5"/>
      <c r="F6" s="5"/>
      <c r="G6" s="5"/>
    </row>
    <row r="7" spans="1:7" x14ac:dyDescent="0.25">
      <c r="A7" s="8">
        <v>-11.00209984</v>
      </c>
      <c r="B7" s="9">
        <v>18.992799999999999</v>
      </c>
      <c r="C7" s="9">
        <f t="shared" si="0"/>
        <v>0.17012031183493917</v>
      </c>
      <c r="D7" s="9">
        <f t="shared" si="1"/>
        <v>354.29327064326151</v>
      </c>
      <c r="E7" s="5"/>
      <c r="F7" s="5"/>
      <c r="G7" s="5"/>
    </row>
    <row r="8" spans="1:7" x14ac:dyDescent="0.25">
      <c r="A8" s="5"/>
      <c r="B8" s="5"/>
      <c r="C8" s="9" t="s">
        <v>8</v>
      </c>
      <c r="D8" s="9">
        <f>SUM(D2:D7)</f>
        <v>404.91150220971656</v>
      </c>
      <c r="E8" s="5"/>
      <c r="F8" s="5"/>
      <c r="G8" s="5"/>
    </row>
    <row r="9" spans="1:7" x14ac:dyDescent="0.25">
      <c r="A9" s="3"/>
      <c r="B9" s="3"/>
      <c r="C9" s="3"/>
      <c r="D9" s="3"/>
      <c r="E9" s="3"/>
      <c r="F9" s="3"/>
      <c r="G9" s="3"/>
    </row>
    <row r="11" spans="1:7" x14ac:dyDescent="0.25">
      <c r="A11">
        <f>EXP(A2)*30</f>
        <v>49.999999811700469</v>
      </c>
      <c r="B11" s="18">
        <f>B2</f>
        <v>100</v>
      </c>
    </row>
    <row r="12" spans="1:7" x14ac:dyDescent="0.25">
      <c r="A12">
        <f t="shared" ref="A12:A16" si="2">EXP(A3)*30</f>
        <v>4.9999999961402759</v>
      </c>
      <c r="B12" s="18">
        <f t="shared" ref="B12:B17" si="3">B3</f>
        <v>100</v>
      </c>
    </row>
    <row r="13" spans="1:7" x14ac:dyDescent="0.25">
      <c r="A13">
        <f t="shared" si="2"/>
        <v>0.50000000111105047</v>
      </c>
      <c r="B13" s="18">
        <f t="shared" si="3"/>
        <v>73.390969999999996</v>
      </c>
    </row>
    <row r="14" spans="1:7" x14ac:dyDescent="0.25">
      <c r="A14">
        <f t="shared" si="2"/>
        <v>4.9999999760807337E-2</v>
      </c>
      <c r="B14" s="18">
        <f t="shared" si="3"/>
        <v>23.388000000000002</v>
      </c>
    </row>
    <row r="15" spans="1:7" x14ac:dyDescent="0.25">
      <c r="A15">
        <f t="shared" si="2"/>
        <v>4.9999999910509581E-3</v>
      </c>
      <c r="B15" s="18">
        <f t="shared" si="3"/>
        <v>5.6486700000000001</v>
      </c>
    </row>
    <row r="16" spans="1:7" x14ac:dyDescent="0.25">
      <c r="A16">
        <f t="shared" si="2"/>
        <v>5.0000000060211906E-4</v>
      </c>
      <c r="B16" s="18">
        <f t="shared" si="3"/>
        <v>18.992799999999999</v>
      </c>
    </row>
    <row r="17" spans="1:2" x14ac:dyDescent="0.25">
      <c r="A17">
        <v>0</v>
      </c>
      <c r="B17" s="18">
        <f t="shared" si="3"/>
        <v>0</v>
      </c>
    </row>
  </sheetData>
  <mergeCells count="1"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6AD7-E651-408C-BDE9-EAA96DF239DD}">
  <dimension ref="A1:G18"/>
  <sheetViews>
    <sheetView workbookViewId="0">
      <selection activeCell="K21" sqref="K21"/>
    </sheetView>
  </sheetViews>
  <sheetFormatPr baseColWidth="10" defaultRowHeight="15" x14ac:dyDescent="0.25"/>
  <cols>
    <col min="4" max="4" width="16" customWidth="1"/>
  </cols>
  <sheetData>
    <row r="1" spans="1:7" x14ac:dyDescent="0.25">
      <c r="A1" s="7" t="s">
        <v>1</v>
      </c>
      <c r="B1" s="7" t="s">
        <v>0</v>
      </c>
      <c r="C1" s="7" t="s">
        <v>6</v>
      </c>
      <c r="D1" s="7" t="s">
        <v>7</v>
      </c>
      <c r="E1" s="4"/>
      <c r="F1" s="19" t="s">
        <v>2</v>
      </c>
      <c r="G1" s="19"/>
    </row>
    <row r="2" spans="1:7" x14ac:dyDescent="0.25">
      <c r="A2" s="13">
        <v>1.89711998</v>
      </c>
      <c r="B2" s="10">
        <v>100</v>
      </c>
      <c r="C2" s="10">
        <f t="shared" ref="C2:C8" si="0">100*(1/(1+EXP(-$G$3*(A2-$G$4))+$G$2))</f>
        <v>99.009895909117333</v>
      </c>
      <c r="D2" s="10">
        <f t="shared" ref="D2:D8" si="1">(B2-C2)^2</f>
        <v>0.980306110782593</v>
      </c>
      <c r="E2" s="6"/>
      <c r="F2" s="10" t="s">
        <v>3</v>
      </c>
      <c r="G2" s="10">
        <v>0.01</v>
      </c>
    </row>
    <row r="3" spans="1:7" x14ac:dyDescent="0.25">
      <c r="A3" s="13">
        <v>-0.40546511000000002</v>
      </c>
      <c r="B3" s="10">
        <v>100</v>
      </c>
      <c r="C3" s="10">
        <f t="shared" si="0"/>
        <v>98.976045187266138</v>
      </c>
      <c r="D3" s="10">
        <f t="shared" si="1"/>
        <v>1.0484834585208389</v>
      </c>
      <c r="E3" s="6"/>
      <c r="F3" s="10" t="s">
        <v>4</v>
      </c>
      <c r="G3" s="10">
        <v>3.8238340000000002</v>
      </c>
    </row>
    <row r="4" spans="1:7" x14ac:dyDescent="0.25">
      <c r="A4" s="13">
        <v>-2.7080502000000002</v>
      </c>
      <c r="B4" s="10">
        <v>31.081800000000001</v>
      </c>
      <c r="C4" s="10">
        <f t="shared" si="0"/>
        <v>30.185840665520399</v>
      </c>
      <c r="D4" s="10">
        <f t="shared" si="1"/>
        <v>0.80274312904113243</v>
      </c>
      <c r="E4" s="6"/>
      <c r="F4" s="10" t="s">
        <v>5</v>
      </c>
      <c r="G4" s="11">
        <v>-2.4899103</v>
      </c>
    </row>
    <row r="5" spans="1:7" x14ac:dyDescent="0.25">
      <c r="A5" s="13">
        <v>-5.0106352899999997</v>
      </c>
      <c r="B5" s="10">
        <v>7.2809999999999997</v>
      </c>
      <c r="C5" s="10">
        <f t="shared" si="0"/>
        <v>6.5144692750415322E-3</v>
      </c>
      <c r="D5" s="10">
        <f t="shared" si="1"/>
        <v>52.918139736726779</v>
      </c>
      <c r="E5" s="6"/>
      <c r="F5" s="6"/>
      <c r="G5" s="6"/>
    </row>
    <row r="6" spans="1:7" x14ac:dyDescent="0.25">
      <c r="A6" s="13">
        <v>-7.3132203899999997</v>
      </c>
      <c r="B6" s="10">
        <v>2.0639699999999999</v>
      </c>
      <c r="C6" s="10">
        <f t="shared" si="0"/>
        <v>9.7740284769972651E-7</v>
      </c>
      <c r="D6" s="10">
        <f t="shared" si="1"/>
        <v>4.2599681262406444</v>
      </c>
      <c r="E6" s="6"/>
      <c r="F6" s="6"/>
      <c r="G6" s="6"/>
    </row>
    <row r="7" spans="1:7" x14ac:dyDescent="0.25">
      <c r="A7" s="13">
        <v>-2.0149030200000002</v>
      </c>
      <c r="B7" s="10">
        <v>90.674000000000007</v>
      </c>
      <c r="C7" s="10">
        <f t="shared" si="0"/>
        <v>85.279235629633376</v>
      </c>
      <c r="D7" s="10">
        <f t="shared" si="1"/>
        <v>29.103482611777263</v>
      </c>
      <c r="E7" s="6"/>
      <c r="F7" s="6"/>
      <c r="G7" s="6"/>
    </row>
    <row r="8" spans="1:7" x14ac:dyDescent="0.25">
      <c r="A8" s="13">
        <v>-2.30258509</v>
      </c>
      <c r="B8" s="10">
        <v>56.673400000000001</v>
      </c>
      <c r="C8" s="10">
        <f t="shared" si="0"/>
        <v>66.730891701534787</v>
      </c>
      <c r="D8" s="10">
        <f t="shared" si="1"/>
        <v>101.15313932644109</v>
      </c>
      <c r="E8" s="6"/>
      <c r="F8" s="6"/>
      <c r="G8" s="6"/>
    </row>
    <row r="9" spans="1:7" x14ac:dyDescent="0.25">
      <c r="A9" s="6"/>
      <c r="B9" s="6"/>
      <c r="C9" s="10" t="s">
        <v>8</v>
      </c>
      <c r="D9" s="10">
        <f>SUM(D2:D8)</f>
        <v>190.26626249953034</v>
      </c>
      <c r="E9" s="6"/>
      <c r="F9" s="6"/>
      <c r="G9" s="6"/>
    </row>
    <row r="10" spans="1:7" x14ac:dyDescent="0.25">
      <c r="A10" s="4"/>
      <c r="B10" s="4"/>
      <c r="C10" s="4"/>
      <c r="D10" s="4"/>
      <c r="E10" s="4"/>
      <c r="F10" s="4"/>
      <c r="G10" s="4"/>
    </row>
    <row r="11" spans="1:7" x14ac:dyDescent="0.25">
      <c r="A11">
        <f>EXP(A2)*30</f>
        <v>199.99999902282374</v>
      </c>
      <c r="B11" s="18">
        <f>B2</f>
        <v>100</v>
      </c>
      <c r="C11" s="14"/>
    </row>
    <row r="12" spans="1:7" x14ac:dyDescent="0.25">
      <c r="A12">
        <f t="shared" ref="A12:A15" si="2">EXP(A3)*30</f>
        <v>19.999999962163287</v>
      </c>
      <c r="B12" s="18">
        <f t="shared" ref="B12:B17" si="3">B3</f>
        <v>100</v>
      </c>
      <c r="C12" s="16"/>
    </row>
    <row r="13" spans="1:7" x14ac:dyDescent="0.25">
      <c r="A13">
        <f t="shared" si="2"/>
        <v>2.0000000022044198</v>
      </c>
      <c r="B13" s="18">
        <f t="shared" si="3"/>
        <v>31.081800000000001</v>
      </c>
      <c r="C13" s="16"/>
    </row>
    <row r="14" spans="1:7" x14ac:dyDescent="0.25">
      <c r="A14">
        <f t="shared" si="2"/>
        <v>0.20000000081925121</v>
      </c>
      <c r="B14" s="18">
        <f t="shared" si="3"/>
        <v>7.2809999999999997</v>
      </c>
      <c r="C14" s="16"/>
    </row>
    <row r="15" spans="1:7" x14ac:dyDescent="0.25">
      <c r="A15">
        <f t="shared" si="2"/>
        <v>1.9999999941806037E-2</v>
      </c>
      <c r="B15" s="18">
        <f t="shared" si="3"/>
        <v>2.0639699999999999</v>
      </c>
      <c r="C15" s="16"/>
    </row>
    <row r="16" spans="1:7" x14ac:dyDescent="0.25">
      <c r="B16" s="18"/>
      <c r="C16" s="16"/>
    </row>
    <row r="17" spans="1:3" x14ac:dyDescent="0.25">
      <c r="A17">
        <v>0</v>
      </c>
      <c r="B17" s="18">
        <f t="shared" si="3"/>
        <v>56.673400000000001</v>
      </c>
      <c r="C17" s="16"/>
    </row>
    <row r="18" spans="1:3" x14ac:dyDescent="0.25">
      <c r="B18" s="15"/>
      <c r="C18" s="16"/>
    </row>
  </sheetData>
  <mergeCells count="1">
    <mergeCell ref="F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1E84-E032-463A-9A82-339689F809EA}">
  <dimension ref="A1:G17"/>
  <sheetViews>
    <sheetView tabSelected="1" topLeftCell="A4" workbookViewId="0">
      <selection activeCell="B11" sqref="B11:B16"/>
    </sheetView>
  </sheetViews>
  <sheetFormatPr baseColWidth="10" defaultRowHeight="15" x14ac:dyDescent="0.25"/>
  <cols>
    <col min="4" max="4" width="15.5703125" customWidth="1"/>
  </cols>
  <sheetData>
    <row r="1" spans="1:7" x14ac:dyDescent="0.25">
      <c r="A1" s="7" t="s">
        <v>9</v>
      </c>
      <c r="B1" s="7" t="s">
        <v>0</v>
      </c>
      <c r="C1" s="7" t="s">
        <v>6</v>
      </c>
      <c r="D1" s="7" t="s">
        <v>7</v>
      </c>
      <c r="F1" s="19" t="s">
        <v>2</v>
      </c>
      <c r="G1" s="19"/>
    </row>
    <row r="2" spans="1:7" x14ac:dyDescent="0.25">
      <c r="A2" s="8">
        <v>1.89711998</v>
      </c>
      <c r="B2" s="9">
        <v>100</v>
      </c>
      <c r="C2" s="9">
        <f t="shared" ref="C2:C7" si="0">100*(1/(1+EXP(-$G$3*(A2-$G$4))+$G$2))</f>
        <v>98.021778929052189</v>
      </c>
      <c r="D2" s="9">
        <f t="shared" ref="D2:D7" si="1">(B2-C2)^2</f>
        <v>3.9133586055419034</v>
      </c>
      <c r="F2" s="7" t="s">
        <v>3</v>
      </c>
      <c r="G2" s="10">
        <v>0.02</v>
      </c>
    </row>
    <row r="3" spans="1:7" x14ac:dyDescent="0.25">
      <c r="A3" s="8">
        <v>-0.40546511000000002</v>
      </c>
      <c r="B3" s="9">
        <v>100</v>
      </c>
      <c r="C3" s="9">
        <f t="shared" si="0"/>
        <v>92.301339891821115</v>
      </c>
      <c r="D3" s="9">
        <f t="shared" si="1"/>
        <v>59.26936746126492</v>
      </c>
      <c r="F3" s="7" t="s">
        <v>4</v>
      </c>
      <c r="G3" s="10">
        <v>2.5434000000000001</v>
      </c>
    </row>
    <row r="4" spans="1:7" x14ac:dyDescent="0.25">
      <c r="A4" s="8">
        <v>-2.7080502000000002</v>
      </c>
      <c r="B4" s="9">
        <v>12.4621</v>
      </c>
      <c r="C4" s="9">
        <f t="shared" si="0"/>
        <v>4.3143150355803828</v>
      </c>
      <c r="D4" s="9">
        <f t="shared" si="1"/>
        <v>66.386399826422391</v>
      </c>
      <c r="F4" s="7" t="s">
        <v>5</v>
      </c>
      <c r="G4" s="11">
        <v>-1.489906</v>
      </c>
    </row>
    <row r="5" spans="1:7" x14ac:dyDescent="0.25">
      <c r="A5" s="8">
        <v>-5.0106352899999997</v>
      </c>
      <c r="B5" s="9">
        <v>2.0819999999999999</v>
      </c>
      <c r="C5" s="9">
        <f t="shared" si="0"/>
        <v>1.2912177726769386E-2</v>
      </c>
      <c r="D5" s="9">
        <f t="shared" si="1"/>
        <v>4.2811244162793791</v>
      </c>
    </row>
    <row r="6" spans="1:7" x14ac:dyDescent="0.25">
      <c r="A6" s="8">
        <v>-7.3132203899999997</v>
      </c>
      <c r="B6" s="9">
        <v>3.0569999999999999</v>
      </c>
      <c r="C6" s="9">
        <f t="shared" si="0"/>
        <v>3.6953580632379487E-5</v>
      </c>
      <c r="D6" s="9">
        <f t="shared" si="1"/>
        <v>9.3450230671735799</v>
      </c>
    </row>
    <row r="7" spans="1:7" x14ac:dyDescent="0.25">
      <c r="A7" s="8">
        <v>-1.7917594699999999</v>
      </c>
      <c r="B7" s="9">
        <v>35.45626</v>
      </c>
      <c r="C7" s="9">
        <f t="shared" si="0"/>
        <v>31.497273149067222</v>
      </c>
      <c r="D7" s="9">
        <f t="shared" si="1"/>
        <v>15.673576885858633</v>
      </c>
    </row>
    <row r="8" spans="1:7" x14ac:dyDescent="0.25">
      <c r="A8" s="4"/>
      <c r="B8" s="4"/>
      <c r="C8" s="7" t="s">
        <v>8</v>
      </c>
      <c r="D8" s="9">
        <f ca="1">SUM(D2:D8)</f>
        <v>158.8688502625408</v>
      </c>
    </row>
    <row r="10" spans="1:7" x14ac:dyDescent="0.25">
      <c r="A10" s="4" t="s">
        <v>10</v>
      </c>
      <c r="B10" s="4"/>
    </row>
    <row r="11" spans="1:7" x14ac:dyDescent="0.25">
      <c r="A11">
        <f>EXP(A2)*30</f>
        <v>199.99999902282374</v>
      </c>
      <c r="B11" s="9">
        <v>100</v>
      </c>
      <c r="C11" s="4"/>
      <c r="D11" s="4"/>
    </row>
    <row r="12" spans="1:7" x14ac:dyDescent="0.25">
      <c r="A12">
        <f t="shared" ref="A12:A16" si="2">EXP(A3)*30</f>
        <v>19.999999962163287</v>
      </c>
      <c r="B12" s="9">
        <v>100</v>
      </c>
      <c r="C12" s="4"/>
      <c r="D12" s="4"/>
    </row>
    <row r="13" spans="1:7" x14ac:dyDescent="0.25">
      <c r="A13">
        <f t="shared" si="2"/>
        <v>2.0000000022044198</v>
      </c>
      <c r="B13" s="9">
        <v>12.4621</v>
      </c>
      <c r="C13" s="4"/>
      <c r="D13" s="4"/>
    </row>
    <row r="14" spans="1:7" x14ac:dyDescent="0.25">
      <c r="A14">
        <f t="shared" si="2"/>
        <v>0.20000000081925121</v>
      </c>
      <c r="B14" s="9">
        <v>2.0819999999999999</v>
      </c>
      <c r="C14" s="4"/>
      <c r="D14" s="4"/>
    </row>
    <row r="15" spans="1:7" x14ac:dyDescent="0.25">
      <c r="A15">
        <f t="shared" si="2"/>
        <v>1.9999999941806037E-2</v>
      </c>
      <c r="B15" s="9">
        <v>3.0569999999999999</v>
      </c>
    </row>
    <row r="16" spans="1:7" x14ac:dyDescent="0.25">
      <c r="A16">
        <f t="shared" si="2"/>
        <v>4.9999999961402759</v>
      </c>
      <c r="B16" s="9">
        <v>35.45626</v>
      </c>
    </row>
    <row r="17" spans="1:2" x14ac:dyDescent="0.25">
      <c r="A17">
        <v>0</v>
      </c>
      <c r="B17" s="17">
        <v>0</v>
      </c>
    </row>
  </sheetData>
  <mergeCells count="1">
    <mergeCell ref="F1:G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CTN1</vt:lpstr>
      <vt:lpstr>CTN2</vt:lpstr>
      <vt:lpstr>CTN3</vt:lpstr>
      <vt:lpstr>CTN4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2021-12-07T02:42:35Z</dcterms:created>
  <dcterms:modified xsi:type="dcterms:W3CDTF">2022-02-25T05:02:56Z</dcterms:modified>
</cp:coreProperties>
</file>