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0" yWindow="0" windowWidth="25600" windowHeight="15100" tabRatio="500" activeTab="1"/>
  </bookViews>
  <sheets>
    <sheet name="Data_entry_key" sheetId="3" r:id="rId1"/>
    <sheet name="Sampling_processing_workshe (2)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144" i="2" l="1"/>
  <c r="K144" i="2"/>
  <c r="N144" i="2"/>
  <c r="G143" i="2"/>
  <c r="K143" i="2"/>
  <c r="N143" i="2"/>
  <c r="G142" i="2"/>
  <c r="K142" i="2"/>
  <c r="N142" i="2"/>
  <c r="G141" i="2"/>
  <c r="K141" i="2"/>
  <c r="N141" i="2"/>
  <c r="G139" i="2"/>
  <c r="K139" i="2"/>
  <c r="N139" i="2"/>
  <c r="G138" i="2"/>
  <c r="K138" i="2"/>
  <c r="N138" i="2"/>
  <c r="G137" i="2"/>
  <c r="K137" i="2"/>
  <c r="N137" i="2"/>
  <c r="G136" i="2"/>
  <c r="K136" i="2"/>
  <c r="N136" i="2"/>
  <c r="G135" i="2"/>
  <c r="K135" i="2"/>
  <c r="N135" i="2"/>
  <c r="G134" i="2"/>
  <c r="K134" i="2"/>
  <c r="N134" i="2"/>
  <c r="G132" i="2"/>
  <c r="K132" i="2"/>
  <c r="N132" i="2"/>
  <c r="G131" i="2"/>
  <c r="K131" i="2"/>
  <c r="N131" i="2"/>
  <c r="G130" i="2"/>
  <c r="K130" i="2"/>
  <c r="N130" i="2"/>
  <c r="G129" i="2"/>
  <c r="K129" i="2"/>
  <c r="N129" i="2"/>
  <c r="G128" i="2"/>
  <c r="K128" i="2"/>
  <c r="N128" i="2"/>
  <c r="G127" i="2"/>
  <c r="K127" i="2"/>
  <c r="N127" i="2"/>
  <c r="G126" i="2"/>
  <c r="K126" i="2"/>
  <c r="N126" i="2"/>
  <c r="G125" i="2"/>
  <c r="K125" i="2"/>
  <c r="N125" i="2"/>
  <c r="G124" i="2"/>
  <c r="K124" i="2"/>
  <c r="N124" i="2"/>
  <c r="G123" i="2"/>
  <c r="K123" i="2"/>
  <c r="N123" i="2"/>
  <c r="G121" i="2"/>
  <c r="K121" i="2"/>
  <c r="N121" i="2"/>
  <c r="G120" i="2"/>
  <c r="K120" i="2"/>
  <c r="N120" i="2"/>
  <c r="G119" i="2"/>
  <c r="K119" i="2"/>
  <c r="N119" i="2"/>
  <c r="G118" i="2"/>
  <c r="K118" i="2"/>
  <c r="N118" i="2"/>
  <c r="G116" i="2"/>
  <c r="K116" i="2"/>
  <c r="N116" i="2"/>
  <c r="G115" i="2"/>
  <c r="K115" i="2"/>
  <c r="N115" i="2"/>
  <c r="G114" i="2"/>
  <c r="K114" i="2"/>
  <c r="N114" i="2"/>
  <c r="G113" i="2"/>
  <c r="K113" i="2"/>
  <c r="N113" i="2"/>
  <c r="G112" i="2"/>
  <c r="K112" i="2"/>
  <c r="N112" i="2"/>
  <c r="G111" i="2"/>
  <c r="K111" i="2"/>
  <c r="N111" i="2"/>
  <c r="G110" i="2"/>
  <c r="K110" i="2"/>
  <c r="N110" i="2"/>
  <c r="G109" i="2"/>
  <c r="K109" i="2"/>
  <c r="N109" i="2"/>
  <c r="G108" i="2"/>
  <c r="K108" i="2"/>
  <c r="N108" i="2"/>
  <c r="G107" i="2"/>
  <c r="K107" i="2"/>
  <c r="N107" i="2"/>
  <c r="G105" i="2"/>
  <c r="K105" i="2"/>
  <c r="N105" i="2"/>
  <c r="G104" i="2"/>
  <c r="K104" i="2"/>
  <c r="N104" i="2"/>
  <c r="G103" i="2"/>
  <c r="K103" i="2"/>
  <c r="N103" i="2"/>
  <c r="G101" i="2"/>
  <c r="K101" i="2"/>
  <c r="N101" i="2"/>
  <c r="G100" i="2"/>
  <c r="K100" i="2"/>
  <c r="N100" i="2"/>
  <c r="G99" i="2"/>
  <c r="K99" i="2"/>
  <c r="N99" i="2"/>
  <c r="G97" i="2"/>
  <c r="K97" i="2"/>
  <c r="N97" i="2"/>
  <c r="G96" i="2"/>
  <c r="K96" i="2"/>
  <c r="N96" i="2"/>
  <c r="G604" i="2"/>
  <c r="K604" i="2"/>
  <c r="N604" i="2"/>
  <c r="G603" i="2"/>
  <c r="K603" i="2"/>
  <c r="N603" i="2"/>
  <c r="G95" i="2"/>
  <c r="K95" i="2"/>
  <c r="N95" i="2"/>
  <c r="G94" i="2"/>
  <c r="K94" i="2"/>
  <c r="N94" i="2"/>
  <c r="G93" i="2"/>
  <c r="K93" i="2"/>
  <c r="N93" i="2"/>
  <c r="G92" i="2"/>
  <c r="K92" i="2"/>
  <c r="N92" i="2"/>
  <c r="G91" i="2"/>
  <c r="K91" i="2"/>
  <c r="N91" i="2"/>
  <c r="G90" i="2"/>
  <c r="K90" i="2"/>
  <c r="N90" i="2"/>
  <c r="G89" i="2"/>
  <c r="K89" i="2"/>
  <c r="N89" i="2"/>
  <c r="G87" i="2"/>
  <c r="K87" i="2"/>
  <c r="N87" i="2"/>
  <c r="G86" i="2"/>
  <c r="K86" i="2"/>
  <c r="N86" i="2"/>
  <c r="G85" i="2"/>
  <c r="K85" i="2"/>
  <c r="N85" i="2"/>
  <c r="G84" i="2"/>
  <c r="K84" i="2"/>
  <c r="N84" i="2"/>
  <c r="G83" i="2"/>
  <c r="K83" i="2"/>
  <c r="N83" i="2"/>
  <c r="G82" i="2"/>
  <c r="K82" i="2"/>
  <c r="N82" i="2"/>
  <c r="G80" i="2"/>
  <c r="K80" i="2"/>
  <c r="N80" i="2"/>
  <c r="G79" i="2"/>
  <c r="K79" i="2"/>
  <c r="N79" i="2"/>
  <c r="G78" i="2"/>
  <c r="K78" i="2"/>
  <c r="N78" i="2"/>
  <c r="G77" i="2"/>
  <c r="K77" i="2"/>
  <c r="N77" i="2"/>
  <c r="G76" i="2"/>
  <c r="K76" i="2"/>
  <c r="N76" i="2"/>
  <c r="G75" i="2"/>
  <c r="K75" i="2"/>
  <c r="N75" i="2"/>
  <c r="N74" i="2"/>
  <c r="N73" i="2"/>
  <c r="G72" i="2"/>
  <c r="K72" i="2"/>
  <c r="N72" i="2"/>
  <c r="G71" i="2"/>
  <c r="K71" i="2"/>
  <c r="N71" i="2"/>
  <c r="G70" i="2"/>
  <c r="K70" i="2"/>
  <c r="N70" i="2"/>
  <c r="G69" i="2"/>
  <c r="K69" i="2"/>
  <c r="N69" i="2"/>
  <c r="G68" i="2"/>
  <c r="K68" i="2"/>
  <c r="N68" i="2"/>
  <c r="G67" i="2"/>
  <c r="K67" i="2"/>
  <c r="N67" i="2"/>
  <c r="G66" i="2"/>
  <c r="K66" i="2"/>
  <c r="N66" i="2"/>
  <c r="G65" i="2"/>
  <c r="K65" i="2"/>
  <c r="N65" i="2"/>
  <c r="G64" i="2"/>
  <c r="K64" i="2"/>
  <c r="N64" i="2"/>
  <c r="G63" i="2"/>
  <c r="K63" i="2"/>
  <c r="N63" i="2"/>
  <c r="G62" i="2"/>
  <c r="K62" i="2"/>
  <c r="N62" i="2"/>
  <c r="G61" i="2"/>
  <c r="K61" i="2"/>
  <c r="N61" i="2"/>
  <c r="G60" i="2"/>
  <c r="K60" i="2"/>
  <c r="N60" i="2"/>
  <c r="G59" i="2"/>
  <c r="K59" i="2"/>
  <c r="N59" i="2"/>
  <c r="G58" i="2"/>
  <c r="K58" i="2"/>
  <c r="N58" i="2"/>
  <c r="G57" i="2"/>
  <c r="K57" i="2"/>
  <c r="N57" i="2"/>
  <c r="G56" i="2"/>
  <c r="K56" i="2"/>
  <c r="N56" i="2"/>
  <c r="G55" i="2"/>
  <c r="K55" i="2"/>
  <c r="N55" i="2"/>
  <c r="G54" i="2"/>
  <c r="K54" i="2"/>
  <c r="N54" i="2"/>
  <c r="G53" i="2"/>
  <c r="K53" i="2"/>
  <c r="N53" i="2"/>
  <c r="G52" i="2"/>
  <c r="K52" i="2"/>
  <c r="N52" i="2"/>
  <c r="G51" i="2"/>
  <c r="K51" i="2"/>
  <c r="N51" i="2"/>
  <c r="K50" i="2"/>
  <c r="N50" i="2"/>
  <c r="K49" i="2"/>
  <c r="N49" i="2"/>
  <c r="G48" i="2"/>
  <c r="K48" i="2"/>
  <c r="N48" i="2"/>
  <c r="G47" i="2"/>
  <c r="K47" i="2"/>
  <c r="N47" i="2"/>
  <c r="G46" i="2"/>
  <c r="K46" i="2"/>
  <c r="N46" i="2"/>
  <c r="G45" i="2"/>
  <c r="K45" i="2"/>
  <c r="N45" i="2"/>
  <c r="G44" i="2"/>
  <c r="K44" i="2"/>
  <c r="N44" i="2"/>
  <c r="G43" i="2"/>
  <c r="K43" i="2"/>
  <c r="N43" i="2"/>
  <c r="G42" i="2"/>
  <c r="K42" i="2"/>
  <c r="N42" i="2"/>
  <c r="G41" i="2"/>
  <c r="K41" i="2"/>
  <c r="N41" i="2"/>
  <c r="G40" i="2"/>
  <c r="K40" i="2"/>
  <c r="N40" i="2"/>
  <c r="G39" i="2"/>
  <c r="K39" i="2"/>
  <c r="N39" i="2"/>
  <c r="G38" i="2"/>
  <c r="K38" i="2"/>
  <c r="N38" i="2"/>
  <c r="G37" i="2"/>
  <c r="K37" i="2"/>
  <c r="N37" i="2"/>
  <c r="G36" i="2"/>
  <c r="K36" i="2"/>
  <c r="N36" i="2"/>
  <c r="G35" i="2"/>
  <c r="K35" i="2"/>
  <c r="N35" i="2"/>
  <c r="G34" i="2"/>
  <c r="K34" i="2"/>
  <c r="N34" i="2"/>
  <c r="G33" i="2"/>
  <c r="K33" i="2"/>
  <c r="N33" i="2"/>
  <c r="G32" i="2"/>
  <c r="K32" i="2"/>
  <c r="N32" i="2"/>
  <c r="G31" i="2"/>
  <c r="K31" i="2"/>
  <c r="N31" i="2"/>
  <c r="G30" i="2"/>
  <c r="K30" i="2"/>
  <c r="N30" i="2"/>
  <c r="G29" i="2"/>
  <c r="K29" i="2"/>
  <c r="N29" i="2"/>
  <c r="G28" i="2"/>
  <c r="K28" i="2"/>
  <c r="N28" i="2"/>
  <c r="G27" i="2"/>
  <c r="K27" i="2"/>
  <c r="N27" i="2"/>
  <c r="K26" i="2"/>
  <c r="N26" i="2"/>
  <c r="K25" i="2"/>
  <c r="N25" i="2"/>
  <c r="G24" i="2"/>
  <c r="K24" i="2"/>
  <c r="N24" i="2"/>
  <c r="G23" i="2"/>
  <c r="K23" i="2"/>
  <c r="N23" i="2"/>
  <c r="G22" i="2"/>
  <c r="K22" i="2"/>
  <c r="N22" i="2"/>
  <c r="G21" i="2"/>
  <c r="K21" i="2"/>
  <c r="N21" i="2"/>
  <c r="G20" i="2"/>
  <c r="K20" i="2"/>
  <c r="N20" i="2"/>
  <c r="G19" i="2"/>
  <c r="K19" i="2"/>
  <c r="N19" i="2"/>
  <c r="G18" i="2"/>
  <c r="K18" i="2"/>
  <c r="N18" i="2"/>
  <c r="G17" i="2"/>
  <c r="K17" i="2"/>
  <c r="N17" i="2"/>
  <c r="G16" i="2"/>
  <c r="K16" i="2"/>
  <c r="N16" i="2"/>
  <c r="G15" i="2"/>
  <c r="K15" i="2"/>
  <c r="N15" i="2"/>
  <c r="G14" i="2"/>
  <c r="K14" i="2"/>
  <c r="N14" i="2"/>
  <c r="G13" i="2"/>
  <c r="K13" i="2"/>
  <c r="N13" i="2"/>
  <c r="G12" i="2"/>
  <c r="K12" i="2"/>
  <c r="N12" i="2"/>
  <c r="G11" i="2"/>
  <c r="K11" i="2"/>
  <c r="N11" i="2"/>
  <c r="G10" i="2"/>
  <c r="K10" i="2"/>
  <c r="N10" i="2"/>
  <c r="G9" i="2"/>
  <c r="K9" i="2"/>
  <c r="N9" i="2"/>
  <c r="G8" i="2"/>
  <c r="K8" i="2"/>
  <c r="N8" i="2"/>
  <c r="G7" i="2"/>
  <c r="K7" i="2"/>
  <c r="N7" i="2"/>
  <c r="G6" i="2"/>
  <c r="K6" i="2"/>
  <c r="N6" i="2"/>
  <c r="G5" i="2"/>
  <c r="K5" i="2"/>
  <c r="N5" i="2"/>
  <c r="G4" i="2"/>
  <c r="K4" i="2"/>
  <c r="N4" i="2"/>
  <c r="G3" i="2"/>
  <c r="K3" i="2"/>
  <c r="N3" i="2"/>
  <c r="G611" i="2"/>
  <c r="K611" i="2"/>
  <c r="G610" i="2"/>
  <c r="K610" i="2"/>
  <c r="G609" i="2"/>
  <c r="K609" i="2"/>
  <c r="G608" i="2"/>
  <c r="K608" i="2"/>
  <c r="G607" i="2"/>
  <c r="K607" i="2"/>
  <c r="G606" i="2"/>
  <c r="K606" i="2"/>
  <c r="G605" i="2"/>
  <c r="K605" i="2"/>
  <c r="G602" i="2"/>
  <c r="K602" i="2"/>
  <c r="G601" i="2"/>
  <c r="K601" i="2"/>
  <c r="G600" i="2"/>
  <c r="K600" i="2"/>
  <c r="G599" i="2"/>
  <c r="K599" i="2"/>
  <c r="G598" i="2"/>
  <c r="K598" i="2"/>
  <c r="G597" i="2"/>
  <c r="K597" i="2"/>
  <c r="G596" i="2"/>
  <c r="K596" i="2"/>
  <c r="G595" i="2"/>
  <c r="K595" i="2"/>
  <c r="G594" i="2"/>
  <c r="K594" i="2"/>
  <c r="G593" i="2"/>
  <c r="K593" i="2"/>
  <c r="G592" i="2"/>
  <c r="K592" i="2"/>
  <c r="G591" i="2"/>
  <c r="K591" i="2"/>
  <c r="G590" i="2"/>
  <c r="K590" i="2"/>
  <c r="G589" i="2"/>
  <c r="K589" i="2"/>
  <c r="G588" i="2"/>
  <c r="K588" i="2"/>
  <c r="G587" i="2"/>
  <c r="K587" i="2"/>
  <c r="G586" i="2"/>
  <c r="K586" i="2"/>
  <c r="G585" i="2"/>
  <c r="K585" i="2"/>
  <c r="G584" i="2"/>
  <c r="K584" i="2"/>
  <c r="G583" i="2"/>
  <c r="K583" i="2"/>
  <c r="G582" i="2"/>
  <c r="K582" i="2"/>
  <c r="G581" i="2"/>
  <c r="K581" i="2"/>
  <c r="G580" i="2"/>
  <c r="K580" i="2"/>
  <c r="G579" i="2"/>
  <c r="K579" i="2"/>
  <c r="G578" i="2"/>
  <c r="K578" i="2"/>
  <c r="G577" i="2"/>
  <c r="K577" i="2"/>
  <c r="G576" i="2"/>
  <c r="K576" i="2"/>
  <c r="G575" i="2"/>
  <c r="K575" i="2"/>
  <c r="G574" i="2"/>
  <c r="K574" i="2"/>
  <c r="G573" i="2"/>
  <c r="K573" i="2"/>
  <c r="G572" i="2"/>
  <c r="K572" i="2"/>
  <c r="G571" i="2"/>
  <c r="K571" i="2"/>
  <c r="G570" i="2"/>
  <c r="K570" i="2"/>
  <c r="G569" i="2"/>
  <c r="K569" i="2"/>
  <c r="G568" i="2"/>
  <c r="K568" i="2"/>
  <c r="G567" i="2"/>
  <c r="K567" i="2"/>
  <c r="G566" i="2"/>
  <c r="K566" i="2"/>
  <c r="G565" i="2"/>
  <c r="K565" i="2"/>
  <c r="G564" i="2"/>
  <c r="K564" i="2"/>
  <c r="G563" i="2"/>
  <c r="K563" i="2"/>
  <c r="G562" i="2"/>
  <c r="K562" i="2"/>
  <c r="G561" i="2"/>
  <c r="K561" i="2"/>
  <c r="G560" i="2"/>
  <c r="K560" i="2"/>
  <c r="G559" i="2"/>
  <c r="K559" i="2"/>
  <c r="G558" i="2"/>
  <c r="K558" i="2"/>
  <c r="G557" i="2"/>
  <c r="K557" i="2"/>
  <c r="G556" i="2"/>
  <c r="K556" i="2"/>
  <c r="G555" i="2"/>
  <c r="K555" i="2"/>
  <c r="G554" i="2"/>
  <c r="K554" i="2"/>
  <c r="G553" i="2"/>
  <c r="K553" i="2"/>
  <c r="G552" i="2"/>
  <c r="K552" i="2"/>
  <c r="G551" i="2"/>
  <c r="K551" i="2"/>
  <c r="G550" i="2"/>
  <c r="K550" i="2"/>
  <c r="G549" i="2"/>
  <c r="K549" i="2"/>
  <c r="G548" i="2"/>
  <c r="K548" i="2"/>
  <c r="G547" i="2"/>
  <c r="K547" i="2"/>
  <c r="G546" i="2"/>
  <c r="K546" i="2"/>
  <c r="G545" i="2"/>
  <c r="K545" i="2"/>
  <c r="G544" i="2"/>
  <c r="K544" i="2"/>
  <c r="G543" i="2"/>
  <c r="K543" i="2"/>
  <c r="G542" i="2"/>
  <c r="K542" i="2"/>
  <c r="G541" i="2"/>
  <c r="K541" i="2"/>
  <c r="G540" i="2"/>
  <c r="K540" i="2"/>
  <c r="G539" i="2"/>
  <c r="K539" i="2"/>
  <c r="G538" i="2"/>
  <c r="K538" i="2"/>
  <c r="G537" i="2"/>
  <c r="K537" i="2"/>
  <c r="G536" i="2"/>
  <c r="K536" i="2"/>
  <c r="G535" i="2"/>
  <c r="K535" i="2"/>
  <c r="G534" i="2"/>
  <c r="K534" i="2"/>
  <c r="G533" i="2"/>
  <c r="K533" i="2"/>
  <c r="G532" i="2"/>
  <c r="K532" i="2"/>
  <c r="G531" i="2"/>
  <c r="K531" i="2"/>
  <c r="G530" i="2"/>
  <c r="K530" i="2"/>
  <c r="G529" i="2"/>
  <c r="K529" i="2"/>
  <c r="G528" i="2"/>
  <c r="K528" i="2"/>
  <c r="G527" i="2"/>
  <c r="K527" i="2"/>
  <c r="G526" i="2"/>
  <c r="K526" i="2"/>
  <c r="G525" i="2"/>
  <c r="K525" i="2"/>
  <c r="G524" i="2"/>
  <c r="K524" i="2"/>
  <c r="G523" i="2"/>
  <c r="K523" i="2"/>
  <c r="G522" i="2"/>
  <c r="K522" i="2"/>
  <c r="G521" i="2"/>
  <c r="K521" i="2"/>
  <c r="G520" i="2"/>
  <c r="K520" i="2"/>
  <c r="G519" i="2"/>
  <c r="K519" i="2"/>
  <c r="G518" i="2"/>
  <c r="K518" i="2"/>
  <c r="G517" i="2"/>
  <c r="K517" i="2"/>
  <c r="G516" i="2"/>
  <c r="K516" i="2"/>
  <c r="G515" i="2"/>
  <c r="K515" i="2"/>
  <c r="G514" i="2"/>
  <c r="K514" i="2"/>
  <c r="G513" i="2"/>
  <c r="K513" i="2"/>
  <c r="G512" i="2"/>
  <c r="K512" i="2"/>
  <c r="G511" i="2"/>
  <c r="K511" i="2"/>
  <c r="G510" i="2"/>
  <c r="K510" i="2"/>
  <c r="G509" i="2"/>
  <c r="K509" i="2"/>
  <c r="G508" i="2"/>
  <c r="K508" i="2"/>
  <c r="G507" i="2"/>
  <c r="K507" i="2"/>
  <c r="G506" i="2"/>
  <c r="K506" i="2"/>
  <c r="G505" i="2"/>
  <c r="K505" i="2"/>
  <c r="G504" i="2"/>
  <c r="K504" i="2"/>
  <c r="G503" i="2"/>
  <c r="K503" i="2"/>
  <c r="G502" i="2"/>
  <c r="K502" i="2"/>
  <c r="G501" i="2"/>
  <c r="K501" i="2"/>
  <c r="G500" i="2"/>
  <c r="K500" i="2"/>
  <c r="G499" i="2"/>
  <c r="K499" i="2"/>
  <c r="G498" i="2"/>
  <c r="K498" i="2"/>
  <c r="G497" i="2"/>
  <c r="K497" i="2"/>
  <c r="G496" i="2"/>
  <c r="K496" i="2"/>
  <c r="G495" i="2"/>
  <c r="K495" i="2"/>
  <c r="G494" i="2"/>
  <c r="K494" i="2"/>
  <c r="G493" i="2"/>
  <c r="K493" i="2"/>
  <c r="G492" i="2"/>
  <c r="K492" i="2"/>
  <c r="G491" i="2"/>
  <c r="K491" i="2"/>
  <c r="G490" i="2"/>
  <c r="K490" i="2"/>
  <c r="G489" i="2"/>
  <c r="K489" i="2"/>
  <c r="G488" i="2"/>
  <c r="K488" i="2"/>
  <c r="G487" i="2"/>
  <c r="K487" i="2"/>
  <c r="G486" i="2"/>
  <c r="K486" i="2"/>
  <c r="G485" i="2"/>
  <c r="K485" i="2"/>
  <c r="G484" i="2"/>
  <c r="K484" i="2"/>
  <c r="G483" i="2"/>
  <c r="K483" i="2"/>
  <c r="G482" i="2"/>
  <c r="K482" i="2"/>
  <c r="G481" i="2"/>
  <c r="K481" i="2"/>
  <c r="G480" i="2"/>
  <c r="K480" i="2"/>
  <c r="G479" i="2"/>
  <c r="K479" i="2"/>
  <c r="G478" i="2"/>
  <c r="K478" i="2"/>
  <c r="G477" i="2"/>
  <c r="K477" i="2"/>
  <c r="G476" i="2"/>
  <c r="K476" i="2"/>
  <c r="G475" i="2"/>
  <c r="K475" i="2"/>
  <c r="G474" i="2"/>
  <c r="K474" i="2"/>
  <c r="G473" i="2"/>
  <c r="K473" i="2"/>
  <c r="G472" i="2"/>
  <c r="K472" i="2"/>
  <c r="G471" i="2"/>
  <c r="K471" i="2"/>
  <c r="G470" i="2"/>
  <c r="K470" i="2"/>
  <c r="G469" i="2"/>
  <c r="K469" i="2"/>
  <c r="G468" i="2"/>
  <c r="K468" i="2"/>
  <c r="G467" i="2"/>
  <c r="K467" i="2"/>
  <c r="G466" i="2"/>
  <c r="K466" i="2"/>
  <c r="G465" i="2"/>
  <c r="K465" i="2"/>
  <c r="G464" i="2"/>
  <c r="K464" i="2"/>
  <c r="G463" i="2"/>
  <c r="K463" i="2"/>
  <c r="G462" i="2"/>
  <c r="K462" i="2"/>
  <c r="G461" i="2"/>
  <c r="K461" i="2"/>
  <c r="G460" i="2"/>
  <c r="K460" i="2"/>
  <c r="G459" i="2"/>
  <c r="K459" i="2"/>
  <c r="G458" i="2"/>
  <c r="K458" i="2"/>
  <c r="G457" i="2"/>
  <c r="K457" i="2"/>
  <c r="G456" i="2"/>
  <c r="K456" i="2"/>
  <c r="G455" i="2"/>
  <c r="K455" i="2"/>
  <c r="G454" i="2"/>
  <c r="K454" i="2"/>
  <c r="G453" i="2"/>
  <c r="K453" i="2"/>
  <c r="G452" i="2"/>
  <c r="K452" i="2"/>
  <c r="G451" i="2"/>
  <c r="K451" i="2"/>
  <c r="G450" i="2"/>
  <c r="K450" i="2"/>
  <c r="G449" i="2"/>
  <c r="K449" i="2"/>
  <c r="G448" i="2"/>
  <c r="K448" i="2"/>
  <c r="G447" i="2"/>
  <c r="K447" i="2"/>
  <c r="G446" i="2"/>
  <c r="K446" i="2"/>
  <c r="G445" i="2"/>
  <c r="K445" i="2"/>
  <c r="G444" i="2"/>
  <c r="K444" i="2"/>
  <c r="G443" i="2"/>
  <c r="K443" i="2"/>
  <c r="G442" i="2"/>
  <c r="K442" i="2"/>
  <c r="G441" i="2"/>
  <c r="K441" i="2"/>
  <c r="G440" i="2"/>
  <c r="K440" i="2"/>
  <c r="G439" i="2"/>
  <c r="K439" i="2"/>
  <c r="G438" i="2"/>
  <c r="K438" i="2"/>
  <c r="G437" i="2"/>
  <c r="K437" i="2"/>
  <c r="G436" i="2"/>
  <c r="K436" i="2"/>
  <c r="G435" i="2"/>
  <c r="K435" i="2"/>
  <c r="G434" i="2"/>
  <c r="K434" i="2"/>
  <c r="G433" i="2"/>
  <c r="K433" i="2"/>
  <c r="G432" i="2"/>
  <c r="K432" i="2"/>
  <c r="G431" i="2"/>
  <c r="K431" i="2"/>
  <c r="G430" i="2"/>
  <c r="K430" i="2"/>
  <c r="G429" i="2"/>
  <c r="K429" i="2"/>
  <c r="G428" i="2"/>
  <c r="K428" i="2"/>
  <c r="G427" i="2"/>
  <c r="K427" i="2"/>
  <c r="G426" i="2"/>
  <c r="K426" i="2"/>
  <c r="G425" i="2"/>
  <c r="K425" i="2"/>
  <c r="G424" i="2"/>
  <c r="K424" i="2"/>
  <c r="G423" i="2"/>
  <c r="K423" i="2"/>
  <c r="G422" i="2"/>
  <c r="K422" i="2"/>
  <c r="G421" i="2"/>
  <c r="K421" i="2"/>
  <c r="G420" i="2"/>
  <c r="K420" i="2"/>
  <c r="G419" i="2"/>
  <c r="K419" i="2"/>
  <c r="G418" i="2"/>
  <c r="K418" i="2"/>
  <c r="G417" i="2"/>
  <c r="K417" i="2"/>
  <c r="G416" i="2"/>
  <c r="K416" i="2"/>
  <c r="G415" i="2"/>
  <c r="K415" i="2"/>
  <c r="G414" i="2"/>
  <c r="K414" i="2"/>
  <c r="G413" i="2"/>
  <c r="K413" i="2"/>
  <c r="G412" i="2"/>
  <c r="K412" i="2"/>
  <c r="G411" i="2"/>
  <c r="K411" i="2"/>
  <c r="G410" i="2"/>
  <c r="K410" i="2"/>
  <c r="G409" i="2"/>
  <c r="K409" i="2"/>
  <c r="G408" i="2"/>
  <c r="K408" i="2"/>
  <c r="G407" i="2"/>
  <c r="K407" i="2"/>
  <c r="G406" i="2"/>
  <c r="K406" i="2"/>
  <c r="G405" i="2"/>
  <c r="K405" i="2"/>
  <c r="G404" i="2"/>
  <c r="K404" i="2"/>
  <c r="G403" i="2"/>
  <c r="K403" i="2"/>
  <c r="G402" i="2"/>
  <c r="K402" i="2"/>
  <c r="G401" i="2"/>
  <c r="K401" i="2"/>
  <c r="G400" i="2"/>
  <c r="K400" i="2"/>
  <c r="G399" i="2"/>
  <c r="K399" i="2"/>
  <c r="G398" i="2"/>
  <c r="K398" i="2"/>
  <c r="G397" i="2"/>
  <c r="K397" i="2"/>
  <c r="G396" i="2"/>
  <c r="K396" i="2"/>
  <c r="G395" i="2"/>
  <c r="K395" i="2"/>
  <c r="G394" i="2"/>
  <c r="K394" i="2"/>
  <c r="G393" i="2"/>
  <c r="K393" i="2"/>
  <c r="G392" i="2"/>
  <c r="K392" i="2"/>
  <c r="G391" i="2"/>
  <c r="K391" i="2"/>
  <c r="G390" i="2"/>
  <c r="K390" i="2"/>
  <c r="G389" i="2"/>
  <c r="K389" i="2"/>
  <c r="G388" i="2"/>
  <c r="K388" i="2"/>
  <c r="G387" i="2"/>
  <c r="K387" i="2"/>
  <c r="G386" i="2"/>
  <c r="K386" i="2"/>
  <c r="G385" i="2"/>
  <c r="K385" i="2"/>
  <c r="G384" i="2"/>
  <c r="K384" i="2"/>
  <c r="G383" i="2"/>
  <c r="K383" i="2"/>
  <c r="G382" i="2"/>
  <c r="K382" i="2"/>
  <c r="G381" i="2"/>
  <c r="K381" i="2"/>
  <c r="G380" i="2"/>
  <c r="K380" i="2"/>
  <c r="G379" i="2"/>
  <c r="K379" i="2"/>
  <c r="G378" i="2"/>
  <c r="K378" i="2"/>
  <c r="G377" i="2"/>
  <c r="K377" i="2"/>
  <c r="G376" i="2"/>
  <c r="K376" i="2"/>
  <c r="G375" i="2"/>
  <c r="K375" i="2"/>
  <c r="G374" i="2"/>
  <c r="K374" i="2"/>
  <c r="G373" i="2"/>
  <c r="K373" i="2"/>
  <c r="G372" i="2"/>
  <c r="K372" i="2"/>
  <c r="G371" i="2"/>
  <c r="K371" i="2"/>
  <c r="G370" i="2"/>
  <c r="K370" i="2"/>
  <c r="G369" i="2"/>
  <c r="K369" i="2"/>
  <c r="G368" i="2"/>
  <c r="K368" i="2"/>
  <c r="G367" i="2"/>
  <c r="K367" i="2"/>
  <c r="G366" i="2"/>
  <c r="K366" i="2"/>
  <c r="G365" i="2"/>
  <c r="K365" i="2"/>
  <c r="G364" i="2"/>
  <c r="K364" i="2"/>
  <c r="G363" i="2"/>
  <c r="K363" i="2"/>
  <c r="G362" i="2"/>
  <c r="K362" i="2"/>
  <c r="G361" i="2"/>
  <c r="K361" i="2"/>
  <c r="G360" i="2"/>
  <c r="K360" i="2"/>
  <c r="G359" i="2"/>
  <c r="K359" i="2"/>
  <c r="G358" i="2"/>
  <c r="K358" i="2"/>
  <c r="G357" i="2"/>
  <c r="K357" i="2"/>
  <c r="G356" i="2"/>
  <c r="K356" i="2"/>
  <c r="G355" i="2"/>
  <c r="K355" i="2"/>
  <c r="G354" i="2"/>
  <c r="K354" i="2"/>
  <c r="G353" i="2"/>
  <c r="K353" i="2"/>
  <c r="G352" i="2"/>
  <c r="K352" i="2"/>
  <c r="G351" i="2"/>
  <c r="K351" i="2"/>
  <c r="G350" i="2"/>
  <c r="K350" i="2"/>
  <c r="G349" i="2"/>
  <c r="K349" i="2"/>
  <c r="G348" i="2"/>
  <c r="K348" i="2"/>
  <c r="G347" i="2"/>
  <c r="K347" i="2"/>
  <c r="G346" i="2"/>
  <c r="K346" i="2"/>
  <c r="G345" i="2"/>
  <c r="K345" i="2"/>
  <c r="G344" i="2"/>
  <c r="K344" i="2"/>
  <c r="G343" i="2"/>
  <c r="K343" i="2"/>
  <c r="G342" i="2"/>
  <c r="K342" i="2"/>
  <c r="G341" i="2"/>
  <c r="K341" i="2"/>
  <c r="G340" i="2"/>
  <c r="K340" i="2"/>
  <c r="G339" i="2"/>
  <c r="K339" i="2"/>
  <c r="G338" i="2"/>
  <c r="K338" i="2"/>
  <c r="G337" i="2"/>
  <c r="K337" i="2"/>
  <c r="G336" i="2"/>
  <c r="K336" i="2"/>
  <c r="G335" i="2"/>
  <c r="K335" i="2"/>
  <c r="G334" i="2"/>
  <c r="K334" i="2"/>
  <c r="G333" i="2"/>
  <c r="K333" i="2"/>
  <c r="G332" i="2"/>
  <c r="K332" i="2"/>
  <c r="G331" i="2"/>
  <c r="K331" i="2"/>
  <c r="G330" i="2"/>
  <c r="K330" i="2"/>
  <c r="G329" i="2"/>
  <c r="K329" i="2"/>
  <c r="G328" i="2"/>
  <c r="K328" i="2"/>
  <c r="G327" i="2"/>
  <c r="K327" i="2"/>
  <c r="G326" i="2"/>
  <c r="K326" i="2"/>
  <c r="G325" i="2"/>
  <c r="K325" i="2"/>
  <c r="G324" i="2"/>
  <c r="K324" i="2"/>
  <c r="G323" i="2"/>
  <c r="K323" i="2"/>
  <c r="G322" i="2"/>
  <c r="K322" i="2"/>
  <c r="G321" i="2"/>
  <c r="K321" i="2"/>
  <c r="G320" i="2"/>
  <c r="K320" i="2"/>
  <c r="G319" i="2"/>
  <c r="K319" i="2"/>
  <c r="G318" i="2"/>
  <c r="K318" i="2"/>
  <c r="G317" i="2"/>
  <c r="K317" i="2"/>
  <c r="G316" i="2"/>
  <c r="K316" i="2"/>
  <c r="G315" i="2"/>
  <c r="K315" i="2"/>
  <c r="G314" i="2"/>
  <c r="K314" i="2"/>
  <c r="G313" i="2"/>
  <c r="K313" i="2"/>
  <c r="G312" i="2"/>
  <c r="K312" i="2"/>
  <c r="G311" i="2"/>
  <c r="K311" i="2"/>
  <c r="G310" i="2"/>
  <c r="K310" i="2"/>
  <c r="G309" i="2"/>
  <c r="K309" i="2"/>
  <c r="G308" i="2"/>
  <c r="K308" i="2"/>
  <c r="G307" i="2"/>
  <c r="K307" i="2"/>
  <c r="G306" i="2"/>
  <c r="K306" i="2"/>
  <c r="G305" i="2"/>
  <c r="K305" i="2"/>
  <c r="G304" i="2"/>
  <c r="K304" i="2"/>
  <c r="G303" i="2"/>
  <c r="K303" i="2"/>
  <c r="G302" i="2"/>
  <c r="K302" i="2"/>
  <c r="G301" i="2"/>
  <c r="K301" i="2"/>
  <c r="G300" i="2"/>
  <c r="K300" i="2"/>
  <c r="G299" i="2"/>
  <c r="K299" i="2"/>
  <c r="G298" i="2"/>
  <c r="K298" i="2"/>
  <c r="G297" i="2"/>
  <c r="K297" i="2"/>
  <c r="G296" i="2"/>
  <c r="K296" i="2"/>
  <c r="G295" i="2"/>
  <c r="K295" i="2"/>
  <c r="G294" i="2"/>
  <c r="K294" i="2"/>
  <c r="G293" i="2"/>
  <c r="K293" i="2"/>
  <c r="G292" i="2"/>
  <c r="K292" i="2"/>
  <c r="G291" i="2"/>
  <c r="K291" i="2"/>
  <c r="G290" i="2"/>
  <c r="K290" i="2"/>
  <c r="G289" i="2"/>
  <c r="K289" i="2"/>
  <c r="G288" i="2"/>
  <c r="K288" i="2"/>
  <c r="G287" i="2"/>
  <c r="K287" i="2"/>
  <c r="G286" i="2"/>
  <c r="K286" i="2"/>
  <c r="K285" i="2"/>
  <c r="K284" i="2"/>
  <c r="K283" i="2"/>
  <c r="K282" i="2"/>
  <c r="K281" i="2"/>
  <c r="K280" i="2"/>
  <c r="K279" i="2"/>
  <c r="K278" i="2"/>
  <c r="K277" i="2"/>
  <c r="G276" i="2"/>
  <c r="K276" i="2"/>
  <c r="G275" i="2"/>
  <c r="K275" i="2"/>
  <c r="G274" i="2"/>
  <c r="K274" i="2"/>
  <c r="K273" i="2"/>
  <c r="K272" i="2"/>
  <c r="G271" i="2"/>
  <c r="K271" i="2"/>
  <c r="G270" i="2"/>
  <c r="K270" i="2"/>
  <c r="K269" i="2"/>
  <c r="K268" i="2"/>
  <c r="K267" i="2"/>
  <c r="K266" i="2"/>
  <c r="K265" i="2"/>
  <c r="G264" i="2"/>
  <c r="K264" i="2"/>
  <c r="G263" i="2"/>
  <c r="K263" i="2"/>
  <c r="G262" i="2"/>
  <c r="K262" i="2"/>
  <c r="G261" i="2"/>
  <c r="K261" i="2"/>
  <c r="G260" i="2"/>
  <c r="K260" i="2"/>
  <c r="G259" i="2"/>
  <c r="K259" i="2"/>
  <c r="G258" i="2"/>
  <c r="K258" i="2"/>
  <c r="G257" i="2"/>
  <c r="K257" i="2"/>
  <c r="G256" i="2"/>
  <c r="K256" i="2"/>
  <c r="K255" i="2"/>
  <c r="K254" i="2"/>
  <c r="K253" i="2"/>
  <c r="K252" i="2"/>
  <c r="K251" i="2"/>
  <c r="K250" i="2"/>
  <c r="G249" i="2"/>
  <c r="K249" i="2"/>
  <c r="G248" i="2"/>
  <c r="K248" i="2"/>
  <c r="G247" i="2"/>
  <c r="K247" i="2"/>
  <c r="G246" i="2"/>
  <c r="K246" i="2"/>
  <c r="G244" i="2"/>
  <c r="K244" i="2"/>
  <c r="G245" i="2"/>
  <c r="K245" i="2"/>
  <c r="G242" i="2"/>
  <c r="K242" i="2"/>
  <c r="G243" i="2"/>
  <c r="K243" i="2"/>
  <c r="G241" i="2"/>
  <c r="K241" i="2"/>
  <c r="G239" i="2"/>
  <c r="K239" i="2"/>
  <c r="G240" i="2"/>
  <c r="K240" i="2"/>
  <c r="G237" i="2"/>
  <c r="K237" i="2"/>
  <c r="G238" i="2"/>
  <c r="K238" i="2"/>
  <c r="G236" i="2"/>
  <c r="K236" i="2"/>
  <c r="G235" i="2"/>
  <c r="K235" i="2"/>
  <c r="G234" i="2"/>
  <c r="K234" i="2"/>
  <c r="G233" i="2"/>
  <c r="K233" i="2"/>
  <c r="G231" i="2"/>
  <c r="K231" i="2"/>
  <c r="G232" i="2"/>
  <c r="K232" i="2"/>
  <c r="G229" i="2"/>
  <c r="K229" i="2"/>
  <c r="G230" i="2"/>
  <c r="K230" i="2"/>
  <c r="G227" i="2"/>
  <c r="K227" i="2"/>
  <c r="G228" i="2"/>
  <c r="K228" i="2"/>
  <c r="G226" i="2"/>
  <c r="K226" i="2"/>
  <c r="G225" i="2"/>
  <c r="K225" i="2"/>
  <c r="G224" i="2"/>
  <c r="K224" i="2"/>
  <c r="G223" i="2"/>
  <c r="K223" i="2"/>
  <c r="G222" i="2"/>
  <c r="K222" i="2"/>
  <c r="G221" i="2"/>
  <c r="K221" i="2"/>
  <c r="G220" i="2"/>
  <c r="K220" i="2"/>
  <c r="G219" i="2"/>
  <c r="K219" i="2"/>
  <c r="G218" i="2"/>
  <c r="K218" i="2"/>
  <c r="G217" i="2"/>
  <c r="K217" i="2"/>
  <c r="G216" i="2"/>
  <c r="K216" i="2"/>
  <c r="G215" i="2"/>
  <c r="K215" i="2"/>
  <c r="G214" i="2"/>
  <c r="K214" i="2"/>
  <c r="G213" i="2"/>
  <c r="K213" i="2"/>
  <c r="G212" i="2"/>
  <c r="K212" i="2"/>
  <c r="G211" i="2"/>
  <c r="K211" i="2"/>
  <c r="G210" i="2"/>
  <c r="K210" i="2"/>
  <c r="G209" i="2"/>
  <c r="K209" i="2"/>
  <c r="G208" i="2"/>
  <c r="K208" i="2"/>
  <c r="G206" i="2"/>
  <c r="K206" i="2"/>
  <c r="G207" i="2"/>
  <c r="K207" i="2"/>
  <c r="G204" i="2"/>
  <c r="K204" i="2"/>
  <c r="G205" i="2"/>
  <c r="K205" i="2"/>
  <c r="G202" i="2"/>
  <c r="K202" i="2"/>
  <c r="G203" i="2"/>
  <c r="K203" i="2"/>
  <c r="G201" i="2"/>
  <c r="K201" i="2"/>
  <c r="G200" i="2"/>
  <c r="K200" i="2"/>
  <c r="G199" i="2"/>
  <c r="K199" i="2"/>
  <c r="G198" i="2"/>
  <c r="K198" i="2"/>
  <c r="G197" i="2"/>
  <c r="K197" i="2"/>
  <c r="G195" i="2"/>
  <c r="K195" i="2"/>
  <c r="G196" i="2"/>
  <c r="K196" i="2"/>
  <c r="G194" i="2"/>
  <c r="K194" i="2"/>
  <c r="G193" i="2"/>
  <c r="K193" i="2"/>
  <c r="G191" i="2"/>
  <c r="K191" i="2"/>
  <c r="G192" i="2"/>
  <c r="K192" i="2"/>
  <c r="G190" i="2"/>
  <c r="K190" i="2"/>
  <c r="G189" i="2"/>
  <c r="K189" i="2"/>
  <c r="G188" i="2"/>
  <c r="K188" i="2"/>
  <c r="G187" i="2"/>
  <c r="K187" i="2"/>
  <c r="G186" i="2"/>
  <c r="K186" i="2"/>
  <c r="G185" i="2"/>
  <c r="K185" i="2"/>
  <c r="G184" i="2"/>
  <c r="K184" i="2"/>
  <c r="G183" i="2"/>
  <c r="K183" i="2"/>
  <c r="G182" i="2"/>
  <c r="K182" i="2"/>
  <c r="G181" i="2"/>
  <c r="K181" i="2"/>
  <c r="G180" i="2"/>
  <c r="K180" i="2"/>
  <c r="G179" i="2"/>
  <c r="K179" i="2"/>
  <c r="G178" i="2"/>
  <c r="K178" i="2"/>
  <c r="G177" i="2"/>
  <c r="K177" i="2"/>
  <c r="G176" i="2"/>
  <c r="K176" i="2"/>
  <c r="G174" i="2"/>
  <c r="K174" i="2"/>
  <c r="G175" i="2"/>
  <c r="K175" i="2"/>
  <c r="G173" i="2"/>
  <c r="K173" i="2"/>
  <c r="G172" i="2"/>
  <c r="K172" i="2"/>
  <c r="G171" i="2"/>
  <c r="K171" i="2"/>
  <c r="G170" i="2"/>
  <c r="K170" i="2"/>
  <c r="G169" i="2"/>
  <c r="K169" i="2"/>
  <c r="G168" i="2"/>
  <c r="K168" i="2"/>
  <c r="G166" i="2"/>
  <c r="K166" i="2"/>
  <c r="G167" i="2"/>
  <c r="K167" i="2"/>
  <c r="G164" i="2"/>
  <c r="K164" i="2"/>
  <c r="G165" i="2"/>
  <c r="K165" i="2"/>
  <c r="G163" i="2"/>
  <c r="K163" i="2"/>
  <c r="G162" i="2"/>
  <c r="K162" i="2"/>
  <c r="G161" i="2"/>
  <c r="K161" i="2"/>
  <c r="G160" i="2"/>
  <c r="K160" i="2"/>
  <c r="G158" i="2"/>
  <c r="K158" i="2"/>
  <c r="G159" i="2"/>
  <c r="K159" i="2"/>
  <c r="G157" i="2"/>
  <c r="K157" i="2"/>
  <c r="G156" i="2"/>
  <c r="K156" i="2"/>
  <c r="G155" i="2"/>
  <c r="K155" i="2"/>
  <c r="G154" i="2"/>
  <c r="K154" i="2"/>
  <c r="G153" i="2"/>
  <c r="K153" i="2"/>
  <c r="G152" i="2"/>
  <c r="K152" i="2"/>
  <c r="G151" i="2"/>
  <c r="K151" i="2"/>
  <c r="G150" i="2"/>
  <c r="K150" i="2"/>
  <c r="G149" i="2"/>
  <c r="K149" i="2"/>
  <c r="G148" i="2"/>
  <c r="K148" i="2"/>
  <c r="G147" i="2"/>
  <c r="K147" i="2"/>
  <c r="G146" i="2"/>
  <c r="K146" i="2"/>
  <c r="G145" i="2"/>
  <c r="K145" i="2"/>
  <c r="G140" i="2"/>
  <c r="K140" i="2"/>
  <c r="G133" i="2"/>
  <c r="K133" i="2"/>
  <c r="G122" i="2"/>
  <c r="K122" i="2"/>
  <c r="G117" i="2"/>
  <c r="K117" i="2"/>
  <c r="G106" i="2"/>
  <c r="K106" i="2"/>
  <c r="G102" i="2"/>
  <c r="K102" i="2"/>
  <c r="G98" i="2"/>
  <c r="K98" i="2"/>
  <c r="G88" i="2"/>
  <c r="K88" i="2"/>
  <c r="G81" i="2"/>
  <c r="K81" i="2"/>
  <c r="G2" i="2"/>
  <c r="D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4" i="2"/>
  <c r="C244" i="2"/>
  <c r="D245" i="2"/>
  <c r="C245" i="2"/>
  <c r="D242" i="2"/>
  <c r="C242" i="2"/>
  <c r="D243" i="2"/>
  <c r="C243" i="2"/>
  <c r="D241" i="2"/>
  <c r="C241" i="2"/>
  <c r="D239" i="2"/>
  <c r="C239" i="2"/>
  <c r="D240" i="2"/>
  <c r="C240" i="2"/>
  <c r="D237" i="2"/>
  <c r="C237" i="2"/>
  <c r="D238" i="2"/>
  <c r="C238" i="2"/>
  <c r="D236" i="2"/>
  <c r="C236" i="2"/>
  <c r="D235" i="2"/>
  <c r="C235" i="2"/>
  <c r="D234" i="2"/>
  <c r="C234" i="2"/>
  <c r="D233" i="2"/>
  <c r="C233" i="2"/>
  <c r="D231" i="2"/>
  <c r="C231" i="2"/>
  <c r="D232" i="2"/>
  <c r="C232" i="2"/>
  <c r="D229" i="2"/>
  <c r="C229" i="2"/>
  <c r="D230" i="2"/>
  <c r="C230" i="2"/>
  <c r="D227" i="2"/>
  <c r="C227" i="2"/>
  <c r="D228" i="2"/>
  <c r="C228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6" i="2"/>
  <c r="C206" i="2"/>
  <c r="D207" i="2"/>
  <c r="C207" i="2"/>
  <c r="D204" i="2"/>
  <c r="C204" i="2"/>
  <c r="D205" i="2"/>
  <c r="C205" i="2"/>
  <c r="D202" i="2"/>
  <c r="C202" i="2"/>
  <c r="D203" i="2"/>
  <c r="C203" i="2"/>
  <c r="D201" i="2"/>
  <c r="C201" i="2"/>
  <c r="D200" i="2"/>
  <c r="C200" i="2"/>
  <c r="D199" i="2"/>
  <c r="C199" i="2"/>
  <c r="D198" i="2"/>
  <c r="C198" i="2"/>
  <c r="D197" i="2"/>
  <c r="C197" i="2"/>
  <c r="D195" i="2"/>
  <c r="C195" i="2"/>
  <c r="D196" i="2"/>
  <c r="C196" i="2"/>
  <c r="D194" i="2"/>
  <c r="C194" i="2"/>
  <c r="D193" i="2"/>
  <c r="C193" i="2"/>
  <c r="D191" i="2"/>
  <c r="C191" i="2"/>
  <c r="D192" i="2"/>
  <c r="C192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4" i="2"/>
  <c r="C174" i="2"/>
  <c r="D175" i="2"/>
  <c r="C175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6" i="2"/>
  <c r="C166" i="2"/>
  <c r="D167" i="2"/>
  <c r="C167" i="2"/>
  <c r="D164" i="2"/>
  <c r="C164" i="2"/>
  <c r="D165" i="2"/>
  <c r="C165" i="2"/>
  <c r="D163" i="2"/>
  <c r="C163" i="2"/>
  <c r="D162" i="2"/>
  <c r="C162" i="2"/>
  <c r="D161" i="2"/>
  <c r="C161" i="2"/>
  <c r="D160" i="2"/>
  <c r="C160" i="2"/>
  <c r="D158" i="2"/>
  <c r="C158" i="2"/>
  <c r="D159" i="2"/>
  <c r="C159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1" i="2"/>
  <c r="C121" i="2"/>
  <c r="D122" i="2"/>
  <c r="C122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2" i="2"/>
  <c r="C102" i="2"/>
  <c r="D103" i="2"/>
  <c r="C103" i="2"/>
  <c r="D101" i="2"/>
  <c r="C101" i="2"/>
  <c r="D100" i="2"/>
  <c r="C100" i="2"/>
  <c r="D99" i="2"/>
  <c r="C99" i="2"/>
  <c r="D98" i="2"/>
  <c r="C98" i="2"/>
  <c r="D97" i="2"/>
  <c r="C97" i="2"/>
  <c r="D96" i="2"/>
  <c r="C96" i="2"/>
  <c r="D604" i="2"/>
  <c r="C604" i="2"/>
  <c r="D603" i="2"/>
  <c r="C603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C2" i="2"/>
  <c r="D3" i="2"/>
  <c r="C3" i="2"/>
</calcChain>
</file>

<file path=xl/sharedStrings.xml><?xml version="1.0" encoding="utf-8"?>
<sst xmlns="http://schemas.openxmlformats.org/spreadsheetml/2006/main" count="11038" uniqueCount="1180">
  <si>
    <t>Index</t>
  </si>
  <si>
    <t>Short sample name</t>
  </si>
  <si>
    <t>SampleID</t>
  </si>
  <si>
    <t>BioSampleID</t>
  </si>
  <si>
    <t>Replicate</t>
  </si>
  <si>
    <t>StationName</t>
  </si>
  <si>
    <t>DateMMDDYY</t>
  </si>
  <si>
    <t>DepthName</t>
  </si>
  <si>
    <t>Treatment</t>
  </si>
  <si>
    <t>16S region</t>
  </si>
  <si>
    <t>Sampling date (MMDDYY)</t>
  </si>
  <si>
    <t>Sampling notes</t>
  </si>
  <si>
    <t>Storage Notes</t>
  </si>
  <si>
    <t>Filter date</t>
  </si>
  <si>
    <t>Filter notes</t>
  </si>
  <si>
    <t>DNA extraction date</t>
  </si>
  <si>
    <t>DNA extraction ID</t>
  </si>
  <si>
    <t>DNA extraction notes</t>
  </si>
  <si>
    <t>qubit date</t>
  </si>
  <si>
    <t>qubit ID</t>
  </si>
  <si>
    <t>qubit notes</t>
  </si>
  <si>
    <t>qPCR date</t>
  </si>
  <si>
    <t>qPCR ct</t>
  </si>
  <si>
    <t>qPCR ID</t>
  </si>
  <si>
    <t>qPCR notes</t>
  </si>
  <si>
    <t>1st step date</t>
  </si>
  <si>
    <t>1st step cycle number</t>
  </si>
  <si>
    <t>1st step plate</t>
  </si>
  <si>
    <t>1st step well</t>
  </si>
  <si>
    <t>1st step cycle ID</t>
  </si>
  <si>
    <t>1st step cycle notes</t>
  </si>
  <si>
    <t>cleanup date</t>
  </si>
  <si>
    <t>cleanup  type</t>
  </si>
  <si>
    <t>cleanup id</t>
  </si>
  <si>
    <t>cleanup notes</t>
  </si>
  <si>
    <t>2nd step date</t>
  </si>
  <si>
    <t>2nd step well</t>
  </si>
  <si>
    <t>2nd step plate</t>
  </si>
  <si>
    <t>2nd step cycle no</t>
  </si>
  <si>
    <t>2nd step cycle ID</t>
  </si>
  <si>
    <t>2nd step cycle notes</t>
  </si>
  <si>
    <t>2nd step clean up date</t>
  </si>
  <si>
    <t>2nd step clean up initials</t>
  </si>
  <si>
    <t>2nd step clean up notes</t>
  </si>
  <si>
    <t>Multiplex date</t>
  </si>
  <si>
    <t>Multiplex initials</t>
  </si>
  <si>
    <t>Multiplex notes</t>
  </si>
  <si>
    <t>sequencing date</t>
  </si>
  <si>
    <t>sequencing platform</t>
  </si>
  <si>
    <t>sequencing length</t>
  </si>
  <si>
    <t>sequencing reads</t>
  </si>
  <si>
    <t>sequencing ID</t>
  </si>
  <si>
    <t>sequencing notes</t>
  </si>
  <si>
    <t>data folder name</t>
  </si>
  <si>
    <t>sequencing file forward name</t>
  </si>
  <si>
    <t>sequencing file reverse name</t>
  </si>
  <si>
    <t>sequencing file index name</t>
  </si>
  <si>
    <t>mapping file name</t>
  </si>
  <si>
    <t>Resequencing files</t>
  </si>
  <si>
    <t>PositiveControl0</t>
  </si>
  <si>
    <t>M</t>
  </si>
  <si>
    <t>V4</t>
  </si>
  <si>
    <t>None</t>
  </si>
  <si>
    <t>SPRI</t>
  </si>
  <si>
    <t>AS</t>
  </si>
  <si>
    <t>CGCACGGA</t>
  </si>
  <si>
    <t>SA</t>
  </si>
  <si>
    <t>MiSeq GRCF</t>
  </si>
  <si>
    <t>paired (250,8,250)</t>
  </si>
  <si>
    <t>sprehei1_122704</t>
  </si>
  <si>
    <t>sequenced with DiRuggiero Lab, Artic samples; ES_093015_122704; sequenced again with Stony run samples</t>
  </si>
  <si>
    <t>/home-4/sprehei1@jhu.edu/work/data/raw_data/sprehei1_122704</t>
  </si>
  <si>
    <t>A6448s_1_1_merged.fastq</t>
  </si>
  <si>
    <t>A6448s_1_3_merged.fastq</t>
  </si>
  <si>
    <t>A6448s_1_2_merged.fastq</t>
  </si>
  <si>
    <t>BayBridge_mapping.txt2</t>
  </si>
  <si>
    <t>SBJune2015</t>
  </si>
  <si>
    <t>CB33C</t>
  </si>
  <si>
    <t>SB</t>
  </si>
  <si>
    <t>AGCTTTGA</t>
  </si>
  <si>
    <t>0mJune2015</t>
  </si>
  <si>
    <t>CCACCTAT</t>
  </si>
  <si>
    <t>1mJune2015</t>
  </si>
  <si>
    <t>GTGGGACG</t>
  </si>
  <si>
    <t>2mJune2015</t>
  </si>
  <si>
    <t>AGGTCCCA</t>
  </si>
  <si>
    <t>3mJune2015</t>
  </si>
  <si>
    <t>GAACAGGC</t>
  </si>
  <si>
    <t>4mJune2015</t>
  </si>
  <si>
    <t>CGGTGCGG</t>
  </si>
  <si>
    <t>5mJune2015</t>
  </si>
  <si>
    <t>GGGAAACA</t>
  </si>
  <si>
    <t>6mJune2015</t>
  </si>
  <si>
    <t>TGCCGCTG</t>
  </si>
  <si>
    <t>7mJune2015</t>
  </si>
  <si>
    <t>TCAAACTC</t>
  </si>
  <si>
    <t>8mJune2015</t>
  </si>
  <si>
    <t>TGAAGTTG</t>
  </si>
  <si>
    <t>9mJune2015</t>
  </si>
  <si>
    <t>ACTAACAG</t>
  </si>
  <si>
    <t>10mIJune2015</t>
  </si>
  <si>
    <t>TGAAGCCT</t>
  </si>
  <si>
    <t>10mIIJune2015</t>
  </si>
  <si>
    <t>CGTCAGCT</t>
  </si>
  <si>
    <t>11mJune2015</t>
  </si>
  <si>
    <t>GCTGGCAT</t>
  </si>
  <si>
    <t>12mJune2015</t>
  </si>
  <si>
    <t>TCATTACC</t>
  </si>
  <si>
    <t>13mJune2015</t>
  </si>
  <si>
    <t>TTTGTCGG</t>
  </si>
  <si>
    <t>14mJune2015</t>
  </si>
  <si>
    <t>ATACTGTT</t>
  </si>
  <si>
    <t>15mJune2015</t>
  </si>
  <si>
    <t>TCGACTAC</t>
  </si>
  <si>
    <t>16mJune2015</t>
  </si>
  <si>
    <t>AGTGAGTG</t>
  </si>
  <si>
    <t>17mJune2015</t>
  </si>
  <si>
    <t>ATCAGCAC</t>
  </si>
  <si>
    <t>18mJune2015</t>
  </si>
  <si>
    <t>GCCTCTCT</t>
  </si>
  <si>
    <t>EBJune2015</t>
  </si>
  <si>
    <t>EB</t>
  </si>
  <si>
    <t>GTGTTCGA</t>
  </si>
  <si>
    <t>NegativeControl1</t>
  </si>
  <si>
    <t>CCAGTTTC</t>
  </si>
  <si>
    <t>PositiveControl1</t>
  </si>
  <si>
    <t>CTCCCTTA</t>
  </si>
  <si>
    <t>SBJuly2015</t>
  </si>
  <si>
    <t>GGTGCGAT</t>
  </si>
  <si>
    <t>0mJuly2015</t>
  </si>
  <si>
    <t>CATCGGGA</t>
  </si>
  <si>
    <t>1mJuly2015</t>
  </si>
  <si>
    <t>TGGGAGGT</t>
  </si>
  <si>
    <t>2mJuly2015</t>
  </si>
  <si>
    <t>AGTATGGT</t>
  </si>
  <si>
    <t>3mJuly2015</t>
  </si>
  <si>
    <t>TCCATTGC</t>
  </si>
  <si>
    <t>4mJuly2015</t>
  </si>
  <si>
    <t>GAATGTCG</t>
  </si>
  <si>
    <t>5mJuly2015</t>
  </si>
  <si>
    <t>CAGCCCGT</t>
  </si>
  <si>
    <t>6mJuly2015</t>
  </si>
  <si>
    <t>CGCCACAA</t>
  </si>
  <si>
    <t>7mJuly2015</t>
  </si>
  <si>
    <t>GATTCTAG</t>
  </si>
  <si>
    <t>8mJuly2015</t>
  </si>
  <si>
    <t>TTTCGCCC</t>
  </si>
  <si>
    <t>9mJuly2015</t>
  </si>
  <si>
    <t>CTGTGCTC</t>
  </si>
  <si>
    <t>10mIJuly2015</t>
  </si>
  <si>
    <t>TCCAATTT</t>
  </si>
  <si>
    <t>10mIIJuly2015</t>
  </si>
  <si>
    <t>CTAAGTCA</t>
  </si>
  <si>
    <t>11mJuly2015</t>
  </si>
  <si>
    <t>TAGCGATG</t>
  </si>
  <si>
    <t>12mJuly2015</t>
  </si>
  <si>
    <t>TACTTCAT</t>
  </si>
  <si>
    <t>13mJuly2015</t>
  </si>
  <si>
    <t>ACCGACCT</t>
  </si>
  <si>
    <t>14mJuly2015</t>
  </si>
  <si>
    <t>CCTTGGCG</t>
  </si>
  <si>
    <t>15mJuly2015</t>
  </si>
  <si>
    <t>TCCTACGC</t>
  </si>
  <si>
    <t>18mJuly2015</t>
  </si>
  <si>
    <t>GCACTCCG</t>
  </si>
  <si>
    <t>20mJuly2015</t>
  </si>
  <si>
    <t>TGGCTCTA</t>
  </si>
  <si>
    <t>22mJuly2015</t>
  </si>
  <si>
    <t>TCTTGTTT</t>
  </si>
  <si>
    <t>EBJuly2015</t>
  </si>
  <si>
    <t>AATGATTT</t>
  </si>
  <si>
    <t>NegativeControl2</t>
  </si>
  <si>
    <t>CAATAAGT</t>
  </si>
  <si>
    <t>PositiveControl2</t>
  </si>
  <si>
    <t>TTGACATT</t>
  </si>
  <si>
    <t>SBAug2015</t>
  </si>
  <si>
    <t>TGCATACT</t>
  </si>
  <si>
    <t>0mAug2015</t>
  </si>
  <si>
    <t>GCGAGGCC</t>
  </si>
  <si>
    <t>1mAug2015</t>
  </si>
  <si>
    <t>TATCTTGC</t>
  </si>
  <si>
    <t>2mAug2015</t>
  </si>
  <si>
    <t>AAGGATAA</t>
  </si>
  <si>
    <t>3mAug2015</t>
  </si>
  <si>
    <t>AGCTGAAG</t>
  </si>
  <si>
    <t>4mAug2015</t>
  </si>
  <si>
    <t>CATACAGA</t>
  </si>
  <si>
    <t>5mAug2015</t>
  </si>
  <si>
    <t>TTCCCGCC</t>
  </si>
  <si>
    <t>6mAug2015</t>
  </si>
  <si>
    <t>CTGCGAAC</t>
  </si>
  <si>
    <t>7mAug2015</t>
  </si>
  <si>
    <t>ATCAAAGG</t>
  </si>
  <si>
    <t>8mAug2015</t>
  </si>
  <si>
    <t>GGTACACC</t>
  </si>
  <si>
    <t>9mAug2015</t>
  </si>
  <si>
    <t>AATATTCG</t>
  </si>
  <si>
    <t>10mIAug2015</t>
  </si>
  <si>
    <t>ATCTGGAA</t>
  </si>
  <si>
    <t>10mIIAug2015</t>
  </si>
  <si>
    <t>CAGCCTCC</t>
  </si>
  <si>
    <t>11mAug2015</t>
  </si>
  <si>
    <t>ATCTTAGT</t>
  </si>
  <si>
    <t>12mAug2015</t>
  </si>
  <si>
    <t>CGAGGTGT</t>
  </si>
  <si>
    <t>13mAug2015</t>
  </si>
  <si>
    <t>GATTGATA</t>
  </si>
  <si>
    <t>14mAug2015</t>
  </si>
  <si>
    <t>CAGTTAAA</t>
  </si>
  <si>
    <t>15mAug2015</t>
  </si>
  <si>
    <t>TGCCTGGG</t>
  </si>
  <si>
    <t>16mAug2015</t>
  </si>
  <si>
    <t>CGTTCCTT</t>
  </si>
  <si>
    <t>17mAug2015</t>
  </si>
  <si>
    <t>TCGTTGTG</t>
  </si>
  <si>
    <t>18mAug2015</t>
  </si>
  <si>
    <t>TAGTTTGT</t>
  </si>
  <si>
    <t>19mAug2015</t>
  </si>
  <si>
    <t>GAAACGGG</t>
  </si>
  <si>
    <t>NegativeControl3</t>
  </si>
  <si>
    <t>CCAATGAG</t>
  </si>
  <si>
    <t>PositiveControl3</t>
  </si>
  <si>
    <t>CGTTAGAC</t>
  </si>
  <si>
    <t>20mAug2015</t>
  </si>
  <si>
    <t>CAAGCAAG</t>
  </si>
  <si>
    <t>21mAug2015</t>
  </si>
  <si>
    <t>CCCGTGAC</t>
  </si>
  <si>
    <t>EBAug2015</t>
  </si>
  <si>
    <t>CTTCAATC</t>
  </si>
  <si>
    <t>06.27.16_0mA</t>
  </si>
  <si>
    <t>06.27.16_0mB</t>
  </si>
  <si>
    <t>KA &amp; MU</t>
  </si>
  <si>
    <t>Not kept</t>
  </si>
  <si>
    <t xml:space="preserve">Program name "PCR16S1" -- 5 HF Buffer, .5 dNTPs, 2.5 x 2 primers, .25 phusion polymerase, 2 template (all uL to total 25) </t>
  </si>
  <si>
    <t>qbit after cleanup, all samples between 36.1 - 50.0 ng/ul</t>
  </si>
  <si>
    <t>KA</t>
  </si>
  <si>
    <t>Dilution based on qbit</t>
  </si>
  <si>
    <t>sequenced with DiRuggiero Lab; already demultiplexed</t>
  </si>
  <si>
    <t>0-meters_S10_L001_R1_001.fastq</t>
  </si>
  <si>
    <t>06.27.16_1m</t>
  </si>
  <si>
    <t xml:space="preserve">Mislabelled as 4 (A or B) Will use data for "4A" </t>
  </si>
  <si>
    <t>4-meters-A_S12_L001_R1_001.fastq</t>
  </si>
  <si>
    <t>06.27.16_1m FIL</t>
  </si>
  <si>
    <t>unfiltered</t>
  </si>
  <si>
    <t>SP</t>
  </si>
  <si>
    <t>class; straight</t>
  </si>
  <si>
    <t>101816SP1</t>
  </si>
  <si>
    <t>D1-D4</t>
  </si>
  <si>
    <t>class</t>
  </si>
  <si>
    <t>10/19//16</t>
  </si>
  <si>
    <t>SP; class</t>
  </si>
  <si>
    <t>D9</t>
  </si>
  <si>
    <t>110316SP1</t>
  </si>
  <si>
    <t>1:1 unpurified  before multiplex; Zymo after</t>
  </si>
  <si>
    <t>06.27.16_2m</t>
  </si>
  <si>
    <t>2-meters_S11_L001_R1_001.fastq</t>
  </si>
  <si>
    <t>06.27.16_4m</t>
  </si>
  <si>
    <t>4-meters-B_S23_L001_R1_001.fastq</t>
  </si>
  <si>
    <t>06.27.16_6m</t>
  </si>
  <si>
    <t>6-meters_S24_L001_R1_001.fastq</t>
  </si>
  <si>
    <t>06.27.16_8m</t>
  </si>
  <si>
    <t>8-meters_S35_L001_R1_001.fastq</t>
  </si>
  <si>
    <t>06.27.16_10m</t>
  </si>
  <si>
    <t>10-meters_S36_L001_R1_001.fastq</t>
  </si>
  <si>
    <t>06.27.16_12m</t>
  </si>
  <si>
    <t>too low</t>
  </si>
  <si>
    <t>12-meters_S47_L001_R1_001.fastq</t>
  </si>
  <si>
    <t>06.27.16_12m UF</t>
  </si>
  <si>
    <t>23; Accidentally added 10 ul of 7.11.16 CB5.3(2) to 6.27.16 BB 12m FIL DO NOT USE!!</t>
  </si>
  <si>
    <t>2.64; DO NOT USE (or use for something special)</t>
  </si>
  <si>
    <t>class; 1:5 dilution</t>
  </si>
  <si>
    <t>G9-G12</t>
  </si>
  <si>
    <t>B11</t>
  </si>
  <si>
    <t>E1-H1</t>
  </si>
  <si>
    <t>102616YZ</t>
  </si>
  <si>
    <t>06.27.16_14m</t>
  </si>
  <si>
    <t>14-meters_S48_L001_R1_001.fastq</t>
  </si>
  <si>
    <t>06.27.16_16m</t>
  </si>
  <si>
    <t>16-meters_S59_L001_R1_001.fastq</t>
  </si>
  <si>
    <t>06.27.16_18m</t>
  </si>
  <si>
    <t>18-meters_S60_L001_R1_001.fastq</t>
  </si>
  <si>
    <t>06.27.16_20m</t>
  </si>
  <si>
    <t>20-meters_S71_L001_R1_001.fastq</t>
  </si>
  <si>
    <t>06.27.16_21m</t>
  </si>
  <si>
    <t>21-meters_S72_L001_R1_001.fastq</t>
  </si>
  <si>
    <t>06.27.16_SB</t>
  </si>
  <si>
    <t>SB-meters_S83_L001_R1_001.fastq</t>
  </si>
  <si>
    <t>06.27.16_EB</t>
  </si>
  <si>
    <t>EB-meters_S84_L001_R1_001.fastq</t>
  </si>
  <si>
    <t>06.27.16_Neg</t>
  </si>
  <si>
    <t>Extraction-Blank-Negative_S96_L001_R1_001.fastq</t>
  </si>
  <si>
    <t>06.27.16_Pos</t>
  </si>
  <si>
    <t>9-3-Positive-Control_S95_L001_R1_001.fastq</t>
  </si>
  <si>
    <t>07.25.16_0mA</t>
  </si>
  <si>
    <t>MS</t>
  </si>
  <si>
    <t>run in triplicate</t>
  </si>
  <si>
    <t>Not Kept</t>
  </si>
  <si>
    <t>A6-D6</t>
  </si>
  <si>
    <t>4x25uL reactions</t>
  </si>
  <si>
    <t>Ampure XP</t>
  </si>
  <si>
    <t>0.855x vol of beads added</t>
  </si>
  <si>
    <t>A2</t>
  </si>
  <si>
    <t>102616AL</t>
  </si>
  <si>
    <t>300 bp</t>
  </si>
  <si>
    <t>paired (300,8,300)</t>
  </si>
  <si>
    <t>/data/sprehei1/Keith_Maeve1_138650</t>
  </si>
  <si>
    <t>Undetermined_S0_L001_R1_001.fastq.gz</t>
  </si>
  <si>
    <t>Undetermined_S0_L001_R2_001.fastq.gz</t>
  </si>
  <si>
    <t>Undetermined_S0_L001_I1_001.fastq.gz</t>
  </si>
  <si>
    <t>07.25.16_0mB</t>
  </si>
  <si>
    <t>A3</t>
  </si>
  <si>
    <t>07.25.16_0mA_FIL</t>
  </si>
  <si>
    <t>unfiltered 50 ml</t>
  </si>
  <si>
    <t>3; top has F so might be filtered</t>
  </si>
  <si>
    <t>07.25.16_1m</t>
  </si>
  <si>
    <t>07.25.16_2m</t>
  </si>
  <si>
    <t>07.25.16_3m</t>
  </si>
  <si>
    <t>07.25.16_4m</t>
  </si>
  <si>
    <t>B3</t>
  </si>
  <si>
    <t>07.25.16_4m UF</t>
  </si>
  <si>
    <t>B2</t>
  </si>
  <si>
    <t>07.25.16_5m</t>
  </si>
  <si>
    <t>07.25.16_6m</t>
  </si>
  <si>
    <t>class; 1:5 diltuion</t>
  </si>
  <si>
    <t>100515_methods</t>
  </si>
  <si>
    <t>A4-D4</t>
  </si>
  <si>
    <t>D12</t>
  </si>
  <si>
    <t>07.25.16_6m UF</t>
  </si>
  <si>
    <t>24; not labeled filtered in lab, but it must be</t>
  </si>
  <si>
    <t>B4</t>
  </si>
  <si>
    <t>07.25.16_7m</t>
  </si>
  <si>
    <t>07.25.16_8m</t>
  </si>
  <si>
    <t>A2-D2</t>
  </si>
  <si>
    <t>B12</t>
  </si>
  <si>
    <t>07.25.16_9m</t>
  </si>
  <si>
    <t>07.25.16_10m</t>
  </si>
  <si>
    <t>07.25.16_11m</t>
  </si>
  <si>
    <t>07.25.16_12m</t>
  </si>
  <si>
    <t>07.25.16_13m</t>
  </si>
  <si>
    <t>07.25.16_14m</t>
  </si>
  <si>
    <t>Depth readings are approximate, the EXOI ran out of batteries, so we couldn't collect data below 14m</t>
  </si>
  <si>
    <t>A11</t>
  </si>
  <si>
    <t>07.25.16_15m</t>
  </si>
  <si>
    <t>07.25.16_16m</t>
  </si>
  <si>
    <t>filtered</t>
  </si>
  <si>
    <t>C2</t>
  </si>
  <si>
    <t>07.25.16_16m UF</t>
  </si>
  <si>
    <t>07.25.16_17m</t>
  </si>
  <si>
    <t>07.25.16_18m</t>
  </si>
  <si>
    <t>A12</t>
  </si>
  <si>
    <t>07.25.16_19m</t>
  </si>
  <si>
    <t>07.25.16_20m UF</t>
  </si>
  <si>
    <t>B7</t>
  </si>
  <si>
    <t>07.25.16_20m</t>
  </si>
  <si>
    <t>B1</t>
  </si>
  <si>
    <t>07.25.16_21m</t>
  </si>
  <si>
    <t>07.25.16_22m</t>
  </si>
  <si>
    <t>A10-D10</t>
  </si>
  <si>
    <t>F11</t>
  </si>
  <si>
    <t>E3-H3</t>
  </si>
  <si>
    <t>07.25.16_EB</t>
  </si>
  <si>
    <t>07.25.16_SB</t>
  </si>
  <si>
    <t>A8-D8</t>
  </si>
  <si>
    <t>D11</t>
  </si>
  <si>
    <t>E2-H2</t>
  </si>
  <si>
    <t>081216_0m</t>
  </si>
  <si>
    <t>actual depth 0.36</t>
  </si>
  <si>
    <t>3; lost a lot of this sample because it fell out during transfer</t>
  </si>
  <si>
    <t>A3-D3</t>
  </si>
  <si>
    <t>C12</t>
  </si>
  <si>
    <t>081216_2m</t>
  </si>
  <si>
    <t>actual depth 2.029</t>
  </si>
  <si>
    <t>D3</t>
  </si>
  <si>
    <t>081216_4m</t>
  </si>
  <si>
    <t>actual depth 4.162</t>
  </si>
  <si>
    <t>081216_6m</t>
  </si>
  <si>
    <t>actual depth 5.913</t>
  </si>
  <si>
    <t>081216_8m</t>
  </si>
  <si>
    <t>actual depth 8.161</t>
  </si>
  <si>
    <t>A11-D11</t>
  </si>
  <si>
    <t>G11</t>
  </si>
  <si>
    <t>081216_10m</t>
  </si>
  <si>
    <t>actual depth 10.217</t>
  </si>
  <si>
    <t>A1</t>
  </si>
  <si>
    <t>081216_12m_FIL</t>
  </si>
  <si>
    <t>actual depth 11.953</t>
  </si>
  <si>
    <t>081216_12m</t>
  </si>
  <si>
    <t>081216_13m</t>
  </si>
  <si>
    <t>actual depth 12.874</t>
  </si>
  <si>
    <t>A9-D9</t>
  </si>
  <si>
    <t>E11</t>
  </si>
  <si>
    <t>081216_14m</t>
  </si>
  <si>
    <t>actual depth 13.934</t>
  </si>
  <si>
    <t>081216_15m</t>
  </si>
  <si>
    <t>actual depth 14.853</t>
  </si>
  <si>
    <t>A8</t>
  </si>
  <si>
    <t>081216_16mA</t>
  </si>
  <si>
    <t>actual depth 16.109</t>
  </si>
  <si>
    <t>081216_16mB</t>
  </si>
  <si>
    <t>actual depth 16.048</t>
  </si>
  <si>
    <t>A7-D7</t>
  </si>
  <si>
    <t>G12</t>
  </si>
  <si>
    <t>081216_16mB_FIL</t>
  </si>
  <si>
    <t>actual depth 16.048; unfiltered</t>
  </si>
  <si>
    <t>1; filter looked clean</t>
  </si>
  <si>
    <t>081216_18m</t>
  </si>
  <si>
    <t>actual depth 17.688</t>
  </si>
  <si>
    <t>A5-D5</t>
  </si>
  <si>
    <t>E12</t>
  </si>
  <si>
    <t>081216_20m</t>
  </si>
  <si>
    <t>actual depth 20</t>
  </si>
  <si>
    <t>081216_EB</t>
  </si>
  <si>
    <t>081216_SB</t>
  </si>
  <si>
    <t>071116_CB2.2(1)</t>
  </si>
  <si>
    <t>CB22</t>
  </si>
  <si>
    <t xml:space="preserve">CB2.2 DNR </t>
  </si>
  <si>
    <t>C5-C8</t>
  </si>
  <si>
    <t>C10</t>
  </si>
  <si>
    <t>C6-C9</t>
  </si>
  <si>
    <t>071116_CB2.2(2)</t>
  </si>
  <si>
    <t>2; filter fell on benchtop</t>
  </si>
  <si>
    <t>D5-D8</t>
  </si>
  <si>
    <t>C9</t>
  </si>
  <si>
    <t>D6-D9</t>
  </si>
  <si>
    <t>071116_CB3.1(A)</t>
  </si>
  <si>
    <t>CB31</t>
  </si>
  <si>
    <t>CB3.1(A) DNR</t>
  </si>
  <si>
    <t>071116_CB3.2</t>
  </si>
  <si>
    <t>CB32</t>
  </si>
  <si>
    <t>CB3.2 DNR</t>
  </si>
  <si>
    <t>071116_CB3.3C</t>
  </si>
  <si>
    <t>CB3.3C DNR</t>
  </si>
  <si>
    <t>B1-B4</t>
  </si>
  <si>
    <t>F9</t>
  </si>
  <si>
    <t xml:space="preserve">071116_CB4.1C </t>
  </si>
  <si>
    <t>CB41C</t>
  </si>
  <si>
    <t>CB4.1C  DNR</t>
  </si>
  <si>
    <t>E9</t>
  </si>
  <si>
    <t>071116_CB4.2C</t>
  </si>
  <si>
    <t>CB42C</t>
  </si>
  <si>
    <t>CB4.2C DNR</t>
  </si>
  <si>
    <t>071116_CB4.3C</t>
  </si>
  <si>
    <t>CB43C</t>
  </si>
  <si>
    <t>CB4.3C DNR</t>
  </si>
  <si>
    <t>E4</t>
  </si>
  <si>
    <t>071116_CB4.4</t>
  </si>
  <si>
    <t>CB44</t>
  </si>
  <si>
    <t>CB4.4 DNR</t>
  </si>
  <si>
    <t>B9-B12</t>
  </si>
  <si>
    <t>F6</t>
  </si>
  <si>
    <t>071116_CB5.1</t>
  </si>
  <si>
    <t>CB51</t>
  </si>
  <si>
    <t>CB5.1 DNR</t>
  </si>
  <si>
    <t>G5-G8</t>
  </si>
  <si>
    <t>G10</t>
  </si>
  <si>
    <t>G6-G9</t>
  </si>
  <si>
    <t>071116_CB5.2</t>
  </si>
  <si>
    <t>CB52</t>
  </si>
  <si>
    <t>CB5.2 DNR</t>
  </si>
  <si>
    <t>E5-E8</t>
  </si>
  <si>
    <t>F7</t>
  </si>
  <si>
    <t>E6-E9</t>
  </si>
  <si>
    <t>071116_CB5.3(1)</t>
  </si>
  <si>
    <t>CB53</t>
  </si>
  <si>
    <t>CB5.3 DNR</t>
  </si>
  <si>
    <t>071116_CB5.3(2)</t>
  </si>
  <si>
    <t>CB5.3(2) DNR</t>
  </si>
  <si>
    <t>F9-F12</t>
  </si>
  <si>
    <t>C3</t>
  </si>
  <si>
    <t>071116_CB5.4(2)</t>
  </si>
  <si>
    <t>CB54</t>
  </si>
  <si>
    <t>CB5.4 (2) ODU</t>
  </si>
  <si>
    <t>G5</t>
  </si>
  <si>
    <t>071116_CB5.4</t>
  </si>
  <si>
    <t>CB5.4 ODU</t>
  </si>
  <si>
    <t>071116_CB6.1</t>
  </si>
  <si>
    <t>CB61</t>
  </si>
  <si>
    <t>CB6.1 ODU</t>
  </si>
  <si>
    <t>071116_CB6.1 (2)</t>
  </si>
  <si>
    <t>071116_CB6.2</t>
  </si>
  <si>
    <t>CB62</t>
  </si>
  <si>
    <t>CB6.2 ODU</t>
  </si>
  <si>
    <t>071116_CB6.2 (2)</t>
  </si>
  <si>
    <t>071116_CB6.3 (2)</t>
  </si>
  <si>
    <t>CB63</t>
  </si>
  <si>
    <t>CB6.3 ODU</t>
  </si>
  <si>
    <t>E5</t>
  </si>
  <si>
    <t>071116_CB6.3</t>
  </si>
  <si>
    <t>10;dropped filter</t>
  </si>
  <si>
    <t>B5</t>
  </si>
  <si>
    <t>071116_CB6.4 (2)</t>
  </si>
  <si>
    <t>CB64</t>
  </si>
  <si>
    <t>CB6.4 ODU</t>
  </si>
  <si>
    <t>071116_CB6.4</t>
  </si>
  <si>
    <t>071116_CB7.1</t>
  </si>
  <si>
    <t>CB71</t>
  </si>
  <si>
    <t>CB7.1 ODU</t>
  </si>
  <si>
    <t>071116_CB7.1 (2)</t>
  </si>
  <si>
    <t>071116_CB7.2</t>
  </si>
  <si>
    <t>CB72</t>
  </si>
  <si>
    <t>CB7.2 ODU</t>
  </si>
  <si>
    <t>G9</t>
  </si>
  <si>
    <t>071116_CB7.2 (2)</t>
  </si>
  <si>
    <t>071116_CB7.3</t>
  </si>
  <si>
    <t>CB73</t>
  </si>
  <si>
    <t>CB7.3 ODU</t>
  </si>
  <si>
    <t>071116_CB7.3 (2)</t>
  </si>
  <si>
    <t>071116_CB7.4</t>
  </si>
  <si>
    <t>CB74</t>
  </si>
  <si>
    <t>CB7.4 ODU</t>
  </si>
  <si>
    <t>071116_CB7.4 (2)</t>
  </si>
  <si>
    <t>G6</t>
  </si>
  <si>
    <t>081216_CB2.2-2</t>
  </si>
  <si>
    <t>CB2.2 DNR</t>
  </si>
  <si>
    <t>E9-E12</t>
  </si>
  <si>
    <t>C4</t>
  </si>
  <si>
    <t>081216_CB2.2-1</t>
  </si>
  <si>
    <t>CB2.2-1 DNR</t>
  </si>
  <si>
    <t>E1-E4</t>
  </si>
  <si>
    <t>D1</t>
  </si>
  <si>
    <t>081216_CB3.1</t>
  </si>
  <si>
    <t>CB3.1 DNR</t>
  </si>
  <si>
    <t>D9-D12</t>
  </si>
  <si>
    <t>C5</t>
  </si>
  <si>
    <t>081216_CB3.1 F</t>
  </si>
  <si>
    <t>081216_CB3.1(A)</t>
  </si>
  <si>
    <t>081216_CB3.2</t>
  </si>
  <si>
    <t>G1-G4</t>
  </si>
  <si>
    <t>C11</t>
  </si>
  <si>
    <t>081216_CB3.3C</t>
  </si>
  <si>
    <t>1; accidentally put through without filter but recovered and did it right after about 20 ml went through without filter</t>
  </si>
  <si>
    <t>H5-H8</t>
  </si>
  <si>
    <t>C8</t>
  </si>
  <si>
    <t>H6-H9</t>
  </si>
  <si>
    <t xml:space="preserve">081216_CB4.1C </t>
  </si>
  <si>
    <t>F5-F8</t>
  </si>
  <si>
    <t>H2</t>
  </si>
  <si>
    <t>F6-F9</t>
  </si>
  <si>
    <t>081216_CB4.2C</t>
  </si>
  <si>
    <t>B5-B8</t>
  </si>
  <si>
    <t>F4</t>
  </si>
  <si>
    <t>B6-B9</t>
  </si>
  <si>
    <t>081216_CB4.3C</t>
  </si>
  <si>
    <t>C9-C12</t>
  </si>
  <si>
    <t>F3</t>
  </si>
  <si>
    <t>080816_CB4.4</t>
  </si>
  <si>
    <t>CB4.4 DNR 30m</t>
  </si>
  <si>
    <t>2; changed tubing connectorss and used a syring stopper to get it through, rinse 2x with di water</t>
  </si>
  <si>
    <t>081216_CB5.1</t>
  </si>
  <si>
    <t>A10</t>
  </si>
  <si>
    <t>081216_CB5.2</t>
  </si>
  <si>
    <t>080816_CB5.3-1</t>
  </si>
  <si>
    <t>CB5.3 DNR 25m</t>
  </si>
  <si>
    <t>081216_CB5.3-2</t>
  </si>
  <si>
    <t>F1-F4</t>
  </si>
  <si>
    <t>F8</t>
  </si>
  <si>
    <t>081216_CB5.4(2)</t>
  </si>
  <si>
    <t>G7</t>
  </si>
  <si>
    <t>081216_CB5.4</t>
  </si>
  <si>
    <t>B8</t>
  </si>
  <si>
    <t>081216_CB6.1</t>
  </si>
  <si>
    <t>081216_CB6.1 (2)</t>
  </si>
  <si>
    <t>E8</t>
  </si>
  <si>
    <t>081216_CB6.2 (2)</t>
  </si>
  <si>
    <t>E3</t>
  </si>
  <si>
    <t>081216_CB6.2</t>
  </si>
  <si>
    <t>E1</t>
  </si>
  <si>
    <t>081216_CB6.3(2)</t>
  </si>
  <si>
    <t>B6</t>
  </si>
  <si>
    <t>081216_CB6.3(3)</t>
  </si>
  <si>
    <t>081216_CB6.3 (1)</t>
  </si>
  <si>
    <t>081216_CB6.4 (2)</t>
  </si>
  <si>
    <t>081216_CB6.4</t>
  </si>
  <si>
    <t>081216_CB7.1</t>
  </si>
  <si>
    <t>081216_CB7.1 (2)</t>
  </si>
  <si>
    <t>E2</t>
  </si>
  <si>
    <t>081216_CB7.2</t>
  </si>
  <si>
    <t>081216_CB7.2 (2)</t>
  </si>
  <si>
    <t>081216_CB7.3 (2)</t>
  </si>
  <si>
    <t>081216_CB7.3</t>
  </si>
  <si>
    <t>A5</t>
  </si>
  <si>
    <t>081216_CB7.4 (2)</t>
  </si>
  <si>
    <t>081216_CB7.4</t>
  </si>
  <si>
    <t>23; cap said 8.8.16 but side said 8.29.16; did 080812 because 8.29.16 CB7.4 was already done in database</t>
  </si>
  <si>
    <t>083116_CB2.2-1</t>
  </si>
  <si>
    <t>CB2.2 DNR; 11m</t>
  </si>
  <si>
    <t>CB 2.2-1 DK</t>
  </si>
  <si>
    <t>E7-H7</t>
  </si>
  <si>
    <t>DK</t>
  </si>
  <si>
    <t>All wells should read for the first 4 vertical in that column, had different types of well plates</t>
  </si>
  <si>
    <t>083116_CB2.2-2</t>
  </si>
  <si>
    <t>H1-H4</t>
  </si>
  <si>
    <t>C7</t>
  </si>
  <si>
    <t>082916_CB3.1(A)</t>
  </si>
  <si>
    <t>CB3.1(A) DNR 13m 8-31-16</t>
  </si>
  <si>
    <t>Filtered onto the wrong filter type, resulted in loss</t>
  </si>
  <si>
    <t>CB 3.1A DK</t>
  </si>
  <si>
    <t>D10</t>
  </si>
  <si>
    <t>082916_CB3.1(A)_F</t>
  </si>
  <si>
    <t>2; Refiltered previously filtered sample</t>
  </si>
  <si>
    <t>CB 3.1B DK</t>
  </si>
  <si>
    <t>A1-A4</t>
  </si>
  <si>
    <t>H4</t>
  </si>
  <si>
    <t>082916_CB3.2</t>
  </si>
  <si>
    <t>CB3.2 DNR; 12m</t>
  </si>
  <si>
    <t>duplicated, not sure which is which</t>
  </si>
  <si>
    <t>CB 3.2 DK</t>
  </si>
  <si>
    <t>083016_CB3.3C</t>
  </si>
  <si>
    <t>CB3.3C DNR; 23m</t>
  </si>
  <si>
    <t>CB 3.3C DK</t>
  </si>
  <si>
    <t>E8-H8</t>
  </si>
  <si>
    <t xml:space="preserve">083016_CB4.1C </t>
  </si>
  <si>
    <t>CB4.1C  DNR; 31m</t>
  </si>
  <si>
    <t>G2</t>
  </si>
  <si>
    <t>083016_CB4.2C</t>
  </si>
  <si>
    <t>CB4.2C DNR 26m 8-30-16</t>
  </si>
  <si>
    <t>CB 4.2C DK</t>
  </si>
  <si>
    <t>A1-D1</t>
  </si>
  <si>
    <t>A5-A8</t>
  </si>
  <si>
    <t>083016_CB4.2C_F</t>
  </si>
  <si>
    <t>3; filtered previously filtered sample</t>
  </si>
  <si>
    <t>17; DK listed this as done previously, but I think it's the crappy one that was filtered with the poor filter type</t>
  </si>
  <si>
    <t>A9-A12</t>
  </si>
  <si>
    <t>082916_CB4.3C</t>
  </si>
  <si>
    <t>CB4.3C DNR 26m 8-30-16</t>
  </si>
  <si>
    <t>3; wrong filter type</t>
  </si>
  <si>
    <t>H3</t>
  </si>
  <si>
    <t>082916_CB4.3C(2)</t>
  </si>
  <si>
    <t>3; refiltered</t>
  </si>
  <si>
    <t>C1-C4</t>
  </si>
  <si>
    <t>082916_CB4.3C(B)</t>
  </si>
  <si>
    <t>3; this was filtered previously with the bad filter, but still a bit brown</t>
  </si>
  <si>
    <t>CB 4.3C DK</t>
  </si>
  <si>
    <t>Skipped this sample on accident</t>
  </si>
  <si>
    <t>082916_CB4.4</t>
  </si>
  <si>
    <t>CB4.4 DNR; 31m</t>
  </si>
  <si>
    <t>082916_CB5.1</t>
  </si>
  <si>
    <t>CB5.1 DNR; 34m</t>
  </si>
  <si>
    <t>2; color only around outside of filter</t>
  </si>
  <si>
    <t>CB 5.1 DK</t>
  </si>
  <si>
    <t>E6-H6</t>
  </si>
  <si>
    <t>H10</t>
  </si>
  <si>
    <t>D4-D8</t>
  </si>
  <si>
    <t>082916_CB5.2</t>
  </si>
  <si>
    <t>CB5.2 DNR; 30m</t>
  </si>
  <si>
    <t>A6</t>
  </si>
  <si>
    <t>082916_CB5.3(1)</t>
  </si>
  <si>
    <t>CB5.3 DNR; 25m</t>
  </si>
  <si>
    <t>9; DK originally labeled his samples CB5.3 and listed it here, but I think it was CB5.3(2) since I labeled this CB5.3-1</t>
  </si>
  <si>
    <t>F5</t>
  </si>
  <si>
    <t>A6-A9</t>
  </si>
  <si>
    <t>082916_CB5.3(3)</t>
  </si>
  <si>
    <t>CB5.3(2) DNR; 25 m</t>
  </si>
  <si>
    <t>082916_CB5.3(2)</t>
  </si>
  <si>
    <t>CB 5.3 DK</t>
  </si>
  <si>
    <t>E6</t>
  </si>
  <si>
    <t>082916_CB5.4</t>
  </si>
  <si>
    <t>082916_CB5.4 (2)</t>
  </si>
  <si>
    <t>G1</t>
  </si>
  <si>
    <t>082916_CB6.1 (2)</t>
  </si>
  <si>
    <t>F1</t>
  </si>
  <si>
    <t>082916_CB6.1</t>
  </si>
  <si>
    <t>E10</t>
  </si>
  <si>
    <t>082916_CB6.2</t>
  </si>
  <si>
    <t>B10</t>
  </si>
  <si>
    <t>082916_CB6.2 (2)</t>
  </si>
  <si>
    <t>CB 6.2-2 DK</t>
  </si>
  <si>
    <t>F12</t>
  </si>
  <si>
    <t>082916_CB6.3 (2)</t>
  </si>
  <si>
    <t>C1</t>
  </si>
  <si>
    <t>082916_CB6.3 (1)</t>
  </si>
  <si>
    <t>082916_CB6.4 (2)</t>
  </si>
  <si>
    <t>E7</t>
  </si>
  <si>
    <t>082916_CB6.4</t>
  </si>
  <si>
    <t>B9</t>
  </si>
  <si>
    <t>082916_CB7.1 (1)</t>
  </si>
  <si>
    <t>H1</t>
  </si>
  <si>
    <t>082916_CB7.1 (2)</t>
  </si>
  <si>
    <t>CB 7.1-2 DK</t>
  </si>
  <si>
    <t>A7</t>
  </si>
  <si>
    <t>082916_CB7.1 (3)</t>
  </si>
  <si>
    <t>082916_CB7.2 (2)</t>
  </si>
  <si>
    <t>082916_CB7.2</t>
  </si>
  <si>
    <t>G8</t>
  </si>
  <si>
    <t>082916_CB7.3 (1) 2</t>
  </si>
  <si>
    <t>082916_CB7.3 (2)</t>
  </si>
  <si>
    <t>CB 7.3-2 DK</t>
  </si>
  <si>
    <t>CB 7.3-1 DK</t>
  </si>
  <si>
    <t>082916_CB7.3 (1)</t>
  </si>
  <si>
    <t>2; this was white and fell, Did again with 7.3-2</t>
  </si>
  <si>
    <t>082916_CB7.4</t>
  </si>
  <si>
    <t>082916_CB7.4 (2)</t>
  </si>
  <si>
    <t>G3</t>
  </si>
  <si>
    <t>Neg_092116</t>
  </si>
  <si>
    <t>H12</t>
  </si>
  <si>
    <t>Control1</t>
  </si>
  <si>
    <t>H9-H12</t>
  </si>
  <si>
    <t>Control2</t>
  </si>
  <si>
    <t>Control3</t>
  </si>
  <si>
    <t>CONT 3 MLO DK</t>
  </si>
  <si>
    <t>Control4</t>
  </si>
  <si>
    <t>Control5</t>
  </si>
  <si>
    <t>Control6</t>
  </si>
  <si>
    <t>100516_methods</t>
  </si>
  <si>
    <t>check</t>
  </si>
  <si>
    <t>Control7</t>
  </si>
  <si>
    <t>0m</t>
  </si>
  <si>
    <t>Freeze thaw at -80 C multiple times</t>
  </si>
  <si>
    <t>GSWP02500 mixed cellulose ester; bad, colorless, bubbled; bad</t>
  </si>
  <si>
    <t>CONT 7 BADF DK</t>
  </si>
  <si>
    <t>Control8</t>
  </si>
  <si>
    <t>GSWP02500 mixed cellulose ester; bad, colorless, bubbled; ok</t>
  </si>
  <si>
    <t>CONT 8 MLO</t>
  </si>
  <si>
    <t>CONT 8 MLO DK</t>
  </si>
  <si>
    <t>E9-H9</t>
  </si>
  <si>
    <t>Control9</t>
  </si>
  <si>
    <t>GSWP02500 mixed cellulose ester; bad, colorless, bubbled; sort of ok</t>
  </si>
  <si>
    <t>CONT 9 MLO</t>
  </si>
  <si>
    <t>Control10</t>
  </si>
  <si>
    <t>GPWPO2500 express plus; these worked well</t>
  </si>
  <si>
    <t>Control11</t>
  </si>
  <si>
    <t>CONT 11 MLO</t>
  </si>
  <si>
    <t>correct label on side (h2o blank on top)</t>
  </si>
  <si>
    <t>Control12</t>
  </si>
  <si>
    <t>CONT 12 MLO</t>
  </si>
  <si>
    <t>Control13</t>
  </si>
  <si>
    <t>GSWP02500 mixed cellulose ester; bad, colorless, bubbled</t>
  </si>
  <si>
    <t>Control14</t>
  </si>
  <si>
    <t>Control15</t>
  </si>
  <si>
    <t>GSWP02500 mixed cellulose ester; bad, colorless, bubbled; this was ok, not perfect</t>
  </si>
  <si>
    <t>Control16</t>
  </si>
  <si>
    <t>??</t>
  </si>
  <si>
    <t>BB12M</t>
  </si>
  <si>
    <t>CB 7.1-1</t>
  </si>
  <si>
    <t>CB 7.3-1</t>
  </si>
  <si>
    <t>ran twice by accident</t>
  </si>
  <si>
    <t>092616_Neg</t>
  </si>
  <si>
    <t>A9</t>
  </si>
  <si>
    <t>092816_Neg</t>
  </si>
  <si>
    <t>A12-D12</t>
  </si>
  <si>
    <t>100516_mix9</t>
  </si>
  <si>
    <t>H11</t>
  </si>
  <si>
    <t>E4-H4</t>
  </si>
  <si>
    <t>normal</t>
  </si>
  <si>
    <t>no date ODU CB6.2(2)</t>
  </si>
  <si>
    <t>101916_neg</t>
  </si>
  <si>
    <t>102716_neg</t>
  </si>
  <si>
    <t>111616_Neg</t>
  </si>
  <si>
    <t>JHU |April 11-13 |DNR |CB 5.3 |Surface |(Unfiltered)</t>
  </si>
  <si>
    <t>JHU |April 11-13 |DNR |CB 4.4 |Surface |(Unfiltered)</t>
  </si>
  <si>
    <t>JHU |April 11-13 |DNR |CB 3.3C (Bay Bridge) |Surface |(Unfiltered)</t>
  </si>
  <si>
    <t>JHU |April 11-13 |DNR |CB 2.2-1 |Bottom |(Unfiltered)</t>
  </si>
  <si>
    <t>JHU |April 11-13 |DNR |CB 2.2-2 |Bottom |(Unfiltered)</t>
  </si>
  <si>
    <t>JHU |April 11-13 |DNR |CB 3.1 |Bottom |(Unfiltered)</t>
  </si>
  <si>
    <t>JHU |April 11-13 |DNR |CB 3.2 |Bottom |(Unfiltered)</t>
  </si>
  <si>
    <t>JHU |April 11-13 |DNR |CB 3.3C |Bottom |(Unfiltered)</t>
  </si>
  <si>
    <t>JHU |April 11-13 |DNR |CB 4.1C |Bottom |(Unfiltered)</t>
  </si>
  <si>
    <t>JHU |April 11-13 |DNR |CB 4.2C |Bottom |(Unfiltered)</t>
  </si>
  <si>
    <t>JHU |April 11-13 |DNR |CB 4.3C |Bottom |(Unfiltered)</t>
  </si>
  <si>
    <t>JHU |April 11-13 |DNR |CB 4.4 |Bottom |(Unfiltered)</t>
  </si>
  <si>
    <t>JHU |April 11-13 |DNR |CB 5.1 |Bottom |(Unfiltered)</t>
  </si>
  <si>
    <t>JHU |April 11-13 |DNR |CB 5.2 |Bottom |(Unfiltered)</t>
  </si>
  <si>
    <t>JHU |April 11-13 |DNR |CB 5.3-1 |Bottom |(Unfiltered)</t>
  </si>
  <si>
    <t>JHU |April 11-13 |DNR |CB 5.3-2 |Bottom |(Unfiltered)</t>
  </si>
  <si>
    <t>JHU |April 11-13 |ODU |CB 5.4-1 |Surface |(Unfiltered)</t>
  </si>
  <si>
    <t>JHU |April 11-13 |ODU |CB 5.4-2 |Surface |(Unfiltered)</t>
  </si>
  <si>
    <t>JHU |April 11-13 |ODU |CB 6.1 |Surface |(Unfiltered)</t>
  </si>
  <si>
    <t>JHU |April 11-13 |ODU |CB 6.2 |Surface |(Unfiltered)</t>
  </si>
  <si>
    <t>JHU |April 11-13 |ODU |CB 6.3 |Surface |(Unfiltered)</t>
  </si>
  <si>
    <t>JHU |April 11-13 |ODU |CB 6.4 |Surface |(Unfiltered)</t>
  </si>
  <si>
    <t>JHU |April 11-13 |ODU |CB 7.1 |Surface |(Unfiltered)</t>
  </si>
  <si>
    <t>JHU |April 11-13 |ODU |CB 7.2 |Surface |(Unfiltered)</t>
  </si>
  <si>
    <t>JHU |April 11-13 |ODU |CB 7.3 |Surface |(Unfiltered)</t>
  </si>
  <si>
    <t>JHU |April 11-13 |ODU |CB 5.4-1 |Bottom |(Unfiltered)</t>
  </si>
  <si>
    <t>JHU |April 11-13 |ODU |CB 5.4-2 |Bottom |(Unfiltered)</t>
  </si>
  <si>
    <t>JHU |April 11-13 |ODU |CB 6.1 |Bottom |(Unfiltered)</t>
  </si>
  <si>
    <t>JHU |April 11-13 |ODU |CB 6.2 |Bottom |(Unfiltered)</t>
  </si>
  <si>
    <t>JHU |April 11-13 |ODU |CB 6.3 |Bottom |(Unfiltered)</t>
  </si>
  <si>
    <t>JHU |April 11-13 |ODU |CB 6.4 |Bottom |(Unfiltered)</t>
  </si>
  <si>
    <t>JHU |April 11-13 |ODU |CB 7.1 |Bottom |(Unfiltered)</t>
  </si>
  <si>
    <t>JHU |April 11-13 |ODU |CB 7.2 |Bottom |(Unfiltered)</t>
  </si>
  <si>
    <t>JHU |April 11-13 |ODU |CB 7.3 |Bottom |(Unfiltered)</t>
  </si>
  <si>
    <t>JHU |May 8-10 |DNR |CB 5.3 |Surface |(Unfiltered)</t>
  </si>
  <si>
    <t>JHU |May 8-10 |DNR |CB 4.4 |Surface |(Unfiltered)</t>
  </si>
  <si>
    <t>JHU |May 8-10 |DNR |CB 3.3C (Bay Bridge) |Surface |(Unfiltered)</t>
  </si>
  <si>
    <t>JHU |May 8-10 |DNR |CB 2.2-1 |Bottom |(Unfiltered)</t>
  </si>
  <si>
    <t>JHU |May 8-10 |DNR |CB 2.2-2 |Bottom |(Unfiltered)</t>
  </si>
  <si>
    <t>JHU |May 8-10 |DNR |CB 3.1 |Bottom |(Unfiltered)</t>
  </si>
  <si>
    <t>JHU |May 8-10 |DNR |CB 3.2 |Bottom |(Unfiltered)</t>
  </si>
  <si>
    <t>JHU |May 8-10 |DNR |CB 3.3C |Bottom |(Unfiltered)</t>
  </si>
  <si>
    <t>JHU |May 8-10 |DNR |CB 4.1C |Bottom |(Unfiltered)</t>
  </si>
  <si>
    <t>JHU |May 8-10 |DNR |CB 4.2C |Bottom |(Unfiltered)</t>
  </si>
  <si>
    <t>JHU |May 8-10 |DNR |CB 4.3C |Bottom |(Unfiltered)</t>
  </si>
  <si>
    <t>JHU |May 8-10 |DNR |CB 4.4 |Bottom |(Unfiltered)</t>
  </si>
  <si>
    <t>JHU |May 8-10 |DNR |CB 5.1 |Bottom |(Unfiltered)</t>
  </si>
  <si>
    <t>JHU |May 8-10 |DNR |CB 5.2 |Bottom |(Unfiltered)</t>
  </si>
  <si>
    <t>JHU |May 8-10 |DNR |CB 5.3-1 |Bottom |(Unfiltered)</t>
  </si>
  <si>
    <t>JHU |May 8-10 |DNR |CB 5.3-2 |Bottom |(Unfiltered)</t>
  </si>
  <si>
    <t>JHU |May 8-10 |ODU |CB 5.4-1 |Surface |(Unfiltered)</t>
  </si>
  <si>
    <t>JHU |May 8-10 |ODU |CB 5.4-2 |Surface |(Unfiltered)</t>
  </si>
  <si>
    <t>JHU |May 8-10 |ODU |CB 6.1 |Surface |(Unfiltered)</t>
  </si>
  <si>
    <t>JHU |May 8-10 |ODU |CB 6.2 |Surface |(Unfiltered)</t>
  </si>
  <si>
    <t>JHU |May 8-10 |ODU |CB 6.3 |Surface |(Unfiltered)</t>
  </si>
  <si>
    <t>JHU |May 8-10 |ODU |CB 6.4 |Surface |(Unfiltered)</t>
  </si>
  <si>
    <t>JHU |May 8-10 |ODU |CB 7.1 |Surface |(Unfiltered)</t>
  </si>
  <si>
    <t>JHU |May 8-10 |ODU |CB 7.2 |Surface |(Unfiltered)</t>
  </si>
  <si>
    <t>JHU |May 8-10 |ODU |CB 7.3 |Surface |(Unfiltered)</t>
  </si>
  <si>
    <t>JHU |May 8-10 |ODU |CB 5.4-1 |Bottom |(Unfiltered)</t>
  </si>
  <si>
    <t>JHU |May 8-10 |ODU |CB 5.4-2 |Bottom |(Unfiltered)</t>
  </si>
  <si>
    <t>JHU |May 8-10 |ODU |CB 6.1 |Bottom |(Unfiltered)</t>
  </si>
  <si>
    <t>JHU |May 8-10 |ODU |CB 6.2 |Bottom |(Unfiltered)</t>
  </si>
  <si>
    <t>JHU |May 8-10 |ODU |CB 6.3 |Bottom |(Unfiltered)</t>
  </si>
  <si>
    <t>JHU |May 8-10 |ODU |CB 6.4 |Bottom |(Unfiltered)</t>
  </si>
  <si>
    <t>JHU |May 8-10 |ODU |CB 7.1 |Bottom |(Unfiltered)</t>
  </si>
  <si>
    <t>JHU |May 8-10 |ODU |CB 7.2 |Bottom |(Unfiltered)</t>
  </si>
  <si>
    <t>JHU |May 8-10 |ODU |CB 7.3 |Bottom |(Unfiltered)</t>
  </si>
  <si>
    <t>JHU |June 5-7 |DNR |CB 5.3 |Surface |(Unfiltered)</t>
  </si>
  <si>
    <t>JHU |June 5-7 |DNR |CB 4.4 |Surface |(Unfiltered)</t>
  </si>
  <si>
    <t>JHU |June 5-7 |DNR |CB 3.3C (Bay Bridge) |Surface |(Unfiltered)</t>
  </si>
  <si>
    <t>JHU |June 5-7 |DNR |CB 2.2-1 |Bottom |(Unfiltered)</t>
  </si>
  <si>
    <t>JHU |June 5-7 |DNR |CB 2.2-2 |Bottom |(Unfiltered)</t>
  </si>
  <si>
    <t>JHU |June 5-7 |DNR |CB 3.1 |Bottom |(Unfiltered)</t>
  </si>
  <si>
    <t>JHU |June 5-7 |DNR |CB 3.2 |Bottom |(Unfiltered)</t>
  </si>
  <si>
    <t>JHU |June 5-7 |DNR |CB 3.3C |Bottom |(Unfiltered)</t>
  </si>
  <si>
    <t>JHU |June 5-7 |DNR |CB 4.1C |Bottom |(Unfiltered)</t>
  </si>
  <si>
    <t>JHU |June 5-7 |DNR |CB 4.2C |Bottom |(Unfiltered)</t>
  </si>
  <si>
    <t>JHU |June 5-7 |DNR |CB 4.3C |Bottom |(Unfiltered)</t>
  </si>
  <si>
    <t>JHU |June 5-7 |DNR |CB 4.4 |Bottom |(Unfiltered)</t>
  </si>
  <si>
    <t>JHU |June 5-7 |DNR |CB 5.1 |Bottom |(Unfiltered)</t>
  </si>
  <si>
    <t>JHU |June 5-7 |DNR |CB 5.2 |Bottom |(Unfiltered)</t>
  </si>
  <si>
    <t>JHU |June 5-7 |DNR |CB 5.3-1 |Bottom |(Unfiltered)</t>
  </si>
  <si>
    <t>JHU |June 5-7 |DNR |CB 5.3-2 |Bottom |(Unfiltered)</t>
  </si>
  <si>
    <t>JHU |June 5-7 |ODU |CB 5.4-1 |Surface |(Unfiltered)</t>
  </si>
  <si>
    <t>JHU |June 5-7 |ODU |CB 5.4-2 |Surface |(Unfiltered)</t>
  </si>
  <si>
    <t>JHU |June 5-7 |ODU |CB 6.1 |Surface |(Unfiltered)</t>
  </si>
  <si>
    <t>JHU |June 5-7 |ODU |CB 6.2 |Surface |(Unfiltered)</t>
  </si>
  <si>
    <t>JHU |June 5-7 |ODU |CB 6.3 |Surface |(Unfiltered)</t>
  </si>
  <si>
    <t>JHU |June 5-7 |ODU |CB 6.4 |Surface |(Unfiltered)</t>
  </si>
  <si>
    <t>JHU |June 5-7 |ODU |CB 7.1 |Surface |(Unfiltered)</t>
  </si>
  <si>
    <t>JHU |June 5-7 |ODU |CB 7.2 |Surface |(Unfiltered)</t>
  </si>
  <si>
    <t>JHU |June 5-7 |ODU |CB 7.3 |Surface |(Unfiltered)</t>
  </si>
  <si>
    <t>JHU |June 5-7 |ODU |CB 5.4-1 |Bottom |(Unfiltered)</t>
  </si>
  <si>
    <t>JHU |June 5-7 |ODU |CB 5.4-2 |Bottom |(Unfiltered)</t>
  </si>
  <si>
    <t>JHU |June 5-7 |ODU |CB 6.1 |Bottom |(Unfiltered)</t>
  </si>
  <si>
    <t>JHU |June 5-7 |ODU |CB 6.2 |Bottom |(Unfiltered)</t>
  </si>
  <si>
    <t>JHU |June 5-7 |ODU |CB 6.3 |Bottom |(Unfiltered)</t>
  </si>
  <si>
    <t>JHU |June 5-7 |ODU |CB 6.4 |Bottom |(Unfiltered)</t>
  </si>
  <si>
    <t>JHU |June 5-7 |ODU |CB 7.1 |Bottom |(Unfiltered)</t>
  </si>
  <si>
    <t>JHU |June 5-7 |ODU |CB 7.2 |Bottom |(Unfiltered)</t>
  </si>
  <si>
    <t>JHU |June 5-7 |ODU |CB 7.3 |Bottom |(Unfiltered)</t>
  </si>
  <si>
    <t>JHU |July 10-12 |DNR |CB 5.3 |Surface |(Unfiltered)</t>
  </si>
  <si>
    <t>JHU |July 10-12 |DNR |CB 4.4 |Surface |(Unfiltered)</t>
  </si>
  <si>
    <t>JHU |July 10-12 |DNR |CB 3.3C (Bay Bridge) |Surface |(Unfiltered)</t>
  </si>
  <si>
    <t>JHU |July 10-12 |DNR |CB 2.2-1 |Bottom |(Unfiltered)</t>
  </si>
  <si>
    <t>JHU |July 10-12 |DNR |CB 2.2-2 |Bottom |(Unfiltered)</t>
  </si>
  <si>
    <t>JHU |July 10-12 |DNR |CB 3.1 |Bottom |(Unfiltered)</t>
  </si>
  <si>
    <t>JHU |July 10-12 |DNR |CB 3.2 |Bottom |(Unfiltered)</t>
  </si>
  <si>
    <t>JHU |July 10-12 |DNR |CB 3.3C |Bottom |(Unfiltered)</t>
  </si>
  <si>
    <t>JHU |July 10-12 |DNR |CB 4.1C |Bottom |(Unfiltered)</t>
  </si>
  <si>
    <t>JHU |July 10-12 |DNR |CB 4.2C |Bottom |(Unfiltered)</t>
  </si>
  <si>
    <t>JHU |July 10-12 |DNR |CB 4.3C |Bottom |(Unfiltered)</t>
  </si>
  <si>
    <t>JHU |July 10-12 |DNR |CB 4.4 |Bottom |(Unfiltered)</t>
  </si>
  <si>
    <t>JHU |July 10-12 |DNR |CB 5.1 |Bottom |(Unfiltered)</t>
  </si>
  <si>
    <t>JHU |July 10-12 |DNR |CB 5.2 |Bottom |(Unfiltered)</t>
  </si>
  <si>
    <t>JHU |July 10-12 |DNR |CB 5.3-1 |Bottom |(Unfiltered)</t>
  </si>
  <si>
    <t>JHU |July 10-12 |DNR |CB 5.3-2 |Bottom |(Unfiltered)</t>
  </si>
  <si>
    <t>JHU |July 10-12 |ODU |CB 5.4-1 |Surface |(Unfiltered)</t>
  </si>
  <si>
    <t>JHU |July 10-12 |ODU |CB 5.4-2 |Surface |(Unfiltered)</t>
  </si>
  <si>
    <t>JHU |July 10-12 |ODU |CB 6.1 |Surface |(Unfiltered)</t>
  </si>
  <si>
    <t>JHU |July 10-12 |ODU |CB 6.2 |Surface |(Unfiltered)</t>
  </si>
  <si>
    <t>JHU |July 10-12 |ODU |CB 6.3 |Surface |(Unfiltered)</t>
  </si>
  <si>
    <t>JHU |July 10-12 |ODU |CB 6.4 |Surface |(Unfiltered)</t>
  </si>
  <si>
    <t>JHU |July 10-12 |ODU |CB 7.1 |Surface |(Unfiltered)</t>
  </si>
  <si>
    <t>JHU |July 10-12 |ODU |CB 7.2 |Surface |(Unfiltered)</t>
  </si>
  <si>
    <t>JHU |July 10-12 |ODU |CB 7.3 |Surface |(Unfiltered)</t>
  </si>
  <si>
    <t>JHU |July 10-12 |ODU |CB 5.4-1 |Bottom |(Unfiltered)</t>
  </si>
  <si>
    <t>JHU |July 10-12 |ODU |CB 5.4-2 |Bottom |(Unfiltered)</t>
  </si>
  <si>
    <t>JHU |July 10-12 |ODU |CB 6.1 |Bottom |(Unfiltered)</t>
  </si>
  <si>
    <t>JHU |July 10-12 |ODU |CB 6.2 |Bottom |(Unfiltered)</t>
  </si>
  <si>
    <t>JHU |July 10-12 |ODU |CB 6.3 |Bottom |(Unfiltered)</t>
  </si>
  <si>
    <t>JHU |July 10-12 |ODU |CB 6.4 |Bottom |(Unfiltered)</t>
  </si>
  <si>
    <t>JHU |July 10-12 |ODU |CB 7.1 |Bottom |(Unfiltered)</t>
  </si>
  <si>
    <t>JHU |July 10-12 |ODU |CB 7.2 |Bottom |(Unfiltered)</t>
  </si>
  <si>
    <t>JHU |July 10-12 |ODU |CB 7.3 |Bottom |(Unfiltered)</t>
  </si>
  <si>
    <t>JHU |Aug 7-9 |DNR |CB 5.3 |Surface |(Unfiltered)</t>
  </si>
  <si>
    <t>JHU |Aug 7-9 |DNR |CB 4.4 |Surface |(Unfiltered)</t>
  </si>
  <si>
    <t>JHU |Aug 7-9 |DNR |CB 3.3C (Bay Bridge) |Surface |(Unfiltered)</t>
  </si>
  <si>
    <t>JHU |Aug 7-9 |DNR |CB 2.2-1 |Bottom |(Unfiltered)</t>
  </si>
  <si>
    <t>JHU |Aug 7-9 |DNR |CB 2.2-2 |Bottom |(Unfiltered)</t>
  </si>
  <si>
    <t>JHU |Aug 7-9 |DNR |CB 3.1 |Bottom |(Unfiltered)</t>
  </si>
  <si>
    <t>JHU |Aug 7-9 |DNR |CB 3.2 |Bottom |(Unfiltered)</t>
  </si>
  <si>
    <t>JHU |Aug 7-9 |DNR |CB 3.3C |Bottom |(Unfiltered)</t>
  </si>
  <si>
    <t>JHU |Aug 7-9 |DNR |CB 4.1C |Bottom |(Unfiltered)</t>
  </si>
  <si>
    <t>JHU |Aug 7-9 |DNR |CB 4.2C |Bottom |(Unfiltered)</t>
  </si>
  <si>
    <t>JHU |Aug 7-9 |DNR |CB 4.3C |Bottom |(Unfiltered)</t>
  </si>
  <si>
    <t>JHU |Aug 7-9 |DNR |CB 4.4 |Bottom |(Unfiltered)</t>
  </si>
  <si>
    <t>JHU |Aug 7-9 |DNR |CB 5.1 |Bottom |(Unfiltered)</t>
  </si>
  <si>
    <t>JHU |Aug 7-9 |DNR |CB 5.2 |Bottom |(Unfiltered)</t>
  </si>
  <si>
    <t>JHU |Aug 7-9 |DNR |CB 5.3-1 |Bottom |(Unfiltered)</t>
  </si>
  <si>
    <t>JHU |Aug 7-9 |DNR |CB 5.3-2 |Bottom |(Unfiltered)</t>
  </si>
  <si>
    <t>JHU |Aug 7-9 |ODU |CB 5.4-1 |Surface |(Unfiltered)</t>
  </si>
  <si>
    <t>JHU |Aug 7-9 |ODU |CB 5.4-2 |Surface |(Unfiltered)</t>
  </si>
  <si>
    <t>JHU |Aug 7-9 |ODU |CB 6.1 |Surface |(Unfiltered)</t>
  </si>
  <si>
    <t>JHU |Aug 7-9 |ODU |CB 6.2 |Surface |(Unfiltered)</t>
  </si>
  <si>
    <t>JHU |Aug 7-9 |ODU |CB 6.3 |Surface |(Unfiltered)</t>
  </si>
  <si>
    <t>JHU |Aug 7-9 |ODU |CB 6.4 |Surface |(Unfiltered)</t>
  </si>
  <si>
    <t>JHU |Aug 7-9 |ODU |CB 7.1 |Surface |(Unfiltered)</t>
  </si>
  <si>
    <t>JHU |Aug 7-9 |ODU |CB 7.2 |Surface |(Unfiltered)</t>
  </si>
  <si>
    <t>JHU |Aug 7-9 |ODU |CB 7.3 |Surface |(Unfiltered)</t>
  </si>
  <si>
    <t>JHU |Aug 7-9 |ODU |CB 5.4-1 |Bottom |(Unfiltered)</t>
  </si>
  <si>
    <t>JHU |Aug 7-9 |ODU |CB 5.4-2 |Bottom |(Unfiltered)</t>
  </si>
  <si>
    <t>JHU |Aug 7-9 |ODU |CB 6.1 |Bottom |(Unfiltered)</t>
  </si>
  <si>
    <t>JHU |Aug 7-9 |ODU |CB 6.2 |Bottom |(Unfiltered)</t>
  </si>
  <si>
    <t>JHU |Aug 7-9 |ODU |CB 6.3 |Bottom |(Unfiltered)</t>
  </si>
  <si>
    <t>JHU |Aug 7-9 |ODU |CB 6.4 |Bottom |(Unfiltered)</t>
  </si>
  <si>
    <t>JHU |Aug 7-9 |ODU |CB 7.1 |Bottom |(Unfiltered)</t>
  </si>
  <si>
    <t>JHU |Aug 7-9 |ODU |CB 7.2 |Bottom |(Unfiltered)</t>
  </si>
  <si>
    <t>JHU |Aug 7-9 |ODU |CB 7.3 |Bottom |(Unfiltered)</t>
  </si>
  <si>
    <t>JHU |Aug 28-30 |DNR |CB 5.3 |Surface |(Unfiltered)</t>
  </si>
  <si>
    <t>JHU |Aug 28-30 |DNR |CB 4.4 |Surface |(Unfiltered)</t>
  </si>
  <si>
    <t>JHU |Aug 28-30 |DNR |CB 3.3C (Bay Bridge) |Surface |(Unfiltered)</t>
  </si>
  <si>
    <t>JHU |Aug 28-30 |DNR |CB 2.2-1 |Bottom |(Unfiltered)</t>
  </si>
  <si>
    <t>JHU |Aug 28-30 |DNR |CB 2.2-2 |Bottom |(Unfiltered)</t>
  </si>
  <si>
    <t>JHU |Aug 28-30 |DNR |CB 3.1 |Bottom |(Unfiltered)</t>
  </si>
  <si>
    <t>JHU |Aug 28-30 |DNR |CB 3.2 |Bottom |(Unfiltered)</t>
  </si>
  <si>
    <t>JHU |Aug 28-30 |DNR |CB 3.3C |Bottom |(Unfiltered)</t>
  </si>
  <si>
    <t>JHU |Aug 28-30 |DNR |CB 4.1C |Bottom |(Unfiltered)</t>
  </si>
  <si>
    <t>JHU |Aug 28-30 |DNR |CB 4.2C |Bottom |(Unfiltered)</t>
  </si>
  <si>
    <t>JHU |Aug 28-30 |DNR |CB 4.3C |Bottom |(Unfiltered)</t>
  </si>
  <si>
    <t>JHU |Aug 28-30 |DNR |CB 4.4 |Bottom |(Unfiltered)</t>
  </si>
  <si>
    <t>JHU |Aug 28-30 |DNR |CB 5.1 |Bottom |(Unfiltered)</t>
  </si>
  <si>
    <t>JHU |Aug 28-30 |DNR |CB 5.2 |Bottom |(Unfiltered)</t>
  </si>
  <si>
    <t>JHU |Aug 28-30 |DNR |CB 5.3-1 |Bottom |(Unfiltered)</t>
  </si>
  <si>
    <t>JHU |Aug 28-30 |DNR |CB 5.3-2 |Bottom |(Unfiltered)</t>
  </si>
  <si>
    <t>JHU |Aug 28-30 |ODU |CB 5.4-1 |Surface |(Unfiltered)</t>
  </si>
  <si>
    <t>JHU |Aug 28-30 |ODU |CB 5.4-2 |Surface |(Unfiltered)</t>
  </si>
  <si>
    <t>JHU |Aug 28-30 |ODU |CB 6.1 |Surface |(Unfiltered)</t>
  </si>
  <si>
    <t>JHU |Aug 28-30 |ODU |CB 6.2 |Surface |(Unfiltered)</t>
  </si>
  <si>
    <t>JHU |Aug 28-30 |ODU |CB 6.3 |Surface |(Unfiltered)</t>
  </si>
  <si>
    <t>JHU |Aug 28-30 |ODU |CB 6.4 |Surface |(Unfiltered)</t>
  </si>
  <si>
    <t>JHU |Aug 28-30 |ODU |CB 7.1 |Surface |(Unfiltered)</t>
  </si>
  <si>
    <t>JHU |Aug 28-30 |ODU |CB 7.2 |Surface |(Unfiltered)</t>
  </si>
  <si>
    <t>JHU |Aug 28-30 |ODU |CB 7.3 |Surface |(Unfiltered)</t>
  </si>
  <si>
    <t>JHU |Aug 28-30 |ODU |CB 5.4-1 |Bottom |(Unfiltered)</t>
  </si>
  <si>
    <t>JHU |Aug 28-30 |ODU |CB 5.4-2 |Bottom |(Unfiltered)</t>
  </si>
  <si>
    <t>JHU |Aug 28-30 |ODU |CB 6.1 |Bottom |(Unfiltered)</t>
  </si>
  <si>
    <t>JHU |Aug 28-30 |ODU |CB 6.2 |Bottom |(Unfiltered)</t>
  </si>
  <si>
    <t>JHU |Aug 28-30 |ODU |CB 6.3 |Bottom |(Unfiltered)</t>
  </si>
  <si>
    <t>JHU |Aug 28-30 |ODU |CB 6.4 |Bottom |(Unfiltered)</t>
  </si>
  <si>
    <t>JHU |Aug 28-30 |ODU |CB 7.1 |Bottom |(Unfiltered)</t>
  </si>
  <si>
    <t>JHU |Aug 28-30 |ODU |CB 7.2 |Bottom |(Unfiltered)</t>
  </si>
  <si>
    <t>JHU |Aug 28-30 |ODU |CB 7.3 |Bottom |(Unfiltered)</t>
  </si>
  <si>
    <t>JHU |Sep 18-20 |DNR |CB 5.3 |Surface |(Unfiltered)</t>
  </si>
  <si>
    <t>JHU |Sep 18-20 |DNR |CB 4.4 |Surface |(Unfiltered)</t>
  </si>
  <si>
    <t>JHU |Sep 18-20 |DNR |CB 3.3C (Bay Bridge) |Surface |(Unfiltered)</t>
  </si>
  <si>
    <t>JHU |Sep 18-20 |DNR |CB 2.2-1 |Bottom |(Unfiltered)</t>
  </si>
  <si>
    <t>JHU |Sep 18-20 |DNR |CB 2.2-2 |Bottom |(Unfiltered)</t>
  </si>
  <si>
    <t>JHU |Sep 18-20 |DNR |CB 3.1 |Bottom |(Unfiltered)</t>
  </si>
  <si>
    <t>JHU |Sep 18-20 |DNR |CB 3.2 |Bottom |(Unfiltered)</t>
  </si>
  <si>
    <t>JHU |Sep 18-20 |DNR |CB 3.3C |Bottom |(Unfiltered)</t>
  </si>
  <si>
    <t>JHU |Sep 18-20 |DNR |CB 4.1C |Bottom |(Unfiltered)</t>
  </si>
  <si>
    <t>JHU |Sep 18-20 |DNR |CB 4.2C |Bottom |(Unfiltered)</t>
  </si>
  <si>
    <t>JHU |Sep 18-20 |DNR |CB 4.3C |Bottom |(Unfiltered)</t>
  </si>
  <si>
    <t>JHU |Sep 18-20 |DNR |CB 4.4 |Bottom |(Unfiltered)</t>
  </si>
  <si>
    <t>JHU |Sep 18-20 |DNR |CB 5.1 |Bottom |(Unfiltered)</t>
  </si>
  <si>
    <t>JHU |Sep 18-20 |DNR |CB 5.2 |Bottom |(Unfiltered)</t>
  </si>
  <si>
    <t>JHU |Sep 18-20 |DNR |CB 5.3-1 |Bottom |(Unfiltered)</t>
  </si>
  <si>
    <t>JHU |Sep 18-20 |DNR |CB 5.3-2 |Bottom |(Unfiltered)</t>
  </si>
  <si>
    <t>JHU |Sep 18-20 |ODU |CB 5.4-1 |Surface |(Unfiltered)</t>
  </si>
  <si>
    <t>JHU |Sep 18-20 |ODU |CB 5.4-2 |Surface |(Unfiltered)</t>
  </si>
  <si>
    <t>JHU |Sep 18-20 |ODU |CB 6.1 |Surface |(Unfiltered)</t>
  </si>
  <si>
    <t>JHU |Sep 18-20 |ODU |CB 6.2 |Surface |(Unfiltered)</t>
  </si>
  <si>
    <t>JHU |Sep 18-20 |ODU |CB 6.3 |Surface |(Unfiltered)</t>
  </si>
  <si>
    <t>JHU |Sep 18-20 |ODU |CB 6.4 |Surface |(Unfiltered)</t>
  </si>
  <si>
    <t>JHU |Sep 18-20 |ODU |CB 7.1 |Surface |(Unfiltered)</t>
  </si>
  <si>
    <t>JHU |Sep 18-20 |ODU |CB 7.2 |Surface |(Unfiltered)</t>
  </si>
  <si>
    <t>JHU |Sep 18-20 |ODU |CB 7.3 |Surface |(Unfiltered)</t>
  </si>
  <si>
    <t>JHU |Sep 18-20 |ODU |CB 7.4 |Surface |(Unfiltered)</t>
  </si>
  <si>
    <t>JHU |Sep 18-20 |ODU |CB 5.4-1 |Bottom |(Unfiltered)</t>
  </si>
  <si>
    <t>JHU |Sep 18-20 |ODU |CB 5.4-2 |Bottom |(Unfiltered)</t>
  </si>
  <si>
    <t>JHU |Sep 18-20 |ODU |CB 6.1 |Bottom |(Unfiltered)</t>
  </si>
  <si>
    <t>JHU |Sep 18-20 |ODU |CB 6.2 |Bottom |(Unfiltered)</t>
  </si>
  <si>
    <t>JHU |Sep 18-20 |ODU |CB 6.3 |Bottom |(Unfiltered)</t>
  </si>
  <si>
    <t>JHU |Sep 18-20 |ODU |CB 6.4 |Bottom |(Unfiltered)</t>
  </si>
  <si>
    <t>JHU |Sep 18-20 |ODU |CB 7.1 |Bottom |(Unfiltered)</t>
  </si>
  <si>
    <t>JHU |Sep 18-20 |ODU |CB 7.2 |Bottom |(Unfiltered)</t>
  </si>
  <si>
    <t>JHU |Sep 18-20 |ODU |CB 7.3 |Bottom |(Unfiltered)</t>
  </si>
  <si>
    <t>JHU |Sep 18-20 |ODU |CB 7.4 |Bottom |(Unfiltered)</t>
  </si>
  <si>
    <t>06.01.17_0m_1</t>
  </si>
  <si>
    <t>06.01.17_1m_1</t>
  </si>
  <si>
    <t>Depth was 0.12 at end of sampling</t>
  </si>
  <si>
    <t>D4</t>
  </si>
  <si>
    <t>06.01.17_2m_1</t>
  </si>
  <si>
    <t>H8</t>
  </si>
  <si>
    <t>06.01.17_3m_1</t>
  </si>
  <si>
    <t>06.01.17_4m_1</t>
  </si>
  <si>
    <t>06.01.17_5m_1</t>
  </si>
  <si>
    <t>D8</t>
  </si>
  <si>
    <t>06.01.17_6m_1</t>
  </si>
  <si>
    <t>F10</t>
  </si>
  <si>
    <t>06.01.17_7m_1</t>
  </si>
  <si>
    <t>06.01.17_8m_1</t>
  </si>
  <si>
    <t>D6</t>
  </si>
  <si>
    <t>06.01.17_9m_1</t>
  </si>
  <si>
    <t>06.01.17_10m_1</t>
  </si>
  <si>
    <t>06.01.17_11m_1</t>
  </si>
  <si>
    <t>06.01.17_12m_1</t>
  </si>
  <si>
    <t>06.01.17_13m_1</t>
  </si>
  <si>
    <t>Wind picked up during this sampling. Some white caps. Depth ranged between 11.8 and 12.2</t>
  </si>
  <si>
    <t>H9</t>
  </si>
  <si>
    <t>06.01.17_14m_1</t>
  </si>
  <si>
    <t>Depth was 12.37 after reading</t>
  </si>
  <si>
    <t>H5</t>
  </si>
  <si>
    <t>06.01.17_15m_1</t>
  </si>
  <si>
    <t>06.01.17_16m_1</t>
  </si>
  <si>
    <t>Weight slipped and hit bottom. Repositioned weight and dropped back down.</t>
  </si>
  <si>
    <t>06.01.17_17m_1</t>
  </si>
  <si>
    <t>06.01.17_0m_2</t>
  </si>
  <si>
    <t>06.01.17_2m_2</t>
  </si>
  <si>
    <t>H7</t>
  </si>
  <si>
    <t>06.01.17_4m_2</t>
  </si>
  <si>
    <t>H6</t>
  </si>
  <si>
    <t>06.01.17_6m_2</t>
  </si>
  <si>
    <t>06.01.17_8m_2</t>
  </si>
  <si>
    <t>06.01.17_10m_2</t>
  </si>
  <si>
    <t>Before stabilization of the probe, the % DO read 21.8 and DO read 1.51 mg/L</t>
  </si>
  <si>
    <t>D5</t>
  </si>
  <si>
    <t>06.01.17_12m_2</t>
  </si>
  <si>
    <t>06.01.17_14m_2</t>
  </si>
  <si>
    <t>D7</t>
  </si>
  <si>
    <t>06.01.17_14m_3</t>
  </si>
  <si>
    <t>This was a replicate</t>
  </si>
  <si>
    <t>06.01.17_16m_2</t>
  </si>
  <si>
    <t>Depth got up to 14.2 m during sampling</t>
  </si>
  <si>
    <t>06.01.17_17m_2</t>
  </si>
  <si>
    <t>06.01.17_19m_2</t>
  </si>
  <si>
    <t>Depth was 19.68 at end. ORP was 5.4 at end</t>
  </si>
  <si>
    <t>06.01.17_21m_2</t>
  </si>
  <si>
    <t>Depth was 19.7 at end. ORP was 20.9 at end</t>
  </si>
  <si>
    <t>06.01.17_SB_1</t>
  </si>
  <si>
    <t>Surface blank</t>
  </si>
  <si>
    <t>06.01.17_EB_1</t>
  </si>
  <si>
    <t>End Blank</t>
  </si>
  <si>
    <t>06.15.17_0m_1</t>
  </si>
  <si>
    <t xml:space="preserve">R1 from bucket, not pumped. </t>
  </si>
  <si>
    <t>06.15.17_0m_2</t>
  </si>
  <si>
    <t>R2 pumped. Same time as 0 meter sampling</t>
  </si>
  <si>
    <t>06.15.17_0m_3</t>
  </si>
  <si>
    <t>R3 direct from surface (during 8 m sampling)</t>
  </si>
  <si>
    <t>06.15.17_0m_4</t>
  </si>
  <si>
    <t>R4 direct from surface (during 16M sampling).</t>
  </si>
  <si>
    <t>06.15.17_2m_1</t>
  </si>
  <si>
    <t>06.15.17_4m_1</t>
  </si>
  <si>
    <t>06.15.17_6m_1</t>
  </si>
  <si>
    <t>06.15.17_8m_1</t>
  </si>
  <si>
    <t>Collected R3 direct from surface at this time too.</t>
  </si>
  <si>
    <t>06.15.17_10m_1</t>
  </si>
  <si>
    <t>06.15.17_12m_1</t>
  </si>
  <si>
    <t>Depth ranged from 12.2-12.7</t>
  </si>
  <si>
    <t>06.15.17_14m_1</t>
  </si>
  <si>
    <t>Depth ranged from 14.2-13.6</t>
  </si>
  <si>
    <t>06.15.17_16m_1</t>
  </si>
  <si>
    <t>R4 direct from surface. Depth ranged from 16.2-15.3 m. Also, we pulled up the probe and tubing because we had to add another cable. This caused us to write to another file on the handheld after this depth.</t>
  </si>
  <si>
    <t>06.15.17_18m_1</t>
  </si>
  <si>
    <t>New file. Depth ranged from 17.5-18.3</t>
  </si>
  <si>
    <t>06.15.17_20m_1</t>
  </si>
  <si>
    <t>Moved down 0.5 m (from previous depth because it was actual up at 19.5 before)</t>
  </si>
  <si>
    <t>06.15.17_21m_1</t>
  </si>
  <si>
    <t>Dropped to bottom at this depth and pullede up about a foot. Labeled 21.5</t>
  </si>
  <si>
    <t>06.15.17_21m_2</t>
  </si>
  <si>
    <t>Labeled 21.5</t>
  </si>
  <si>
    <t>06.15.17_0m_5</t>
  </si>
  <si>
    <t>Sampled directly into tube. Labeled R4(2) at the end</t>
  </si>
  <si>
    <t>06.15.17_SB_1</t>
  </si>
  <si>
    <t>07.17.17_0m_1</t>
  </si>
  <si>
    <t>07.17.17_2m_1</t>
  </si>
  <si>
    <t>07.17.17_4m_1</t>
  </si>
  <si>
    <t>07.17.17_6m_1</t>
  </si>
  <si>
    <t>07.17.17_8m_1</t>
  </si>
  <si>
    <t>07.17.17_10m_1</t>
  </si>
  <si>
    <t>07.17.17_12m_1</t>
  </si>
  <si>
    <t>07.17.17_14m_1</t>
  </si>
  <si>
    <t>07.17.17_16m_1</t>
  </si>
  <si>
    <t>07.17.17_18m_1</t>
  </si>
  <si>
    <t>07.17.17_20m_1</t>
  </si>
  <si>
    <t>07.17.17_20m_2</t>
  </si>
  <si>
    <t>Labeled R1</t>
  </si>
  <si>
    <t>07.17.17_SB_1</t>
  </si>
  <si>
    <t>08.14.17_0m_1</t>
  </si>
  <si>
    <t>RNA</t>
  </si>
  <si>
    <t>08.14.17_2m_1</t>
  </si>
  <si>
    <t>08.14.17_4m_1</t>
  </si>
  <si>
    <t>08.14.17_6m_1</t>
  </si>
  <si>
    <t>08.14.17_8m_1</t>
  </si>
  <si>
    <t>08.14.17_10m_1</t>
  </si>
  <si>
    <t>08.14.17_12m_1</t>
  </si>
  <si>
    <t>08.14.17_14m_1</t>
  </si>
  <si>
    <t>08.14.17_16m_1</t>
  </si>
  <si>
    <t>08.14.17_18m_1</t>
  </si>
  <si>
    <t>Bouncing between 17.5 and 18.3</t>
  </si>
  <si>
    <t>08.14.17_20m_1</t>
  </si>
  <si>
    <t>08.14.17_0m_2</t>
  </si>
  <si>
    <t>08.14.17_SB_1</t>
  </si>
  <si>
    <t>6.27.16 BB 12m F</t>
  </si>
  <si>
    <t>F2</t>
  </si>
  <si>
    <t>6.27.16 BB 1m F</t>
  </si>
  <si>
    <t>D2</t>
  </si>
  <si>
    <t>06.01.17_1m_2</t>
  </si>
  <si>
    <t xml:space="preserve">6.29.17-Control2 ML0 </t>
  </si>
  <si>
    <t>6.29.17-Control ML01</t>
  </si>
  <si>
    <t>C6</t>
  </si>
  <si>
    <t>6.29.17-Pos-ML0</t>
  </si>
  <si>
    <t>A4</t>
  </si>
  <si>
    <t>6.29.17-Control ML04</t>
  </si>
  <si>
    <t>G4</t>
  </si>
  <si>
    <t>Miseq_data_SarahPreheim_Sept2016</t>
  </si>
  <si>
    <t>/data/sprehei1/Raw_data_group/Miseq_data_SarahPreheim_Sept2016</t>
  </si>
  <si>
    <t>/data/sprehei1/Raw_data_group/esakows1_132789</t>
  </si>
  <si>
    <t>GCGGCAGC</t>
  </si>
  <si>
    <t>CACCATCG</t>
  </si>
  <si>
    <t>TATAGTAA</t>
  </si>
  <si>
    <t>CGGGTGCA</t>
  </si>
  <si>
    <t>CGAGCCGA</t>
  </si>
  <si>
    <t>CAGGCTTG</t>
  </si>
  <si>
    <t>CCTGTATT</t>
  </si>
  <si>
    <t>ACAGAATA</t>
  </si>
  <si>
    <t>TATTATCA</t>
  </si>
  <si>
    <t>TTGCGTGG</t>
  </si>
  <si>
    <t>GTATCGTA</t>
  </si>
  <si>
    <t>AACGGGTT</t>
  </si>
  <si>
    <t>ATCGGTAG</t>
  </si>
  <si>
    <t>CTATCCAC</t>
  </si>
  <si>
    <t>ATGATGTC</t>
  </si>
  <si>
    <t>GGGTGACT</t>
  </si>
  <si>
    <t>CGACTAGA</t>
  </si>
  <si>
    <t>CAACGTAC</t>
  </si>
  <si>
    <t>CATCTACT</t>
  </si>
  <si>
    <t>CTTAATGA</t>
  </si>
  <si>
    <t>Keith_Maeve1_138650</t>
  </si>
  <si>
    <t>NA</t>
  </si>
  <si>
    <t>LAB</t>
  </si>
  <si>
    <t>PC</t>
  </si>
  <si>
    <t>NC</t>
  </si>
  <si>
    <t>Mix9</t>
  </si>
  <si>
    <t>esakows1_132789</t>
  </si>
  <si>
    <t>Undetermined_S0_L001_R1_001.fastq</t>
  </si>
  <si>
    <t>Undetermined_S0_L001_R2_001.fastq</t>
  </si>
  <si>
    <t>0-meters_S10_L001_R2_001.fastq</t>
  </si>
  <si>
    <t>4-meters-A_S12_L001_R2_001.fastq</t>
  </si>
  <si>
    <t>2-meters_S11_L001_R2_001.fastq</t>
  </si>
  <si>
    <t>4-meters-B_S23_L001_R2_001.fastq</t>
  </si>
  <si>
    <t>6-meters_S24_L001_R2_001.fastq</t>
  </si>
  <si>
    <t>8-meters_S35_L001_R2_001.fastq</t>
  </si>
  <si>
    <t>10-meters_S36_L001_R2_001.fastq</t>
  </si>
  <si>
    <t>12-meters_S47_L001_R2_001.fastq</t>
  </si>
  <si>
    <t>Undetermined_S0_L001_I1_001.fastq</t>
  </si>
  <si>
    <t>14-meters_S48_L001_R2_001.fastq</t>
  </si>
  <si>
    <t>16-meters_S59_L001_R2_001.fastq</t>
  </si>
  <si>
    <t>18-meters_S60_L001_R2_001.fastq</t>
  </si>
  <si>
    <t>20-meters_S71_L001_R2_001.fastq</t>
  </si>
  <si>
    <t>21-meters_S72_L001_R2_001.fastq</t>
  </si>
  <si>
    <t>SB-meters_S83_L001_R2_001.fastq</t>
  </si>
  <si>
    <t>EB-meters_S84_L001_R2_001.fastq</t>
  </si>
  <si>
    <t>Extraction-Blank-Negative_S96_L001_R2_001.fastq</t>
  </si>
  <si>
    <t>9-3-Positive-Control_S95_L001_R2_001.fastq</t>
  </si>
  <si>
    <t>esakows1_132789_mapping.txt</t>
  </si>
  <si>
    <t>sprehei1_123382</t>
  </si>
  <si>
    <t>TBD</t>
  </si>
  <si>
    <t>MISSING</t>
  </si>
  <si>
    <t>SP/SA</t>
  </si>
  <si>
    <t>Data entry key</t>
  </si>
  <si>
    <t>Explanation</t>
  </si>
  <si>
    <t>The data should be available, but it is missing</t>
  </si>
  <si>
    <t>The data has not been entered yet</t>
  </si>
  <si>
    <t>Not applicable to this sample</t>
  </si>
  <si>
    <t>Positive Control</t>
  </si>
  <si>
    <t>Negative Control</t>
  </si>
  <si>
    <t>There is no data to enter for this field</t>
  </si>
  <si>
    <t>2nd step barcode sequence</t>
  </si>
  <si>
    <t>2nd step barcode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</si>
</sst>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7" sqref="F27"/>
    </sheetView>
  </sheetViews>
  <sheetFormatPr baseColWidth="10" defaultRowHeight="15" x14ac:dyDescent="0"/>
  <sheetData>
    <row r="1" spans="1:2">
      <c r="A1" t="s">
        <v>1170</v>
      </c>
      <c r="B1" t="s">
        <v>1171</v>
      </c>
    </row>
    <row r="2" spans="1:2">
      <c r="A2" t="s">
        <v>1168</v>
      </c>
      <c r="B2" t="s">
        <v>1172</v>
      </c>
    </row>
    <row r="3" spans="1:2">
      <c r="A3" t="s">
        <v>1167</v>
      </c>
      <c r="B3" t="s">
        <v>1173</v>
      </c>
    </row>
    <row r="4" spans="1:2">
      <c r="A4" t="s">
        <v>1139</v>
      </c>
      <c r="B4" t="s">
        <v>1174</v>
      </c>
    </row>
    <row r="5" spans="1:2">
      <c r="A5" t="s">
        <v>1141</v>
      </c>
      <c r="B5" t="s">
        <v>1175</v>
      </c>
    </row>
    <row r="6" spans="1:2">
      <c r="A6" t="s">
        <v>1142</v>
      </c>
      <c r="B6" t="s">
        <v>1176</v>
      </c>
    </row>
    <row r="7" spans="1:2">
      <c r="A7" t="s">
        <v>62</v>
      </c>
      <c r="B7" t="s">
        <v>1177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1"/>
  <sheetViews>
    <sheetView tabSelected="1" topLeftCell="AN253" workbookViewId="0">
      <selection activeCell="AX270" sqref="AX270"/>
    </sheetView>
  </sheetViews>
  <sheetFormatPr baseColWidth="10" defaultRowHeight="15" x14ac:dyDescent="0"/>
  <cols>
    <col min="2" max="2" width="55.6640625" bestFit="1" customWidth="1"/>
    <col min="3" max="3" width="34.1640625" bestFit="1" customWidth="1"/>
    <col min="4" max="4" width="25.1640625" bestFit="1" customWidth="1"/>
    <col min="38" max="38" width="19.1640625" bestFit="1" customWidth="1"/>
    <col min="50" max="50" width="14.6640625" bestFit="1" customWidth="1"/>
    <col min="54" max="54" width="19" customWidth="1"/>
    <col min="56" max="56" width="56.83203125" customWidth="1"/>
  </cols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1178</v>
      </c>
      <c r="AL1" t="s">
        <v>1179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</row>
    <row r="2" spans="1:61">
      <c r="A2">
        <v>1</v>
      </c>
      <c r="B2" t="s">
        <v>59</v>
      </c>
      <c r="C2" t="str">
        <f t="shared" ref="C2:C65" si="0">CONCATENATE("S",D2,"R",E2,"I",A2)</f>
        <v>SB010115TAWCSLABDPCR1I1</v>
      </c>
      <c r="D2" t="str">
        <f t="shared" ref="D2:D65" si="1">CONCATENATE("B",G2,"TAWCS", F2, "D",H2)</f>
        <v>B010115TAWCSLABDPC</v>
      </c>
      <c r="E2">
        <v>1</v>
      </c>
      <c r="F2" t="s">
        <v>1140</v>
      </c>
      <c r="G2" t="str">
        <f>"010115"</f>
        <v>010115</v>
      </c>
      <c r="H2" t="s">
        <v>1141</v>
      </c>
      <c r="I2" t="s">
        <v>60</v>
      </c>
      <c r="J2" t="s">
        <v>61</v>
      </c>
      <c r="K2" t="s">
        <v>1139</v>
      </c>
      <c r="L2" t="s">
        <v>1139</v>
      </c>
      <c r="M2" t="s">
        <v>1139</v>
      </c>
      <c r="N2" t="s">
        <v>1139</v>
      </c>
      <c r="O2" t="s">
        <v>1167</v>
      </c>
      <c r="P2">
        <v>2015</v>
      </c>
      <c r="Q2" t="s">
        <v>1169</v>
      </c>
      <c r="R2" t="s">
        <v>1167</v>
      </c>
      <c r="S2" t="s">
        <v>1167</v>
      </c>
      <c r="T2" t="s">
        <v>1167</v>
      </c>
      <c r="U2" t="s">
        <v>1167</v>
      </c>
      <c r="V2" t="s">
        <v>1167</v>
      </c>
      <c r="W2" t="s">
        <v>1167</v>
      </c>
      <c r="X2" t="s">
        <v>1167</v>
      </c>
      <c r="Y2" t="s">
        <v>1167</v>
      </c>
      <c r="Z2" t="s">
        <v>1167</v>
      </c>
      <c r="AA2" t="s">
        <v>1167</v>
      </c>
      <c r="AB2" t="s">
        <v>1167</v>
      </c>
      <c r="AC2" t="s">
        <v>1167</v>
      </c>
      <c r="AD2" t="s">
        <v>1167</v>
      </c>
      <c r="AE2" t="s">
        <v>1167</v>
      </c>
      <c r="AF2" t="s">
        <v>1167</v>
      </c>
      <c r="AG2" t="s">
        <v>63</v>
      </c>
      <c r="AH2" t="s">
        <v>64</v>
      </c>
      <c r="AI2" t="s">
        <v>1167</v>
      </c>
      <c r="AJ2" t="s">
        <v>1167</v>
      </c>
      <c r="AK2" t="s">
        <v>65</v>
      </c>
      <c r="AL2" t="s">
        <v>383</v>
      </c>
      <c r="AM2" t="s">
        <v>1167</v>
      </c>
      <c r="AN2" t="s">
        <v>1167</v>
      </c>
      <c r="AO2" t="s">
        <v>1167</v>
      </c>
      <c r="AP2" t="s">
        <v>66</v>
      </c>
      <c r="AQ2" t="s">
        <v>1167</v>
      </c>
      <c r="AR2" t="s">
        <v>1167</v>
      </c>
      <c r="AS2" t="s">
        <v>1167</v>
      </c>
      <c r="AT2" t="s">
        <v>1167</v>
      </c>
      <c r="AU2" t="s">
        <v>1167</v>
      </c>
      <c r="AV2" t="s">
        <v>1167</v>
      </c>
      <c r="AW2" t="s">
        <v>1167</v>
      </c>
      <c r="AX2" s="1">
        <v>42278.422222222223</v>
      </c>
      <c r="AY2" t="s">
        <v>67</v>
      </c>
      <c r="AZ2">
        <v>250</v>
      </c>
      <c r="BA2" t="s">
        <v>68</v>
      </c>
      <c r="BB2" t="s">
        <v>69</v>
      </c>
      <c r="BC2" t="s">
        <v>70</v>
      </c>
      <c r="BD2" t="s">
        <v>71</v>
      </c>
      <c r="BE2" t="s">
        <v>72</v>
      </c>
      <c r="BF2" t="s">
        <v>73</v>
      </c>
      <c r="BG2" t="s">
        <v>74</v>
      </c>
      <c r="BH2" t="s">
        <v>75</v>
      </c>
      <c r="BI2" t="s">
        <v>1166</v>
      </c>
    </row>
    <row r="3" spans="1:61">
      <c r="A3">
        <v>2</v>
      </c>
      <c r="B3" t="s">
        <v>76</v>
      </c>
      <c r="C3" t="str">
        <f t="shared" si="0"/>
        <v>SB061815TAWCSCB33CDSBR1I2</v>
      </c>
      <c r="D3" t="str">
        <f t="shared" si="1"/>
        <v>B061815TAWCSCB33CDSB</v>
      </c>
      <c r="E3">
        <v>1</v>
      </c>
      <c r="F3" t="s">
        <v>77</v>
      </c>
      <c r="G3" t="str">
        <f t="shared" ref="G3:G24" si="2">"061815"</f>
        <v>061815</v>
      </c>
      <c r="H3" t="s">
        <v>78</v>
      </c>
      <c r="I3" t="s">
        <v>60</v>
      </c>
      <c r="J3" t="s">
        <v>61</v>
      </c>
      <c r="K3" t="str">
        <f t="shared" ref="K3:K34" si="3">G3</f>
        <v>061815</v>
      </c>
      <c r="L3" t="s">
        <v>1167</v>
      </c>
      <c r="M3" t="s">
        <v>344</v>
      </c>
      <c r="N3" t="str">
        <f t="shared" ref="N3:N34" si="4">K3</f>
        <v>061815</v>
      </c>
      <c r="O3" t="s">
        <v>1167</v>
      </c>
      <c r="P3">
        <v>2015</v>
      </c>
      <c r="Q3" t="s">
        <v>1169</v>
      </c>
      <c r="R3" t="s">
        <v>1167</v>
      </c>
      <c r="S3" t="s">
        <v>1167</v>
      </c>
      <c r="T3" t="s">
        <v>1167</v>
      </c>
      <c r="U3" t="s">
        <v>1167</v>
      </c>
      <c r="V3" t="s">
        <v>1167</v>
      </c>
      <c r="W3" t="s">
        <v>1167</v>
      </c>
      <c r="X3" t="s">
        <v>1167</v>
      </c>
      <c r="Y3" t="s">
        <v>1167</v>
      </c>
      <c r="Z3" t="s">
        <v>1167</v>
      </c>
      <c r="AA3" t="s">
        <v>1167</v>
      </c>
      <c r="AB3" t="s">
        <v>1167</v>
      </c>
      <c r="AC3" t="s">
        <v>1167</v>
      </c>
      <c r="AD3" t="s">
        <v>1167</v>
      </c>
      <c r="AE3" t="s">
        <v>1167</v>
      </c>
      <c r="AF3" t="s">
        <v>1167</v>
      </c>
      <c r="AG3" t="s">
        <v>63</v>
      </c>
      <c r="AH3" t="s">
        <v>64</v>
      </c>
      <c r="AI3" t="s">
        <v>1167</v>
      </c>
      <c r="AJ3" t="s">
        <v>1167</v>
      </c>
      <c r="AK3" t="s">
        <v>79</v>
      </c>
      <c r="AL3" t="s">
        <v>354</v>
      </c>
      <c r="AM3" t="s">
        <v>1167</v>
      </c>
      <c r="AN3" t="s">
        <v>1167</v>
      </c>
      <c r="AO3" t="s">
        <v>1167</v>
      </c>
      <c r="AP3" t="s">
        <v>66</v>
      </c>
      <c r="AQ3" t="s">
        <v>1167</v>
      </c>
      <c r="AR3" t="s">
        <v>1167</v>
      </c>
      <c r="AS3" t="s">
        <v>1167</v>
      </c>
      <c r="AT3" t="s">
        <v>1167</v>
      </c>
      <c r="AU3" t="s">
        <v>1167</v>
      </c>
      <c r="AV3" t="s">
        <v>1167</v>
      </c>
      <c r="AW3" t="s">
        <v>1167</v>
      </c>
      <c r="AX3" s="1">
        <v>42278.422222222223</v>
      </c>
      <c r="AY3" t="s">
        <v>67</v>
      </c>
      <c r="AZ3">
        <v>250</v>
      </c>
      <c r="BA3" t="s">
        <v>68</v>
      </c>
      <c r="BB3" t="s">
        <v>69</v>
      </c>
      <c r="BC3" t="s">
        <v>70</v>
      </c>
      <c r="BD3" t="s">
        <v>71</v>
      </c>
      <c r="BE3" t="s">
        <v>72</v>
      </c>
      <c r="BF3" t="s">
        <v>73</v>
      </c>
      <c r="BG3" t="s">
        <v>74</v>
      </c>
      <c r="BH3" t="s">
        <v>75</v>
      </c>
      <c r="BI3" t="s">
        <v>1166</v>
      </c>
    </row>
    <row r="4" spans="1:61">
      <c r="A4">
        <v>3</v>
      </c>
      <c r="B4" t="s">
        <v>80</v>
      </c>
      <c r="C4" t="str">
        <f t="shared" si="0"/>
        <v>SB061815TAWCSCB33CD0R1I3</v>
      </c>
      <c r="D4" t="str">
        <f t="shared" si="1"/>
        <v>B061815TAWCSCB33CD0</v>
      </c>
      <c r="E4">
        <v>1</v>
      </c>
      <c r="F4" t="s">
        <v>77</v>
      </c>
      <c r="G4" t="str">
        <f t="shared" si="2"/>
        <v>061815</v>
      </c>
      <c r="H4">
        <v>0</v>
      </c>
      <c r="I4" t="s">
        <v>60</v>
      </c>
      <c r="J4" t="s">
        <v>61</v>
      </c>
      <c r="K4" t="str">
        <f t="shared" si="3"/>
        <v>061815</v>
      </c>
      <c r="L4" t="s">
        <v>1167</v>
      </c>
      <c r="M4" t="s">
        <v>344</v>
      </c>
      <c r="N4" t="str">
        <f t="shared" si="4"/>
        <v>061815</v>
      </c>
      <c r="O4" t="s">
        <v>1167</v>
      </c>
      <c r="P4">
        <v>2015</v>
      </c>
      <c r="Q4" t="s">
        <v>1169</v>
      </c>
      <c r="R4" t="s">
        <v>1167</v>
      </c>
      <c r="S4" t="s">
        <v>1167</v>
      </c>
      <c r="T4" t="s">
        <v>1167</v>
      </c>
      <c r="U4" t="s">
        <v>1167</v>
      </c>
      <c r="V4" t="s">
        <v>1167</v>
      </c>
      <c r="W4" t="s">
        <v>1167</v>
      </c>
      <c r="X4" t="s">
        <v>1167</v>
      </c>
      <c r="Y4" t="s">
        <v>1167</v>
      </c>
      <c r="Z4" t="s">
        <v>1167</v>
      </c>
      <c r="AA4" t="s">
        <v>1167</v>
      </c>
      <c r="AB4" t="s">
        <v>1167</v>
      </c>
      <c r="AC4" t="s">
        <v>1167</v>
      </c>
      <c r="AD4" t="s">
        <v>1167</v>
      </c>
      <c r="AE4" t="s">
        <v>1167</v>
      </c>
      <c r="AF4" t="s">
        <v>1167</v>
      </c>
      <c r="AG4" t="s">
        <v>63</v>
      </c>
      <c r="AH4" t="s">
        <v>64</v>
      </c>
      <c r="AI4" t="s">
        <v>1167</v>
      </c>
      <c r="AJ4" t="s">
        <v>1167</v>
      </c>
      <c r="AK4" t="s">
        <v>81</v>
      </c>
      <c r="AL4" t="s">
        <v>519</v>
      </c>
      <c r="AM4" t="s">
        <v>1167</v>
      </c>
      <c r="AN4" t="s">
        <v>1167</v>
      </c>
      <c r="AO4" t="s">
        <v>1167</v>
      </c>
      <c r="AP4" t="s">
        <v>66</v>
      </c>
      <c r="AQ4" t="s">
        <v>1167</v>
      </c>
      <c r="AR4" t="s">
        <v>1167</v>
      </c>
      <c r="AS4" t="s">
        <v>1167</v>
      </c>
      <c r="AT4" t="s">
        <v>1167</v>
      </c>
      <c r="AU4" t="s">
        <v>1167</v>
      </c>
      <c r="AV4" t="s">
        <v>1167</v>
      </c>
      <c r="AW4" t="s">
        <v>1167</v>
      </c>
      <c r="AX4" s="1">
        <v>42278.422222222223</v>
      </c>
      <c r="AY4" t="s">
        <v>67</v>
      </c>
      <c r="AZ4">
        <v>250</v>
      </c>
      <c r="BA4" t="s">
        <v>68</v>
      </c>
      <c r="BB4" t="s">
        <v>69</v>
      </c>
      <c r="BC4" t="s">
        <v>70</v>
      </c>
      <c r="BD4" t="s">
        <v>71</v>
      </c>
      <c r="BE4" t="s">
        <v>72</v>
      </c>
      <c r="BF4" t="s">
        <v>73</v>
      </c>
      <c r="BG4" t="s">
        <v>74</v>
      </c>
      <c r="BH4" t="s">
        <v>75</v>
      </c>
      <c r="BI4" t="s">
        <v>1166</v>
      </c>
    </row>
    <row r="5" spans="1:61">
      <c r="A5">
        <v>4</v>
      </c>
      <c r="B5" t="s">
        <v>82</v>
      </c>
      <c r="C5" t="str">
        <f t="shared" si="0"/>
        <v>SB061815TAWCSCB33CD1R1I4</v>
      </c>
      <c r="D5" t="str">
        <f t="shared" si="1"/>
        <v>B061815TAWCSCB33CD1</v>
      </c>
      <c r="E5">
        <v>1</v>
      </c>
      <c r="F5" t="s">
        <v>77</v>
      </c>
      <c r="G5" t="str">
        <f t="shared" si="2"/>
        <v>061815</v>
      </c>
      <c r="H5">
        <v>1</v>
      </c>
      <c r="I5" t="s">
        <v>60</v>
      </c>
      <c r="J5" t="s">
        <v>61</v>
      </c>
      <c r="K5" t="str">
        <f t="shared" si="3"/>
        <v>061815</v>
      </c>
      <c r="L5" t="s">
        <v>1167</v>
      </c>
      <c r="M5" t="s">
        <v>344</v>
      </c>
      <c r="N5" t="str">
        <f t="shared" si="4"/>
        <v>061815</v>
      </c>
      <c r="O5" t="s">
        <v>1167</v>
      </c>
      <c r="P5">
        <v>2015</v>
      </c>
      <c r="Q5" t="s">
        <v>1169</v>
      </c>
      <c r="R5" t="s">
        <v>1167</v>
      </c>
      <c r="S5" t="s">
        <v>1167</v>
      </c>
      <c r="T5" t="s">
        <v>1167</v>
      </c>
      <c r="U5" t="s">
        <v>1167</v>
      </c>
      <c r="V5" t="s">
        <v>1167</v>
      </c>
      <c r="W5" t="s">
        <v>1167</v>
      </c>
      <c r="X5" t="s">
        <v>1167</v>
      </c>
      <c r="Y5" t="s">
        <v>1167</v>
      </c>
      <c r="Z5" t="s">
        <v>1167</v>
      </c>
      <c r="AA5" t="s">
        <v>1167</v>
      </c>
      <c r="AB5" t="s">
        <v>1167</v>
      </c>
      <c r="AC5" t="s">
        <v>1167</v>
      </c>
      <c r="AD5" t="s">
        <v>1167</v>
      </c>
      <c r="AE5" t="s">
        <v>1167</v>
      </c>
      <c r="AF5" t="s">
        <v>1167</v>
      </c>
      <c r="AG5" t="s">
        <v>63</v>
      </c>
      <c r="AH5" t="s">
        <v>64</v>
      </c>
      <c r="AI5" t="s">
        <v>1167</v>
      </c>
      <c r="AJ5" t="s">
        <v>1167</v>
      </c>
      <c r="AK5" t="s">
        <v>83</v>
      </c>
      <c r="AL5" t="s">
        <v>566</v>
      </c>
      <c r="AM5" t="s">
        <v>1167</v>
      </c>
      <c r="AN5" t="s">
        <v>1167</v>
      </c>
      <c r="AO5" t="s">
        <v>1167</v>
      </c>
      <c r="AP5" t="s">
        <v>66</v>
      </c>
      <c r="AQ5" t="s">
        <v>1167</v>
      </c>
      <c r="AR5" t="s">
        <v>1167</v>
      </c>
      <c r="AS5" t="s">
        <v>1167</v>
      </c>
      <c r="AT5" t="s">
        <v>1167</v>
      </c>
      <c r="AU5" t="s">
        <v>1167</v>
      </c>
      <c r="AV5" t="s">
        <v>1167</v>
      </c>
      <c r="AW5" t="s">
        <v>1167</v>
      </c>
      <c r="AX5" s="1">
        <v>42278.422222222223</v>
      </c>
      <c r="AY5" t="s">
        <v>67</v>
      </c>
      <c r="AZ5">
        <v>250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1166</v>
      </c>
    </row>
    <row r="6" spans="1:61">
      <c r="A6">
        <v>5</v>
      </c>
      <c r="B6" t="s">
        <v>84</v>
      </c>
      <c r="C6" t="str">
        <f t="shared" si="0"/>
        <v>SB061815TAWCSCB33CD2R1I5</v>
      </c>
      <c r="D6" t="str">
        <f t="shared" si="1"/>
        <v>B061815TAWCSCB33CD2</v>
      </c>
      <c r="E6">
        <v>1</v>
      </c>
      <c r="F6" t="s">
        <v>77</v>
      </c>
      <c r="G6" t="str">
        <f t="shared" si="2"/>
        <v>061815</v>
      </c>
      <c r="H6">
        <v>2</v>
      </c>
      <c r="I6" t="s">
        <v>60</v>
      </c>
      <c r="J6" t="s">
        <v>61</v>
      </c>
      <c r="K6" t="str">
        <f t="shared" si="3"/>
        <v>061815</v>
      </c>
      <c r="L6" t="s">
        <v>1167</v>
      </c>
      <c r="M6" t="s">
        <v>344</v>
      </c>
      <c r="N6" t="str">
        <f t="shared" si="4"/>
        <v>061815</v>
      </c>
      <c r="O6" t="s">
        <v>1167</v>
      </c>
      <c r="P6">
        <v>2015</v>
      </c>
      <c r="Q6" t="s">
        <v>1169</v>
      </c>
      <c r="R6" t="s">
        <v>1167</v>
      </c>
      <c r="S6" t="s">
        <v>1167</v>
      </c>
      <c r="T6" t="s">
        <v>1167</v>
      </c>
      <c r="U6" t="s">
        <v>1167</v>
      </c>
      <c r="V6" t="s">
        <v>1167</v>
      </c>
      <c r="W6" t="s">
        <v>1167</v>
      </c>
      <c r="X6" t="s">
        <v>1167</v>
      </c>
      <c r="Y6" t="s">
        <v>1167</v>
      </c>
      <c r="Z6" t="s">
        <v>1167</v>
      </c>
      <c r="AA6" t="s">
        <v>1167</v>
      </c>
      <c r="AB6" t="s">
        <v>1167</v>
      </c>
      <c r="AC6" t="s">
        <v>1167</v>
      </c>
      <c r="AD6" t="s">
        <v>1167</v>
      </c>
      <c r="AE6" t="s">
        <v>1167</v>
      </c>
      <c r="AF6" t="s">
        <v>1167</v>
      </c>
      <c r="AG6" t="s">
        <v>63</v>
      </c>
      <c r="AH6" t="s">
        <v>64</v>
      </c>
      <c r="AI6" t="s">
        <v>1167</v>
      </c>
      <c r="AJ6" t="s">
        <v>1167</v>
      </c>
      <c r="AK6" t="s">
        <v>85</v>
      </c>
      <c r="AL6" t="s">
        <v>669</v>
      </c>
      <c r="AM6" t="s">
        <v>1167</v>
      </c>
      <c r="AN6" t="s">
        <v>1167</v>
      </c>
      <c r="AO6" t="s">
        <v>1167</v>
      </c>
      <c r="AP6" t="s">
        <v>66</v>
      </c>
      <c r="AQ6" t="s">
        <v>1167</v>
      </c>
      <c r="AR6" t="s">
        <v>1167</v>
      </c>
      <c r="AS6" t="s">
        <v>1167</v>
      </c>
      <c r="AT6" t="s">
        <v>1167</v>
      </c>
      <c r="AU6" t="s">
        <v>1167</v>
      </c>
      <c r="AV6" t="s">
        <v>1167</v>
      </c>
      <c r="AW6" t="s">
        <v>1167</v>
      </c>
      <c r="AX6" s="1">
        <v>42278.422222222223</v>
      </c>
      <c r="AY6" t="s">
        <v>67</v>
      </c>
      <c r="AZ6">
        <v>250</v>
      </c>
      <c r="BA6" t="s">
        <v>68</v>
      </c>
      <c r="BB6" t="s">
        <v>69</v>
      </c>
      <c r="BC6" t="s">
        <v>70</v>
      </c>
      <c r="BD6" t="s">
        <v>71</v>
      </c>
      <c r="BE6" t="s">
        <v>72</v>
      </c>
      <c r="BF6" t="s">
        <v>73</v>
      </c>
      <c r="BG6" t="s">
        <v>74</v>
      </c>
      <c r="BH6" t="s">
        <v>75</v>
      </c>
      <c r="BI6" t="s">
        <v>1166</v>
      </c>
    </row>
    <row r="7" spans="1:61">
      <c r="A7">
        <v>6</v>
      </c>
      <c r="B7" t="s">
        <v>86</v>
      </c>
      <c r="C7" t="str">
        <f t="shared" si="0"/>
        <v>SB061815TAWCSCB33CD3R1I6</v>
      </c>
      <c r="D7" t="str">
        <f t="shared" si="1"/>
        <v>B061815TAWCSCB33CD3</v>
      </c>
      <c r="E7">
        <v>1</v>
      </c>
      <c r="F7" t="s">
        <v>77</v>
      </c>
      <c r="G7" t="str">
        <f t="shared" si="2"/>
        <v>061815</v>
      </c>
      <c r="H7">
        <v>3</v>
      </c>
      <c r="I7" t="s">
        <v>60</v>
      </c>
      <c r="J7" t="s">
        <v>61</v>
      </c>
      <c r="K7" t="str">
        <f t="shared" si="3"/>
        <v>061815</v>
      </c>
      <c r="L7" t="s">
        <v>1167</v>
      </c>
      <c r="M7" t="s">
        <v>344</v>
      </c>
      <c r="N7" t="str">
        <f t="shared" si="4"/>
        <v>061815</v>
      </c>
      <c r="O7" t="s">
        <v>1167</v>
      </c>
      <c r="P7">
        <v>2015</v>
      </c>
      <c r="Q7" t="s">
        <v>1169</v>
      </c>
      <c r="R7" t="s">
        <v>1167</v>
      </c>
      <c r="S7" t="s">
        <v>1167</v>
      </c>
      <c r="T7" t="s">
        <v>1167</v>
      </c>
      <c r="U7" t="s">
        <v>1167</v>
      </c>
      <c r="V7" t="s">
        <v>1167</v>
      </c>
      <c r="W7" t="s">
        <v>1167</v>
      </c>
      <c r="X7" t="s">
        <v>1167</v>
      </c>
      <c r="Y7" t="s">
        <v>1167</v>
      </c>
      <c r="Z7" t="s">
        <v>1167</v>
      </c>
      <c r="AA7" t="s">
        <v>1167</v>
      </c>
      <c r="AB7" t="s">
        <v>1167</v>
      </c>
      <c r="AC7" t="s">
        <v>1167</v>
      </c>
      <c r="AD7" t="s">
        <v>1167</v>
      </c>
      <c r="AE7" t="s">
        <v>1167</v>
      </c>
      <c r="AF7" t="s">
        <v>1167</v>
      </c>
      <c r="AG7" t="s">
        <v>63</v>
      </c>
      <c r="AH7" t="s">
        <v>64</v>
      </c>
      <c r="AI7" t="s">
        <v>1167</v>
      </c>
      <c r="AJ7" t="s">
        <v>1167</v>
      </c>
      <c r="AK7" t="s">
        <v>87</v>
      </c>
      <c r="AL7" t="s">
        <v>658</v>
      </c>
      <c r="AM7" t="s">
        <v>1167</v>
      </c>
      <c r="AN7" t="s">
        <v>1167</v>
      </c>
      <c r="AO7" t="s">
        <v>1167</v>
      </c>
      <c r="AP7" t="s">
        <v>66</v>
      </c>
      <c r="AQ7" t="s">
        <v>1167</v>
      </c>
      <c r="AR7" t="s">
        <v>1167</v>
      </c>
      <c r="AS7" t="s">
        <v>1167</v>
      </c>
      <c r="AT7" t="s">
        <v>1167</v>
      </c>
      <c r="AU7" t="s">
        <v>1167</v>
      </c>
      <c r="AV7" t="s">
        <v>1167</v>
      </c>
      <c r="AW7" t="s">
        <v>1167</v>
      </c>
      <c r="AX7" s="1">
        <v>42278.422222222223</v>
      </c>
      <c r="AY7" t="s">
        <v>67</v>
      </c>
      <c r="AZ7">
        <v>250</v>
      </c>
      <c r="BA7" t="s">
        <v>68</v>
      </c>
      <c r="BB7" t="s">
        <v>69</v>
      </c>
      <c r="BC7" t="s">
        <v>70</v>
      </c>
      <c r="BD7" t="s">
        <v>71</v>
      </c>
      <c r="BE7" t="s">
        <v>72</v>
      </c>
      <c r="BF7" t="s">
        <v>73</v>
      </c>
      <c r="BG7" t="s">
        <v>74</v>
      </c>
      <c r="BH7" t="s">
        <v>75</v>
      </c>
      <c r="BI7" t="s">
        <v>1166</v>
      </c>
    </row>
    <row r="8" spans="1:61">
      <c r="A8">
        <v>7</v>
      </c>
      <c r="B8" t="s">
        <v>88</v>
      </c>
      <c r="C8" t="str">
        <f t="shared" si="0"/>
        <v>SB061815TAWCSCB33CD4R1I7</v>
      </c>
      <c r="D8" t="str">
        <f t="shared" si="1"/>
        <v>B061815TAWCSCB33CD4</v>
      </c>
      <c r="E8">
        <v>1</v>
      </c>
      <c r="F8" t="s">
        <v>77</v>
      </c>
      <c r="G8" t="str">
        <f t="shared" si="2"/>
        <v>061815</v>
      </c>
      <c r="H8">
        <v>4</v>
      </c>
      <c r="I8" t="s">
        <v>60</v>
      </c>
      <c r="J8" t="s">
        <v>61</v>
      </c>
      <c r="K8" t="str">
        <f t="shared" si="3"/>
        <v>061815</v>
      </c>
      <c r="L8" t="s">
        <v>1167</v>
      </c>
      <c r="M8" t="s">
        <v>344</v>
      </c>
      <c r="N8" t="str">
        <f t="shared" si="4"/>
        <v>061815</v>
      </c>
      <c r="O8" t="s">
        <v>1167</v>
      </c>
      <c r="P8">
        <v>2015</v>
      </c>
      <c r="Q8" t="s">
        <v>1169</v>
      </c>
      <c r="R8" t="s">
        <v>1167</v>
      </c>
      <c r="S8" t="s">
        <v>1167</v>
      </c>
      <c r="T8" t="s">
        <v>1167</v>
      </c>
      <c r="U8" t="s">
        <v>1167</v>
      </c>
      <c r="V8" t="s">
        <v>1167</v>
      </c>
      <c r="W8" t="s">
        <v>1167</v>
      </c>
      <c r="X8" t="s">
        <v>1167</v>
      </c>
      <c r="Y8" t="s">
        <v>1167</v>
      </c>
      <c r="Z8" t="s">
        <v>1167</v>
      </c>
      <c r="AA8" t="s">
        <v>1167</v>
      </c>
      <c r="AB8" t="s">
        <v>1167</v>
      </c>
      <c r="AC8" t="s">
        <v>1167</v>
      </c>
      <c r="AD8" t="s">
        <v>1167</v>
      </c>
      <c r="AE8" t="s">
        <v>1167</v>
      </c>
      <c r="AF8" t="s">
        <v>1167</v>
      </c>
      <c r="AG8" t="s">
        <v>63</v>
      </c>
      <c r="AH8" t="s">
        <v>64</v>
      </c>
      <c r="AI8" t="s">
        <v>1167</v>
      </c>
      <c r="AJ8" t="s">
        <v>1167</v>
      </c>
      <c r="AK8" t="s">
        <v>89</v>
      </c>
      <c r="AL8" t="s">
        <v>676</v>
      </c>
      <c r="AM8" t="s">
        <v>1167</v>
      </c>
      <c r="AN8" t="s">
        <v>1167</v>
      </c>
      <c r="AO8" t="s">
        <v>1167</v>
      </c>
      <c r="AP8" t="s">
        <v>66</v>
      </c>
      <c r="AQ8" t="s">
        <v>1167</v>
      </c>
      <c r="AR8" t="s">
        <v>1167</v>
      </c>
      <c r="AS8" t="s">
        <v>1167</v>
      </c>
      <c r="AT8" t="s">
        <v>1167</v>
      </c>
      <c r="AU8" t="s">
        <v>1167</v>
      </c>
      <c r="AV8" t="s">
        <v>1167</v>
      </c>
      <c r="AW8" t="s">
        <v>1167</v>
      </c>
      <c r="AX8" s="1">
        <v>42278.422222222223</v>
      </c>
      <c r="AY8" t="s">
        <v>67</v>
      </c>
      <c r="AZ8">
        <v>250</v>
      </c>
      <c r="BA8" t="s">
        <v>68</v>
      </c>
      <c r="BB8" t="s">
        <v>69</v>
      </c>
      <c r="BC8" t="s">
        <v>70</v>
      </c>
      <c r="BD8" t="s">
        <v>71</v>
      </c>
      <c r="BE8" t="s">
        <v>72</v>
      </c>
      <c r="BF8" t="s">
        <v>73</v>
      </c>
      <c r="BG8" t="s">
        <v>74</v>
      </c>
      <c r="BH8" t="s">
        <v>75</v>
      </c>
      <c r="BI8" t="s">
        <v>1166</v>
      </c>
    </row>
    <row r="9" spans="1:61">
      <c r="A9">
        <v>8</v>
      </c>
      <c r="B9" t="s">
        <v>90</v>
      </c>
      <c r="C9" t="str">
        <f t="shared" si="0"/>
        <v>SB061815TAWCSCB33CD5R1I8</v>
      </c>
      <c r="D9" t="str">
        <f t="shared" si="1"/>
        <v>B061815TAWCSCB33CD5</v>
      </c>
      <c r="E9">
        <v>1</v>
      </c>
      <c r="F9" t="s">
        <v>77</v>
      </c>
      <c r="G9" t="str">
        <f t="shared" si="2"/>
        <v>061815</v>
      </c>
      <c r="H9">
        <v>5</v>
      </c>
      <c r="I9" t="s">
        <v>60</v>
      </c>
      <c r="J9" t="s">
        <v>61</v>
      </c>
      <c r="K9" t="str">
        <f t="shared" si="3"/>
        <v>061815</v>
      </c>
      <c r="L9" t="s">
        <v>1167</v>
      </c>
      <c r="M9" t="s">
        <v>344</v>
      </c>
      <c r="N9" t="str">
        <f t="shared" si="4"/>
        <v>061815</v>
      </c>
      <c r="O9" t="s">
        <v>1167</v>
      </c>
      <c r="P9">
        <v>2015</v>
      </c>
      <c r="Q9" t="s">
        <v>1169</v>
      </c>
      <c r="R9" t="s">
        <v>1167</v>
      </c>
      <c r="S9" t="s">
        <v>1167</v>
      </c>
      <c r="T9" t="s">
        <v>1167</v>
      </c>
      <c r="U9" t="s">
        <v>1167</v>
      </c>
      <c r="V9" t="s">
        <v>1167</v>
      </c>
      <c r="W9" t="s">
        <v>1167</v>
      </c>
      <c r="X9" t="s">
        <v>1167</v>
      </c>
      <c r="Y9" t="s">
        <v>1167</v>
      </c>
      <c r="Z9" t="s">
        <v>1167</v>
      </c>
      <c r="AA9" t="s">
        <v>1167</v>
      </c>
      <c r="AB9" t="s">
        <v>1167</v>
      </c>
      <c r="AC9" t="s">
        <v>1167</v>
      </c>
      <c r="AD9" t="s">
        <v>1167</v>
      </c>
      <c r="AE9" t="s">
        <v>1167</v>
      </c>
      <c r="AF9" t="s">
        <v>1167</v>
      </c>
      <c r="AG9" t="s">
        <v>63</v>
      </c>
      <c r="AH9" t="s">
        <v>64</v>
      </c>
      <c r="AI9" t="s">
        <v>1167</v>
      </c>
      <c r="AJ9" t="s">
        <v>1167</v>
      </c>
      <c r="AK9" t="s">
        <v>91</v>
      </c>
      <c r="AL9" t="s">
        <v>301</v>
      </c>
      <c r="AM9" t="s">
        <v>1167</v>
      </c>
      <c r="AN9" t="s">
        <v>1167</v>
      </c>
      <c r="AO9" t="s">
        <v>1167</v>
      </c>
      <c r="AP9" t="s">
        <v>66</v>
      </c>
      <c r="AQ9" t="s">
        <v>1167</v>
      </c>
      <c r="AR9" t="s">
        <v>1167</v>
      </c>
      <c r="AS9" t="s">
        <v>1167</v>
      </c>
      <c r="AT9" t="s">
        <v>1167</v>
      </c>
      <c r="AU9" t="s">
        <v>1167</v>
      </c>
      <c r="AV9" t="s">
        <v>1167</v>
      </c>
      <c r="AW9" t="s">
        <v>1167</v>
      </c>
      <c r="AX9" s="1">
        <v>42278.422222222223</v>
      </c>
      <c r="AY9" t="s">
        <v>67</v>
      </c>
      <c r="AZ9">
        <v>250</v>
      </c>
      <c r="BA9" t="s">
        <v>68</v>
      </c>
      <c r="BB9" t="s">
        <v>69</v>
      </c>
      <c r="BC9" t="s">
        <v>70</v>
      </c>
      <c r="BD9" t="s">
        <v>71</v>
      </c>
      <c r="BE9" t="s">
        <v>72</v>
      </c>
      <c r="BF9" t="s">
        <v>73</v>
      </c>
      <c r="BG9" t="s">
        <v>74</v>
      </c>
      <c r="BH9" t="s">
        <v>75</v>
      </c>
      <c r="BI9" t="s">
        <v>1166</v>
      </c>
    </row>
    <row r="10" spans="1:61">
      <c r="A10">
        <v>9</v>
      </c>
      <c r="B10" t="s">
        <v>92</v>
      </c>
      <c r="C10" t="str">
        <f t="shared" si="0"/>
        <v>SB061815TAWCSCB33CD6R1I9</v>
      </c>
      <c r="D10" t="str">
        <f t="shared" si="1"/>
        <v>B061815TAWCSCB33CD6</v>
      </c>
      <c r="E10">
        <v>1</v>
      </c>
      <c r="F10" t="s">
        <v>77</v>
      </c>
      <c r="G10" t="str">
        <f t="shared" si="2"/>
        <v>061815</v>
      </c>
      <c r="H10">
        <v>6</v>
      </c>
      <c r="I10" t="s">
        <v>60</v>
      </c>
      <c r="J10" t="s">
        <v>61</v>
      </c>
      <c r="K10" t="str">
        <f t="shared" si="3"/>
        <v>061815</v>
      </c>
      <c r="L10" t="s">
        <v>1167</v>
      </c>
      <c r="M10" t="s">
        <v>344</v>
      </c>
      <c r="N10" t="str">
        <f t="shared" si="4"/>
        <v>061815</v>
      </c>
      <c r="O10" t="s">
        <v>1167</v>
      </c>
      <c r="P10">
        <v>2015</v>
      </c>
      <c r="Q10" t="s">
        <v>1169</v>
      </c>
      <c r="R10" t="s">
        <v>1167</v>
      </c>
      <c r="S10" t="s">
        <v>1167</v>
      </c>
      <c r="T10" t="s">
        <v>1167</v>
      </c>
      <c r="U10" t="s">
        <v>1167</v>
      </c>
      <c r="V10" t="s">
        <v>1167</v>
      </c>
      <c r="W10" t="s">
        <v>1167</v>
      </c>
      <c r="X10" t="s">
        <v>1167</v>
      </c>
      <c r="Y10" t="s">
        <v>1167</v>
      </c>
      <c r="Z10" t="s">
        <v>1167</v>
      </c>
      <c r="AA10" t="s">
        <v>1167</v>
      </c>
      <c r="AB10" t="s">
        <v>1167</v>
      </c>
      <c r="AC10" t="s">
        <v>1167</v>
      </c>
      <c r="AD10" t="s">
        <v>1167</v>
      </c>
      <c r="AE10" t="s">
        <v>1167</v>
      </c>
      <c r="AF10" t="s">
        <v>1167</v>
      </c>
      <c r="AG10" t="s">
        <v>63</v>
      </c>
      <c r="AH10" t="s">
        <v>64</v>
      </c>
      <c r="AI10" t="s">
        <v>1167</v>
      </c>
      <c r="AJ10" t="s">
        <v>1167</v>
      </c>
      <c r="AK10" t="s">
        <v>93</v>
      </c>
      <c r="AL10" t="s">
        <v>320</v>
      </c>
      <c r="AM10" t="s">
        <v>1167</v>
      </c>
      <c r="AN10" t="s">
        <v>1167</v>
      </c>
      <c r="AO10" t="s">
        <v>1167</v>
      </c>
      <c r="AP10" t="s">
        <v>66</v>
      </c>
      <c r="AQ10" t="s">
        <v>1167</v>
      </c>
      <c r="AR10" t="s">
        <v>1167</v>
      </c>
      <c r="AS10" t="s">
        <v>1167</v>
      </c>
      <c r="AT10" t="s">
        <v>1167</v>
      </c>
      <c r="AU10" t="s">
        <v>1167</v>
      </c>
      <c r="AV10" t="s">
        <v>1167</v>
      </c>
      <c r="AW10" t="s">
        <v>1167</v>
      </c>
      <c r="AX10" s="1">
        <v>42278.422222222223</v>
      </c>
      <c r="AY10" t="s">
        <v>67</v>
      </c>
      <c r="AZ10">
        <v>250</v>
      </c>
      <c r="BA10" t="s">
        <v>68</v>
      </c>
      <c r="BB10" t="s">
        <v>69</v>
      </c>
      <c r="BC10" t="s">
        <v>70</v>
      </c>
      <c r="BD10" t="s">
        <v>71</v>
      </c>
      <c r="BE10" t="s">
        <v>72</v>
      </c>
      <c r="BF10" t="s">
        <v>73</v>
      </c>
      <c r="BG10" t="s">
        <v>74</v>
      </c>
      <c r="BH10" t="s">
        <v>75</v>
      </c>
      <c r="BI10" t="s">
        <v>1166</v>
      </c>
    </row>
    <row r="11" spans="1:61">
      <c r="A11">
        <v>10</v>
      </c>
      <c r="B11" t="s">
        <v>94</v>
      </c>
      <c r="C11" t="str">
        <f t="shared" si="0"/>
        <v>SB061815TAWCSCB33CD7R1I10</v>
      </c>
      <c r="D11" t="str">
        <f t="shared" si="1"/>
        <v>B061815TAWCSCB33CD7</v>
      </c>
      <c r="E11">
        <v>1</v>
      </c>
      <c r="F11" t="s">
        <v>77</v>
      </c>
      <c r="G11" t="str">
        <f t="shared" si="2"/>
        <v>061815</v>
      </c>
      <c r="H11">
        <v>7</v>
      </c>
      <c r="I11" t="s">
        <v>60</v>
      </c>
      <c r="J11" t="s">
        <v>61</v>
      </c>
      <c r="K11" t="str">
        <f t="shared" si="3"/>
        <v>061815</v>
      </c>
      <c r="L11" t="s">
        <v>1167</v>
      </c>
      <c r="M11" t="s">
        <v>344</v>
      </c>
      <c r="N11" t="str">
        <f t="shared" si="4"/>
        <v>061815</v>
      </c>
      <c r="O11" t="s">
        <v>1167</v>
      </c>
      <c r="P11">
        <v>2015</v>
      </c>
      <c r="Q11" t="s">
        <v>1169</v>
      </c>
      <c r="R11" t="s">
        <v>1167</v>
      </c>
      <c r="S11" t="s">
        <v>1167</v>
      </c>
      <c r="T11" t="s">
        <v>1167</v>
      </c>
      <c r="U11" t="s">
        <v>1167</v>
      </c>
      <c r="V11" t="s">
        <v>1167</v>
      </c>
      <c r="W11" t="s">
        <v>1167</v>
      </c>
      <c r="X11" t="s">
        <v>1167</v>
      </c>
      <c r="Y11" t="s">
        <v>1167</v>
      </c>
      <c r="Z11" t="s">
        <v>1167</v>
      </c>
      <c r="AA11" t="s">
        <v>1167</v>
      </c>
      <c r="AB11" t="s">
        <v>1167</v>
      </c>
      <c r="AC11" t="s">
        <v>1167</v>
      </c>
      <c r="AD11" t="s">
        <v>1167</v>
      </c>
      <c r="AE11" t="s">
        <v>1167</v>
      </c>
      <c r="AF11" t="s">
        <v>1167</v>
      </c>
      <c r="AG11" t="s">
        <v>63</v>
      </c>
      <c r="AH11" t="s">
        <v>64</v>
      </c>
      <c r="AI11" t="s">
        <v>1167</v>
      </c>
      <c r="AJ11" t="s">
        <v>1167</v>
      </c>
      <c r="AK11" t="s">
        <v>95</v>
      </c>
      <c r="AL11" t="s">
        <v>345</v>
      </c>
      <c r="AM11" t="s">
        <v>1167</v>
      </c>
      <c r="AN11" t="s">
        <v>1167</v>
      </c>
      <c r="AO11" t="s">
        <v>1167</v>
      </c>
      <c r="AP11" t="s">
        <v>66</v>
      </c>
      <c r="AQ11" t="s">
        <v>1167</v>
      </c>
      <c r="AR11" t="s">
        <v>1167</v>
      </c>
      <c r="AS11" t="s">
        <v>1167</v>
      </c>
      <c r="AT11" t="s">
        <v>1167</v>
      </c>
      <c r="AU11" t="s">
        <v>1167</v>
      </c>
      <c r="AV11" t="s">
        <v>1167</v>
      </c>
      <c r="AW11" t="s">
        <v>1167</v>
      </c>
      <c r="AX11" s="1">
        <v>42278.422222222223</v>
      </c>
      <c r="AY11" t="s">
        <v>67</v>
      </c>
      <c r="AZ11">
        <v>250</v>
      </c>
      <c r="BA11" t="s">
        <v>68</v>
      </c>
      <c r="BB11" t="s">
        <v>69</v>
      </c>
      <c r="BC11" t="s">
        <v>70</v>
      </c>
      <c r="BD11" t="s">
        <v>71</v>
      </c>
      <c r="BE11" t="s">
        <v>72</v>
      </c>
      <c r="BF11" t="s">
        <v>73</v>
      </c>
      <c r="BG11" t="s">
        <v>74</v>
      </c>
      <c r="BH11" t="s">
        <v>75</v>
      </c>
      <c r="BI11" t="s">
        <v>1166</v>
      </c>
    </row>
    <row r="12" spans="1:61">
      <c r="A12">
        <v>11</v>
      </c>
      <c r="B12" t="s">
        <v>96</v>
      </c>
      <c r="C12" t="str">
        <f t="shared" si="0"/>
        <v>SB061815TAWCSCB33CD8R1I11</v>
      </c>
      <c r="D12" t="str">
        <f t="shared" si="1"/>
        <v>B061815TAWCSCB33CD8</v>
      </c>
      <c r="E12">
        <v>1</v>
      </c>
      <c r="F12" t="s">
        <v>77</v>
      </c>
      <c r="G12" t="str">
        <f t="shared" si="2"/>
        <v>061815</v>
      </c>
      <c r="H12">
        <v>8</v>
      </c>
      <c r="I12" t="s">
        <v>60</v>
      </c>
      <c r="J12" t="s">
        <v>61</v>
      </c>
      <c r="K12" t="str">
        <f t="shared" si="3"/>
        <v>061815</v>
      </c>
      <c r="L12" t="s">
        <v>1167</v>
      </c>
      <c r="M12" t="s">
        <v>344</v>
      </c>
      <c r="N12" t="str">
        <f t="shared" si="4"/>
        <v>061815</v>
      </c>
      <c r="O12" t="s">
        <v>1167</v>
      </c>
      <c r="P12">
        <v>2015</v>
      </c>
      <c r="Q12" t="s">
        <v>1169</v>
      </c>
      <c r="R12" t="s">
        <v>1167</v>
      </c>
      <c r="S12" t="s">
        <v>1167</v>
      </c>
      <c r="T12" t="s">
        <v>1167</v>
      </c>
      <c r="U12" t="s">
        <v>1167</v>
      </c>
      <c r="V12" t="s">
        <v>1167</v>
      </c>
      <c r="W12" t="s">
        <v>1167</v>
      </c>
      <c r="X12" t="s">
        <v>1167</v>
      </c>
      <c r="Y12" t="s">
        <v>1167</v>
      </c>
      <c r="Z12" t="s">
        <v>1167</v>
      </c>
      <c r="AA12" t="s">
        <v>1167</v>
      </c>
      <c r="AB12" t="s">
        <v>1167</v>
      </c>
      <c r="AC12" t="s">
        <v>1167</v>
      </c>
      <c r="AD12" t="s">
        <v>1167</v>
      </c>
      <c r="AE12" t="s">
        <v>1167</v>
      </c>
      <c r="AF12" t="s">
        <v>1167</v>
      </c>
      <c r="AG12" t="s">
        <v>63</v>
      </c>
      <c r="AH12" t="s">
        <v>64</v>
      </c>
      <c r="AI12" t="s">
        <v>1167</v>
      </c>
      <c r="AJ12" t="s">
        <v>1167</v>
      </c>
      <c r="AK12" t="s">
        <v>97</v>
      </c>
      <c r="AL12" t="s">
        <v>1106</v>
      </c>
      <c r="AM12" t="s">
        <v>1167</v>
      </c>
      <c r="AN12" t="s">
        <v>1167</v>
      </c>
      <c r="AO12" t="s">
        <v>1167</v>
      </c>
      <c r="AP12" t="s">
        <v>66</v>
      </c>
      <c r="AQ12" t="s">
        <v>1167</v>
      </c>
      <c r="AR12" t="s">
        <v>1167</v>
      </c>
      <c r="AS12" t="s">
        <v>1167</v>
      </c>
      <c r="AT12" t="s">
        <v>1167</v>
      </c>
      <c r="AU12" t="s">
        <v>1167</v>
      </c>
      <c r="AV12" t="s">
        <v>1167</v>
      </c>
      <c r="AW12" t="s">
        <v>1167</v>
      </c>
      <c r="AX12" s="1">
        <v>42278.422222222223</v>
      </c>
      <c r="AY12" t="s">
        <v>67</v>
      </c>
      <c r="AZ12">
        <v>250</v>
      </c>
      <c r="BA12" t="s">
        <v>68</v>
      </c>
      <c r="BB12" t="s">
        <v>69</v>
      </c>
      <c r="BC12" t="s">
        <v>70</v>
      </c>
      <c r="BD12" t="s">
        <v>71</v>
      </c>
      <c r="BE12" t="s">
        <v>72</v>
      </c>
      <c r="BF12" t="s">
        <v>73</v>
      </c>
      <c r="BG12" t="s">
        <v>74</v>
      </c>
      <c r="BH12" t="s">
        <v>75</v>
      </c>
      <c r="BI12" t="s">
        <v>1166</v>
      </c>
    </row>
    <row r="13" spans="1:61">
      <c r="A13">
        <v>12</v>
      </c>
      <c r="B13" t="s">
        <v>98</v>
      </c>
      <c r="C13" t="str">
        <f t="shared" si="0"/>
        <v>SB061815TAWCSCB33CD9R1I12</v>
      </c>
      <c r="D13" t="str">
        <f t="shared" si="1"/>
        <v>B061815TAWCSCB33CD9</v>
      </c>
      <c r="E13">
        <v>1</v>
      </c>
      <c r="F13" t="s">
        <v>77</v>
      </c>
      <c r="G13" t="str">
        <f t="shared" si="2"/>
        <v>061815</v>
      </c>
      <c r="H13">
        <v>9</v>
      </c>
      <c r="I13" t="s">
        <v>60</v>
      </c>
      <c r="J13" t="s">
        <v>61</v>
      </c>
      <c r="K13" t="str">
        <f t="shared" si="3"/>
        <v>061815</v>
      </c>
      <c r="L13" t="s">
        <v>1167</v>
      </c>
      <c r="M13" t="s">
        <v>344</v>
      </c>
      <c r="N13" t="str">
        <f t="shared" si="4"/>
        <v>061815</v>
      </c>
      <c r="O13" t="s">
        <v>1167</v>
      </c>
      <c r="P13">
        <v>2015</v>
      </c>
      <c r="Q13" t="s">
        <v>1169</v>
      </c>
      <c r="R13" t="s">
        <v>1167</v>
      </c>
      <c r="S13" t="s">
        <v>1167</v>
      </c>
      <c r="T13" t="s">
        <v>1167</v>
      </c>
      <c r="U13" t="s">
        <v>1167</v>
      </c>
      <c r="V13" t="s">
        <v>1167</v>
      </c>
      <c r="W13" t="s">
        <v>1167</v>
      </c>
      <c r="X13" t="s">
        <v>1167</v>
      </c>
      <c r="Y13" t="s">
        <v>1167</v>
      </c>
      <c r="Z13" t="s">
        <v>1167</v>
      </c>
      <c r="AA13" t="s">
        <v>1167</v>
      </c>
      <c r="AB13" t="s">
        <v>1167</v>
      </c>
      <c r="AC13" t="s">
        <v>1167</v>
      </c>
      <c r="AD13" t="s">
        <v>1167</v>
      </c>
      <c r="AE13" t="s">
        <v>1167</v>
      </c>
      <c r="AF13" t="s">
        <v>1167</v>
      </c>
      <c r="AG13" t="s">
        <v>63</v>
      </c>
      <c r="AH13" t="s">
        <v>64</v>
      </c>
      <c r="AI13" t="s">
        <v>1167</v>
      </c>
      <c r="AJ13" t="s">
        <v>1167</v>
      </c>
      <c r="AK13" t="s">
        <v>99</v>
      </c>
      <c r="AL13" t="s">
        <v>575</v>
      </c>
      <c r="AM13" t="s">
        <v>1167</v>
      </c>
      <c r="AN13" t="s">
        <v>1167</v>
      </c>
      <c r="AO13" t="s">
        <v>1167</v>
      </c>
      <c r="AP13" t="s">
        <v>66</v>
      </c>
      <c r="AQ13" t="s">
        <v>1167</v>
      </c>
      <c r="AR13" t="s">
        <v>1167</v>
      </c>
      <c r="AS13" t="s">
        <v>1167</v>
      </c>
      <c r="AT13" t="s">
        <v>1167</v>
      </c>
      <c r="AU13" t="s">
        <v>1167</v>
      </c>
      <c r="AV13" t="s">
        <v>1167</v>
      </c>
      <c r="AW13" t="s">
        <v>1167</v>
      </c>
      <c r="AX13" s="1">
        <v>42278.422222222223</v>
      </c>
      <c r="AY13" t="s">
        <v>67</v>
      </c>
      <c r="AZ13">
        <v>250</v>
      </c>
      <c r="BA13" t="s">
        <v>68</v>
      </c>
      <c r="BB13" t="s">
        <v>69</v>
      </c>
      <c r="BC13" t="s">
        <v>70</v>
      </c>
      <c r="BD13" t="s">
        <v>71</v>
      </c>
      <c r="BE13" t="s">
        <v>72</v>
      </c>
      <c r="BF13" t="s">
        <v>73</v>
      </c>
      <c r="BG13" t="s">
        <v>74</v>
      </c>
      <c r="BH13" t="s">
        <v>75</v>
      </c>
      <c r="BI13" t="s">
        <v>1166</v>
      </c>
    </row>
    <row r="14" spans="1:61">
      <c r="A14">
        <v>13</v>
      </c>
      <c r="B14" t="s">
        <v>100</v>
      </c>
      <c r="C14" t="str">
        <f t="shared" si="0"/>
        <v>SB061815TAWCSCB33CD10R1I13</v>
      </c>
      <c r="D14" t="str">
        <f t="shared" si="1"/>
        <v>B061815TAWCSCB33CD10</v>
      </c>
      <c r="E14">
        <v>1</v>
      </c>
      <c r="F14" t="s">
        <v>77</v>
      </c>
      <c r="G14" t="str">
        <f t="shared" si="2"/>
        <v>061815</v>
      </c>
      <c r="H14">
        <v>10</v>
      </c>
      <c r="I14" t="s">
        <v>60</v>
      </c>
      <c r="J14" t="s">
        <v>61</v>
      </c>
      <c r="K14" t="str">
        <f t="shared" si="3"/>
        <v>061815</v>
      </c>
      <c r="L14" t="s">
        <v>1167</v>
      </c>
      <c r="M14" t="s">
        <v>344</v>
      </c>
      <c r="N14" t="str">
        <f t="shared" si="4"/>
        <v>061815</v>
      </c>
      <c r="O14" t="s">
        <v>1167</v>
      </c>
      <c r="P14">
        <v>2015</v>
      </c>
      <c r="Q14" t="s">
        <v>1169</v>
      </c>
      <c r="R14" t="s">
        <v>1167</v>
      </c>
      <c r="S14" t="s">
        <v>1167</v>
      </c>
      <c r="T14" t="s">
        <v>1167</v>
      </c>
      <c r="U14" t="s">
        <v>1167</v>
      </c>
      <c r="V14" t="s">
        <v>1167</v>
      </c>
      <c r="W14" t="s">
        <v>1167</v>
      </c>
      <c r="X14" t="s">
        <v>1167</v>
      </c>
      <c r="Y14" t="s">
        <v>1167</v>
      </c>
      <c r="Z14" t="s">
        <v>1167</v>
      </c>
      <c r="AA14" t="s">
        <v>1167</v>
      </c>
      <c r="AB14" t="s">
        <v>1167</v>
      </c>
      <c r="AC14" t="s">
        <v>1167</v>
      </c>
      <c r="AD14" t="s">
        <v>1167</v>
      </c>
      <c r="AE14" t="s">
        <v>1167</v>
      </c>
      <c r="AF14" t="s">
        <v>1167</v>
      </c>
      <c r="AG14" t="s">
        <v>63</v>
      </c>
      <c r="AH14" t="s">
        <v>64</v>
      </c>
      <c r="AI14" t="s">
        <v>1167</v>
      </c>
      <c r="AJ14" t="s">
        <v>1167</v>
      </c>
      <c r="AK14" t="s">
        <v>101</v>
      </c>
      <c r="AL14" t="s">
        <v>1104</v>
      </c>
      <c r="AM14" t="s">
        <v>1167</v>
      </c>
      <c r="AN14" t="s">
        <v>1167</v>
      </c>
      <c r="AO14" t="s">
        <v>1167</v>
      </c>
      <c r="AP14" t="s">
        <v>66</v>
      </c>
      <c r="AQ14" t="s">
        <v>1167</v>
      </c>
      <c r="AR14" t="s">
        <v>1167</v>
      </c>
      <c r="AS14" t="s">
        <v>1167</v>
      </c>
      <c r="AT14" t="s">
        <v>1167</v>
      </c>
      <c r="AU14" t="s">
        <v>1167</v>
      </c>
      <c r="AV14" t="s">
        <v>1167</v>
      </c>
      <c r="AW14" t="s">
        <v>1167</v>
      </c>
      <c r="AX14" s="1">
        <v>42278.422222222223</v>
      </c>
      <c r="AY14" t="s">
        <v>67</v>
      </c>
      <c r="AZ14">
        <v>250</v>
      </c>
      <c r="BA14" t="s">
        <v>68</v>
      </c>
      <c r="BB14" t="s">
        <v>69</v>
      </c>
      <c r="BC14" t="s">
        <v>70</v>
      </c>
      <c r="BD14" t="s">
        <v>71</v>
      </c>
      <c r="BE14" t="s">
        <v>72</v>
      </c>
      <c r="BF14" t="s">
        <v>73</v>
      </c>
      <c r="BG14" t="s">
        <v>74</v>
      </c>
      <c r="BH14" t="s">
        <v>75</v>
      </c>
      <c r="BI14" t="s">
        <v>1166</v>
      </c>
    </row>
    <row r="15" spans="1:61">
      <c r="A15">
        <v>14</v>
      </c>
      <c r="B15" t="s">
        <v>102</v>
      </c>
      <c r="C15" t="str">
        <f t="shared" si="0"/>
        <v>SB061815TAWCSCB33CD10R2I14</v>
      </c>
      <c r="D15" t="str">
        <f t="shared" si="1"/>
        <v>B061815TAWCSCB33CD10</v>
      </c>
      <c r="E15">
        <v>2</v>
      </c>
      <c r="F15" t="s">
        <v>77</v>
      </c>
      <c r="G15" t="str">
        <f t="shared" si="2"/>
        <v>061815</v>
      </c>
      <c r="H15">
        <v>10</v>
      </c>
      <c r="I15" t="s">
        <v>60</v>
      </c>
      <c r="J15" t="s">
        <v>61</v>
      </c>
      <c r="K15" t="str">
        <f t="shared" si="3"/>
        <v>061815</v>
      </c>
      <c r="L15" t="s">
        <v>1167</v>
      </c>
      <c r="M15" t="s">
        <v>344</v>
      </c>
      <c r="N15" t="str">
        <f t="shared" si="4"/>
        <v>061815</v>
      </c>
      <c r="O15" t="s">
        <v>1167</v>
      </c>
      <c r="P15">
        <v>2015</v>
      </c>
      <c r="Q15" t="s">
        <v>1169</v>
      </c>
      <c r="R15" t="s">
        <v>1167</v>
      </c>
      <c r="S15" t="s">
        <v>1167</v>
      </c>
      <c r="T15" t="s">
        <v>1167</v>
      </c>
      <c r="U15" t="s">
        <v>1167</v>
      </c>
      <c r="V15" t="s">
        <v>1167</v>
      </c>
      <c r="W15" t="s">
        <v>1167</v>
      </c>
      <c r="X15" t="s">
        <v>1167</v>
      </c>
      <c r="Y15" t="s">
        <v>1167</v>
      </c>
      <c r="Z15" t="s">
        <v>1167</v>
      </c>
      <c r="AA15" t="s">
        <v>1167</v>
      </c>
      <c r="AB15" t="s">
        <v>1167</v>
      </c>
      <c r="AC15" t="s">
        <v>1167</v>
      </c>
      <c r="AD15" t="s">
        <v>1167</v>
      </c>
      <c r="AE15" t="s">
        <v>1167</v>
      </c>
      <c r="AF15" t="s">
        <v>1167</v>
      </c>
      <c r="AG15" t="s">
        <v>63</v>
      </c>
      <c r="AH15" t="s">
        <v>64</v>
      </c>
      <c r="AI15" t="s">
        <v>1167</v>
      </c>
      <c r="AJ15" t="s">
        <v>1167</v>
      </c>
      <c r="AK15" t="s">
        <v>103</v>
      </c>
      <c r="AL15" t="s">
        <v>613</v>
      </c>
      <c r="AM15" t="s">
        <v>1167</v>
      </c>
      <c r="AN15" t="s">
        <v>1167</v>
      </c>
      <c r="AO15" t="s">
        <v>1167</v>
      </c>
      <c r="AP15" t="s">
        <v>66</v>
      </c>
      <c r="AQ15" t="s">
        <v>1167</v>
      </c>
      <c r="AR15" t="s">
        <v>1167</v>
      </c>
      <c r="AS15" t="s">
        <v>1167</v>
      </c>
      <c r="AT15" t="s">
        <v>1167</v>
      </c>
      <c r="AU15" t="s">
        <v>1167</v>
      </c>
      <c r="AV15" t="s">
        <v>1167</v>
      </c>
      <c r="AW15" t="s">
        <v>1167</v>
      </c>
      <c r="AX15" s="1">
        <v>42278.422222222223</v>
      </c>
      <c r="AY15" t="s">
        <v>67</v>
      </c>
      <c r="AZ15">
        <v>250</v>
      </c>
      <c r="BA15" t="s">
        <v>68</v>
      </c>
      <c r="BB15" t="s">
        <v>69</v>
      </c>
      <c r="BC15" t="s">
        <v>70</v>
      </c>
      <c r="BD15" t="s">
        <v>71</v>
      </c>
      <c r="BE15" t="s">
        <v>72</v>
      </c>
      <c r="BF15" t="s">
        <v>73</v>
      </c>
      <c r="BG15" t="s">
        <v>74</v>
      </c>
      <c r="BH15" t="s">
        <v>75</v>
      </c>
      <c r="BI15" t="s">
        <v>1166</v>
      </c>
    </row>
    <row r="16" spans="1:61">
      <c r="A16">
        <v>15</v>
      </c>
      <c r="B16" t="s">
        <v>104</v>
      </c>
      <c r="C16" t="str">
        <f t="shared" si="0"/>
        <v>SB061815TAWCSCB33CD11R1I15</v>
      </c>
      <c r="D16" t="str">
        <f t="shared" si="1"/>
        <v>B061815TAWCSCB33CD11</v>
      </c>
      <c r="E16">
        <v>1</v>
      </c>
      <c r="F16" t="s">
        <v>77</v>
      </c>
      <c r="G16" t="str">
        <f t="shared" si="2"/>
        <v>061815</v>
      </c>
      <c r="H16">
        <v>11</v>
      </c>
      <c r="I16" t="s">
        <v>60</v>
      </c>
      <c r="J16" t="s">
        <v>61</v>
      </c>
      <c r="K16" t="str">
        <f t="shared" si="3"/>
        <v>061815</v>
      </c>
      <c r="L16" t="s">
        <v>1167</v>
      </c>
      <c r="M16" t="s">
        <v>344</v>
      </c>
      <c r="N16" t="str">
        <f t="shared" si="4"/>
        <v>061815</v>
      </c>
      <c r="O16" t="s">
        <v>1167</v>
      </c>
      <c r="P16">
        <v>2015</v>
      </c>
      <c r="Q16" t="s">
        <v>1169</v>
      </c>
      <c r="R16" t="s">
        <v>1167</v>
      </c>
      <c r="S16" t="s">
        <v>1167</v>
      </c>
      <c r="T16" t="s">
        <v>1167</v>
      </c>
      <c r="U16" t="s">
        <v>1167</v>
      </c>
      <c r="V16" t="s">
        <v>1167</v>
      </c>
      <c r="W16" t="s">
        <v>1167</v>
      </c>
      <c r="X16" t="s">
        <v>1167</v>
      </c>
      <c r="Y16" t="s">
        <v>1167</v>
      </c>
      <c r="Z16" t="s">
        <v>1167</v>
      </c>
      <c r="AA16" t="s">
        <v>1167</v>
      </c>
      <c r="AB16" t="s">
        <v>1167</v>
      </c>
      <c r="AC16" t="s">
        <v>1167</v>
      </c>
      <c r="AD16" t="s">
        <v>1167</v>
      </c>
      <c r="AE16" t="s">
        <v>1167</v>
      </c>
      <c r="AF16" t="s">
        <v>1167</v>
      </c>
      <c r="AG16" t="s">
        <v>63</v>
      </c>
      <c r="AH16" t="s">
        <v>64</v>
      </c>
      <c r="AI16" t="s">
        <v>1167</v>
      </c>
      <c r="AJ16" t="s">
        <v>1167</v>
      </c>
      <c r="AK16" t="s">
        <v>105</v>
      </c>
      <c r="AL16" t="s">
        <v>536</v>
      </c>
      <c r="AM16" t="s">
        <v>1167</v>
      </c>
      <c r="AN16" t="s">
        <v>1167</v>
      </c>
      <c r="AO16" t="s">
        <v>1167</v>
      </c>
      <c r="AP16" t="s">
        <v>66</v>
      </c>
      <c r="AQ16" t="s">
        <v>1167</v>
      </c>
      <c r="AR16" t="s">
        <v>1167</v>
      </c>
      <c r="AS16" t="s">
        <v>1167</v>
      </c>
      <c r="AT16" t="s">
        <v>1167</v>
      </c>
      <c r="AU16" t="s">
        <v>1167</v>
      </c>
      <c r="AV16" t="s">
        <v>1167</v>
      </c>
      <c r="AW16" t="s">
        <v>1167</v>
      </c>
      <c r="AX16" s="1">
        <v>42278.422222222223</v>
      </c>
      <c r="AY16" t="s">
        <v>67</v>
      </c>
      <c r="AZ16">
        <v>250</v>
      </c>
      <c r="BA16" t="s">
        <v>68</v>
      </c>
      <c r="BB16" t="s">
        <v>69</v>
      </c>
      <c r="BC16" t="s">
        <v>70</v>
      </c>
      <c r="BD16" t="s">
        <v>71</v>
      </c>
      <c r="BE16" t="s">
        <v>72</v>
      </c>
      <c r="BF16" t="s">
        <v>73</v>
      </c>
      <c r="BG16" t="s">
        <v>74</v>
      </c>
      <c r="BH16" t="s">
        <v>75</v>
      </c>
      <c r="BI16" t="s">
        <v>1166</v>
      </c>
    </row>
    <row r="17" spans="1:61">
      <c r="A17">
        <v>16</v>
      </c>
      <c r="B17" t="s">
        <v>106</v>
      </c>
      <c r="C17" t="str">
        <f t="shared" si="0"/>
        <v>SB061815TAWCSCB33CD12R1I16</v>
      </c>
      <c r="D17" t="str">
        <f t="shared" si="1"/>
        <v>B061815TAWCSCB33CD12</v>
      </c>
      <c r="E17">
        <v>1</v>
      </c>
      <c r="F17" t="s">
        <v>77</v>
      </c>
      <c r="G17" t="str">
        <f t="shared" si="2"/>
        <v>061815</v>
      </c>
      <c r="H17">
        <v>12</v>
      </c>
      <c r="I17" t="s">
        <v>60</v>
      </c>
      <c r="J17" t="s">
        <v>61</v>
      </c>
      <c r="K17" t="str">
        <f t="shared" si="3"/>
        <v>061815</v>
      </c>
      <c r="L17" t="s">
        <v>1167</v>
      </c>
      <c r="M17" t="s">
        <v>344</v>
      </c>
      <c r="N17" t="str">
        <f t="shared" si="4"/>
        <v>061815</v>
      </c>
      <c r="O17" t="s">
        <v>1167</v>
      </c>
      <c r="P17">
        <v>2015</v>
      </c>
      <c r="Q17" t="s">
        <v>1169</v>
      </c>
      <c r="R17" t="s">
        <v>1167</v>
      </c>
      <c r="S17" t="s">
        <v>1167</v>
      </c>
      <c r="T17" t="s">
        <v>1167</v>
      </c>
      <c r="U17" t="s">
        <v>1167</v>
      </c>
      <c r="V17" t="s">
        <v>1167</v>
      </c>
      <c r="W17" t="s">
        <v>1167</v>
      </c>
      <c r="X17" t="s">
        <v>1167</v>
      </c>
      <c r="Y17" t="s">
        <v>1167</v>
      </c>
      <c r="Z17" t="s">
        <v>1167</v>
      </c>
      <c r="AA17" t="s">
        <v>1167</v>
      </c>
      <c r="AB17" t="s">
        <v>1167</v>
      </c>
      <c r="AC17" t="s">
        <v>1167</v>
      </c>
      <c r="AD17" t="s">
        <v>1167</v>
      </c>
      <c r="AE17" t="s">
        <v>1167</v>
      </c>
      <c r="AF17" t="s">
        <v>1167</v>
      </c>
      <c r="AG17" t="s">
        <v>63</v>
      </c>
      <c r="AH17" t="s">
        <v>64</v>
      </c>
      <c r="AI17" t="s">
        <v>1167</v>
      </c>
      <c r="AJ17" t="s">
        <v>1167</v>
      </c>
      <c r="AK17" t="s">
        <v>107</v>
      </c>
      <c r="AL17" t="s">
        <v>310</v>
      </c>
      <c r="AM17" t="s">
        <v>1167</v>
      </c>
      <c r="AN17" t="s">
        <v>1167</v>
      </c>
      <c r="AO17" t="s">
        <v>1167</v>
      </c>
      <c r="AP17" t="s">
        <v>66</v>
      </c>
      <c r="AQ17" t="s">
        <v>1167</v>
      </c>
      <c r="AR17" t="s">
        <v>1167</v>
      </c>
      <c r="AS17" t="s">
        <v>1167</v>
      </c>
      <c r="AT17" t="s">
        <v>1167</v>
      </c>
      <c r="AU17" t="s">
        <v>1167</v>
      </c>
      <c r="AV17" t="s">
        <v>1167</v>
      </c>
      <c r="AW17" t="s">
        <v>1167</v>
      </c>
      <c r="AX17" s="1">
        <v>42278.422222222223</v>
      </c>
      <c r="AY17" t="s">
        <v>67</v>
      </c>
      <c r="AZ17">
        <v>250</v>
      </c>
      <c r="BA17" t="s">
        <v>68</v>
      </c>
      <c r="BB17" t="s">
        <v>69</v>
      </c>
      <c r="BC17" t="s">
        <v>70</v>
      </c>
      <c r="BD17" t="s">
        <v>71</v>
      </c>
      <c r="BE17" t="s">
        <v>72</v>
      </c>
      <c r="BF17" t="s">
        <v>73</v>
      </c>
      <c r="BG17" t="s">
        <v>74</v>
      </c>
      <c r="BH17" t="s">
        <v>75</v>
      </c>
      <c r="BI17" t="s">
        <v>1166</v>
      </c>
    </row>
    <row r="18" spans="1:61">
      <c r="A18">
        <v>17</v>
      </c>
      <c r="B18" t="s">
        <v>108</v>
      </c>
      <c r="C18" t="str">
        <f t="shared" si="0"/>
        <v>SB061815TAWCSCB33CD13R1I17</v>
      </c>
      <c r="D18" t="str">
        <f t="shared" si="1"/>
        <v>B061815TAWCSCB33CD13</v>
      </c>
      <c r="E18">
        <v>1</v>
      </c>
      <c r="F18" t="s">
        <v>77</v>
      </c>
      <c r="G18" t="str">
        <f t="shared" si="2"/>
        <v>061815</v>
      </c>
      <c r="H18">
        <v>13</v>
      </c>
      <c r="I18" t="s">
        <v>60</v>
      </c>
      <c r="J18" t="s">
        <v>61</v>
      </c>
      <c r="K18" t="str">
        <f t="shared" si="3"/>
        <v>061815</v>
      </c>
      <c r="L18" t="s">
        <v>1167</v>
      </c>
      <c r="M18" t="s">
        <v>344</v>
      </c>
      <c r="N18" t="str">
        <f t="shared" si="4"/>
        <v>061815</v>
      </c>
      <c r="O18" t="s">
        <v>1167</v>
      </c>
      <c r="P18">
        <v>2015</v>
      </c>
      <c r="Q18" t="s">
        <v>1169</v>
      </c>
      <c r="R18" t="s">
        <v>1167</v>
      </c>
      <c r="S18" t="s">
        <v>1167</v>
      </c>
      <c r="T18" t="s">
        <v>1167</v>
      </c>
      <c r="U18" t="s">
        <v>1167</v>
      </c>
      <c r="V18" t="s">
        <v>1167</v>
      </c>
      <c r="W18" t="s">
        <v>1167</v>
      </c>
      <c r="X18" t="s">
        <v>1167</v>
      </c>
      <c r="Y18" t="s">
        <v>1167</v>
      </c>
      <c r="Z18" t="s">
        <v>1167</v>
      </c>
      <c r="AA18" t="s">
        <v>1167</v>
      </c>
      <c r="AB18" t="s">
        <v>1167</v>
      </c>
      <c r="AC18" t="s">
        <v>1167</v>
      </c>
      <c r="AD18" t="s">
        <v>1167</v>
      </c>
      <c r="AE18" t="s">
        <v>1167</v>
      </c>
      <c r="AF18" t="s">
        <v>1167</v>
      </c>
      <c r="AG18" t="s">
        <v>63</v>
      </c>
      <c r="AH18" t="s">
        <v>64</v>
      </c>
      <c r="AI18" t="s">
        <v>1167</v>
      </c>
      <c r="AJ18" t="s">
        <v>1167</v>
      </c>
      <c r="AK18" t="s">
        <v>109</v>
      </c>
      <c r="AL18" t="s">
        <v>318</v>
      </c>
      <c r="AM18" t="s">
        <v>1167</v>
      </c>
      <c r="AN18" t="s">
        <v>1167</v>
      </c>
      <c r="AO18" t="s">
        <v>1167</v>
      </c>
      <c r="AP18" t="s">
        <v>66</v>
      </c>
      <c r="AQ18" t="s">
        <v>1167</v>
      </c>
      <c r="AR18" t="s">
        <v>1167</v>
      </c>
      <c r="AS18" t="s">
        <v>1167</v>
      </c>
      <c r="AT18" t="s">
        <v>1167</v>
      </c>
      <c r="AU18" t="s">
        <v>1167</v>
      </c>
      <c r="AV18" t="s">
        <v>1167</v>
      </c>
      <c r="AW18" t="s">
        <v>1167</v>
      </c>
      <c r="AX18" s="1">
        <v>42278.422222222223</v>
      </c>
      <c r="AY18" t="s">
        <v>67</v>
      </c>
      <c r="AZ18">
        <v>250</v>
      </c>
      <c r="BA18" t="s">
        <v>68</v>
      </c>
      <c r="BB18" t="s">
        <v>69</v>
      </c>
      <c r="BC18" t="s">
        <v>70</v>
      </c>
      <c r="BD18" t="s">
        <v>71</v>
      </c>
      <c r="BE18" t="s">
        <v>72</v>
      </c>
      <c r="BF18" t="s">
        <v>73</v>
      </c>
      <c r="BG18" t="s">
        <v>74</v>
      </c>
      <c r="BH18" t="s">
        <v>75</v>
      </c>
      <c r="BI18" t="s">
        <v>1166</v>
      </c>
    </row>
    <row r="19" spans="1:61">
      <c r="A19">
        <v>18</v>
      </c>
      <c r="B19" t="s">
        <v>110</v>
      </c>
      <c r="C19" t="str">
        <f t="shared" si="0"/>
        <v>SB061815TAWCSCB33CD14R1I18</v>
      </c>
      <c r="D19" t="str">
        <f t="shared" si="1"/>
        <v>B061815TAWCSCB33CD14</v>
      </c>
      <c r="E19">
        <v>1</v>
      </c>
      <c r="F19" t="s">
        <v>77</v>
      </c>
      <c r="G19" t="str">
        <f t="shared" si="2"/>
        <v>061815</v>
      </c>
      <c r="H19">
        <v>14</v>
      </c>
      <c r="I19" t="s">
        <v>60</v>
      </c>
      <c r="J19" t="s">
        <v>61</v>
      </c>
      <c r="K19" t="str">
        <f t="shared" si="3"/>
        <v>061815</v>
      </c>
      <c r="L19" t="s">
        <v>1167</v>
      </c>
      <c r="M19" t="s">
        <v>344</v>
      </c>
      <c r="N19" t="str">
        <f t="shared" si="4"/>
        <v>061815</v>
      </c>
      <c r="O19" t="s">
        <v>1167</v>
      </c>
      <c r="P19">
        <v>2015</v>
      </c>
      <c r="Q19" t="s">
        <v>1169</v>
      </c>
      <c r="R19" t="s">
        <v>1167</v>
      </c>
      <c r="S19" t="s">
        <v>1167</v>
      </c>
      <c r="T19" t="s">
        <v>1167</v>
      </c>
      <c r="U19" t="s">
        <v>1167</v>
      </c>
      <c r="V19" t="s">
        <v>1167</v>
      </c>
      <c r="W19" t="s">
        <v>1167</v>
      </c>
      <c r="X19" t="s">
        <v>1167</v>
      </c>
      <c r="Y19" t="s">
        <v>1167</v>
      </c>
      <c r="Z19" t="s">
        <v>1167</v>
      </c>
      <c r="AA19" t="s">
        <v>1167</v>
      </c>
      <c r="AB19" t="s">
        <v>1167</v>
      </c>
      <c r="AC19" t="s">
        <v>1167</v>
      </c>
      <c r="AD19" t="s">
        <v>1167</v>
      </c>
      <c r="AE19" t="s">
        <v>1167</v>
      </c>
      <c r="AF19" t="s">
        <v>1167</v>
      </c>
      <c r="AG19" t="s">
        <v>63</v>
      </c>
      <c r="AH19" t="s">
        <v>64</v>
      </c>
      <c r="AI19" t="s">
        <v>1167</v>
      </c>
      <c r="AJ19" t="s">
        <v>1167</v>
      </c>
      <c r="AK19" t="s">
        <v>111</v>
      </c>
      <c r="AL19" t="s">
        <v>468</v>
      </c>
      <c r="AM19" t="s">
        <v>1167</v>
      </c>
      <c r="AN19" t="s">
        <v>1167</v>
      </c>
      <c r="AO19" t="s">
        <v>1167</v>
      </c>
      <c r="AP19" t="s">
        <v>66</v>
      </c>
      <c r="AQ19" t="s">
        <v>1167</v>
      </c>
      <c r="AR19" t="s">
        <v>1167</v>
      </c>
      <c r="AS19" t="s">
        <v>1167</v>
      </c>
      <c r="AT19" t="s">
        <v>1167</v>
      </c>
      <c r="AU19" t="s">
        <v>1167</v>
      </c>
      <c r="AV19" t="s">
        <v>1167</v>
      </c>
      <c r="AW19" t="s">
        <v>1167</v>
      </c>
      <c r="AX19" s="1">
        <v>42278.422222222223</v>
      </c>
      <c r="AY19" t="s">
        <v>67</v>
      </c>
      <c r="AZ19">
        <v>250</v>
      </c>
      <c r="BA19" t="s">
        <v>68</v>
      </c>
      <c r="BB19" t="s">
        <v>69</v>
      </c>
      <c r="BC19" t="s">
        <v>70</v>
      </c>
      <c r="BD19" t="s">
        <v>71</v>
      </c>
      <c r="BE19" t="s">
        <v>72</v>
      </c>
      <c r="BF19" t="s">
        <v>73</v>
      </c>
      <c r="BG19" t="s">
        <v>74</v>
      </c>
      <c r="BH19" t="s">
        <v>75</v>
      </c>
      <c r="BI19" t="s">
        <v>1166</v>
      </c>
    </row>
    <row r="20" spans="1:61">
      <c r="A20">
        <v>19</v>
      </c>
      <c r="B20" t="s">
        <v>112</v>
      </c>
      <c r="C20" t="str">
        <f t="shared" si="0"/>
        <v>SB061815TAWCSCB33CD15R1I19</v>
      </c>
      <c r="D20" t="str">
        <f t="shared" si="1"/>
        <v>B061815TAWCSCB33CD15</v>
      </c>
      <c r="E20">
        <v>1</v>
      </c>
      <c r="F20" t="s">
        <v>77</v>
      </c>
      <c r="G20" t="str">
        <f t="shared" si="2"/>
        <v>061815</v>
      </c>
      <c r="H20">
        <v>15</v>
      </c>
      <c r="I20" t="s">
        <v>60</v>
      </c>
      <c r="J20" t="s">
        <v>61</v>
      </c>
      <c r="K20" t="str">
        <f t="shared" si="3"/>
        <v>061815</v>
      </c>
      <c r="L20" t="s">
        <v>1167</v>
      </c>
      <c r="M20" t="s">
        <v>344</v>
      </c>
      <c r="N20" t="str">
        <f t="shared" si="4"/>
        <v>061815</v>
      </c>
      <c r="O20" t="s">
        <v>1167</v>
      </c>
      <c r="P20">
        <v>2015</v>
      </c>
      <c r="Q20" t="s">
        <v>1169</v>
      </c>
      <c r="R20" t="s">
        <v>1167</v>
      </c>
      <c r="S20" t="s">
        <v>1167</v>
      </c>
      <c r="T20" t="s">
        <v>1167</v>
      </c>
      <c r="U20" t="s">
        <v>1167</v>
      </c>
      <c r="V20" t="s">
        <v>1167</v>
      </c>
      <c r="W20" t="s">
        <v>1167</v>
      </c>
      <c r="X20" t="s">
        <v>1167</v>
      </c>
      <c r="Y20" t="s">
        <v>1167</v>
      </c>
      <c r="Z20" t="s">
        <v>1167</v>
      </c>
      <c r="AA20" t="s">
        <v>1167</v>
      </c>
      <c r="AB20" t="s">
        <v>1167</v>
      </c>
      <c r="AC20" t="s">
        <v>1167</v>
      </c>
      <c r="AD20" t="s">
        <v>1167</v>
      </c>
      <c r="AE20" t="s">
        <v>1167</v>
      </c>
      <c r="AF20" t="s">
        <v>1167</v>
      </c>
      <c r="AG20" t="s">
        <v>63</v>
      </c>
      <c r="AH20" t="s">
        <v>64</v>
      </c>
      <c r="AI20" t="s">
        <v>1167</v>
      </c>
      <c r="AJ20" t="s">
        <v>1167</v>
      </c>
      <c r="AK20" t="s">
        <v>113</v>
      </c>
      <c r="AL20" t="s">
        <v>372</v>
      </c>
      <c r="AM20" t="s">
        <v>1167</v>
      </c>
      <c r="AN20" t="s">
        <v>1167</v>
      </c>
      <c r="AO20" t="s">
        <v>1167</v>
      </c>
      <c r="AP20" t="s">
        <v>66</v>
      </c>
      <c r="AQ20" t="s">
        <v>1167</v>
      </c>
      <c r="AR20" t="s">
        <v>1167</v>
      </c>
      <c r="AS20" t="s">
        <v>1167</v>
      </c>
      <c r="AT20" t="s">
        <v>1167</v>
      </c>
      <c r="AU20" t="s">
        <v>1167</v>
      </c>
      <c r="AV20" t="s">
        <v>1167</v>
      </c>
      <c r="AW20" t="s">
        <v>1167</v>
      </c>
      <c r="AX20" s="1">
        <v>42278.422222222223</v>
      </c>
      <c r="AY20" t="s">
        <v>67</v>
      </c>
      <c r="AZ20">
        <v>250</v>
      </c>
      <c r="BA20" t="s">
        <v>68</v>
      </c>
      <c r="BB20" t="s">
        <v>69</v>
      </c>
      <c r="BC20" t="s">
        <v>70</v>
      </c>
      <c r="BD20" t="s">
        <v>71</v>
      </c>
      <c r="BE20" t="s">
        <v>72</v>
      </c>
      <c r="BF20" t="s">
        <v>73</v>
      </c>
      <c r="BG20" t="s">
        <v>74</v>
      </c>
      <c r="BH20" t="s">
        <v>75</v>
      </c>
      <c r="BI20" t="s">
        <v>1166</v>
      </c>
    </row>
    <row r="21" spans="1:61">
      <c r="A21">
        <v>20</v>
      </c>
      <c r="B21" t="s">
        <v>114</v>
      </c>
      <c r="C21" t="str">
        <f t="shared" si="0"/>
        <v>SB061815TAWCSCB33CD16R1I20</v>
      </c>
      <c r="D21" t="str">
        <f t="shared" si="1"/>
        <v>B061815TAWCSCB33CD16</v>
      </c>
      <c r="E21">
        <v>1</v>
      </c>
      <c r="F21" t="s">
        <v>77</v>
      </c>
      <c r="G21" t="str">
        <f t="shared" si="2"/>
        <v>061815</v>
      </c>
      <c r="H21">
        <v>16</v>
      </c>
      <c r="I21" t="s">
        <v>60</v>
      </c>
      <c r="J21" t="s">
        <v>61</v>
      </c>
      <c r="K21" t="str">
        <f t="shared" si="3"/>
        <v>061815</v>
      </c>
      <c r="L21" t="s">
        <v>1167</v>
      </c>
      <c r="M21" t="s">
        <v>344</v>
      </c>
      <c r="N21" t="str">
        <f t="shared" si="4"/>
        <v>061815</v>
      </c>
      <c r="O21" t="s">
        <v>1167</v>
      </c>
      <c r="P21">
        <v>2015</v>
      </c>
      <c r="Q21" t="s">
        <v>1169</v>
      </c>
      <c r="R21" t="s">
        <v>1167</v>
      </c>
      <c r="S21" t="s">
        <v>1167</v>
      </c>
      <c r="T21" t="s">
        <v>1167</v>
      </c>
      <c r="U21" t="s">
        <v>1167</v>
      </c>
      <c r="V21" t="s">
        <v>1167</v>
      </c>
      <c r="W21" t="s">
        <v>1167</v>
      </c>
      <c r="X21" t="s">
        <v>1167</v>
      </c>
      <c r="Y21" t="s">
        <v>1167</v>
      </c>
      <c r="Z21" t="s">
        <v>1167</v>
      </c>
      <c r="AA21" t="s">
        <v>1167</v>
      </c>
      <c r="AB21" t="s">
        <v>1167</v>
      </c>
      <c r="AC21" t="s">
        <v>1167</v>
      </c>
      <c r="AD21" t="s">
        <v>1167</v>
      </c>
      <c r="AE21" t="s">
        <v>1167</v>
      </c>
      <c r="AF21" t="s">
        <v>1167</v>
      </c>
      <c r="AG21" t="s">
        <v>63</v>
      </c>
      <c r="AH21" t="s">
        <v>64</v>
      </c>
      <c r="AI21" t="s">
        <v>1167</v>
      </c>
      <c r="AJ21" t="s">
        <v>1167</v>
      </c>
      <c r="AK21" t="s">
        <v>115</v>
      </c>
      <c r="AL21" t="s">
        <v>564</v>
      </c>
      <c r="AM21" t="s">
        <v>1167</v>
      </c>
      <c r="AN21" t="s">
        <v>1167</v>
      </c>
      <c r="AO21" t="s">
        <v>1167</v>
      </c>
      <c r="AP21" t="s">
        <v>66</v>
      </c>
      <c r="AQ21" t="s">
        <v>1167</v>
      </c>
      <c r="AR21" t="s">
        <v>1167</v>
      </c>
      <c r="AS21" t="s">
        <v>1167</v>
      </c>
      <c r="AT21" t="s">
        <v>1167</v>
      </c>
      <c r="AU21" t="s">
        <v>1167</v>
      </c>
      <c r="AV21" t="s">
        <v>1167</v>
      </c>
      <c r="AW21" t="s">
        <v>1167</v>
      </c>
      <c r="AX21" s="1">
        <v>42278.422222222223</v>
      </c>
      <c r="AY21" t="s">
        <v>67</v>
      </c>
      <c r="AZ21">
        <v>250</v>
      </c>
      <c r="BA21" t="s">
        <v>68</v>
      </c>
      <c r="BB21" t="s">
        <v>69</v>
      </c>
      <c r="BC21" t="s">
        <v>70</v>
      </c>
      <c r="BD21" t="s">
        <v>71</v>
      </c>
      <c r="BE21" t="s">
        <v>72</v>
      </c>
      <c r="BF21" t="s">
        <v>73</v>
      </c>
      <c r="BG21" t="s">
        <v>74</v>
      </c>
      <c r="BH21" t="s">
        <v>75</v>
      </c>
      <c r="BI21" t="s">
        <v>1166</v>
      </c>
    </row>
    <row r="22" spans="1:61">
      <c r="A22">
        <v>21</v>
      </c>
      <c r="B22" t="s">
        <v>116</v>
      </c>
      <c r="C22" t="str">
        <f t="shared" si="0"/>
        <v>SB061815TAWCSCB33CD17R1I21</v>
      </c>
      <c r="D22" t="str">
        <f t="shared" si="1"/>
        <v>B061815TAWCSCB33CD17</v>
      </c>
      <c r="E22">
        <v>1</v>
      </c>
      <c r="F22" t="s">
        <v>77</v>
      </c>
      <c r="G22" t="str">
        <f t="shared" si="2"/>
        <v>061815</v>
      </c>
      <c r="H22">
        <v>17</v>
      </c>
      <c r="I22" t="s">
        <v>60</v>
      </c>
      <c r="J22" t="s">
        <v>61</v>
      </c>
      <c r="K22" t="str">
        <f t="shared" si="3"/>
        <v>061815</v>
      </c>
      <c r="L22" t="s">
        <v>1167</v>
      </c>
      <c r="M22" t="s">
        <v>344</v>
      </c>
      <c r="N22" t="str">
        <f t="shared" si="4"/>
        <v>061815</v>
      </c>
      <c r="O22" t="s">
        <v>1167</v>
      </c>
      <c r="P22">
        <v>2015</v>
      </c>
      <c r="Q22" t="s">
        <v>1169</v>
      </c>
      <c r="R22" t="s">
        <v>1167</v>
      </c>
      <c r="S22" t="s">
        <v>1167</v>
      </c>
      <c r="T22" t="s">
        <v>1167</v>
      </c>
      <c r="U22" t="s">
        <v>1167</v>
      </c>
      <c r="V22" t="s">
        <v>1167</v>
      </c>
      <c r="W22" t="s">
        <v>1167</v>
      </c>
      <c r="X22" t="s">
        <v>1167</v>
      </c>
      <c r="Y22" t="s">
        <v>1167</v>
      </c>
      <c r="Z22" t="s">
        <v>1167</v>
      </c>
      <c r="AA22" t="s">
        <v>1167</v>
      </c>
      <c r="AB22" t="s">
        <v>1167</v>
      </c>
      <c r="AC22" t="s">
        <v>1167</v>
      </c>
      <c r="AD22" t="s">
        <v>1167</v>
      </c>
      <c r="AE22" t="s">
        <v>1167</v>
      </c>
      <c r="AF22" t="s">
        <v>1167</v>
      </c>
      <c r="AG22" t="s">
        <v>63</v>
      </c>
      <c r="AH22" t="s">
        <v>64</v>
      </c>
      <c r="AI22" t="s">
        <v>1167</v>
      </c>
      <c r="AJ22" t="s">
        <v>1167</v>
      </c>
      <c r="AK22" t="s">
        <v>117</v>
      </c>
      <c r="AL22" t="s">
        <v>544</v>
      </c>
      <c r="AM22" t="s">
        <v>1167</v>
      </c>
      <c r="AN22" t="s">
        <v>1167</v>
      </c>
      <c r="AO22" t="s">
        <v>1167</v>
      </c>
      <c r="AP22" t="s">
        <v>66</v>
      </c>
      <c r="AQ22" t="s">
        <v>1167</v>
      </c>
      <c r="AR22" t="s">
        <v>1167</v>
      </c>
      <c r="AS22" t="s">
        <v>1167</v>
      </c>
      <c r="AT22" t="s">
        <v>1167</v>
      </c>
      <c r="AU22" t="s">
        <v>1167</v>
      </c>
      <c r="AV22" t="s">
        <v>1167</v>
      </c>
      <c r="AW22" t="s">
        <v>1167</v>
      </c>
      <c r="AX22" s="1">
        <v>42278.422222222223</v>
      </c>
      <c r="AY22" t="s">
        <v>67</v>
      </c>
      <c r="AZ22">
        <v>250</v>
      </c>
      <c r="BA22" t="s">
        <v>68</v>
      </c>
      <c r="BB22" t="s">
        <v>69</v>
      </c>
      <c r="BC22" t="s">
        <v>70</v>
      </c>
      <c r="BD22" t="s">
        <v>71</v>
      </c>
      <c r="BE22" t="s">
        <v>72</v>
      </c>
      <c r="BF22" t="s">
        <v>73</v>
      </c>
      <c r="BG22" t="s">
        <v>74</v>
      </c>
      <c r="BH22" t="s">
        <v>75</v>
      </c>
      <c r="BI22" t="s">
        <v>1166</v>
      </c>
    </row>
    <row r="23" spans="1:61">
      <c r="A23">
        <v>22</v>
      </c>
      <c r="B23" t="s">
        <v>118</v>
      </c>
      <c r="C23" t="str">
        <f t="shared" si="0"/>
        <v>SB061815TAWCSCB33CD18R1I22</v>
      </c>
      <c r="D23" t="str">
        <f t="shared" si="1"/>
        <v>B061815TAWCSCB33CD18</v>
      </c>
      <c r="E23">
        <v>1</v>
      </c>
      <c r="F23" t="s">
        <v>77</v>
      </c>
      <c r="G23" t="str">
        <f t="shared" si="2"/>
        <v>061815</v>
      </c>
      <c r="H23">
        <v>18</v>
      </c>
      <c r="I23" t="s">
        <v>60</v>
      </c>
      <c r="J23" t="s">
        <v>61</v>
      </c>
      <c r="K23" t="str">
        <f t="shared" si="3"/>
        <v>061815</v>
      </c>
      <c r="L23" t="s">
        <v>1167</v>
      </c>
      <c r="M23" t="s">
        <v>344</v>
      </c>
      <c r="N23" t="str">
        <f t="shared" si="4"/>
        <v>061815</v>
      </c>
      <c r="O23" t="s">
        <v>1167</v>
      </c>
      <c r="P23">
        <v>2015</v>
      </c>
      <c r="Q23" t="s">
        <v>1169</v>
      </c>
      <c r="R23" t="s">
        <v>1167</v>
      </c>
      <c r="S23" t="s">
        <v>1167</v>
      </c>
      <c r="T23" t="s">
        <v>1167</v>
      </c>
      <c r="U23" t="s">
        <v>1167</v>
      </c>
      <c r="V23" t="s">
        <v>1167</v>
      </c>
      <c r="W23" t="s">
        <v>1167</v>
      </c>
      <c r="X23" t="s">
        <v>1167</v>
      </c>
      <c r="Y23" t="s">
        <v>1167</v>
      </c>
      <c r="Z23" t="s">
        <v>1167</v>
      </c>
      <c r="AA23" t="s">
        <v>1167</v>
      </c>
      <c r="AB23" t="s">
        <v>1167</v>
      </c>
      <c r="AC23" t="s">
        <v>1167</v>
      </c>
      <c r="AD23" t="s">
        <v>1167</v>
      </c>
      <c r="AE23" t="s">
        <v>1167</v>
      </c>
      <c r="AF23" t="s">
        <v>1167</v>
      </c>
      <c r="AG23" t="s">
        <v>63</v>
      </c>
      <c r="AH23" t="s">
        <v>64</v>
      </c>
      <c r="AI23" t="s">
        <v>1167</v>
      </c>
      <c r="AJ23" t="s">
        <v>1167</v>
      </c>
      <c r="AK23" t="s">
        <v>119</v>
      </c>
      <c r="AL23" t="s">
        <v>692</v>
      </c>
      <c r="AM23" t="s">
        <v>1167</v>
      </c>
      <c r="AN23" t="s">
        <v>1167</v>
      </c>
      <c r="AO23" t="s">
        <v>1167</v>
      </c>
      <c r="AP23" t="s">
        <v>66</v>
      </c>
      <c r="AQ23" t="s">
        <v>1167</v>
      </c>
      <c r="AR23" t="s">
        <v>1167</v>
      </c>
      <c r="AS23" t="s">
        <v>1167</v>
      </c>
      <c r="AT23" t="s">
        <v>1167</v>
      </c>
      <c r="AU23" t="s">
        <v>1167</v>
      </c>
      <c r="AV23" t="s">
        <v>1167</v>
      </c>
      <c r="AW23" t="s">
        <v>1167</v>
      </c>
      <c r="AX23" s="1">
        <v>42278.422222222223</v>
      </c>
      <c r="AY23" t="s">
        <v>67</v>
      </c>
      <c r="AZ23">
        <v>250</v>
      </c>
      <c r="BA23" t="s">
        <v>68</v>
      </c>
      <c r="BB23" t="s">
        <v>69</v>
      </c>
      <c r="BC23" t="s">
        <v>70</v>
      </c>
      <c r="BD23" t="s">
        <v>71</v>
      </c>
      <c r="BE23" t="s">
        <v>72</v>
      </c>
      <c r="BF23" t="s">
        <v>73</v>
      </c>
      <c r="BG23" t="s">
        <v>74</v>
      </c>
      <c r="BH23" t="s">
        <v>75</v>
      </c>
      <c r="BI23" t="s">
        <v>1166</v>
      </c>
    </row>
    <row r="24" spans="1:61">
      <c r="A24">
        <v>23</v>
      </c>
      <c r="B24" t="s">
        <v>120</v>
      </c>
      <c r="C24" t="str">
        <f t="shared" si="0"/>
        <v>SB061815TAWCSCB33CDEBR1I23</v>
      </c>
      <c r="D24" t="str">
        <f t="shared" si="1"/>
        <v>B061815TAWCSCB33CDEB</v>
      </c>
      <c r="E24">
        <v>1</v>
      </c>
      <c r="F24" t="s">
        <v>77</v>
      </c>
      <c r="G24" t="str">
        <f t="shared" si="2"/>
        <v>061815</v>
      </c>
      <c r="H24" t="s">
        <v>121</v>
      </c>
      <c r="I24" t="s">
        <v>60</v>
      </c>
      <c r="J24" t="s">
        <v>61</v>
      </c>
      <c r="K24" t="str">
        <f t="shared" si="3"/>
        <v>061815</v>
      </c>
      <c r="L24" t="s">
        <v>1167</v>
      </c>
      <c r="M24" t="s">
        <v>344</v>
      </c>
      <c r="N24" t="str">
        <f t="shared" si="4"/>
        <v>061815</v>
      </c>
      <c r="O24" t="s">
        <v>1167</v>
      </c>
      <c r="P24">
        <v>2015</v>
      </c>
      <c r="Q24" t="s">
        <v>1169</v>
      </c>
      <c r="R24" t="s">
        <v>1167</v>
      </c>
      <c r="S24" t="s">
        <v>1167</v>
      </c>
      <c r="T24" t="s">
        <v>1167</v>
      </c>
      <c r="U24" t="s">
        <v>1167</v>
      </c>
      <c r="V24" t="s">
        <v>1167</v>
      </c>
      <c r="W24" t="s">
        <v>1167</v>
      </c>
      <c r="X24" t="s">
        <v>1167</v>
      </c>
      <c r="Y24" t="s">
        <v>1167</v>
      </c>
      <c r="Z24" t="s">
        <v>1167</v>
      </c>
      <c r="AA24" t="s">
        <v>1167</v>
      </c>
      <c r="AB24" t="s">
        <v>1167</v>
      </c>
      <c r="AC24" t="s">
        <v>1167</v>
      </c>
      <c r="AD24" t="s">
        <v>1167</v>
      </c>
      <c r="AE24" t="s">
        <v>1167</v>
      </c>
      <c r="AF24" t="s">
        <v>1167</v>
      </c>
      <c r="AG24" t="s">
        <v>63</v>
      </c>
      <c r="AH24" t="s">
        <v>64</v>
      </c>
      <c r="AI24" t="s">
        <v>1167</v>
      </c>
      <c r="AJ24" t="s">
        <v>1167</v>
      </c>
      <c r="AK24" t="s">
        <v>122</v>
      </c>
      <c r="AL24" t="s">
        <v>626</v>
      </c>
      <c r="AM24" t="s">
        <v>1167</v>
      </c>
      <c r="AN24" t="s">
        <v>1167</v>
      </c>
      <c r="AO24" t="s">
        <v>1167</v>
      </c>
      <c r="AP24" t="s">
        <v>66</v>
      </c>
      <c r="AQ24" t="s">
        <v>1167</v>
      </c>
      <c r="AR24" t="s">
        <v>1167</v>
      </c>
      <c r="AS24" t="s">
        <v>1167</v>
      </c>
      <c r="AT24" t="s">
        <v>1167</v>
      </c>
      <c r="AU24" t="s">
        <v>1167</v>
      </c>
      <c r="AV24" t="s">
        <v>1167</v>
      </c>
      <c r="AW24" t="s">
        <v>1167</v>
      </c>
      <c r="AX24" s="1">
        <v>42278.422222222223</v>
      </c>
      <c r="AY24" t="s">
        <v>67</v>
      </c>
      <c r="AZ24">
        <v>250</v>
      </c>
      <c r="BA24" t="s">
        <v>68</v>
      </c>
      <c r="BB24" t="s">
        <v>69</v>
      </c>
      <c r="BC24" t="s">
        <v>70</v>
      </c>
      <c r="BD24" t="s">
        <v>71</v>
      </c>
      <c r="BE24" t="s">
        <v>72</v>
      </c>
      <c r="BF24" t="s">
        <v>73</v>
      </c>
      <c r="BG24" t="s">
        <v>74</v>
      </c>
      <c r="BH24" t="s">
        <v>75</v>
      </c>
      <c r="BI24" t="s">
        <v>1166</v>
      </c>
    </row>
    <row r="25" spans="1:61">
      <c r="A25">
        <v>24</v>
      </c>
      <c r="B25" t="s">
        <v>123</v>
      </c>
      <c r="C25" t="str">
        <f t="shared" si="0"/>
        <v>SBNATAWCSLABDNCR1I24</v>
      </c>
      <c r="D25" t="str">
        <f t="shared" si="1"/>
        <v>BNATAWCSLABDNC</v>
      </c>
      <c r="E25">
        <v>1</v>
      </c>
      <c r="F25" t="s">
        <v>1140</v>
      </c>
      <c r="G25" t="s">
        <v>1139</v>
      </c>
      <c r="H25" t="s">
        <v>1142</v>
      </c>
      <c r="I25" t="s">
        <v>60</v>
      </c>
      <c r="J25" t="s">
        <v>61</v>
      </c>
      <c r="K25" t="str">
        <f t="shared" si="3"/>
        <v>NA</v>
      </c>
      <c r="L25" t="s">
        <v>1167</v>
      </c>
      <c r="M25" t="s">
        <v>344</v>
      </c>
      <c r="N25" t="str">
        <f t="shared" si="4"/>
        <v>NA</v>
      </c>
      <c r="O25" t="s">
        <v>1167</v>
      </c>
      <c r="P25">
        <v>2015</v>
      </c>
      <c r="Q25" t="s">
        <v>1169</v>
      </c>
      <c r="R25" t="s">
        <v>1167</v>
      </c>
      <c r="S25" t="s">
        <v>1167</v>
      </c>
      <c r="T25" t="s">
        <v>1167</v>
      </c>
      <c r="U25" t="s">
        <v>1167</v>
      </c>
      <c r="V25" t="s">
        <v>1167</v>
      </c>
      <c r="W25" t="s">
        <v>1167</v>
      </c>
      <c r="X25" t="s">
        <v>1167</v>
      </c>
      <c r="Y25" t="s">
        <v>1167</v>
      </c>
      <c r="Z25" t="s">
        <v>1167</v>
      </c>
      <c r="AA25" t="s">
        <v>1167</v>
      </c>
      <c r="AB25" t="s">
        <v>1167</v>
      </c>
      <c r="AC25" t="s">
        <v>1167</v>
      </c>
      <c r="AD25" t="s">
        <v>1167</v>
      </c>
      <c r="AE25" t="s">
        <v>1167</v>
      </c>
      <c r="AF25" t="s">
        <v>1167</v>
      </c>
      <c r="AG25" t="s">
        <v>63</v>
      </c>
      <c r="AH25" t="s">
        <v>64</v>
      </c>
      <c r="AI25" t="s">
        <v>1167</v>
      </c>
      <c r="AJ25" t="s">
        <v>1167</v>
      </c>
      <c r="AK25" t="s">
        <v>124</v>
      </c>
      <c r="AL25" t="s">
        <v>1112</v>
      </c>
      <c r="AM25" t="s">
        <v>1167</v>
      </c>
      <c r="AN25" t="s">
        <v>1167</v>
      </c>
      <c r="AO25" t="s">
        <v>1167</v>
      </c>
      <c r="AP25" t="s">
        <v>66</v>
      </c>
      <c r="AQ25" t="s">
        <v>1167</v>
      </c>
      <c r="AR25" t="s">
        <v>1167</v>
      </c>
      <c r="AS25" t="s">
        <v>1167</v>
      </c>
      <c r="AT25" t="s">
        <v>1167</v>
      </c>
      <c r="AU25" t="s">
        <v>1167</v>
      </c>
      <c r="AV25" t="s">
        <v>1167</v>
      </c>
      <c r="AW25" t="s">
        <v>1167</v>
      </c>
      <c r="AX25" s="1">
        <v>42278.422222222223</v>
      </c>
      <c r="AY25" t="s">
        <v>67</v>
      </c>
      <c r="AZ25">
        <v>250</v>
      </c>
      <c r="BA25" t="s">
        <v>68</v>
      </c>
      <c r="BB25" t="s">
        <v>69</v>
      </c>
      <c r="BC25" t="s">
        <v>70</v>
      </c>
      <c r="BD25" t="s">
        <v>71</v>
      </c>
      <c r="BE25" t="s">
        <v>72</v>
      </c>
      <c r="BF25" t="s">
        <v>73</v>
      </c>
      <c r="BG25" t="s">
        <v>74</v>
      </c>
      <c r="BH25" t="s">
        <v>75</v>
      </c>
      <c r="BI25" t="s">
        <v>1166</v>
      </c>
    </row>
    <row r="26" spans="1:61">
      <c r="A26">
        <v>25</v>
      </c>
      <c r="B26" t="s">
        <v>125</v>
      </c>
      <c r="C26" t="str">
        <f t="shared" si="0"/>
        <v>SBNATAWCSLABDPCR1I25</v>
      </c>
      <c r="D26" t="str">
        <f t="shared" si="1"/>
        <v>BNATAWCSLABDPC</v>
      </c>
      <c r="E26">
        <v>1</v>
      </c>
      <c r="F26" t="s">
        <v>1140</v>
      </c>
      <c r="G26" t="s">
        <v>1139</v>
      </c>
      <c r="H26" t="s">
        <v>1141</v>
      </c>
      <c r="I26" t="s">
        <v>60</v>
      </c>
      <c r="J26" t="s">
        <v>61</v>
      </c>
      <c r="K26" t="str">
        <f t="shared" si="3"/>
        <v>NA</v>
      </c>
      <c r="L26" t="s">
        <v>1167</v>
      </c>
      <c r="M26" t="s">
        <v>344</v>
      </c>
      <c r="N26" t="str">
        <f t="shared" si="4"/>
        <v>NA</v>
      </c>
      <c r="O26" t="s">
        <v>1167</v>
      </c>
      <c r="P26">
        <v>2015</v>
      </c>
      <c r="Q26" t="s">
        <v>1169</v>
      </c>
      <c r="R26" t="s">
        <v>1167</v>
      </c>
      <c r="S26" t="s">
        <v>1167</v>
      </c>
      <c r="T26" t="s">
        <v>1167</v>
      </c>
      <c r="U26" t="s">
        <v>1167</v>
      </c>
      <c r="V26" t="s">
        <v>1167</v>
      </c>
      <c r="W26" t="s">
        <v>1167</v>
      </c>
      <c r="X26" t="s">
        <v>1167</v>
      </c>
      <c r="Y26" t="s">
        <v>1167</v>
      </c>
      <c r="Z26" t="s">
        <v>1167</v>
      </c>
      <c r="AA26" t="s">
        <v>1167</v>
      </c>
      <c r="AB26" t="s">
        <v>1167</v>
      </c>
      <c r="AC26" t="s">
        <v>1167</v>
      </c>
      <c r="AD26" t="s">
        <v>1167</v>
      </c>
      <c r="AE26" t="s">
        <v>1167</v>
      </c>
      <c r="AF26" t="s">
        <v>1167</v>
      </c>
      <c r="AG26" t="s">
        <v>63</v>
      </c>
      <c r="AH26" t="s">
        <v>64</v>
      </c>
      <c r="AI26" t="s">
        <v>1167</v>
      </c>
      <c r="AJ26" t="s">
        <v>1167</v>
      </c>
      <c r="AK26" t="s">
        <v>126</v>
      </c>
      <c r="AL26" t="s">
        <v>329</v>
      </c>
      <c r="AM26" t="s">
        <v>1167</v>
      </c>
      <c r="AN26" t="s">
        <v>1167</v>
      </c>
      <c r="AO26" t="s">
        <v>1167</v>
      </c>
      <c r="AP26" t="s">
        <v>66</v>
      </c>
      <c r="AQ26" t="s">
        <v>1167</v>
      </c>
      <c r="AR26" t="s">
        <v>1167</v>
      </c>
      <c r="AS26" t="s">
        <v>1167</v>
      </c>
      <c r="AT26" t="s">
        <v>1167</v>
      </c>
      <c r="AU26" t="s">
        <v>1167</v>
      </c>
      <c r="AV26" t="s">
        <v>1167</v>
      </c>
      <c r="AW26" t="s">
        <v>1167</v>
      </c>
      <c r="AX26" s="1">
        <v>42278.422222222223</v>
      </c>
      <c r="AY26" t="s">
        <v>67</v>
      </c>
      <c r="AZ26">
        <v>250</v>
      </c>
      <c r="BA26" t="s">
        <v>68</v>
      </c>
      <c r="BB26" t="s">
        <v>69</v>
      </c>
      <c r="BC26" t="s">
        <v>70</v>
      </c>
      <c r="BD26" t="s">
        <v>71</v>
      </c>
      <c r="BE26" t="s">
        <v>72</v>
      </c>
      <c r="BF26" t="s">
        <v>73</v>
      </c>
      <c r="BG26" t="s">
        <v>74</v>
      </c>
      <c r="BH26" t="s">
        <v>75</v>
      </c>
      <c r="BI26" t="s">
        <v>1166</v>
      </c>
    </row>
    <row r="27" spans="1:61">
      <c r="A27">
        <v>26</v>
      </c>
      <c r="B27" t="s">
        <v>127</v>
      </c>
      <c r="C27" t="str">
        <f t="shared" si="0"/>
        <v>SB072215TAWCSCB33CDSBR1I26</v>
      </c>
      <c r="D27" t="str">
        <f t="shared" si="1"/>
        <v>B072215TAWCSCB33CDSB</v>
      </c>
      <c r="E27">
        <v>1</v>
      </c>
      <c r="F27" t="s">
        <v>77</v>
      </c>
      <c r="G27" t="str">
        <f t="shared" ref="G27:G48" si="5">"072215"</f>
        <v>072215</v>
      </c>
      <c r="H27" t="s">
        <v>78</v>
      </c>
      <c r="I27" t="s">
        <v>60</v>
      </c>
      <c r="J27" t="s">
        <v>61</v>
      </c>
      <c r="K27" t="str">
        <f t="shared" si="3"/>
        <v>072215</v>
      </c>
      <c r="L27" t="s">
        <v>1167</v>
      </c>
      <c r="M27" t="s">
        <v>344</v>
      </c>
      <c r="N27" t="str">
        <f t="shared" si="4"/>
        <v>072215</v>
      </c>
      <c r="O27" t="s">
        <v>1167</v>
      </c>
      <c r="P27">
        <v>2015</v>
      </c>
      <c r="Q27" t="s">
        <v>1169</v>
      </c>
      <c r="R27" t="s">
        <v>1167</v>
      </c>
      <c r="S27" t="s">
        <v>1167</v>
      </c>
      <c r="T27" t="s">
        <v>1167</v>
      </c>
      <c r="U27" t="s">
        <v>1167</v>
      </c>
      <c r="V27" t="s">
        <v>1167</v>
      </c>
      <c r="W27" t="s">
        <v>1167</v>
      </c>
      <c r="X27" t="s">
        <v>1167</v>
      </c>
      <c r="Y27" t="s">
        <v>1167</v>
      </c>
      <c r="Z27" t="s">
        <v>1167</v>
      </c>
      <c r="AA27" t="s">
        <v>1167</v>
      </c>
      <c r="AB27" t="s">
        <v>1167</v>
      </c>
      <c r="AC27" t="s">
        <v>1167</v>
      </c>
      <c r="AD27" t="s">
        <v>1167</v>
      </c>
      <c r="AE27" t="s">
        <v>1167</v>
      </c>
      <c r="AF27" t="s">
        <v>1167</v>
      </c>
      <c r="AG27" t="s">
        <v>63</v>
      </c>
      <c r="AH27" t="s">
        <v>64</v>
      </c>
      <c r="AI27" t="s">
        <v>1167</v>
      </c>
      <c r="AJ27" t="s">
        <v>1167</v>
      </c>
      <c r="AK27" t="s">
        <v>128</v>
      </c>
      <c r="AL27" t="s">
        <v>515</v>
      </c>
      <c r="AM27" t="s">
        <v>1167</v>
      </c>
      <c r="AN27" t="s">
        <v>1167</v>
      </c>
      <c r="AO27" t="s">
        <v>1167</v>
      </c>
      <c r="AP27" t="s">
        <v>66</v>
      </c>
      <c r="AQ27" t="s">
        <v>1167</v>
      </c>
      <c r="AR27" t="s">
        <v>1167</v>
      </c>
      <c r="AS27" t="s">
        <v>1167</v>
      </c>
      <c r="AT27" t="s">
        <v>1167</v>
      </c>
      <c r="AU27" t="s">
        <v>1167</v>
      </c>
      <c r="AV27" t="s">
        <v>1167</v>
      </c>
      <c r="AW27" t="s">
        <v>1167</v>
      </c>
      <c r="AX27" s="1">
        <v>42278.422222222223</v>
      </c>
      <c r="AY27" t="s">
        <v>67</v>
      </c>
      <c r="AZ27">
        <v>250</v>
      </c>
      <c r="BA27" t="s">
        <v>68</v>
      </c>
      <c r="BB27" t="s">
        <v>69</v>
      </c>
      <c r="BC27" t="s">
        <v>70</v>
      </c>
      <c r="BD27" t="s">
        <v>71</v>
      </c>
      <c r="BE27" t="s">
        <v>72</v>
      </c>
      <c r="BF27" t="s">
        <v>73</v>
      </c>
      <c r="BG27" t="s">
        <v>74</v>
      </c>
      <c r="BH27" t="s">
        <v>75</v>
      </c>
      <c r="BI27" t="s">
        <v>1166</v>
      </c>
    </row>
    <row r="28" spans="1:61">
      <c r="A28">
        <v>27</v>
      </c>
      <c r="B28" t="s">
        <v>129</v>
      </c>
      <c r="C28" t="str">
        <f t="shared" si="0"/>
        <v>SB072215TAWCSCB33CD0R1I27</v>
      </c>
      <c r="D28" t="str">
        <f t="shared" si="1"/>
        <v>B072215TAWCSCB33CD0</v>
      </c>
      <c r="E28">
        <v>1</v>
      </c>
      <c r="F28" t="s">
        <v>77</v>
      </c>
      <c r="G28" t="str">
        <f t="shared" si="5"/>
        <v>072215</v>
      </c>
      <c r="H28">
        <v>0</v>
      </c>
      <c r="I28" t="s">
        <v>60</v>
      </c>
      <c r="J28" t="s">
        <v>61</v>
      </c>
      <c r="K28" t="str">
        <f t="shared" si="3"/>
        <v>072215</v>
      </c>
      <c r="L28" t="s">
        <v>1167</v>
      </c>
      <c r="M28" t="s">
        <v>344</v>
      </c>
      <c r="N28" t="str">
        <f t="shared" si="4"/>
        <v>072215</v>
      </c>
      <c r="O28" t="s">
        <v>1167</v>
      </c>
      <c r="P28">
        <v>2015</v>
      </c>
      <c r="Q28" t="s">
        <v>1169</v>
      </c>
      <c r="R28" t="s">
        <v>1167</v>
      </c>
      <c r="S28" t="s">
        <v>1167</v>
      </c>
      <c r="T28" t="s">
        <v>1167</v>
      </c>
      <c r="U28" t="s">
        <v>1167</v>
      </c>
      <c r="V28" t="s">
        <v>1167</v>
      </c>
      <c r="W28" t="s">
        <v>1167</v>
      </c>
      <c r="X28" t="s">
        <v>1167</v>
      </c>
      <c r="Y28" t="s">
        <v>1167</v>
      </c>
      <c r="Z28" t="s">
        <v>1167</v>
      </c>
      <c r="AA28" t="s">
        <v>1167</v>
      </c>
      <c r="AB28" t="s">
        <v>1167</v>
      </c>
      <c r="AC28" t="s">
        <v>1167</v>
      </c>
      <c r="AD28" t="s">
        <v>1167</v>
      </c>
      <c r="AE28" t="s">
        <v>1167</v>
      </c>
      <c r="AF28" t="s">
        <v>1167</v>
      </c>
      <c r="AG28" t="s">
        <v>63</v>
      </c>
      <c r="AH28" t="s">
        <v>64</v>
      </c>
      <c r="AI28" t="s">
        <v>1167</v>
      </c>
      <c r="AJ28" t="s">
        <v>1167</v>
      </c>
      <c r="AK28" t="s">
        <v>130</v>
      </c>
      <c r="AL28" t="s">
        <v>991</v>
      </c>
      <c r="AM28" t="s">
        <v>1167</v>
      </c>
      <c r="AN28" t="s">
        <v>1167</v>
      </c>
      <c r="AO28" t="s">
        <v>1167</v>
      </c>
      <c r="AP28" t="s">
        <v>66</v>
      </c>
      <c r="AQ28" t="s">
        <v>1167</v>
      </c>
      <c r="AR28" t="s">
        <v>1167</v>
      </c>
      <c r="AS28" t="s">
        <v>1167</v>
      </c>
      <c r="AT28" t="s">
        <v>1167</v>
      </c>
      <c r="AU28" t="s">
        <v>1167</v>
      </c>
      <c r="AV28" t="s">
        <v>1167</v>
      </c>
      <c r="AW28" t="s">
        <v>1167</v>
      </c>
      <c r="AX28" s="1">
        <v>42278.422222222223</v>
      </c>
      <c r="AY28" t="s">
        <v>67</v>
      </c>
      <c r="AZ28">
        <v>250</v>
      </c>
      <c r="BA28" t="s">
        <v>68</v>
      </c>
      <c r="BB28" t="s">
        <v>69</v>
      </c>
      <c r="BC28" t="s">
        <v>70</v>
      </c>
      <c r="BD28" t="s">
        <v>71</v>
      </c>
      <c r="BE28" t="s">
        <v>72</v>
      </c>
      <c r="BF28" t="s">
        <v>73</v>
      </c>
      <c r="BG28" t="s">
        <v>74</v>
      </c>
      <c r="BH28" t="s">
        <v>75</v>
      </c>
      <c r="BI28" t="s">
        <v>1166</v>
      </c>
    </row>
    <row r="29" spans="1:61">
      <c r="A29">
        <v>28</v>
      </c>
      <c r="B29" t="s">
        <v>131</v>
      </c>
      <c r="C29" t="str">
        <f t="shared" si="0"/>
        <v>SB072215TAWCSCB33CD1R1I28</v>
      </c>
      <c r="D29" t="str">
        <f t="shared" si="1"/>
        <v>B072215TAWCSCB33CD1</v>
      </c>
      <c r="E29">
        <v>1</v>
      </c>
      <c r="F29" t="s">
        <v>77</v>
      </c>
      <c r="G29" t="str">
        <f t="shared" si="5"/>
        <v>072215</v>
      </c>
      <c r="H29">
        <v>1</v>
      </c>
      <c r="I29" t="s">
        <v>60</v>
      </c>
      <c r="J29" t="s">
        <v>61</v>
      </c>
      <c r="K29" t="str">
        <f t="shared" si="3"/>
        <v>072215</v>
      </c>
      <c r="L29" t="s">
        <v>1167</v>
      </c>
      <c r="M29" t="s">
        <v>344</v>
      </c>
      <c r="N29" t="str">
        <f t="shared" si="4"/>
        <v>072215</v>
      </c>
      <c r="O29" t="s">
        <v>1167</v>
      </c>
      <c r="P29">
        <v>2015</v>
      </c>
      <c r="Q29" t="s">
        <v>1169</v>
      </c>
      <c r="R29" t="s">
        <v>1167</v>
      </c>
      <c r="S29" t="s">
        <v>1167</v>
      </c>
      <c r="T29" t="s">
        <v>1167</v>
      </c>
      <c r="U29" t="s">
        <v>1167</v>
      </c>
      <c r="V29" t="s">
        <v>1167</v>
      </c>
      <c r="W29" t="s">
        <v>1167</v>
      </c>
      <c r="X29" t="s">
        <v>1167</v>
      </c>
      <c r="Y29" t="s">
        <v>1167</v>
      </c>
      <c r="Z29" t="s">
        <v>1167</v>
      </c>
      <c r="AA29" t="s">
        <v>1167</v>
      </c>
      <c r="AB29" t="s">
        <v>1167</v>
      </c>
      <c r="AC29" t="s">
        <v>1167</v>
      </c>
      <c r="AD29" t="s">
        <v>1167</v>
      </c>
      <c r="AE29" t="s">
        <v>1167</v>
      </c>
      <c r="AF29" t="s">
        <v>1167</v>
      </c>
      <c r="AG29" t="s">
        <v>63</v>
      </c>
      <c r="AH29" t="s">
        <v>64</v>
      </c>
      <c r="AI29" t="s">
        <v>1167</v>
      </c>
      <c r="AJ29" t="s">
        <v>1167</v>
      </c>
      <c r="AK29" t="s">
        <v>132</v>
      </c>
      <c r="AL29" t="s">
        <v>444</v>
      </c>
      <c r="AM29" t="s">
        <v>1167</v>
      </c>
      <c r="AN29" t="s">
        <v>1167</v>
      </c>
      <c r="AO29" t="s">
        <v>1167</v>
      </c>
      <c r="AP29" t="s">
        <v>66</v>
      </c>
      <c r="AQ29" t="s">
        <v>1167</v>
      </c>
      <c r="AR29" t="s">
        <v>1167</v>
      </c>
      <c r="AS29" t="s">
        <v>1167</v>
      </c>
      <c r="AT29" t="s">
        <v>1167</v>
      </c>
      <c r="AU29" t="s">
        <v>1167</v>
      </c>
      <c r="AV29" t="s">
        <v>1167</v>
      </c>
      <c r="AW29" t="s">
        <v>1167</v>
      </c>
      <c r="AX29" s="1">
        <v>42278.422222222223</v>
      </c>
      <c r="AY29" t="s">
        <v>67</v>
      </c>
      <c r="AZ29">
        <v>250</v>
      </c>
      <c r="BA29" t="s">
        <v>68</v>
      </c>
      <c r="BB29" t="s">
        <v>69</v>
      </c>
      <c r="BC29" t="s">
        <v>70</v>
      </c>
      <c r="BD29" t="s">
        <v>71</v>
      </c>
      <c r="BE29" t="s">
        <v>72</v>
      </c>
      <c r="BF29" t="s">
        <v>73</v>
      </c>
      <c r="BG29" t="s">
        <v>74</v>
      </c>
      <c r="BH29" t="s">
        <v>75</v>
      </c>
      <c r="BI29" t="s">
        <v>1166</v>
      </c>
    </row>
    <row r="30" spans="1:61">
      <c r="A30">
        <v>29</v>
      </c>
      <c r="B30" t="s">
        <v>133</v>
      </c>
      <c r="C30" t="str">
        <f t="shared" si="0"/>
        <v>SB072215TAWCSCB33CD2R1I29</v>
      </c>
      <c r="D30" t="str">
        <f t="shared" si="1"/>
        <v>B072215TAWCSCB33CD2</v>
      </c>
      <c r="E30">
        <v>1</v>
      </c>
      <c r="F30" t="s">
        <v>77</v>
      </c>
      <c r="G30" t="str">
        <f t="shared" si="5"/>
        <v>072215</v>
      </c>
      <c r="H30">
        <v>2</v>
      </c>
      <c r="I30" t="s">
        <v>60</v>
      </c>
      <c r="J30" t="s">
        <v>61</v>
      </c>
      <c r="K30" t="str">
        <f t="shared" si="3"/>
        <v>072215</v>
      </c>
      <c r="L30" t="s">
        <v>1167</v>
      </c>
      <c r="M30" t="s">
        <v>344</v>
      </c>
      <c r="N30" t="str">
        <f t="shared" si="4"/>
        <v>072215</v>
      </c>
      <c r="O30" t="s">
        <v>1167</v>
      </c>
      <c r="P30">
        <v>2015</v>
      </c>
      <c r="Q30" t="s">
        <v>1169</v>
      </c>
      <c r="R30" t="s">
        <v>1167</v>
      </c>
      <c r="S30" t="s">
        <v>1167</v>
      </c>
      <c r="T30" t="s">
        <v>1167</v>
      </c>
      <c r="U30" t="s">
        <v>1167</v>
      </c>
      <c r="V30" t="s">
        <v>1167</v>
      </c>
      <c r="W30" t="s">
        <v>1167</v>
      </c>
      <c r="X30" t="s">
        <v>1167</v>
      </c>
      <c r="Y30" t="s">
        <v>1167</v>
      </c>
      <c r="Z30" t="s">
        <v>1167</v>
      </c>
      <c r="AA30" t="s">
        <v>1167</v>
      </c>
      <c r="AB30" t="s">
        <v>1167</v>
      </c>
      <c r="AC30" t="s">
        <v>1167</v>
      </c>
      <c r="AD30" t="s">
        <v>1167</v>
      </c>
      <c r="AE30" t="s">
        <v>1167</v>
      </c>
      <c r="AF30" t="s">
        <v>1167</v>
      </c>
      <c r="AG30" t="s">
        <v>63</v>
      </c>
      <c r="AH30" t="s">
        <v>64</v>
      </c>
      <c r="AI30" t="s">
        <v>1167</v>
      </c>
      <c r="AJ30" t="s">
        <v>1167</v>
      </c>
      <c r="AK30" t="s">
        <v>134</v>
      </c>
      <c r="AL30" t="s">
        <v>540</v>
      </c>
      <c r="AM30" t="s">
        <v>1167</v>
      </c>
      <c r="AN30" t="s">
        <v>1167</v>
      </c>
      <c r="AO30" t="s">
        <v>1167</v>
      </c>
      <c r="AP30" t="s">
        <v>66</v>
      </c>
      <c r="AQ30" t="s">
        <v>1167</v>
      </c>
      <c r="AR30" t="s">
        <v>1167</v>
      </c>
      <c r="AS30" t="s">
        <v>1167</v>
      </c>
      <c r="AT30" t="s">
        <v>1167</v>
      </c>
      <c r="AU30" t="s">
        <v>1167</v>
      </c>
      <c r="AV30" t="s">
        <v>1167</v>
      </c>
      <c r="AW30" t="s">
        <v>1167</v>
      </c>
      <c r="AX30" s="1">
        <v>42278.422222222223</v>
      </c>
      <c r="AY30" t="s">
        <v>67</v>
      </c>
      <c r="AZ30">
        <v>250</v>
      </c>
      <c r="BA30" t="s">
        <v>68</v>
      </c>
      <c r="BB30" t="s">
        <v>69</v>
      </c>
      <c r="BC30" t="s">
        <v>70</v>
      </c>
      <c r="BD30" t="s">
        <v>71</v>
      </c>
      <c r="BE30" t="s">
        <v>72</v>
      </c>
      <c r="BF30" t="s">
        <v>73</v>
      </c>
      <c r="BG30" t="s">
        <v>74</v>
      </c>
      <c r="BH30" t="s">
        <v>75</v>
      </c>
      <c r="BI30" t="s">
        <v>1166</v>
      </c>
    </row>
    <row r="31" spans="1:61">
      <c r="A31">
        <v>30</v>
      </c>
      <c r="B31" t="s">
        <v>135</v>
      </c>
      <c r="C31" t="str">
        <f t="shared" si="0"/>
        <v>SB072215TAWCSCB33CD3R1I30</v>
      </c>
      <c r="D31" t="str">
        <f t="shared" si="1"/>
        <v>B072215TAWCSCB33CD3</v>
      </c>
      <c r="E31">
        <v>1</v>
      </c>
      <c r="F31" t="s">
        <v>77</v>
      </c>
      <c r="G31" t="str">
        <f t="shared" si="5"/>
        <v>072215</v>
      </c>
      <c r="H31">
        <v>3</v>
      </c>
      <c r="I31" t="s">
        <v>60</v>
      </c>
      <c r="J31" t="s">
        <v>61</v>
      </c>
      <c r="K31" t="str">
        <f t="shared" si="3"/>
        <v>072215</v>
      </c>
      <c r="L31" t="s">
        <v>1167</v>
      </c>
      <c r="M31" t="s">
        <v>344</v>
      </c>
      <c r="N31" t="str">
        <f t="shared" si="4"/>
        <v>072215</v>
      </c>
      <c r="O31" t="s">
        <v>1167</v>
      </c>
      <c r="P31">
        <v>2015</v>
      </c>
      <c r="Q31" t="s">
        <v>1169</v>
      </c>
      <c r="R31" t="s">
        <v>1167</v>
      </c>
      <c r="S31" t="s">
        <v>1167</v>
      </c>
      <c r="T31" t="s">
        <v>1167</v>
      </c>
      <c r="U31" t="s">
        <v>1167</v>
      </c>
      <c r="V31" t="s">
        <v>1167</v>
      </c>
      <c r="W31" t="s">
        <v>1167</v>
      </c>
      <c r="X31" t="s">
        <v>1167</v>
      </c>
      <c r="Y31" t="s">
        <v>1167</v>
      </c>
      <c r="Z31" t="s">
        <v>1167</v>
      </c>
      <c r="AA31" t="s">
        <v>1167</v>
      </c>
      <c r="AB31" t="s">
        <v>1167</v>
      </c>
      <c r="AC31" t="s">
        <v>1167</v>
      </c>
      <c r="AD31" t="s">
        <v>1167</v>
      </c>
      <c r="AE31" t="s">
        <v>1167</v>
      </c>
      <c r="AF31" t="s">
        <v>1167</v>
      </c>
      <c r="AG31" t="s">
        <v>63</v>
      </c>
      <c r="AH31" t="s">
        <v>64</v>
      </c>
      <c r="AI31" t="s">
        <v>1167</v>
      </c>
      <c r="AJ31" t="s">
        <v>1167</v>
      </c>
      <c r="AK31" t="s">
        <v>136</v>
      </c>
      <c r="AL31" t="s">
        <v>1114</v>
      </c>
      <c r="AM31" t="s">
        <v>1167</v>
      </c>
      <c r="AN31" t="s">
        <v>1167</v>
      </c>
      <c r="AO31" t="s">
        <v>1167</v>
      </c>
      <c r="AP31" t="s">
        <v>66</v>
      </c>
      <c r="AQ31" t="s">
        <v>1167</v>
      </c>
      <c r="AR31" t="s">
        <v>1167</v>
      </c>
      <c r="AS31" t="s">
        <v>1167</v>
      </c>
      <c r="AT31" t="s">
        <v>1167</v>
      </c>
      <c r="AU31" t="s">
        <v>1167</v>
      </c>
      <c r="AV31" t="s">
        <v>1167</v>
      </c>
      <c r="AW31" t="s">
        <v>1167</v>
      </c>
      <c r="AX31" s="1">
        <v>42278.422222222223</v>
      </c>
      <c r="AY31" t="s">
        <v>67</v>
      </c>
      <c r="AZ31">
        <v>250</v>
      </c>
      <c r="BA31" t="s">
        <v>68</v>
      </c>
      <c r="BB31" t="s">
        <v>69</v>
      </c>
      <c r="BC31" t="s">
        <v>70</v>
      </c>
      <c r="BD31" t="s">
        <v>71</v>
      </c>
      <c r="BE31" t="s">
        <v>72</v>
      </c>
      <c r="BF31" t="s">
        <v>73</v>
      </c>
      <c r="BG31" t="s">
        <v>74</v>
      </c>
      <c r="BH31" t="s">
        <v>75</v>
      </c>
      <c r="BI31" t="s">
        <v>1166</v>
      </c>
    </row>
    <row r="32" spans="1:61">
      <c r="A32">
        <v>31</v>
      </c>
      <c r="B32" t="s">
        <v>137</v>
      </c>
      <c r="C32" t="str">
        <f t="shared" si="0"/>
        <v>SB072215TAWCSCB33CD4R1I31</v>
      </c>
      <c r="D32" t="str">
        <f t="shared" si="1"/>
        <v>B072215TAWCSCB33CD4</v>
      </c>
      <c r="E32">
        <v>1</v>
      </c>
      <c r="F32" t="s">
        <v>77</v>
      </c>
      <c r="G32" t="str">
        <f t="shared" si="5"/>
        <v>072215</v>
      </c>
      <c r="H32">
        <v>4</v>
      </c>
      <c r="I32" t="s">
        <v>60</v>
      </c>
      <c r="J32" t="s">
        <v>61</v>
      </c>
      <c r="K32" t="str">
        <f t="shared" si="3"/>
        <v>072215</v>
      </c>
      <c r="L32" t="s">
        <v>1167</v>
      </c>
      <c r="M32" t="s">
        <v>344</v>
      </c>
      <c r="N32" t="str">
        <f t="shared" si="4"/>
        <v>072215</v>
      </c>
      <c r="O32" t="s">
        <v>1167</v>
      </c>
      <c r="P32">
        <v>2015</v>
      </c>
      <c r="Q32" t="s">
        <v>1169</v>
      </c>
      <c r="R32" t="s">
        <v>1167</v>
      </c>
      <c r="S32" t="s">
        <v>1167</v>
      </c>
      <c r="T32" t="s">
        <v>1167</v>
      </c>
      <c r="U32" t="s">
        <v>1167</v>
      </c>
      <c r="V32" t="s">
        <v>1167</v>
      </c>
      <c r="W32" t="s">
        <v>1167</v>
      </c>
      <c r="X32" t="s">
        <v>1167</v>
      </c>
      <c r="Y32" t="s">
        <v>1167</v>
      </c>
      <c r="Z32" t="s">
        <v>1167</v>
      </c>
      <c r="AA32" t="s">
        <v>1167</v>
      </c>
      <c r="AB32" t="s">
        <v>1167</v>
      </c>
      <c r="AC32" t="s">
        <v>1167</v>
      </c>
      <c r="AD32" t="s">
        <v>1167</v>
      </c>
      <c r="AE32" t="s">
        <v>1167</v>
      </c>
      <c r="AF32" t="s">
        <v>1167</v>
      </c>
      <c r="AG32" t="s">
        <v>63</v>
      </c>
      <c r="AH32" t="s">
        <v>64</v>
      </c>
      <c r="AI32" t="s">
        <v>1167</v>
      </c>
      <c r="AJ32" t="s">
        <v>1167</v>
      </c>
      <c r="AK32" t="s">
        <v>138</v>
      </c>
      <c r="AL32" t="s">
        <v>602</v>
      </c>
      <c r="AM32" t="s">
        <v>1167</v>
      </c>
      <c r="AN32" t="s">
        <v>1167</v>
      </c>
      <c r="AO32" t="s">
        <v>1167</v>
      </c>
      <c r="AP32" t="s">
        <v>66</v>
      </c>
      <c r="AQ32" t="s">
        <v>1167</v>
      </c>
      <c r="AR32" t="s">
        <v>1167</v>
      </c>
      <c r="AS32" t="s">
        <v>1167</v>
      </c>
      <c r="AT32" t="s">
        <v>1167</v>
      </c>
      <c r="AU32" t="s">
        <v>1167</v>
      </c>
      <c r="AV32" t="s">
        <v>1167</v>
      </c>
      <c r="AW32" t="s">
        <v>1167</v>
      </c>
      <c r="AX32" s="1">
        <v>42278.422222222223</v>
      </c>
      <c r="AY32" t="s">
        <v>67</v>
      </c>
      <c r="AZ32">
        <v>250</v>
      </c>
      <c r="BA32" t="s">
        <v>68</v>
      </c>
      <c r="BB32" t="s">
        <v>69</v>
      </c>
      <c r="BC32" t="s">
        <v>70</v>
      </c>
      <c r="BD32" t="s">
        <v>71</v>
      </c>
      <c r="BE32" t="s">
        <v>72</v>
      </c>
      <c r="BF32" t="s">
        <v>73</v>
      </c>
      <c r="BG32" t="s">
        <v>74</v>
      </c>
      <c r="BH32" t="s">
        <v>75</v>
      </c>
      <c r="BI32" t="s">
        <v>1166</v>
      </c>
    </row>
    <row r="33" spans="1:61">
      <c r="A33">
        <v>32</v>
      </c>
      <c r="B33" t="s">
        <v>139</v>
      </c>
      <c r="C33" t="str">
        <f t="shared" si="0"/>
        <v>SB072215TAWCSCB33CD5R1I32</v>
      </c>
      <c r="D33" t="str">
        <f t="shared" si="1"/>
        <v>B072215TAWCSCB33CD5</v>
      </c>
      <c r="E33">
        <v>1</v>
      </c>
      <c r="F33" t="s">
        <v>77</v>
      </c>
      <c r="G33" t="str">
        <f t="shared" si="5"/>
        <v>072215</v>
      </c>
      <c r="H33">
        <v>5</v>
      </c>
      <c r="I33" t="s">
        <v>60</v>
      </c>
      <c r="J33" t="s">
        <v>61</v>
      </c>
      <c r="K33" t="str">
        <f t="shared" si="3"/>
        <v>072215</v>
      </c>
      <c r="L33" t="s">
        <v>1167</v>
      </c>
      <c r="M33" t="s">
        <v>344</v>
      </c>
      <c r="N33" t="str">
        <f t="shared" si="4"/>
        <v>072215</v>
      </c>
      <c r="O33" t="s">
        <v>1167</v>
      </c>
      <c r="P33">
        <v>2015</v>
      </c>
      <c r="Q33" t="s">
        <v>1169</v>
      </c>
      <c r="R33" t="s">
        <v>1167</v>
      </c>
      <c r="S33" t="s">
        <v>1167</v>
      </c>
      <c r="T33" t="s">
        <v>1167</v>
      </c>
      <c r="U33" t="s">
        <v>1167</v>
      </c>
      <c r="V33" t="s">
        <v>1167</v>
      </c>
      <c r="W33" t="s">
        <v>1167</v>
      </c>
      <c r="X33" t="s">
        <v>1167</v>
      </c>
      <c r="Y33" t="s">
        <v>1167</v>
      </c>
      <c r="Z33" t="s">
        <v>1167</v>
      </c>
      <c r="AA33" t="s">
        <v>1167</v>
      </c>
      <c r="AB33" t="s">
        <v>1167</v>
      </c>
      <c r="AC33" t="s">
        <v>1167</v>
      </c>
      <c r="AD33" t="s">
        <v>1167</v>
      </c>
      <c r="AE33" t="s">
        <v>1167</v>
      </c>
      <c r="AF33" t="s">
        <v>1167</v>
      </c>
      <c r="AG33" t="s">
        <v>63</v>
      </c>
      <c r="AH33" t="s">
        <v>64</v>
      </c>
      <c r="AI33" t="s">
        <v>1167</v>
      </c>
      <c r="AJ33" t="s">
        <v>1167</v>
      </c>
      <c r="AK33" t="s">
        <v>140</v>
      </c>
      <c r="AL33" t="s">
        <v>580</v>
      </c>
      <c r="AM33" t="s">
        <v>1167</v>
      </c>
      <c r="AN33" t="s">
        <v>1167</v>
      </c>
      <c r="AO33" t="s">
        <v>1167</v>
      </c>
      <c r="AP33" t="s">
        <v>66</v>
      </c>
      <c r="AQ33" t="s">
        <v>1167</v>
      </c>
      <c r="AR33" t="s">
        <v>1167</v>
      </c>
      <c r="AS33" t="s">
        <v>1167</v>
      </c>
      <c r="AT33" t="s">
        <v>1167</v>
      </c>
      <c r="AU33" t="s">
        <v>1167</v>
      </c>
      <c r="AV33" t="s">
        <v>1167</v>
      </c>
      <c r="AW33" t="s">
        <v>1167</v>
      </c>
      <c r="AX33" s="1">
        <v>42278.422222222223</v>
      </c>
      <c r="AY33" t="s">
        <v>67</v>
      </c>
      <c r="AZ33">
        <v>250</v>
      </c>
      <c r="BA33" t="s">
        <v>68</v>
      </c>
      <c r="BB33" t="s">
        <v>69</v>
      </c>
      <c r="BC33" t="s">
        <v>70</v>
      </c>
      <c r="BD33" t="s">
        <v>71</v>
      </c>
      <c r="BE33" t="s">
        <v>72</v>
      </c>
      <c r="BF33" t="s">
        <v>73</v>
      </c>
      <c r="BG33" t="s">
        <v>74</v>
      </c>
      <c r="BH33" t="s">
        <v>75</v>
      </c>
      <c r="BI33" t="s">
        <v>1166</v>
      </c>
    </row>
    <row r="34" spans="1:61">
      <c r="A34">
        <v>33</v>
      </c>
      <c r="B34" t="s">
        <v>141</v>
      </c>
      <c r="C34" t="str">
        <f t="shared" si="0"/>
        <v>SB072215TAWCSCB33CD6R1I33</v>
      </c>
      <c r="D34" t="str">
        <f t="shared" si="1"/>
        <v>B072215TAWCSCB33CD6</v>
      </c>
      <c r="E34">
        <v>1</v>
      </c>
      <c r="F34" t="s">
        <v>77</v>
      </c>
      <c r="G34" t="str">
        <f t="shared" si="5"/>
        <v>072215</v>
      </c>
      <c r="H34">
        <v>6</v>
      </c>
      <c r="I34" t="s">
        <v>60</v>
      </c>
      <c r="J34" t="s">
        <v>61</v>
      </c>
      <c r="K34" t="str">
        <f t="shared" si="3"/>
        <v>072215</v>
      </c>
      <c r="L34" t="s">
        <v>1167</v>
      </c>
      <c r="M34" t="s">
        <v>344</v>
      </c>
      <c r="N34" t="str">
        <f t="shared" si="4"/>
        <v>072215</v>
      </c>
      <c r="O34" t="s">
        <v>1167</v>
      </c>
      <c r="P34">
        <v>2015</v>
      </c>
      <c r="Q34" t="s">
        <v>1169</v>
      </c>
      <c r="R34" t="s">
        <v>1167</v>
      </c>
      <c r="S34" t="s">
        <v>1167</v>
      </c>
      <c r="T34" t="s">
        <v>1167</v>
      </c>
      <c r="U34" t="s">
        <v>1167</v>
      </c>
      <c r="V34" t="s">
        <v>1167</v>
      </c>
      <c r="W34" t="s">
        <v>1167</v>
      </c>
      <c r="X34" t="s">
        <v>1167</v>
      </c>
      <c r="Y34" t="s">
        <v>1167</v>
      </c>
      <c r="Z34" t="s">
        <v>1167</v>
      </c>
      <c r="AA34" t="s">
        <v>1167</v>
      </c>
      <c r="AB34" t="s">
        <v>1167</v>
      </c>
      <c r="AC34" t="s">
        <v>1167</v>
      </c>
      <c r="AD34" t="s">
        <v>1167</v>
      </c>
      <c r="AE34" t="s">
        <v>1167</v>
      </c>
      <c r="AF34" t="s">
        <v>1167</v>
      </c>
      <c r="AG34" t="s">
        <v>63</v>
      </c>
      <c r="AH34" t="s">
        <v>64</v>
      </c>
      <c r="AI34" t="s">
        <v>1167</v>
      </c>
      <c r="AJ34" t="s">
        <v>1167</v>
      </c>
      <c r="AK34" t="s">
        <v>142</v>
      </c>
      <c r="AL34" t="s">
        <v>489</v>
      </c>
      <c r="AM34" t="s">
        <v>1167</v>
      </c>
      <c r="AN34" t="s">
        <v>1167</v>
      </c>
      <c r="AO34" t="s">
        <v>1167</v>
      </c>
      <c r="AP34" t="s">
        <v>66</v>
      </c>
      <c r="AQ34" t="s">
        <v>1167</v>
      </c>
      <c r="AR34" t="s">
        <v>1167</v>
      </c>
      <c r="AS34" t="s">
        <v>1167</v>
      </c>
      <c r="AT34" t="s">
        <v>1167</v>
      </c>
      <c r="AU34" t="s">
        <v>1167</v>
      </c>
      <c r="AV34" t="s">
        <v>1167</v>
      </c>
      <c r="AW34" t="s">
        <v>1167</v>
      </c>
      <c r="AX34" s="1">
        <v>42278.422222222223</v>
      </c>
      <c r="AY34" t="s">
        <v>67</v>
      </c>
      <c r="AZ34">
        <v>250</v>
      </c>
      <c r="BA34" t="s">
        <v>68</v>
      </c>
      <c r="BB34" t="s">
        <v>69</v>
      </c>
      <c r="BC34" t="s">
        <v>70</v>
      </c>
      <c r="BD34" t="s">
        <v>71</v>
      </c>
      <c r="BE34" t="s">
        <v>72</v>
      </c>
      <c r="BF34" t="s">
        <v>73</v>
      </c>
      <c r="BG34" t="s">
        <v>74</v>
      </c>
      <c r="BH34" t="s">
        <v>75</v>
      </c>
      <c r="BI34" t="s">
        <v>1166</v>
      </c>
    </row>
    <row r="35" spans="1:61">
      <c r="A35">
        <v>34</v>
      </c>
      <c r="B35" t="s">
        <v>143</v>
      </c>
      <c r="C35" t="str">
        <f t="shared" si="0"/>
        <v>SB072215TAWCSCB33CD7R1I34</v>
      </c>
      <c r="D35" t="str">
        <f t="shared" si="1"/>
        <v>B072215TAWCSCB33CD7</v>
      </c>
      <c r="E35">
        <v>1</v>
      </c>
      <c r="F35" t="s">
        <v>77</v>
      </c>
      <c r="G35" t="str">
        <f t="shared" si="5"/>
        <v>072215</v>
      </c>
      <c r="H35">
        <v>7</v>
      </c>
      <c r="I35" t="s">
        <v>60</v>
      </c>
      <c r="J35" t="s">
        <v>61</v>
      </c>
      <c r="K35" t="str">
        <f t="shared" ref="K35:K66" si="6">G35</f>
        <v>072215</v>
      </c>
      <c r="L35" t="s">
        <v>1167</v>
      </c>
      <c r="M35" t="s">
        <v>344</v>
      </c>
      <c r="N35" t="str">
        <f t="shared" ref="N35:N66" si="7">K35</f>
        <v>072215</v>
      </c>
      <c r="O35" t="s">
        <v>1167</v>
      </c>
      <c r="P35">
        <v>2015</v>
      </c>
      <c r="Q35" t="s">
        <v>1169</v>
      </c>
      <c r="R35" t="s">
        <v>1167</v>
      </c>
      <c r="S35" t="s">
        <v>1167</v>
      </c>
      <c r="T35" t="s">
        <v>1167</v>
      </c>
      <c r="U35" t="s">
        <v>1167</v>
      </c>
      <c r="V35" t="s">
        <v>1167</v>
      </c>
      <c r="W35" t="s">
        <v>1167</v>
      </c>
      <c r="X35" t="s">
        <v>1167</v>
      </c>
      <c r="Y35" t="s">
        <v>1167</v>
      </c>
      <c r="Z35" t="s">
        <v>1167</v>
      </c>
      <c r="AA35" t="s">
        <v>1167</v>
      </c>
      <c r="AB35" t="s">
        <v>1167</v>
      </c>
      <c r="AC35" t="s">
        <v>1167</v>
      </c>
      <c r="AD35" t="s">
        <v>1167</v>
      </c>
      <c r="AE35" t="s">
        <v>1167</v>
      </c>
      <c r="AF35" t="s">
        <v>1167</v>
      </c>
      <c r="AG35" t="s">
        <v>63</v>
      </c>
      <c r="AH35" t="s">
        <v>64</v>
      </c>
      <c r="AI35" t="s">
        <v>1167</v>
      </c>
      <c r="AJ35" t="s">
        <v>1167</v>
      </c>
      <c r="AK35" t="s">
        <v>144</v>
      </c>
      <c r="AL35" t="s">
        <v>523</v>
      </c>
      <c r="AM35" t="s">
        <v>1167</v>
      </c>
      <c r="AN35" t="s">
        <v>1167</v>
      </c>
      <c r="AO35" t="s">
        <v>1167</v>
      </c>
      <c r="AP35" t="s">
        <v>66</v>
      </c>
      <c r="AQ35" t="s">
        <v>1167</v>
      </c>
      <c r="AR35" t="s">
        <v>1167</v>
      </c>
      <c r="AS35" t="s">
        <v>1167</v>
      </c>
      <c r="AT35" t="s">
        <v>1167</v>
      </c>
      <c r="AU35" t="s">
        <v>1167</v>
      </c>
      <c r="AV35" t="s">
        <v>1167</v>
      </c>
      <c r="AW35" t="s">
        <v>1167</v>
      </c>
      <c r="AX35" s="1">
        <v>42278.422222222223</v>
      </c>
      <c r="AY35" t="s">
        <v>67</v>
      </c>
      <c r="AZ35">
        <v>250</v>
      </c>
      <c r="BA35" t="s">
        <v>68</v>
      </c>
      <c r="BB35" t="s">
        <v>69</v>
      </c>
      <c r="BC35" t="s">
        <v>70</v>
      </c>
      <c r="BD35" t="s">
        <v>71</v>
      </c>
      <c r="BE35" t="s">
        <v>72</v>
      </c>
      <c r="BF35" t="s">
        <v>73</v>
      </c>
      <c r="BG35" t="s">
        <v>74</v>
      </c>
      <c r="BH35" t="s">
        <v>75</v>
      </c>
      <c r="BI35" t="s">
        <v>1166</v>
      </c>
    </row>
    <row r="36" spans="1:61">
      <c r="A36">
        <v>35</v>
      </c>
      <c r="B36" t="s">
        <v>145</v>
      </c>
      <c r="C36" t="str">
        <f t="shared" si="0"/>
        <v>SB072215TAWCSCB33CD8R1I35</v>
      </c>
      <c r="D36" t="str">
        <f t="shared" si="1"/>
        <v>B072215TAWCSCB33CD8</v>
      </c>
      <c r="E36">
        <v>1</v>
      </c>
      <c r="F36" t="s">
        <v>77</v>
      </c>
      <c r="G36" t="str">
        <f t="shared" si="5"/>
        <v>072215</v>
      </c>
      <c r="H36">
        <v>8</v>
      </c>
      <c r="I36" t="s">
        <v>60</v>
      </c>
      <c r="J36" t="s">
        <v>61</v>
      </c>
      <c r="K36" t="str">
        <f t="shared" si="6"/>
        <v>072215</v>
      </c>
      <c r="L36" t="s">
        <v>1167</v>
      </c>
      <c r="M36" t="s">
        <v>344</v>
      </c>
      <c r="N36" t="str">
        <f t="shared" si="7"/>
        <v>072215</v>
      </c>
      <c r="O36" t="s">
        <v>1167</v>
      </c>
      <c r="P36">
        <v>2015</v>
      </c>
      <c r="Q36" t="s">
        <v>1169</v>
      </c>
      <c r="R36" t="s">
        <v>1167</v>
      </c>
      <c r="S36" t="s">
        <v>1167</v>
      </c>
      <c r="T36" t="s">
        <v>1167</v>
      </c>
      <c r="U36" t="s">
        <v>1167</v>
      </c>
      <c r="V36" t="s">
        <v>1167</v>
      </c>
      <c r="W36" t="s">
        <v>1167</v>
      </c>
      <c r="X36" t="s">
        <v>1167</v>
      </c>
      <c r="Y36" t="s">
        <v>1167</v>
      </c>
      <c r="Z36" t="s">
        <v>1167</v>
      </c>
      <c r="AA36" t="s">
        <v>1167</v>
      </c>
      <c r="AB36" t="s">
        <v>1167</v>
      </c>
      <c r="AC36" t="s">
        <v>1167</v>
      </c>
      <c r="AD36" t="s">
        <v>1167</v>
      </c>
      <c r="AE36" t="s">
        <v>1167</v>
      </c>
      <c r="AF36" t="s">
        <v>1167</v>
      </c>
      <c r="AG36" t="s">
        <v>63</v>
      </c>
      <c r="AH36" t="s">
        <v>64</v>
      </c>
      <c r="AI36" t="s">
        <v>1167</v>
      </c>
      <c r="AJ36" t="s">
        <v>1167</v>
      </c>
      <c r="AK36" t="s">
        <v>146</v>
      </c>
      <c r="AL36" t="s">
        <v>1026</v>
      </c>
      <c r="AM36" t="s">
        <v>1167</v>
      </c>
      <c r="AN36" t="s">
        <v>1167</v>
      </c>
      <c r="AO36" t="s">
        <v>1167</v>
      </c>
      <c r="AP36" t="s">
        <v>66</v>
      </c>
      <c r="AQ36" t="s">
        <v>1167</v>
      </c>
      <c r="AR36" t="s">
        <v>1167</v>
      </c>
      <c r="AS36" t="s">
        <v>1167</v>
      </c>
      <c r="AT36" t="s">
        <v>1167</v>
      </c>
      <c r="AU36" t="s">
        <v>1167</v>
      </c>
      <c r="AV36" t="s">
        <v>1167</v>
      </c>
      <c r="AW36" t="s">
        <v>1167</v>
      </c>
      <c r="AX36" s="1">
        <v>42278.422222222223</v>
      </c>
      <c r="AY36" t="s">
        <v>67</v>
      </c>
      <c r="AZ36">
        <v>250</v>
      </c>
      <c r="BA36" t="s">
        <v>68</v>
      </c>
      <c r="BB36" t="s">
        <v>69</v>
      </c>
      <c r="BC36" t="s">
        <v>70</v>
      </c>
      <c r="BD36" t="s">
        <v>71</v>
      </c>
      <c r="BE36" t="s">
        <v>72</v>
      </c>
      <c r="BF36" t="s">
        <v>73</v>
      </c>
      <c r="BG36" t="s">
        <v>74</v>
      </c>
      <c r="BH36" t="s">
        <v>75</v>
      </c>
      <c r="BI36" t="s">
        <v>1166</v>
      </c>
    </row>
    <row r="37" spans="1:61">
      <c r="A37">
        <v>36</v>
      </c>
      <c r="B37" t="s">
        <v>147</v>
      </c>
      <c r="C37" t="str">
        <f t="shared" si="0"/>
        <v>SB072215TAWCSCB33CD9R1I36</v>
      </c>
      <c r="D37" t="str">
        <f t="shared" si="1"/>
        <v>B072215TAWCSCB33CD9</v>
      </c>
      <c r="E37">
        <v>1</v>
      </c>
      <c r="F37" t="s">
        <v>77</v>
      </c>
      <c r="G37" t="str">
        <f t="shared" si="5"/>
        <v>072215</v>
      </c>
      <c r="H37">
        <v>9</v>
      </c>
      <c r="I37" t="s">
        <v>60</v>
      </c>
      <c r="J37" t="s">
        <v>61</v>
      </c>
      <c r="K37" t="str">
        <f t="shared" si="6"/>
        <v>072215</v>
      </c>
      <c r="L37" t="s">
        <v>1167</v>
      </c>
      <c r="M37" t="s">
        <v>344</v>
      </c>
      <c r="N37" t="str">
        <f t="shared" si="7"/>
        <v>072215</v>
      </c>
      <c r="O37" t="s">
        <v>1167</v>
      </c>
      <c r="P37">
        <v>2015</v>
      </c>
      <c r="Q37" t="s">
        <v>1169</v>
      </c>
      <c r="R37" t="s">
        <v>1167</v>
      </c>
      <c r="S37" t="s">
        <v>1167</v>
      </c>
      <c r="T37" t="s">
        <v>1167</v>
      </c>
      <c r="U37" t="s">
        <v>1167</v>
      </c>
      <c r="V37" t="s">
        <v>1167</v>
      </c>
      <c r="W37" t="s">
        <v>1167</v>
      </c>
      <c r="X37" t="s">
        <v>1167</v>
      </c>
      <c r="Y37" t="s">
        <v>1167</v>
      </c>
      <c r="Z37" t="s">
        <v>1167</v>
      </c>
      <c r="AA37" t="s">
        <v>1167</v>
      </c>
      <c r="AB37" t="s">
        <v>1167</v>
      </c>
      <c r="AC37" t="s">
        <v>1167</v>
      </c>
      <c r="AD37" t="s">
        <v>1167</v>
      </c>
      <c r="AE37" t="s">
        <v>1167</v>
      </c>
      <c r="AF37" t="s">
        <v>1167</v>
      </c>
      <c r="AG37" t="s">
        <v>63</v>
      </c>
      <c r="AH37" t="s">
        <v>64</v>
      </c>
      <c r="AI37" t="s">
        <v>1167</v>
      </c>
      <c r="AJ37" t="s">
        <v>1167</v>
      </c>
      <c r="AK37" t="s">
        <v>148</v>
      </c>
      <c r="AL37" t="s">
        <v>486</v>
      </c>
      <c r="AM37" t="s">
        <v>1167</v>
      </c>
      <c r="AN37" t="s">
        <v>1167</v>
      </c>
      <c r="AO37" t="s">
        <v>1167</v>
      </c>
      <c r="AP37" t="s">
        <v>66</v>
      </c>
      <c r="AQ37" t="s">
        <v>1167</v>
      </c>
      <c r="AR37" t="s">
        <v>1167</v>
      </c>
      <c r="AS37" t="s">
        <v>1167</v>
      </c>
      <c r="AT37" t="s">
        <v>1167</v>
      </c>
      <c r="AU37" t="s">
        <v>1167</v>
      </c>
      <c r="AV37" t="s">
        <v>1167</v>
      </c>
      <c r="AW37" t="s">
        <v>1167</v>
      </c>
      <c r="AX37" s="1">
        <v>42278.422222222223</v>
      </c>
      <c r="AY37" t="s">
        <v>67</v>
      </c>
      <c r="AZ37">
        <v>250</v>
      </c>
      <c r="BA37" t="s">
        <v>68</v>
      </c>
      <c r="BB37" t="s">
        <v>69</v>
      </c>
      <c r="BC37" t="s">
        <v>70</v>
      </c>
      <c r="BD37" t="s">
        <v>71</v>
      </c>
      <c r="BE37" t="s">
        <v>72</v>
      </c>
      <c r="BF37" t="s">
        <v>73</v>
      </c>
      <c r="BG37" t="s">
        <v>74</v>
      </c>
      <c r="BH37" t="s">
        <v>75</v>
      </c>
      <c r="BI37" t="s">
        <v>1166</v>
      </c>
    </row>
    <row r="38" spans="1:61">
      <c r="A38">
        <v>37</v>
      </c>
      <c r="B38" t="s">
        <v>149</v>
      </c>
      <c r="C38" t="str">
        <f t="shared" si="0"/>
        <v>SB072215TAWCSCB33CD10R1I37</v>
      </c>
      <c r="D38" t="str">
        <f t="shared" si="1"/>
        <v>B072215TAWCSCB33CD10</v>
      </c>
      <c r="E38">
        <v>1</v>
      </c>
      <c r="F38" t="s">
        <v>77</v>
      </c>
      <c r="G38" t="str">
        <f t="shared" si="5"/>
        <v>072215</v>
      </c>
      <c r="H38">
        <v>10</v>
      </c>
      <c r="I38" t="s">
        <v>60</v>
      </c>
      <c r="J38" t="s">
        <v>61</v>
      </c>
      <c r="K38" t="str">
        <f t="shared" si="6"/>
        <v>072215</v>
      </c>
      <c r="L38" t="s">
        <v>1167</v>
      </c>
      <c r="M38" t="s">
        <v>344</v>
      </c>
      <c r="N38" t="str">
        <f t="shared" si="7"/>
        <v>072215</v>
      </c>
      <c r="O38" t="s">
        <v>1167</v>
      </c>
      <c r="P38">
        <v>2015</v>
      </c>
      <c r="Q38" t="s">
        <v>1169</v>
      </c>
      <c r="R38" t="s">
        <v>1167</v>
      </c>
      <c r="S38" t="s">
        <v>1167</v>
      </c>
      <c r="T38" t="s">
        <v>1167</v>
      </c>
      <c r="U38" t="s">
        <v>1167</v>
      </c>
      <c r="V38" t="s">
        <v>1167</v>
      </c>
      <c r="W38" t="s">
        <v>1167</v>
      </c>
      <c r="X38" t="s">
        <v>1167</v>
      </c>
      <c r="Y38" t="s">
        <v>1167</v>
      </c>
      <c r="Z38" t="s">
        <v>1167</v>
      </c>
      <c r="AA38" t="s">
        <v>1167</v>
      </c>
      <c r="AB38" t="s">
        <v>1167</v>
      </c>
      <c r="AC38" t="s">
        <v>1167</v>
      </c>
      <c r="AD38" t="s">
        <v>1167</v>
      </c>
      <c r="AE38" t="s">
        <v>1167</v>
      </c>
      <c r="AF38" t="s">
        <v>1167</v>
      </c>
      <c r="AG38" t="s">
        <v>63</v>
      </c>
      <c r="AH38" t="s">
        <v>64</v>
      </c>
      <c r="AI38" t="s">
        <v>1167</v>
      </c>
      <c r="AJ38" t="s">
        <v>1167</v>
      </c>
      <c r="AK38" t="s">
        <v>150</v>
      </c>
      <c r="AL38" t="s">
        <v>649</v>
      </c>
      <c r="AM38" t="s">
        <v>1167</v>
      </c>
      <c r="AN38" t="s">
        <v>1167</v>
      </c>
      <c r="AO38" t="s">
        <v>1167</v>
      </c>
      <c r="AP38" t="s">
        <v>66</v>
      </c>
      <c r="AQ38" t="s">
        <v>1167</v>
      </c>
      <c r="AR38" t="s">
        <v>1167</v>
      </c>
      <c r="AS38" t="s">
        <v>1167</v>
      </c>
      <c r="AT38" t="s">
        <v>1167</v>
      </c>
      <c r="AU38" t="s">
        <v>1167</v>
      </c>
      <c r="AV38" t="s">
        <v>1167</v>
      </c>
      <c r="AW38" t="s">
        <v>1167</v>
      </c>
      <c r="AX38" s="1">
        <v>42278.422222222223</v>
      </c>
      <c r="AY38" t="s">
        <v>67</v>
      </c>
      <c r="AZ38">
        <v>250</v>
      </c>
      <c r="BA38" t="s">
        <v>68</v>
      </c>
      <c r="BB38" t="s">
        <v>69</v>
      </c>
      <c r="BC38" t="s">
        <v>70</v>
      </c>
      <c r="BD38" t="s">
        <v>71</v>
      </c>
      <c r="BE38" t="s">
        <v>72</v>
      </c>
      <c r="BF38" t="s">
        <v>73</v>
      </c>
      <c r="BG38" t="s">
        <v>74</v>
      </c>
      <c r="BH38" t="s">
        <v>75</v>
      </c>
      <c r="BI38" t="s">
        <v>1166</v>
      </c>
    </row>
    <row r="39" spans="1:61">
      <c r="A39">
        <v>38</v>
      </c>
      <c r="B39" t="s">
        <v>151</v>
      </c>
      <c r="C39" t="str">
        <f t="shared" si="0"/>
        <v>SB072215TAWCSCB33CD10R2I38</v>
      </c>
      <c r="D39" t="str">
        <f t="shared" si="1"/>
        <v>B072215TAWCSCB33CD10</v>
      </c>
      <c r="E39">
        <v>2</v>
      </c>
      <c r="F39" t="s">
        <v>77</v>
      </c>
      <c r="G39" t="str">
        <f t="shared" si="5"/>
        <v>072215</v>
      </c>
      <c r="H39">
        <v>10</v>
      </c>
      <c r="I39" t="s">
        <v>60</v>
      </c>
      <c r="J39" t="s">
        <v>61</v>
      </c>
      <c r="K39" t="str">
        <f t="shared" si="6"/>
        <v>072215</v>
      </c>
      <c r="L39" t="s">
        <v>1167</v>
      </c>
      <c r="M39" t="s">
        <v>344</v>
      </c>
      <c r="N39" t="str">
        <f t="shared" si="7"/>
        <v>072215</v>
      </c>
      <c r="O39" t="s">
        <v>1167</v>
      </c>
      <c r="P39">
        <v>2015</v>
      </c>
      <c r="Q39" t="s">
        <v>1169</v>
      </c>
      <c r="R39" t="s">
        <v>1167</v>
      </c>
      <c r="S39" t="s">
        <v>1167</v>
      </c>
      <c r="T39" t="s">
        <v>1167</v>
      </c>
      <c r="U39" t="s">
        <v>1167</v>
      </c>
      <c r="V39" t="s">
        <v>1167</v>
      </c>
      <c r="W39" t="s">
        <v>1167</v>
      </c>
      <c r="X39" t="s">
        <v>1167</v>
      </c>
      <c r="Y39" t="s">
        <v>1167</v>
      </c>
      <c r="Z39" t="s">
        <v>1167</v>
      </c>
      <c r="AA39" t="s">
        <v>1167</v>
      </c>
      <c r="AB39" t="s">
        <v>1167</v>
      </c>
      <c r="AC39" t="s">
        <v>1167</v>
      </c>
      <c r="AD39" t="s">
        <v>1167</v>
      </c>
      <c r="AE39" t="s">
        <v>1167</v>
      </c>
      <c r="AF39" t="s">
        <v>1167</v>
      </c>
      <c r="AG39" t="s">
        <v>63</v>
      </c>
      <c r="AH39" t="s">
        <v>64</v>
      </c>
      <c r="AI39" t="s">
        <v>1167</v>
      </c>
      <c r="AJ39" t="s">
        <v>1167</v>
      </c>
      <c r="AK39" t="s">
        <v>152</v>
      </c>
      <c r="AL39" t="s">
        <v>472</v>
      </c>
      <c r="AM39" t="s">
        <v>1167</v>
      </c>
      <c r="AN39" t="s">
        <v>1167</v>
      </c>
      <c r="AO39" t="s">
        <v>1167</v>
      </c>
      <c r="AP39" t="s">
        <v>66</v>
      </c>
      <c r="AQ39" t="s">
        <v>1167</v>
      </c>
      <c r="AR39" t="s">
        <v>1167</v>
      </c>
      <c r="AS39" t="s">
        <v>1167</v>
      </c>
      <c r="AT39" t="s">
        <v>1167</v>
      </c>
      <c r="AU39" t="s">
        <v>1167</v>
      </c>
      <c r="AV39" t="s">
        <v>1167</v>
      </c>
      <c r="AW39" t="s">
        <v>1167</v>
      </c>
      <c r="AX39" s="1">
        <v>42278.422222222223</v>
      </c>
      <c r="AY39" t="s">
        <v>67</v>
      </c>
      <c r="AZ39">
        <v>250</v>
      </c>
      <c r="BA39" t="s">
        <v>68</v>
      </c>
      <c r="BB39" t="s">
        <v>69</v>
      </c>
      <c r="BC39" t="s">
        <v>70</v>
      </c>
      <c r="BD39" t="s">
        <v>71</v>
      </c>
      <c r="BE39" t="s">
        <v>72</v>
      </c>
      <c r="BF39" t="s">
        <v>73</v>
      </c>
      <c r="BG39" t="s">
        <v>74</v>
      </c>
      <c r="BH39" t="s">
        <v>75</v>
      </c>
      <c r="BI39" t="s">
        <v>1166</v>
      </c>
    </row>
    <row r="40" spans="1:61">
      <c r="A40">
        <v>39</v>
      </c>
      <c r="B40" t="s">
        <v>153</v>
      </c>
      <c r="C40" t="str">
        <f t="shared" si="0"/>
        <v>SB072215TAWCSCB33CD11R1I39</v>
      </c>
      <c r="D40" t="str">
        <f t="shared" si="1"/>
        <v>B072215TAWCSCB33CD11</v>
      </c>
      <c r="E40">
        <v>1</v>
      </c>
      <c r="F40" t="s">
        <v>77</v>
      </c>
      <c r="G40" t="str">
        <f t="shared" si="5"/>
        <v>072215</v>
      </c>
      <c r="H40">
        <v>11</v>
      </c>
      <c r="I40" t="s">
        <v>60</v>
      </c>
      <c r="J40" t="s">
        <v>61</v>
      </c>
      <c r="K40" t="str">
        <f t="shared" si="6"/>
        <v>072215</v>
      </c>
      <c r="L40" t="s">
        <v>1167</v>
      </c>
      <c r="M40" t="s">
        <v>344</v>
      </c>
      <c r="N40" t="str">
        <f t="shared" si="7"/>
        <v>072215</v>
      </c>
      <c r="O40" t="s">
        <v>1167</v>
      </c>
      <c r="P40">
        <v>2015</v>
      </c>
      <c r="Q40" t="s">
        <v>1169</v>
      </c>
      <c r="R40" t="s">
        <v>1167</v>
      </c>
      <c r="S40" t="s">
        <v>1167</v>
      </c>
      <c r="T40" t="s">
        <v>1167</v>
      </c>
      <c r="U40" t="s">
        <v>1167</v>
      </c>
      <c r="V40" t="s">
        <v>1167</v>
      </c>
      <c r="W40" t="s">
        <v>1167</v>
      </c>
      <c r="X40" t="s">
        <v>1167</v>
      </c>
      <c r="Y40" t="s">
        <v>1167</v>
      </c>
      <c r="Z40" t="s">
        <v>1167</v>
      </c>
      <c r="AA40" t="s">
        <v>1167</v>
      </c>
      <c r="AB40" t="s">
        <v>1167</v>
      </c>
      <c r="AC40" t="s">
        <v>1167</v>
      </c>
      <c r="AD40" t="s">
        <v>1167</v>
      </c>
      <c r="AE40" t="s">
        <v>1167</v>
      </c>
      <c r="AF40" t="s">
        <v>1167</v>
      </c>
      <c r="AG40" t="s">
        <v>63</v>
      </c>
      <c r="AH40" t="s">
        <v>64</v>
      </c>
      <c r="AI40" t="s">
        <v>1167</v>
      </c>
      <c r="AJ40" t="s">
        <v>1167</v>
      </c>
      <c r="AK40" t="s">
        <v>154</v>
      </c>
      <c r="AL40" t="s">
        <v>1012</v>
      </c>
      <c r="AM40" t="s">
        <v>1167</v>
      </c>
      <c r="AN40" t="s">
        <v>1167</v>
      </c>
      <c r="AO40" t="s">
        <v>1167</v>
      </c>
      <c r="AP40" t="s">
        <v>66</v>
      </c>
      <c r="AQ40" t="s">
        <v>1167</v>
      </c>
      <c r="AR40" t="s">
        <v>1167</v>
      </c>
      <c r="AS40" t="s">
        <v>1167</v>
      </c>
      <c r="AT40" t="s">
        <v>1167</v>
      </c>
      <c r="AU40" t="s">
        <v>1167</v>
      </c>
      <c r="AV40" t="s">
        <v>1167</v>
      </c>
      <c r="AW40" t="s">
        <v>1167</v>
      </c>
      <c r="AX40" s="1">
        <v>42278.422222222223</v>
      </c>
      <c r="AY40" t="s">
        <v>67</v>
      </c>
      <c r="AZ40">
        <v>250</v>
      </c>
      <c r="BA40" t="s">
        <v>68</v>
      </c>
      <c r="BB40" t="s">
        <v>69</v>
      </c>
      <c r="BC40" t="s">
        <v>70</v>
      </c>
      <c r="BD40" t="s">
        <v>71</v>
      </c>
      <c r="BE40" t="s">
        <v>72</v>
      </c>
      <c r="BF40" t="s">
        <v>73</v>
      </c>
      <c r="BG40" t="s">
        <v>74</v>
      </c>
      <c r="BH40" t="s">
        <v>75</v>
      </c>
      <c r="BI40" t="s">
        <v>1166</v>
      </c>
    </row>
    <row r="41" spans="1:61">
      <c r="A41">
        <v>40</v>
      </c>
      <c r="B41" t="s">
        <v>155</v>
      </c>
      <c r="C41" t="str">
        <f t="shared" si="0"/>
        <v>SB072215TAWCSCB33CD12R1I40</v>
      </c>
      <c r="D41" t="str">
        <f t="shared" si="1"/>
        <v>B072215TAWCSCB33CD12</v>
      </c>
      <c r="E41">
        <v>1</v>
      </c>
      <c r="F41" t="s">
        <v>77</v>
      </c>
      <c r="G41" t="str">
        <f t="shared" si="5"/>
        <v>072215</v>
      </c>
      <c r="H41">
        <v>12</v>
      </c>
      <c r="I41" t="s">
        <v>60</v>
      </c>
      <c r="J41" t="s">
        <v>61</v>
      </c>
      <c r="K41" t="str">
        <f t="shared" si="6"/>
        <v>072215</v>
      </c>
      <c r="L41" t="s">
        <v>1167</v>
      </c>
      <c r="M41" t="s">
        <v>344</v>
      </c>
      <c r="N41" t="str">
        <f t="shared" si="7"/>
        <v>072215</v>
      </c>
      <c r="O41" t="s">
        <v>1167</v>
      </c>
      <c r="P41">
        <v>2015</v>
      </c>
      <c r="Q41" t="s">
        <v>1169</v>
      </c>
      <c r="R41" t="s">
        <v>1167</v>
      </c>
      <c r="S41" t="s">
        <v>1167</v>
      </c>
      <c r="T41" t="s">
        <v>1167</v>
      </c>
      <c r="U41" t="s">
        <v>1167</v>
      </c>
      <c r="V41" t="s">
        <v>1167</v>
      </c>
      <c r="W41" t="s">
        <v>1167</v>
      </c>
      <c r="X41" t="s">
        <v>1167</v>
      </c>
      <c r="Y41" t="s">
        <v>1167</v>
      </c>
      <c r="Z41" t="s">
        <v>1167</v>
      </c>
      <c r="AA41" t="s">
        <v>1167</v>
      </c>
      <c r="AB41" t="s">
        <v>1167</v>
      </c>
      <c r="AC41" t="s">
        <v>1167</v>
      </c>
      <c r="AD41" t="s">
        <v>1167</v>
      </c>
      <c r="AE41" t="s">
        <v>1167</v>
      </c>
      <c r="AF41" t="s">
        <v>1167</v>
      </c>
      <c r="AG41" t="s">
        <v>63</v>
      </c>
      <c r="AH41" t="s">
        <v>64</v>
      </c>
      <c r="AI41" t="s">
        <v>1167</v>
      </c>
      <c r="AJ41" t="s">
        <v>1167</v>
      </c>
      <c r="AK41" t="s">
        <v>156</v>
      </c>
      <c r="AL41" t="s">
        <v>645</v>
      </c>
      <c r="AM41" t="s">
        <v>1167</v>
      </c>
      <c r="AN41" t="s">
        <v>1167</v>
      </c>
      <c r="AO41" t="s">
        <v>1167</v>
      </c>
      <c r="AP41" t="s">
        <v>66</v>
      </c>
      <c r="AQ41" t="s">
        <v>1167</v>
      </c>
      <c r="AR41" t="s">
        <v>1167</v>
      </c>
      <c r="AS41" t="s">
        <v>1167</v>
      </c>
      <c r="AT41" t="s">
        <v>1167</v>
      </c>
      <c r="AU41" t="s">
        <v>1167</v>
      </c>
      <c r="AV41" t="s">
        <v>1167</v>
      </c>
      <c r="AW41" t="s">
        <v>1167</v>
      </c>
      <c r="AX41" s="1">
        <v>42278.422222222223</v>
      </c>
      <c r="AY41" t="s">
        <v>67</v>
      </c>
      <c r="AZ41">
        <v>250</v>
      </c>
      <c r="BA41" t="s">
        <v>68</v>
      </c>
      <c r="BB41" t="s">
        <v>69</v>
      </c>
      <c r="BC41" t="s">
        <v>70</v>
      </c>
      <c r="BD41" t="s">
        <v>71</v>
      </c>
      <c r="BE41" t="s">
        <v>72</v>
      </c>
      <c r="BF41" t="s">
        <v>73</v>
      </c>
      <c r="BG41" t="s">
        <v>74</v>
      </c>
      <c r="BH41" t="s">
        <v>75</v>
      </c>
      <c r="BI41" t="s">
        <v>1166</v>
      </c>
    </row>
    <row r="42" spans="1:61">
      <c r="A42">
        <v>41</v>
      </c>
      <c r="B42" t="s">
        <v>157</v>
      </c>
      <c r="C42" t="str">
        <f t="shared" si="0"/>
        <v>SB072215TAWCSCB33CD13R1I41</v>
      </c>
      <c r="D42" t="str">
        <f t="shared" si="1"/>
        <v>B072215TAWCSCB33CD13</v>
      </c>
      <c r="E42">
        <v>1</v>
      </c>
      <c r="F42" t="s">
        <v>77</v>
      </c>
      <c r="G42" t="str">
        <f t="shared" si="5"/>
        <v>072215</v>
      </c>
      <c r="H42">
        <v>13</v>
      </c>
      <c r="I42" t="s">
        <v>60</v>
      </c>
      <c r="J42" t="s">
        <v>61</v>
      </c>
      <c r="K42" t="str">
        <f t="shared" si="6"/>
        <v>072215</v>
      </c>
      <c r="L42" t="s">
        <v>1167</v>
      </c>
      <c r="M42" t="s">
        <v>344</v>
      </c>
      <c r="N42" t="str">
        <f t="shared" si="7"/>
        <v>072215</v>
      </c>
      <c r="O42" t="s">
        <v>1167</v>
      </c>
      <c r="P42">
        <v>2015</v>
      </c>
      <c r="Q42" t="s">
        <v>1169</v>
      </c>
      <c r="R42" t="s">
        <v>1167</v>
      </c>
      <c r="S42" t="s">
        <v>1167</v>
      </c>
      <c r="T42" t="s">
        <v>1167</v>
      </c>
      <c r="U42" t="s">
        <v>1167</v>
      </c>
      <c r="V42" t="s">
        <v>1167</v>
      </c>
      <c r="W42" t="s">
        <v>1167</v>
      </c>
      <c r="X42" t="s">
        <v>1167</v>
      </c>
      <c r="Y42" t="s">
        <v>1167</v>
      </c>
      <c r="Z42" t="s">
        <v>1167</v>
      </c>
      <c r="AA42" t="s">
        <v>1167</v>
      </c>
      <c r="AB42" t="s">
        <v>1167</v>
      </c>
      <c r="AC42" t="s">
        <v>1167</v>
      </c>
      <c r="AD42" t="s">
        <v>1167</v>
      </c>
      <c r="AE42" t="s">
        <v>1167</v>
      </c>
      <c r="AF42" t="s">
        <v>1167</v>
      </c>
      <c r="AG42" t="s">
        <v>63</v>
      </c>
      <c r="AH42" t="s">
        <v>64</v>
      </c>
      <c r="AI42" t="s">
        <v>1167</v>
      </c>
      <c r="AJ42" t="s">
        <v>1167</v>
      </c>
      <c r="AK42" t="s">
        <v>158</v>
      </c>
      <c r="AL42" t="s">
        <v>568</v>
      </c>
      <c r="AM42" t="s">
        <v>1167</v>
      </c>
      <c r="AN42" t="s">
        <v>1167</v>
      </c>
      <c r="AO42" t="s">
        <v>1167</v>
      </c>
      <c r="AP42" t="s">
        <v>66</v>
      </c>
      <c r="AQ42" t="s">
        <v>1167</v>
      </c>
      <c r="AR42" t="s">
        <v>1167</v>
      </c>
      <c r="AS42" t="s">
        <v>1167</v>
      </c>
      <c r="AT42" t="s">
        <v>1167</v>
      </c>
      <c r="AU42" t="s">
        <v>1167</v>
      </c>
      <c r="AV42" t="s">
        <v>1167</v>
      </c>
      <c r="AW42" t="s">
        <v>1167</v>
      </c>
      <c r="AX42" s="1">
        <v>42278.422222222223</v>
      </c>
      <c r="AY42" t="s">
        <v>67</v>
      </c>
      <c r="AZ42">
        <v>250</v>
      </c>
      <c r="BA42" t="s">
        <v>68</v>
      </c>
      <c r="BB42" t="s">
        <v>69</v>
      </c>
      <c r="BC42" t="s">
        <v>70</v>
      </c>
      <c r="BD42" t="s">
        <v>71</v>
      </c>
      <c r="BE42" t="s">
        <v>72</v>
      </c>
      <c r="BF42" t="s">
        <v>73</v>
      </c>
      <c r="BG42" t="s">
        <v>74</v>
      </c>
      <c r="BH42" t="s">
        <v>75</v>
      </c>
      <c r="BI42" t="s">
        <v>1166</v>
      </c>
    </row>
    <row r="43" spans="1:61">
      <c r="A43">
        <v>42</v>
      </c>
      <c r="B43" t="s">
        <v>159</v>
      </c>
      <c r="C43" t="str">
        <f t="shared" si="0"/>
        <v>SB072215TAWCSCB33CD14R1I42</v>
      </c>
      <c r="D43" t="str">
        <f t="shared" si="1"/>
        <v>B072215TAWCSCB33CD14</v>
      </c>
      <c r="E43">
        <v>1</v>
      </c>
      <c r="F43" t="s">
        <v>77</v>
      </c>
      <c r="G43" t="str">
        <f t="shared" si="5"/>
        <v>072215</v>
      </c>
      <c r="H43">
        <v>14</v>
      </c>
      <c r="I43" t="s">
        <v>60</v>
      </c>
      <c r="J43" t="s">
        <v>61</v>
      </c>
      <c r="K43" t="str">
        <f t="shared" si="6"/>
        <v>072215</v>
      </c>
      <c r="L43" t="s">
        <v>1167</v>
      </c>
      <c r="M43" t="s">
        <v>344</v>
      </c>
      <c r="N43" t="str">
        <f t="shared" si="7"/>
        <v>072215</v>
      </c>
      <c r="O43" t="s">
        <v>1167</v>
      </c>
      <c r="P43">
        <v>2015</v>
      </c>
      <c r="Q43" t="s">
        <v>1169</v>
      </c>
      <c r="R43" t="s">
        <v>1167</v>
      </c>
      <c r="S43" t="s">
        <v>1167</v>
      </c>
      <c r="T43" t="s">
        <v>1167</v>
      </c>
      <c r="U43" t="s">
        <v>1167</v>
      </c>
      <c r="V43" t="s">
        <v>1167</v>
      </c>
      <c r="W43" t="s">
        <v>1167</v>
      </c>
      <c r="X43" t="s">
        <v>1167</v>
      </c>
      <c r="Y43" t="s">
        <v>1167</v>
      </c>
      <c r="Z43" t="s">
        <v>1167</v>
      </c>
      <c r="AA43" t="s">
        <v>1167</v>
      </c>
      <c r="AB43" t="s">
        <v>1167</v>
      </c>
      <c r="AC43" t="s">
        <v>1167</v>
      </c>
      <c r="AD43" t="s">
        <v>1167</v>
      </c>
      <c r="AE43" t="s">
        <v>1167</v>
      </c>
      <c r="AF43" t="s">
        <v>1167</v>
      </c>
      <c r="AG43" t="s">
        <v>63</v>
      </c>
      <c r="AH43" t="s">
        <v>64</v>
      </c>
      <c r="AI43" t="s">
        <v>1167</v>
      </c>
      <c r="AJ43" t="s">
        <v>1167</v>
      </c>
      <c r="AK43" t="s">
        <v>160</v>
      </c>
      <c r="AL43" t="s">
        <v>1110</v>
      </c>
      <c r="AM43" t="s">
        <v>1167</v>
      </c>
      <c r="AN43" t="s">
        <v>1167</v>
      </c>
      <c r="AO43" t="s">
        <v>1167</v>
      </c>
      <c r="AP43" t="s">
        <v>66</v>
      </c>
      <c r="AQ43" t="s">
        <v>1167</v>
      </c>
      <c r="AR43" t="s">
        <v>1167</v>
      </c>
      <c r="AS43" t="s">
        <v>1167</v>
      </c>
      <c r="AT43" t="s">
        <v>1167</v>
      </c>
      <c r="AU43" t="s">
        <v>1167</v>
      </c>
      <c r="AV43" t="s">
        <v>1167</v>
      </c>
      <c r="AW43" t="s">
        <v>1167</v>
      </c>
      <c r="AX43" s="1">
        <v>42278.422222222223</v>
      </c>
      <c r="AY43" t="s">
        <v>67</v>
      </c>
      <c r="AZ43">
        <v>250</v>
      </c>
      <c r="BA43" t="s">
        <v>68</v>
      </c>
      <c r="BB43" t="s">
        <v>69</v>
      </c>
      <c r="BC43" t="s">
        <v>70</v>
      </c>
      <c r="BD43" t="s">
        <v>71</v>
      </c>
      <c r="BE43" t="s">
        <v>72</v>
      </c>
      <c r="BF43" t="s">
        <v>73</v>
      </c>
      <c r="BG43" t="s">
        <v>74</v>
      </c>
      <c r="BH43" t="s">
        <v>75</v>
      </c>
      <c r="BI43" t="s">
        <v>1166</v>
      </c>
    </row>
    <row r="44" spans="1:61">
      <c r="A44">
        <v>43</v>
      </c>
      <c r="B44" t="s">
        <v>161</v>
      </c>
      <c r="C44" t="str">
        <f t="shared" si="0"/>
        <v>SB072215TAWCSCB33CD15R1I43</v>
      </c>
      <c r="D44" t="str">
        <f t="shared" si="1"/>
        <v>B072215TAWCSCB33CD15</v>
      </c>
      <c r="E44">
        <v>1</v>
      </c>
      <c r="F44" t="s">
        <v>77</v>
      </c>
      <c r="G44" t="str">
        <f t="shared" si="5"/>
        <v>072215</v>
      </c>
      <c r="H44">
        <v>15</v>
      </c>
      <c r="I44" t="s">
        <v>60</v>
      </c>
      <c r="J44" t="s">
        <v>61</v>
      </c>
      <c r="K44" t="str">
        <f t="shared" si="6"/>
        <v>072215</v>
      </c>
      <c r="L44" t="s">
        <v>1167</v>
      </c>
      <c r="M44" t="s">
        <v>344</v>
      </c>
      <c r="N44" t="str">
        <f t="shared" si="7"/>
        <v>072215</v>
      </c>
      <c r="O44" t="s">
        <v>1167</v>
      </c>
      <c r="P44">
        <v>2015</v>
      </c>
      <c r="Q44" t="s">
        <v>1169</v>
      </c>
      <c r="R44" t="s">
        <v>1167</v>
      </c>
      <c r="S44" t="s">
        <v>1167</v>
      </c>
      <c r="T44" t="s">
        <v>1167</v>
      </c>
      <c r="U44" t="s">
        <v>1167</v>
      </c>
      <c r="V44" t="s">
        <v>1167</v>
      </c>
      <c r="W44" t="s">
        <v>1167</v>
      </c>
      <c r="X44" t="s">
        <v>1167</v>
      </c>
      <c r="Y44" t="s">
        <v>1167</v>
      </c>
      <c r="Z44" t="s">
        <v>1167</v>
      </c>
      <c r="AA44" t="s">
        <v>1167</v>
      </c>
      <c r="AB44" t="s">
        <v>1167</v>
      </c>
      <c r="AC44" t="s">
        <v>1167</v>
      </c>
      <c r="AD44" t="s">
        <v>1167</v>
      </c>
      <c r="AE44" t="s">
        <v>1167</v>
      </c>
      <c r="AF44" t="s">
        <v>1167</v>
      </c>
      <c r="AG44" t="s">
        <v>63</v>
      </c>
      <c r="AH44" t="s">
        <v>64</v>
      </c>
      <c r="AI44" t="s">
        <v>1167</v>
      </c>
      <c r="AJ44" t="s">
        <v>1167</v>
      </c>
      <c r="AK44" t="s">
        <v>162</v>
      </c>
      <c r="AL44" t="s">
        <v>1002</v>
      </c>
      <c r="AM44" t="s">
        <v>1167</v>
      </c>
      <c r="AN44" t="s">
        <v>1167</v>
      </c>
      <c r="AO44" t="s">
        <v>1167</v>
      </c>
      <c r="AP44" t="s">
        <v>66</v>
      </c>
      <c r="AQ44" t="s">
        <v>1167</v>
      </c>
      <c r="AR44" t="s">
        <v>1167</v>
      </c>
      <c r="AS44" t="s">
        <v>1167</v>
      </c>
      <c r="AT44" t="s">
        <v>1167</v>
      </c>
      <c r="AU44" t="s">
        <v>1167</v>
      </c>
      <c r="AV44" t="s">
        <v>1167</v>
      </c>
      <c r="AW44" t="s">
        <v>1167</v>
      </c>
      <c r="AX44" s="1">
        <v>42278.422222222223</v>
      </c>
      <c r="AY44" t="s">
        <v>67</v>
      </c>
      <c r="AZ44">
        <v>250</v>
      </c>
      <c r="BA44" t="s">
        <v>68</v>
      </c>
      <c r="BB44" t="s">
        <v>69</v>
      </c>
      <c r="BC44" t="s">
        <v>70</v>
      </c>
      <c r="BD44" t="s">
        <v>71</v>
      </c>
      <c r="BE44" t="s">
        <v>72</v>
      </c>
      <c r="BF44" t="s">
        <v>73</v>
      </c>
      <c r="BG44" t="s">
        <v>74</v>
      </c>
      <c r="BH44" t="s">
        <v>75</v>
      </c>
      <c r="BI44" t="s">
        <v>1166</v>
      </c>
    </row>
    <row r="45" spans="1:61">
      <c r="A45">
        <v>44</v>
      </c>
      <c r="B45" t="s">
        <v>163</v>
      </c>
      <c r="C45" t="str">
        <f t="shared" si="0"/>
        <v>SB072215TAWCSCB33CD18R1I44</v>
      </c>
      <c r="D45" t="str">
        <f t="shared" si="1"/>
        <v>B072215TAWCSCB33CD18</v>
      </c>
      <c r="E45">
        <v>1</v>
      </c>
      <c r="F45" t="s">
        <v>77</v>
      </c>
      <c r="G45" t="str">
        <f t="shared" si="5"/>
        <v>072215</v>
      </c>
      <c r="H45">
        <v>18</v>
      </c>
      <c r="I45" t="s">
        <v>60</v>
      </c>
      <c r="J45" t="s">
        <v>61</v>
      </c>
      <c r="K45" t="str">
        <f t="shared" si="6"/>
        <v>072215</v>
      </c>
      <c r="L45" t="s">
        <v>1167</v>
      </c>
      <c r="M45" t="s">
        <v>344</v>
      </c>
      <c r="N45" t="str">
        <f t="shared" si="7"/>
        <v>072215</v>
      </c>
      <c r="O45" t="s">
        <v>1167</v>
      </c>
      <c r="P45">
        <v>2015</v>
      </c>
      <c r="Q45" t="s">
        <v>1169</v>
      </c>
      <c r="R45" t="s">
        <v>1167</v>
      </c>
      <c r="S45" t="s">
        <v>1167</v>
      </c>
      <c r="T45" t="s">
        <v>1167</v>
      </c>
      <c r="U45" t="s">
        <v>1167</v>
      </c>
      <c r="V45" t="s">
        <v>1167</v>
      </c>
      <c r="W45" t="s">
        <v>1167</v>
      </c>
      <c r="X45" t="s">
        <v>1167</v>
      </c>
      <c r="Y45" t="s">
        <v>1167</v>
      </c>
      <c r="Z45" t="s">
        <v>1167</v>
      </c>
      <c r="AA45" t="s">
        <v>1167</v>
      </c>
      <c r="AB45" t="s">
        <v>1167</v>
      </c>
      <c r="AC45" t="s">
        <v>1167</v>
      </c>
      <c r="AD45" t="s">
        <v>1167</v>
      </c>
      <c r="AE45" t="s">
        <v>1167</v>
      </c>
      <c r="AF45" t="s">
        <v>1167</v>
      </c>
      <c r="AG45" t="s">
        <v>63</v>
      </c>
      <c r="AH45" t="s">
        <v>64</v>
      </c>
      <c r="AI45" t="s">
        <v>1167</v>
      </c>
      <c r="AJ45" t="s">
        <v>1167</v>
      </c>
      <c r="AK45" t="s">
        <v>164</v>
      </c>
      <c r="AL45" t="s">
        <v>655</v>
      </c>
      <c r="AM45" t="s">
        <v>1167</v>
      </c>
      <c r="AN45" t="s">
        <v>1167</v>
      </c>
      <c r="AO45" t="s">
        <v>1167</v>
      </c>
      <c r="AP45" t="s">
        <v>66</v>
      </c>
      <c r="AQ45" t="s">
        <v>1167</v>
      </c>
      <c r="AR45" t="s">
        <v>1167</v>
      </c>
      <c r="AS45" t="s">
        <v>1167</v>
      </c>
      <c r="AT45" t="s">
        <v>1167</v>
      </c>
      <c r="AU45" t="s">
        <v>1167</v>
      </c>
      <c r="AV45" t="s">
        <v>1167</v>
      </c>
      <c r="AW45" t="s">
        <v>1167</v>
      </c>
      <c r="AX45" s="1">
        <v>42278.422222222223</v>
      </c>
      <c r="AY45" t="s">
        <v>67</v>
      </c>
      <c r="AZ45">
        <v>250</v>
      </c>
      <c r="BA45" t="s">
        <v>68</v>
      </c>
      <c r="BB45" t="s">
        <v>69</v>
      </c>
      <c r="BC45" t="s">
        <v>70</v>
      </c>
      <c r="BD45" t="s">
        <v>71</v>
      </c>
      <c r="BE45" t="s">
        <v>72</v>
      </c>
      <c r="BF45" t="s">
        <v>73</v>
      </c>
      <c r="BG45" t="s">
        <v>74</v>
      </c>
      <c r="BH45" t="s">
        <v>75</v>
      </c>
      <c r="BI45" t="s">
        <v>1166</v>
      </c>
    </row>
    <row r="46" spans="1:61">
      <c r="A46">
        <v>45</v>
      </c>
      <c r="B46" t="s">
        <v>165</v>
      </c>
      <c r="C46" t="str">
        <f t="shared" si="0"/>
        <v>SB072215TAWCSCB33CD20R1I45</v>
      </c>
      <c r="D46" t="str">
        <f t="shared" si="1"/>
        <v>B072215TAWCSCB33CD20</v>
      </c>
      <c r="E46">
        <v>1</v>
      </c>
      <c r="F46" t="s">
        <v>77</v>
      </c>
      <c r="G46" t="str">
        <f t="shared" si="5"/>
        <v>072215</v>
      </c>
      <c r="H46">
        <v>20</v>
      </c>
      <c r="I46" t="s">
        <v>60</v>
      </c>
      <c r="J46" t="s">
        <v>61</v>
      </c>
      <c r="K46" t="str">
        <f t="shared" si="6"/>
        <v>072215</v>
      </c>
      <c r="L46" t="s">
        <v>1167</v>
      </c>
      <c r="M46" t="s">
        <v>344</v>
      </c>
      <c r="N46" t="str">
        <f t="shared" si="7"/>
        <v>072215</v>
      </c>
      <c r="O46" t="s">
        <v>1167</v>
      </c>
      <c r="P46">
        <v>2015</v>
      </c>
      <c r="Q46" t="s">
        <v>1169</v>
      </c>
      <c r="R46" t="s">
        <v>1167</v>
      </c>
      <c r="S46" t="s">
        <v>1167</v>
      </c>
      <c r="T46" t="s">
        <v>1167</v>
      </c>
      <c r="U46" t="s">
        <v>1167</v>
      </c>
      <c r="V46" t="s">
        <v>1167</v>
      </c>
      <c r="W46" t="s">
        <v>1167</v>
      </c>
      <c r="X46" t="s">
        <v>1167</v>
      </c>
      <c r="Y46" t="s">
        <v>1167</v>
      </c>
      <c r="Z46" t="s">
        <v>1167</v>
      </c>
      <c r="AA46" t="s">
        <v>1167</v>
      </c>
      <c r="AB46" t="s">
        <v>1167</v>
      </c>
      <c r="AC46" t="s">
        <v>1167</v>
      </c>
      <c r="AD46" t="s">
        <v>1167</v>
      </c>
      <c r="AE46" t="s">
        <v>1167</v>
      </c>
      <c r="AF46" t="s">
        <v>1167</v>
      </c>
      <c r="AG46" t="s">
        <v>63</v>
      </c>
      <c r="AH46" t="s">
        <v>64</v>
      </c>
      <c r="AI46" t="s">
        <v>1167</v>
      </c>
      <c r="AJ46" t="s">
        <v>1167</v>
      </c>
      <c r="AK46" t="s">
        <v>166</v>
      </c>
      <c r="AL46" t="s">
        <v>449</v>
      </c>
      <c r="AM46" t="s">
        <v>1167</v>
      </c>
      <c r="AN46" t="s">
        <v>1167</v>
      </c>
      <c r="AO46" t="s">
        <v>1167</v>
      </c>
      <c r="AP46" t="s">
        <v>66</v>
      </c>
      <c r="AQ46" t="s">
        <v>1167</v>
      </c>
      <c r="AR46" t="s">
        <v>1167</v>
      </c>
      <c r="AS46" t="s">
        <v>1167</v>
      </c>
      <c r="AT46" t="s">
        <v>1167</v>
      </c>
      <c r="AU46" t="s">
        <v>1167</v>
      </c>
      <c r="AV46" t="s">
        <v>1167</v>
      </c>
      <c r="AW46" t="s">
        <v>1167</v>
      </c>
      <c r="AX46" s="1">
        <v>42278.422222222223</v>
      </c>
      <c r="AY46" t="s">
        <v>67</v>
      </c>
      <c r="AZ46">
        <v>250</v>
      </c>
      <c r="BA46" t="s">
        <v>68</v>
      </c>
      <c r="BB46" t="s">
        <v>69</v>
      </c>
      <c r="BC46" t="s">
        <v>70</v>
      </c>
      <c r="BD46" t="s">
        <v>71</v>
      </c>
      <c r="BE46" t="s">
        <v>72</v>
      </c>
      <c r="BF46" t="s">
        <v>73</v>
      </c>
      <c r="BG46" t="s">
        <v>74</v>
      </c>
      <c r="BH46" t="s">
        <v>75</v>
      </c>
      <c r="BI46" t="s">
        <v>1166</v>
      </c>
    </row>
    <row r="47" spans="1:61">
      <c r="A47">
        <v>46</v>
      </c>
      <c r="B47" t="s">
        <v>167</v>
      </c>
      <c r="C47" t="str">
        <f t="shared" si="0"/>
        <v>SB072215TAWCSCB33CD22R1I46</v>
      </c>
      <c r="D47" t="str">
        <f t="shared" si="1"/>
        <v>B072215TAWCSCB33CD22</v>
      </c>
      <c r="E47">
        <v>1</v>
      </c>
      <c r="F47" t="s">
        <v>77</v>
      </c>
      <c r="G47" t="str">
        <f t="shared" si="5"/>
        <v>072215</v>
      </c>
      <c r="H47">
        <v>22</v>
      </c>
      <c r="I47" t="s">
        <v>60</v>
      </c>
      <c r="J47" t="s">
        <v>61</v>
      </c>
      <c r="K47" t="str">
        <f t="shared" si="6"/>
        <v>072215</v>
      </c>
      <c r="L47" t="s">
        <v>1167</v>
      </c>
      <c r="M47" t="s">
        <v>344</v>
      </c>
      <c r="N47" t="str">
        <f t="shared" si="7"/>
        <v>072215</v>
      </c>
      <c r="O47" t="s">
        <v>1167</v>
      </c>
      <c r="P47">
        <v>2015</v>
      </c>
      <c r="Q47" t="s">
        <v>1169</v>
      </c>
      <c r="R47" t="s">
        <v>1167</v>
      </c>
      <c r="S47" t="s">
        <v>1167</v>
      </c>
      <c r="T47" t="s">
        <v>1167</v>
      </c>
      <c r="U47" t="s">
        <v>1167</v>
      </c>
      <c r="V47" t="s">
        <v>1167</v>
      </c>
      <c r="W47" t="s">
        <v>1167</v>
      </c>
      <c r="X47" t="s">
        <v>1167</v>
      </c>
      <c r="Y47" t="s">
        <v>1167</v>
      </c>
      <c r="Z47" t="s">
        <v>1167</v>
      </c>
      <c r="AA47" t="s">
        <v>1167</v>
      </c>
      <c r="AB47" t="s">
        <v>1167</v>
      </c>
      <c r="AC47" t="s">
        <v>1167</v>
      </c>
      <c r="AD47" t="s">
        <v>1167</v>
      </c>
      <c r="AE47" t="s">
        <v>1167</v>
      </c>
      <c r="AF47" t="s">
        <v>1167</v>
      </c>
      <c r="AG47" t="s">
        <v>63</v>
      </c>
      <c r="AH47" t="s">
        <v>64</v>
      </c>
      <c r="AI47" t="s">
        <v>1167</v>
      </c>
      <c r="AJ47" t="s">
        <v>1167</v>
      </c>
      <c r="AK47" t="s">
        <v>168</v>
      </c>
      <c r="AL47" t="s">
        <v>511</v>
      </c>
      <c r="AM47" t="s">
        <v>1167</v>
      </c>
      <c r="AN47" t="s">
        <v>1167</v>
      </c>
      <c r="AO47" t="s">
        <v>1167</v>
      </c>
      <c r="AP47" t="s">
        <v>66</v>
      </c>
      <c r="AQ47" t="s">
        <v>1167</v>
      </c>
      <c r="AR47" t="s">
        <v>1167</v>
      </c>
      <c r="AS47" t="s">
        <v>1167</v>
      </c>
      <c r="AT47" t="s">
        <v>1167</v>
      </c>
      <c r="AU47" t="s">
        <v>1167</v>
      </c>
      <c r="AV47" t="s">
        <v>1167</v>
      </c>
      <c r="AW47" t="s">
        <v>1167</v>
      </c>
      <c r="AX47" s="1">
        <v>42278.422222222223</v>
      </c>
      <c r="AY47" t="s">
        <v>67</v>
      </c>
      <c r="AZ47">
        <v>250</v>
      </c>
      <c r="BA47" t="s">
        <v>68</v>
      </c>
      <c r="BB47" t="s">
        <v>69</v>
      </c>
      <c r="BC47" t="s">
        <v>70</v>
      </c>
      <c r="BD47" t="s">
        <v>71</v>
      </c>
      <c r="BE47" t="s">
        <v>72</v>
      </c>
      <c r="BF47" t="s">
        <v>73</v>
      </c>
      <c r="BG47" t="s">
        <v>74</v>
      </c>
      <c r="BH47" t="s">
        <v>75</v>
      </c>
      <c r="BI47" t="s">
        <v>1166</v>
      </c>
    </row>
    <row r="48" spans="1:61">
      <c r="A48">
        <v>47</v>
      </c>
      <c r="B48" t="s">
        <v>169</v>
      </c>
      <c r="C48" t="str">
        <f t="shared" si="0"/>
        <v>SB072215TAWCSCB33CDEBR1I47</v>
      </c>
      <c r="D48" t="str">
        <f t="shared" si="1"/>
        <v>B072215TAWCSCB33CDEB</v>
      </c>
      <c r="E48">
        <v>1</v>
      </c>
      <c r="F48" t="s">
        <v>77</v>
      </c>
      <c r="G48" t="str">
        <f t="shared" si="5"/>
        <v>072215</v>
      </c>
      <c r="H48" t="s">
        <v>121</v>
      </c>
      <c r="I48" t="s">
        <v>60</v>
      </c>
      <c r="J48" t="s">
        <v>61</v>
      </c>
      <c r="K48" t="str">
        <f t="shared" si="6"/>
        <v>072215</v>
      </c>
      <c r="L48" t="s">
        <v>1167</v>
      </c>
      <c r="M48" t="s">
        <v>344</v>
      </c>
      <c r="N48" t="str">
        <f t="shared" si="7"/>
        <v>072215</v>
      </c>
      <c r="O48" t="s">
        <v>1167</v>
      </c>
      <c r="P48">
        <v>2015</v>
      </c>
      <c r="Q48" t="s">
        <v>1169</v>
      </c>
      <c r="R48" t="s">
        <v>1167</v>
      </c>
      <c r="S48" t="s">
        <v>1167</v>
      </c>
      <c r="T48" t="s">
        <v>1167</v>
      </c>
      <c r="U48" t="s">
        <v>1167</v>
      </c>
      <c r="V48" t="s">
        <v>1167</v>
      </c>
      <c r="W48" t="s">
        <v>1167</v>
      </c>
      <c r="X48" t="s">
        <v>1167</v>
      </c>
      <c r="Y48" t="s">
        <v>1167</v>
      </c>
      <c r="Z48" t="s">
        <v>1167</v>
      </c>
      <c r="AA48" t="s">
        <v>1167</v>
      </c>
      <c r="AB48" t="s">
        <v>1167</v>
      </c>
      <c r="AC48" t="s">
        <v>1167</v>
      </c>
      <c r="AD48" t="s">
        <v>1167</v>
      </c>
      <c r="AE48" t="s">
        <v>1167</v>
      </c>
      <c r="AF48" t="s">
        <v>1167</v>
      </c>
      <c r="AG48" t="s">
        <v>63</v>
      </c>
      <c r="AH48" t="s">
        <v>64</v>
      </c>
      <c r="AI48" t="s">
        <v>1167</v>
      </c>
      <c r="AJ48" t="s">
        <v>1167</v>
      </c>
      <c r="AK48" t="s">
        <v>170</v>
      </c>
      <c r="AL48" t="s">
        <v>1021</v>
      </c>
      <c r="AM48" t="s">
        <v>1167</v>
      </c>
      <c r="AN48" t="s">
        <v>1167</v>
      </c>
      <c r="AO48" t="s">
        <v>1167</v>
      </c>
      <c r="AP48" t="s">
        <v>66</v>
      </c>
      <c r="AQ48" t="s">
        <v>1167</v>
      </c>
      <c r="AR48" t="s">
        <v>1167</v>
      </c>
      <c r="AS48" t="s">
        <v>1167</v>
      </c>
      <c r="AT48" t="s">
        <v>1167</v>
      </c>
      <c r="AU48" t="s">
        <v>1167</v>
      </c>
      <c r="AV48" t="s">
        <v>1167</v>
      </c>
      <c r="AW48" t="s">
        <v>1167</v>
      </c>
      <c r="AX48" s="1">
        <v>42278.422222222223</v>
      </c>
      <c r="AY48" t="s">
        <v>67</v>
      </c>
      <c r="AZ48">
        <v>250</v>
      </c>
      <c r="BA48" t="s">
        <v>68</v>
      </c>
      <c r="BB48" t="s">
        <v>69</v>
      </c>
      <c r="BC48" t="s">
        <v>70</v>
      </c>
      <c r="BD48" t="s">
        <v>71</v>
      </c>
      <c r="BE48" t="s">
        <v>72</v>
      </c>
      <c r="BF48" t="s">
        <v>73</v>
      </c>
      <c r="BG48" t="s">
        <v>74</v>
      </c>
      <c r="BH48" t="s">
        <v>75</v>
      </c>
      <c r="BI48" t="s">
        <v>1166</v>
      </c>
    </row>
    <row r="49" spans="1:61">
      <c r="A49">
        <v>48</v>
      </c>
      <c r="B49" t="s">
        <v>171</v>
      </c>
      <c r="C49" t="str">
        <f t="shared" si="0"/>
        <v>SBNATAWCSLABDNCR1I48</v>
      </c>
      <c r="D49" t="str">
        <f t="shared" si="1"/>
        <v>BNATAWCSLABDNC</v>
      </c>
      <c r="E49">
        <v>1</v>
      </c>
      <c r="F49" t="s">
        <v>1140</v>
      </c>
      <c r="G49" t="s">
        <v>1139</v>
      </c>
      <c r="H49" t="s">
        <v>1142</v>
      </c>
      <c r="I49" t="s">
        <v>60</v>
      </c>
      <c r="J49" t="s">
        <v>61</v>
      </c>
      <c r="K49" t="str">
        <f t="shared" si="6"/>
        <v>NA</v>
      </c>
      <c r="L49" t="s">
        <v>1167</v>
      </c>
      <c r="M49" t="s">
        <v>344</v>
      </c>
      <c r="N49" t="str">
        <f t="shared" si="7"/>
        <v>NA</v>
      </c>
      <c r="O49" t="s">
        <v>1167</v>
      </c>
      <c r="P49">
        <v>2015</v>
      </c>
      <c r="Q49" t="s">
        <v>1169</v>
      </c>
      <c r="R49" t="s">
        <v>1167</v>
      </c>
      <c r="S49" t="s">
        <v>1167</v>
      </c>
      <c r="T49" t="s">
        <v>1167</v>
      </c>
      <c r="U49" t="s">
        <v>1167</v>
      </c>
      <c r="V49" t="s">
        <v>1167</v>
      </c>
      <c r="W49" t="s">
        <v>1167</v>
      </c>
      <c r="X49" t="s">
        <v>1167</v>
      </c>
      <c r="Y49" t="s">
        <v>1167</v>
      </c>
      <c r="Z49" t="s">
        <v>1167</v>
      </c>
      <c r="AA49" t="s">
        <v>1167</v>
      </c>
      <c r="AB49" t="s">
        <v>1167</v>
      </c>
      <c r="AC49" t="s">
        <v>1167</v>
      </c>
      <c r="AD49" t="s">
        <v>1167</v>
      </c>
      <c r="AE49" t="s">
        <v>1167</v>
      </c>
      <c r="AF49" t="s">
        <v>1167</v>
      </c>
      <c r="AG49" t="s">
        <v>63</v>
      </c>
      <c r="AH49" t="s">
        <v>64</v>
      </c>
      <c r="AI49" t="s">
        <v>1167</v>
      </c>
      <c r="AJ49" t="s">
        <v>1167</v>
      </c>
      <c r="AK49" t="s">
        <v>172</v>
      </c>
      <c r="AL49" t="s">
        <v>679</v>
      </c>
      <c r="AM49" t="s">
        <v>1167</v>
      </c>
      <c r="AN49" t="s">
        <v>1167</v>
      </c>
      <c r="AO49" t="s">
        <v>1167</v>
      </c>
      <c r="AP49" t="s">
        <v>66</v>
      </c>
      <c r="AQ49" t="s">
        <v>1167</v>
      </c>
      <c r="AR49" t="s">
        <v>1167</v>
      </c>
      <c r="AS49" t="s">
        <v>1167</v>
      </c>
      <c r="AT49" t="s">
        <v>1167</v>
      </c>
      <c r="AU49" t="s">
        <v>1167</v>
      </c>
      <c r="AV49" t="s">
        <v>1167</v>
      </c>
      <c r="AW49" t="s">
        <v>1167</v>
      </c>
      <c r="AX49" s="1">
        <v>42278.422222222223</v>
      </c>
      <c r="AY49" t="s">
        <v>67</v>
      </c>
      <c r="AZ49">
        <v>250</v>
      </c>
      <c r="BA49" t="s">
        <v>68</v>
      </c>
      <c r="BB49" t="s">
        <v>69</v>
      </c>
      <c r="BC49" t="s">
        <v>70</v>
      </c>
      <c r="BD49" t="s">
        <v>71</v>
      </c>
      <c r="BE49" t="s">
        <v>72</v>
      </c>
      <c r="BF49" t="s">
        <v>73</v>
      </c>
      <c r="BG49" t="s">
        <v>74</v>
      </c>
      <c r="BH49" t="s">
        <v>75</v>
      </c>
      <c r="BI49" t="s">
        <v>1166</v>
      </c>
    </row>
    <row r="50" spans="1:61">
      <c r="A50">
        <v>49</v>
      </c>
      <c r="B50" t="s">
        <v>173</v>
      </c>
      <c r="C50" t="str">
        <f t="shared" si="0"/>
        <v>SBNATAWCSLABDPCR1I49</v>
      </c>
      <c r="D50" t="str">
        <f t="shared" si="1"/>
        <v>BNATAWCSLABDPC</v>
      </c>
      <c r="E50">
        <v>1</v>
      </c>
      <c r="F50" t="s">
        <v>1140</v>
      </c>
      <c r="G50" t="s">
        <v>1139</v>
      </c>
      <c r="H50" t="s">
        <v>1141</v>
      </c>
      <c r="I50" t="s">
        <v>60</v>
      </c>
      <c r="J50" t="s">
        <v>61</v>
      </c>
      <c r="K50" t="str">
        <f t="shared" si="6"/>
        <v>NA</v>
      </c>
      <c r="L50" t="s">
        <v>1167</v>
      </c>
      <c r="M50" t="s">
        <v>344</v>
      </c>
      <c r="N50" t="str">
        <f t="shared" si="7"/>
        <v>NA</v>
      </c>
      <c r="O50" t="s">
        <v>1167</v>
      </c>
      <c r="P50">
        <v>2015</v>
      </c>
      <c r="Q50" t="s">
        <v>1169</v>
      </c>
      <c r="R50" t="s">
        <v>1167</v>
      </c>
      <c r="S50" t="s">
        <v>1167</v>
      </c>
      <c r="T50" t="s">
        <v>1167</v>
      </c>
      <c r="U50" t="s">
        <v>1167</v>
      </c>
      <c r="V50" t="s">
        <v>1167</v>
      </c>
      <c r="W50" t="s">
        <v>1167</v>
      </c>
      <c r="X50" t="s">
        <v>1167</v>
      </c>
      <c r="Y50" t="s">
        <v>1167</v>
      </c>
      <c r="Z50" t="s">
        <v>1167</v>
      </c>
      <c r="AA50" t="s">
        <v>1167</v>
      </c>
      <c r="AB50" t="s">
        <v>1167</v>
      </c>
      <c r="AC50" t="s">
        <v>1167</v>
      </c>
      <c r="AD50" t="s">
        <v>1167</v>
      </c>
      <c r="AE50" t="s">
        <v>1167</v>
      </c>
      <c r="AF50" t="s">
        <v>1167</v>
      </c>
      <c r="AG50" t="s">
        <v>63</v>
      </c>
      <c r="AH50" t="s">
        <v>64</v>
      </c>
      <c r="AI50" t="s">
        <v>1167</v>
      </c>
      <c r="AJ50" t="s">
        <v>1167</v>
      </c>
      <c r="AK50" t="s">
        <v>174</v>
      </c>
      <c r="AL50" t="s">
        <v>352</v>
      </c>
      <c r="AM50" t="s">
        <v>1167</v>
      </c>
      <c r="AN50" t="s">
        <v>1167</v>
      </c>
      <c r="AO50" t="s">
        <v>1167</v>
      </c>
      <c r="AP50" t="s">
        <v>66</v>
      </c>
      <c r="AQ50" t="s">
        <v>1167</v>
      </c>
      <c r="AR50" t="s">
        <v>1167</v>
      </c>
      <c r="AS50" t="s">
        <v>1167</v>
      </c>
      <c r="AT50" t="s">
        <v>1167</v>
      </c>
      <c r="AU50" t="s">
        <v>1167</v>
      </c>
      <c r="AV50" t="s">
        <v>1167</v>
      </c>
      <c r="AW50" t="s">
        <v>1167</v>
      </c>
      <c r="AX50" s="1">
        <v>42278.422222222223</v>
      </c>
      <c r="AY50" t="s">
        <v>67</v>
      </c>
      <c r="AZ50">
        <v>250</v>
      </c>
      <c r="BA50" t="s">
        <v>68</v>
      </c>
      <c r="BB50" t="s">
        <v>69</v>
      </c>
      <c r="BC50" t="s">
        <v>70</v>
      </c>
      <c r="BD50" t="s">
        <v>71</v>
      </c>
      <c r="BE50" t="s">
        <v>72</v>
      </c>
      <c r="BF50" t="s">
        <v>73</v>
      </c>
      <c r="BG50" t="s">
        <v>74</v>
      </c>
      <c r="BH50" t="s">
        <v>75</v>
      </c>
      <c r="BI50" t="s">
        <v>1166</v>
      </c>
    </row>
    <row r="51" spans="1:61">
      <c r="A51">
        <v>50</v>
      </c>
      <c r="B51" t="s">
        <v>175</v>
      </c>
      <c r="C51" t="str">
        <f t="shared" si="0"/>
        <v>SB082015TAWCSCB33CDSBR1I50</v>
      </c>
      <c r="D51" t="str">
        <f t="shared" si="1"/>
        <v>B082015TAWCSCB33CDSB</v>
      </c>
      <c r="E51">
        <v>1</v>
      </c>
      <c r="F51" t="s">
        <v>77</v>
      </c>
      <c r="G51" t="str">
        <f t="shared" ref="G51:G72" si="8">"082015"</f>
        <v>082015</v>
      </c>
      <c r="H51" t="s">
        <v>78</v>
      </c>
      <c r="I51" t="s">
        <v>60</v>
      </c>
      <c r="J51" t="s">
        <v>61</v>
      </c>
      <c r="K51" t="str">
        <f t="shared" si="6"/>
        <v>082015</v>
      </c>
      <c r="L51" t="s">
        <v>1167</v>
      </c>
      <c r="M51" t="s">
        <v>344</v>
      </c>
      <c r="N51" t="str">
        <f t="shared" si="7"/>
        <v>082015</v>
      </c>
      <c r="O51" t="s">
        <v>1167</v>
      </c>
      <c r="P51">
        <v>2015</v>
      </c>
      <c r="Q51" t="s">
        <v>1169</v>
      </c>
      <c r="R51" t="s">
        <v>1167</v>
      </c>
      <c r="S51" t="s">
        <v>1167</v>
      </c>
      <c r="T51" t="s">
        <v>1167</v>
      </c>
      <c r="U51" t="s">
        <v>1167</v>
      </c>
      <c r="V51" t="s">
        <v>1167</v>
      </c>
      <c r="W51" t="s">
        <v>1167</v>
      </c>
      <c r="X51" t="s">
        <v>1167</v>
      </c>
      <c r="Y51" t="s">
        <v>1167</v>
      </c>
      <c r="Z51" t="s">
        <v>1167</v>
      </c>
      <c r="AA51" t="s">
        <v>1167</v>
      </c>
      <c r="AB51" t="s">
        <v>1167</v>
      </c>
      <c r="AC51" t="s">
        <v>1167</v>
      </c>
      <c r="AD51" t="s">
        <v>1167</v>
      </c>
      <c r="AE51" t="s">
        <v>1167</v>
      </c>
      <c r="AF51" t="s">
        <v>1167</v>
      </c>
      <c r="AG51" t="s">
        <v>63</v>
      </c>
      <c r="AH51" t="s">
        <v>64</v>
      </c>
      <c r="AI51" t="s">
        <v>1167</v>
      </c>
      <c r="AJ51" t="s">
        <v>1167</v>
      </c>
      <c r="AK51" t="s">
        <v>176</v>
      </c>
      <c r="AL51" t="s">
        <v>592</v>
      </c>
      <c r="AM51" t="s">
        <v>1167</v>
      </c>
      <c r="AN51" t="s">
        <v>1167</v>
      </c>
      <c r="AO51" t="s">
        <v>1167</v>
      </c>
      <c r="AP51" t="s">
        <v>66</v>
      </c>
      <c r="AQ51" t="s">
        <v>1167</v>
      </c>
      <c r="AR51" t="s">
        <v>1167</v>
      </c>
      <c r="AS51" t="s">
        <v>1167</v>
      </c>
      <c r="AT51" t="s">
        <v>1167</v>
      </c>
      <c r="AU51" t="s">
        <v>1167</v>
      </c>
      <c r="AV51" t="s">
        <v>1167</v>
      </c>
      <c r="AW51" t="s">
        <v>1167</v>
      </c>
      <c r="AX51" s="1">
        <v>42278.422222222223</v>
      </c>
      <c r="AY51" t="s">
        <v>67</v>
      </c>
      <c r="AZ51">
        <v>250</v>
      </c>
      <c r="BA51" t="s">
        <v>68</v>
      </c>
      <c r="BB51" t="s">
        <v>69</v>
      </c>
      <c r="BC51" t="s">
        <v>70</v>
      </c>
      <c r="BD51" t="s">
        <v>71</v>
      </c>
      <c r="BE51" t="s">
        <v>72</v>
      </c>
      <c r="BF51" t="s">
        <v>73</v>
      </c>
      <c r="BG51" t="s">
        <v>74</v>
      </c>
      <c r="BH51" t="s">
        <v>75</v>
      </c>
      <c r="BI51" t="s">
        <v>1166</v>
      </c>
    </row>
    <row r="52" spans="1:61">
      <c r="A52">
        <v>51</v>
      </c>
      <c r="B52" t="s">
        <v>177</v>
      </c>
      <c r="C52" t="str">
        <f t="shared" si="0"/>
        <v>SB082015TAWCSCB33CD0R1I51</v>
      </c>
      <c r="D52" t="str">
        <f t="shared" si="1"/>
        <v>B082015TAWCSCB33CD0</v>
      </c>
      <c r="E52">
        <v>1</v>
      </c>
      <c r="F52" t="s">
        <v>77</v>
      </c>
      <c r="G52" t="str">
        <f t="shared" si="8"/>
        <v>082015</v>
      </c>
      <c r="H52">
        <v>0</v>
      </c>
      <c r="I52" t="s">
        <v>60</v>
      </c>
      <c r="J52" t="s">
        <v>61</v>
      </c>
      <c r="K52" t="str">
        <f t="shared" si="6"/>
        <v>082015</v>
      </c>
      <c r="L52" t="s">
        <v>1167</v>
      </c>
      <c r="M52" t="s">
        <v>344</v>
      </c>
      <c r="N52" t="str">
        <f t="shared" si="7"/>
        <v>082015</v>
      </c>
      <c r="O52" t="s">
        <v>1167</v>
      </c>
      <c r="P52">
        <v>2015</v>
      </c>
      <c r="Q52" t="s">
        <v>1169</v>
      </c>
      <c r="R52" t="s">
        <v>1167</v>
      </c>
      <c r="S52" t="s">
        <v>1167</v>
      </c>
      <c r="T52" t="s">
        <v>1167</v>
      </c>
      <c r="U52" t="s">
        <v>1167</v>
      </c>
      <c r="V52" t="s">
        <v>1167</v>
      </c>
      <c r="W52" t="s">
        <v>1167</v>
      </c>
      <c r="X52" t="s">
        <v>1167</v>
      </c>
      <c r="Y52" t="s">
        <v>1167</v>
      </c>
      <c r="Z52" t="s">
        <v>1167</v>
      </c>
      <c r="AA52" t="s">
        <v>1167</v>
      </c>
      <c r="AB52" t="s">
        <v>1167</v>
      </c>
      <c r="AC52" t="s">
        <v>1167</v>
      </c>
      <c r="AD52" t="s">
        <v>1167</v>
      </c>
      <c r="AE52" t="s">
        <v>1167</v>
      </c>
      <c r="AF52" t="s">
        <v>1167</v>
      </c>
      <c r="AG52" t="s">
        <v>63</v>
      </c>
      <c r="AH52" t="s">
        <v>64</v>
      </c>
      <c r="AI52" t="s">
        <v>1167</v>
      </c>
      <c r="AJ52" t="s">
        <v>1167</v>
      </c>
      <c r="AK52" t="s">
        <v>178</v>
      </c>
      <c r="AL52" t="s">
        <v>1029</v>
      </c>
      <c r="AM52" t="s">
        <v>1167</v>
      </c>
      <c r="AN52" t="s">
        <v>1167</v>
      </c>
      <c r="AO52" t="s">
        <v>1167</v>
      </c>
      <c r="AP52" t="s">
        <v>66</v>
      </c>
      <c r="AQ52" t="s">
        <v>1167</v>
      </c>
      <c r="AR52" t="s">
        <v>1167</v>
      </c>
      <c r="AS52" t="s">
        <v>1167</v>
      </c>
      <c r="AT52" t="s">
        <v>1167</v>
      </c>
      <c r="AU52" t="s">
        <v>1167</v>
      </c>
      <c r="AV52" t="s">
        <v>1167</v>
      </c>
      <c r="AW52" t="s">
        <v>1167</v>
      </c>
      <c r="AX52" s="1">
        <v>42278.422222222223</v>
      </c>
      <c r="AY52" t="s">
        <v>67</v>
      </c>
      <c r="AZ52">
        <v>250</v>
      </c>
      <c r="BA52" t="s">
        <v>68</v>
      </c>
      <c r="BB52" t="s">
        <v>69</v>
      </c>
      <c r="BC52" t="s">
        <v>70</v>
      </c>
      <c r="BD52" t="s">
        <v>71</v>
      </c>
      <c r="BE52" t="s">
        <v>72</v>
      </c>
      <c r="BF52" t="s">
        <v>73</v>
      </c>
      <c r="BG52" t="s">
        <v>74</v>
      </c>
      <c r="BH52" t="s">
        <v>75</v>
      </c>
      <c r="BI52" t="s">
        <v>1166</v>
      </c>
    </row>
    <row r="53" spans="1:61">
      <c r="A53">
        <v>52</v>
      </c>
      <c r="B53" t="s">
        <v>179</v>
      </c>
      <c r="C53" t="str">
        <f t="shared" si="0"/>
        <v>SB082015TAWCSCB33CD1R1I52</v>
      </c>
      <c r="D53" t="str">
        <f t="shared" si="1"/>
        <v>B082015TAWCSCB33CD1</v>
      </c>
      <c r="E53">
        <v>1</v>
      </c>
      <c r="F53" t="s">
        <v>77</v>
      </c>
      <c r="G53" t="str">
        <f t="shared" si="8"/>
        <v>082015</v>
      </c>
      <c r="H53">
        <v>1</v>
      </c>
      <c r="I53" t="s">
        <v>60</v>
      </c>
      <c r="J53" t="s">
        <v>61</v>
      </c>
      <c r="K53" t="str">
        <f t="shared" si="6"/>
        <v>082015</v>
      </c>
      <c r="L53" t="s">
        <v>1167</v>
      </c>
      <c r="M53" t="s">
        <v>344</v>
      </c>
      <c r="N53" t="str">
        <f t="shared" si="7"/>
        <v>082015</v>
      </c>
      <c r="O53" t="s">
        <v>1167</v>
      </c>
      <c r="P53">
        <v>2015</v>
      </c>
      <c r="Q53" t="s">
        <v>1169</v>
      </c>
      <c r="R53" t="s">
        <v>1167</v>
      </c>
      <c r="S53" t="s">
        <v>1167</v>
      </c>
      <c r="T53" t="s">
        <v>1167</v>
      </c>
      <c r="U53" t="s">
        <v>1167</v>
      </c>
      <c r="V53" t="s">
        <v>1167</v>
      </c>
      <c r="W53" t="s">
        <v>1167</v>
      </c>
      <c r="X53" t="s">
        <v>1167</v>
      </c>
      <c r="Y53" t="s">
        <v>1167</v>
      </c>
      <c r="Z53" t="s">
        <v>1167</v>
      </c>
      <c r="AA53" t="s">
        <v>1167</v>
      </c>
      <c r="AB53" t="s">
        <v>1167</v>
      </c>
      <c r="AC53" t="s">
        <v>1167</v>
      </c>
      <c r="AD53" t="s">
        <v>1167</v>
      </c>
      <c r="AE53" t="s">
        <v>1167</v>
      </c>
      <c r="AF53" t="s">
        <v>1167</v>
      </c>
      <c r="AG53" t="s">
        <v>63</v>
      </c>
      <c r="AH53" t="s">
        <v>64</v>
      </c>
      <c r="AI53" t="s">
        <v>1167</v>
      </c>
      <c r="AJ53" t="s">
        <v>1167</v>
      </c>
      <c r="AK53" t="s">
        <v>180</v>
      </c>
      <c r="AL53" t="s">
        <v>672</v>
      </c>
      <c r="AM53" t="s">
        <v>1167</v>
      </c>
      <c r="AN53" t="s">
        <v>1167</v>
      </c>
      <c r="AO53" t="s">
        <v>1167</v>
      </c>
      <c r="AP53" t="s">
        <v>66</v>
      </c>
      <c r="AQ53" t="s">
        <v>1167</v>
      </c>
      <c r="AR53" t="s">
        <v>1167</v>
      </c>
      <c r="AS53" t="s">
        <v>1167</v>
      </c>
      <c r="AT53" t="s">
        <v>1167</v>
      </c>
      <c r="AU53" t="s">
        <v>1167</v>
      </c>
      <c r="AV53" t="s">
        <v>1167</v>
      </c>
      <c r="AW53" t="s">
        <v>1167</v>
      </c>
      <c r="AX53" s="1">
        <v>42278.422222222223</v>
      </c>
      <c r="AY53" t="s">
        <v>67</v>
      </c>
      <c r="AZ53">
        <v>250</v>
      </c>
      <c r="BA53" t="s">
        <v>68</v>
      </c>
      <c r="BB53" t="s">
        <v>69</v>
      </c>
      <c r="BC53" t="s">
        <v>70</v>
      </c>
      <c r="BD53" t="s">
        <v>71</v>
      </c>
      <c r="BE53" t="s">
        <v>72</v>
      </c>
      <c r="BF53" t="s">
        <v>73</v>
      </c>
      <c r="BG53" t="s">
        <v>74</v>
      </c>
      <c r="BH53" t="s">
        <v>75</v>
      </c>
      <c r="BI53" t="s">
        <v>1166</v>
      </c>
    </row>
    <row r="54" spans="1:61">
      <c r="A54">
        <v>53</v>
      </c>
      <c r="B54" t="s">
        <v>181</v>
      </c>
      <c r="C54" t="str">
        <f t="shared" si="0"/>
        <v>SB082015TAWCSCB33CD2R1I53</v>
      </c>
      <c r="D54" t="str">
        <f t="shared" si="1"/>
        <v>B082015TAWCSCB33CD2</v>
      </c>
      <c r="E54">
        <v>1</v>
      </c>
      <c r="F54" t="s">
        <v>77</v>
      </c>
      <c r="G54" t="str">
        <f t="shared" si="8"/>
        <v>082015</v>
      </c>
      <c r="H54">
        <v>2</v>
      </c>
      <c r="I54" t="s">
        <v>60</v>
      </c>
      <c r="J54" t="s">
        <v>61</v>
      </c>
      <c r="K54" t="str">
        <f t="shared" si="6"/>
        <v>082015</v>
      </c>
      <c r="L54" t="s">
        <v>1167</v>
      </c>
      <c r="M54" t="s">
        <v>344</v>
      </c>
      <c r="N54" t="str">
        <f t="shared" si="7"/>
        <v>082015</v>
      </c>
      <c r="O54" t="s">
        <v>1167</v>
      </c>
      <c r="P54">
        <v>2015</v>
      </c>
      <c r="Q54" t="s">
        <v>1169</v>
      </c>
      <c r="R54" t="s">
        <v>1167</v>
      </c>
      <c r="S54" t="s">
        <v>1167</v>
      </c>
      <c r="T54" t="s">
        <v>1167</v>
      </c>
      <c r="U54" t="s">
        <v>1167</v>
      </c>
      <c r="V54" t="s">
        <v>1167</v>
      </c>
      <c r="W54" t="s">
        <v>1167</v>
      </c>
      <c r="X54" t="s">
        <v>1167</v>
      </c>
      <c r="Y54" t="s">
        <v>1167</v>
      </c>
      <c r="Z54" t="s">
        <v>1167</v>
      </c>
      <c r="AA54" t="s">
        <v>1167</v>
      </c>
      <c r="AB54" t="s">
        <v>1167</v>
      </c>
      <c r="AC54" t="s">
        <v>1167</v>
      </c>
      <c r="AD54" t="s">
        <v>1167</v>
      </c>
      <c r="AE54" t="s">
        <v>1167</v>
      </c>
      <c r="AF54" t="s">
        <v>1167</v>
      </c>
      <c r="AG54" t="s">
        <v>63</v>
      </c>
      <c r="AH54" t="s">
        <v>64</v>
      </c>
      <c r="AI54" t="s">
        <v>1167</v>
      </c>
      <c r="AJ54" t="s">
        <v>1167</v>
      </c>
      <c r="AK54" t="s">
        <v>182</v>
      </c>
      <c r="AL54" t="s">
        <v>460</v>
      </c>
      <c r="AM54" t="s">
        <v>1167</v>
      </c>
      <c r="AN54" t="s">
        <v>1167</v>
      </c>
      <c r="AO54" t="s">
        <v>1167</v>
      </c>
      <c r="AP54" t="s">
        <v>66</v>
      </c>
      <c r="AQ54" t="s">
        <v>1167</v>
      </c>
      <c r="AR54" t="s">
        <v>1167</v>
      </c>
      <c r="AS54" t="s">
        <v>1167</v>
      </c>
      <c r="AT54" t="s">
        <v>1167</v>
      </c>
      <c r="AU54" t="s">
        <v>1167</v>
      </c>
      <c r="AV54" t="s">
        <v>1167</v>
      </c>
      <c r="AW54" t="s">
        <v>1167</v>
      </c>
      <c r="AX54" s="1">
        <v>42278.422222222223</v>
      </c>
      <c r="AY54" t="s">
        <v>67</v>
      </c>
      <c r="AZ54">
        <v>250</v>
      </c>
      <c r="BA54" t="s">
        <v>68</v>
      </c>
      <c r="BB54" t="s">
        <v>69</v>
      </c>
      <c r="BC54" t="s">
        <v>70</v>
      </c>
      <c r="BD54" t="s">
        <v>71</v>
      </c>
      <c r="BE54" t="s">
        <v>72</v>
      </c>
      <c r="BF54" t="s">
        <v>73</v>
      </c>
      <c r="BG54" t="s">
        <v>74</v>
      </c>
      <c r="BH54" t="s">
        <v>75</v>
      </c>
      <c r="BI54" t="s">
        <v>1166</v>
      </c>
    </row>
    <row r="55" spans="1:61">
      <c r="A55">
        <v>54</v>
      </c>
      <c r="B55" t="s">
        <v>183</v>
      </c>
      <c r="C55" t="str">
        <f t="shared" si="0"/>
        <v>SB082015TAWCSCB33CD3R1I54</v>
      </c>
      <c r="D55" t="str">
        <f t="shared" si="1"/>
        <v>B082015TAWCSCB33CD3</v>
      </c>
      <c r="E55">
        <v>1</v>
      </c>
      <c r="F55" t="s">
        <v>77</v>
      </c>
      <c r="G55" t="str">
        <f t="shared" si="8"/>
        <v>082015</v>
      </c>
      <c r="H55">
        <v>3</v>
      </c>
      <c r="I55" t="s">
        <v>60</v>
      </c>
      <c r="J55" t="s">
        <v>61</v>
      </c>
      <c r="K55" t="str">
        <f t="shared" si="6"/>
        <v>082015</v>
      </c>
      <c r="L55" t="s">
        <v>1167</v>
      </c>
      <c r="M55" t="s">
        <v>344</v>
      </c>
      <c r="N55" t="str">
        <f t="shared" si="7"/>
        <v>082015</v>
      </c>
      <c r="O55" t="s">
        <v>1167</v>
      </c>
      <c r="P55">
        <v>2015</v>
      </c>
      <c r="Q55" t="s">
        <v>1169</v>
      </c>
      <c r="R55" t="s">
        <v>1167</v>
      </c>
      <c r="S55" t="s">
        <v>1167</v>
      </c>
      <c r="T55" t="s">
        <v>1167</v>
      </c>
      <c r="U55" t="s">
        <v>1167</v>
      </c>
      <c r="V55" t="s">
        <v>1167</v>
      </c>
      <c r="W55" t="s">
        <v>1167</v>
      </c>
      <c r="X55" t="s">
        <v>1167</v>
      </c>
      <c r="Y55" t="s">
        <v>1167</v>
      </c>
      <c r="Z55" t="s">
        <v>1167</v>
      </c>
      <c r="AA55" t="s">
        <v>1167</v>
      </c>
      <c r="AB55" t="s">
        <v>1167</v>
      </c>
      <c r="AC55" t="s">
        <v>1167</v>
      </c>
      <c r="AD55" t="s">
        <v>1167</v>
      </c>
      <c r="AE55" t="s">
        <v>1167</v>
      </c>
      <c r="AF55" t="s">
        <v>1167</v>
      </c>
      <c r="AG55" t="s">
        <v>63</v>
      </c>
      <c r="AH55" t="s">
        <v>64</v>
      </c>
      <c r="AI55" t="s">
        <v>1167</v>
      </c>
      <c r="AJ55" t="s">
        <v>1167</v>
      </c>
      <c r="AK55" t="s">
        <v>184</v>
      </c>
      <c r="AL55" t="s">
        <v>557</v>
      </c>
      <c r="AM55" t="s">
        <v>1167</v>
      </c>
      <c r="AN55" t="s">
        <v>1167</v>
      </c>
      <c r="AO55" t="s">
        <v>1167</v>
      </c>
      <c r="AP55" t="s">
        <v>66</v>
      </c>
      <c r="AQ55" t="s">
        <v>1167</v>
      </c>
      <c r="AR55" t="s">
        <v>1167</v>
      </c>
      <c r="AS55" t="s">
        <v>1167</v>
      </c>
      <c r="AT55" t="s">
        <v>1167</v>
      </c>
      <c r="AU55" t="s">
        <v>1167</v>
      </c>
      <c r="AV55" t="s">
        <v>1167</v>
      </c>
      <c r="AW55" t="s">
        <v>1167</v>
      </c>
      <c r="AX55" s="1">
        <v>42278.422222222223</v>
      </c>
      <c r="AY55" t="s">
        <v>67</v>
      </c>
      <c r="AZ55">
        <v>250</v>
      </c>
      <c r="BA55" t="s">
        <v>68</v>
      </c>
      <c r="BB55" t="s">
        <v>69</v>
      </c>
      <c r="BC55" t="s">
        <v>70</v>
      </c>
      <c r="BD55" t="s">
        <v>71</v>
      </c>
      <c r="BE55" t="s">
        <v>72</v>
      </c>
      <c r="BF55" t="s">
        <v>73</v>
      </c>
      <c r="BG55" t="s">
        <v>74</v>
      </c>
      <c r="BH55" t="s">
        <v>75</v>
      </c>
      <c r="BI55" t="s">
        <v>1166</v>
      </c>
    </row>
    <row r="56" spans="1:61">
      <c r="A56">
        <v>55</v>
      </c>
      <c r="B56" t="s">
        <v>185</v>
      </c>
      <c r="C56" t="str">
        <f t="shared" si="0"/>
        <v>SB082015TAWCSCB33CD4R1I55</v>
      </c>
      <c r="D56" t="str">
        <f t="shared" si="1"/>
        <v>B082015TAWCSCB33CD4</v>
      </c>
      <c r="E56">
        <v>1</v>
      </c>
      <c r="F56" t="s">
        <v>77</v>
      </c>
      <c r="G56" t="str">
        <f t="shared" si="8"/>
        <v>082015</v>
      </c>
      <c r="H56">
        <v>4</v>
      </c>
      <c r="I56" t="s">
        <v>60</v>
      </c>
      <c r="J56" t="s">
        <v>61</v>
      </c>
      <c r="K56" t="str">
        <f t="shared" si="6"/>
        <v>082015</v>
      </c>
      <c r="L56" t="s">
        <v>1167</v>
      </c>
      <c r="M56" t="s">
        <v>344</v>
      </c>
      <c r="N56" t="str">
        <f t="shared" si="7"/>
        <v>082015</v>
      </c>
      <c r="O56" t="s">
        <v>1167</v>
      </c>
      <c r="P56">
        <v>2015</v>
      </c>
      <c r="Q56" t="s">
        <v>1169</v>
      </c>
      <c r="R56" t="s">
        <v>1167</v>
      </c>
      <c r="S56" t="s">
        <v>1167</v>
      </c>
      <c r="T56" t="s">
        <v>1167</v>
      </c>
      <c r="U56" t="s">
        <v>1167</v>
      </c>
      <c r="V56" t="s">
        <v>1167</v>
      </c>
      <c r="W56" t="s">
        <v>1167</v>
      </c>
      <c r="X56" t="s">
        <v>1167</v>
      </c>
      <c r="Y56" t="s">
        <v>1167</v>
      </c>
      <c r="Z56" t="s">
        <v>1167</v>
      </c>
      <c r="AA56" t="s">
        <v>1167</v>
      </c>
      <c r="AB56" t="s">
        <v>1167</v>
      </c>
      <c r="AC56" t="s">
        <v>1167</v>
      </c>
      <c r="AD56" t="s">
        <v>1167</v>
      </c>
      <c r="AE56" t="s">
        <v>1167</v>
      </c>
      <c r="AF56" t="s">
        <v>1167</v>
      </c>
      <c r="AG56" t="s">
        <v>63</v>
      </c>
      <c r="AH56" t="s">
        <v>64</v>
      </c>
      <c r="AI56" t="s">
        <v>1167</v>
      </c>
      <c r="AJ56" t="s">
        <v>1167</v>
      </c>
      <c r="AK56" t="s">
        <v>186</v>
      </c>
      <c r="AL56" t="s">
        <v>1019</v>
      </c>
      <c r="AM56" t="s">
        <v>1167</v>
      </c>
      <c r="AN56" t="s">
        <v>1167</v>
      </c>
      <c r="AO56" t="s">
        <v>1167</v>
      </c>
      <c r="AP56" t="s">
        <v>66</v>
      </c>
      <c r="AQ56" t="s">
        <v>1167</v>
      </c>
      <c r="AR56" t="s">
        <v>1167</v>
      </c>
      <c r="AS56" t="s">
        <v>1167</v>
      </c>
      <c r="AT56" t="s">
        <v>1167</v>
      </c>
      <c r="AU56" t="s">
        <v>1167</v>
      </c>
      <c r="AV56" t="s">
        <v>1167</v>
      </c>
      <c r="AW56" t="s">
        <v>1167</v>
      </c>
      <c r="AX56" s="1">
        <v>42278.422222222223</v>
      </c>
      <c r="AY56" t="s">
        <v>67</v>
      </c>
      <c r="AZ56">
        <v>250</v>
      </c>
      <c r="BA56" t="s">
        <v>68</v>
      </c>
      <c r="BB56" t="s">
        <v>69</v>
      </c>
      <c r="BC56" t="s">
        <v>70</v>
      </c>
      <c r="BD56" t="s">
        <v>71</v>
      </c>
      <c r="BE56" t="s">
        <v>72</v>
      </c>
      <c r="BF56" t="s">
        <v>73</v>
      </c>
      <c r="BG56" t="s">
        <v>74</v>
      </c>
      <c r="BH56" t="s">
        <v>75</v>
      </c>
      <c r="BI56" t="s">
        <v>1166</v>
      </c>
    </row>
    <row r="57" spans="1:61">
      <c r="A57">
        <v>56</v>
      </c>
      <c r="B57" t="s">
        <v>187</v>
      </c>
      <c r="C57" t="str">
        <f t="shared" si="0"/>
        <v>SB082015TAWCSCB33CD5R1I56</v>
      </c>
      <c r="D57" t="str">
        <f t="shared" si="1"/>
        <v>B082015TAWCSCB33CD5</v>
      </c>
      <c r="E57">
        <v>1</v>
      </c>
      <c r="F57" t="s">
        <v>77</v>
      </c>
      <c r="G57" t="str">
        <f t="shared" si="8"/>
        <v>082015</v>
      </c>
      <c r="H57">
        <v>5</v>
      </c>
      <c r="I57" t="s">
        <v>60</v>
      </c>
      <c r="J57" t="s">
        <v>61</v>
      </c>
      <c r="K57" t="str">
        <f t="shared" si="6"/>
        <v>082015</v>
      </c>
      <c r="L57" t="s">
        <v>1167</v>
      </c>
      <c r="M57" t="s">
        <v>344</v>
      </c>
      <c r="N57" t="str">
        <f t="shared" si="7"/>
        <v>082015</v>
      </c>
      <c r="O57" t="s">
        <v>1167</v>
      </c>
      <c r="P57">
        <v>2015</v>
      </c>
      <c r="Q57" t="s">
        <v>1169</v>
      </c>
      <c r="R57" t="s">
        <v>1167</v>
      </c>
      <c r="S57" t="s">
        <v>1167</v>
      </c>
      <c r="T57" t="s">
        <v>1167</v>
      </c>
      <c r="U57" t="s">
        <v>1167</v>
      </c>
      <c r="V57" t="s">
        <v>1167</v>
      </c>
      <c r="W57" t="s">
        <v>1167</v>
      </c>
      <c r="X57" t="s">
        <v>1167</v>
      </c>
      <c r="Y57" t="s">
        <v>1167</v>
      </c>
      <c r="Z57" t="s">
        <v>1167</v>
      </c>
      <c r="AA57" t="s">
        <v>1167</v>
      </c>
      <c r="AB57" t="s">
        <v>1167</v>
      </c>
      <c r="AC57" t="s">
        <v>1167</v>
      </c>
      <c r="AD57" t="s">
        <v>1167</v>
      </c>
      <c r="AE57" t="s">
        <v>1167</v>
      </c>
      <c r="AF57" t="s">
        <v>1167</v>
      </c>
      <c r="AG57" t="s">
        <v>63</v>
      </c>
      <c r="AH57" t="s">
        <v>64</v>
      </c>
      <c r="AI57" t="s">
        <v>1167</v>
      </c>
      <c r="AJ57" t="s">
        <v>1167</v>
      </c>
      <c r="AK57" t="s">
        <v>188</v>
      </c>
      <c r="AL57" t="s">
        <v>395</v>
      </c>
      <c r="AM57" t="s">
        <v>1167</v>
      </c>
      <c r="AN57" t="s">
        <v>1167</v>
      </c>
      <c r="AO57" t="s">
        <v>1167</v>
      </c>
      <c r="AP57" t="s">
        <v>66</v>
      </c>
      <c r="AQ57" t="s">
        <v>1167</v>
      </c>
      <c r="AR57" t="s">
        <v>1167</v>
      </c>
      <c r="AS57" t="s">
        <v>1167</v>
      </c>
      <c r="AT57" t="s">
        <v>1167</v>
      </c>
      <c r="AU57" t="s">
        <v>1167</v>
      </c>
      <c r="AV57" t="s">
        <v>1167</v>
      </c>
      <c r="AW57" t="s">
        <v>1167</v>
      </c>
      <c r="AX57" s="1">
        <v>42278.422222222223</v>
      </c>
      <c r="AY57" t="s">
        <v>67</v>
      </c>
      <c r="AZ57">
        <v>250</v>
      </c>
      <c r="BA57" t="s">
        <v>68</v>
      </c>
      <c r="BB57" t="s">
        <v>69</v>
      </c>
      <c r="BC57" t="s">
        <v>70</v>
      </c>
      <c r="BD57" t="s">
        <v>71</v>
      </c>
      <c r="BE57" t="s">
        <v>72</v>
      </c>
      <c r="BF57" t="s">
        <v>73</v>
      </c>
      <c r="BG57" t="s">
        <v>74</v>
      </c>
      <c r="BH57" t="s">
        <v>75</v>
      </c>
      <c r="BI57" t="s">
        <v>1166</v>
      </c>
    </row>
    <row r="58" spans="1:61">
      <c r="A58">
        <v>57</v>
      </c>
      <c r="B58" t="s">
        <v>189</v>
      </c>
      <c r="C58" t="str">
        <f t="shared" si="0"/>
        <v>SB082015TAWCSCB33CD6R1I57</v>
      </c>
      <c r="D58" t="str">
        <f t="shared" si="1"/>
        <v>B082015TAWCSCB33CD6</v>
      </c>
      <c r="E58">
        <v>1</v>
      </c>
      <c r="F58" t="s">
        <v>77</v>
      </c>
      <c r="G58" t="str">
        <f t="shared" si="8"/>
        <v>082015</v>
      </c>
      <c r="H58">
        <v>6</v>
      </c>
      <c r="I58" t="s">
        <v>60</v>
      </c>
      <c r="J58" t="s">
        <v>61</v>
      </c>
      <c r="K58" t="str">
        <f t="shared" si="6"/>
        <v>082015</v>
      </c>
      <c r="L58" t="s">
        <v>1167</v>
      </c>
      <c r="M58" t="s">
        <v>344</v>
      </c>
      <c r="N58" t="str">
        <f t="shared" si="7"/>
        <v>082015</v>
      </c>
      <c r="O58" t="s">
        <v>1167</v>
      </c>
      <c r="P58">
        <v>2015</v>
      </c>
      <c r="Q58" t="s">
        <v>1169</v>
      </c>
      <c r="R58" t="s">
        <v>1167</v>
      </c>
      <c r="S58" t="s">
        <v>1167</v>
      </c>
      <c r="T58" t="s">
        <v>1167</v>
      </c>
      <c r="U58" t="s">
        <v>1167</v>
      </c>
      <c r="V58" t="s">
        <v>1167</v>
      </c>
      <c r="W58" t="s">
        <v>1167</v>
      </c>
      <c r="X58" t="s">
        <v>1167</v>
      </c>
      <c r="Y58" t="s">
        <v>1167</v>
      </c>
      <c r="Z58" t="s">
        <v>1167</v>
      </c>
      <c r="AA58" t="s">
        <v>1167</v>
      </c>
      <c r="AB58" t="s">
        <v>1167</v>
      </c>
      <c r="AC58" t="s">
        <v>1167</v>
      </c>
      <c r="AD58" t="s">
        <v>1167</v>
      </c>
      <c r="AE58" t="s">
        <v>1167</v>
      </c>
      <c r="AF58" t="s">
        <v>1167</v>
      </c>
      <c r="AG58" t="s">
        <v>63</v>
      </c>
      <c r="AH58" t="s">
        <v>64</v>
      </c>
      <c r="AI58" t="s">
        <v>1167</v>
      </c>
      <c r="AJ58" t="s">
        <v>1167</v>
      </c>
      <c r="AK58" t="s">
        <v>190</v>
      </c>
      <c r="AL58" t="s">
        <v>559</v>
      </c>
      <c r="AM58" t="s">
        <v>1167</v>
      </c>
      <c r="AN58" t="s">
        <v>1167</v>
      </c>
      <c r="AO58" t="s">
        <v>1167</v>
      </c>
      <c r="AP58" t="s">
        <v>66</v>
      </c>
      <c r="AQ58" t="s">
        <v>1167</v>
      </c>
      <c r="AR58" t="s">
        <v>1167</v>
      </c>
      <c r="AS58" t="s">
        <v>1167</v>
      </c>
      <c r="AT58" t="s">
        <v>1167</v>
      </c>
      <c r="AU58" t="s">
        <v>1167</v>
      </c>
      <c r="AV58" t="s">
        <v>1167</v>
      </c>
      <c r="AW58" t="s">
        <v>1167</v>
      </c>
      <c r="AX58" s="1">
        <v>42278.422222222223</v>
      </c>
      <c r="AY58" t="s">
        <v>67</v>
      </c>
      <c r="AZ58">
        <v>250</v>
      </c>
      <c r="BA58" t="s">
        <v>68</v>
      </c>
      <c r="BB58" t="s">
        <v>69</v>
      </c>
      <c r="BC58" t="s">
        <v>70</v>
      </c>
      <c r="BD58" t="s">
        <v>71</v>
      </c>
      <c r="BE58" t="s">
        <v>72</v>
      </c>
      <c r="BF58" t="s">
        <v>73</v>
      </c>
      <c r="BG58" t="s">
        <v>74</v>
      </c>
      <c r="BH58" t="s">
        <v>75</v>
      </c>
      <c r="BI58" t="s">
        <v>1166</v>
      </c>
    </row>
    <row r="59" spans="1:61">
      <c r="A59">
        <v>58</v>
      </c>
      <c r="B59" t="s">
        <v>191</v>
      </c>
      <c r="C59" t="str">
        <f t="shared" si="0"/>
        <v>SB082015TAWCSCB33CD7R1I58</v>
      </c>
      <c r="D59" t="str">
        <f t="shared" si="1"/>
        <v>B082015TAWCSCB33CD7</v>
      </c>
      <c r="E59">
        <v>1</v>
      </c>
      <c r="F59" t="s">
        <v>77</v>
      </c>
      <c r="G59" t="str">
        <f t="shared" si="8"/>
        <v>082015</v>
      </c>
      <c r="H59">
        <v>7</v>
      </c>
      <c r="I59" t="s">
        <v>60</v>
      </c>
      <c r="J59" t="s">
        <v>61</v>
      </c>
      <c r="K59" t="str">
        <f t="shared" si="6"/>
        <v>082015</v>
      </c>
      <c r="L59" t="s">
        <v>1167</v>
      </c>
      <c r="M59" t="s">
        <v>344</v>
      </c>
      <c r="N59" t="str">
        <f t="shared" si="7"/>
        <v>082015</v>
      </c>
      <c r="O59" t="s">
        <v>1167</v>
      </c>
      <c r="P59">
        <v>2015</v>
      </c>
      <c r="Q59" t="s">
        <v>1169</v>
      </c>
      <c r="R59" t="s">
        <v>1167</v>
      </c>
      <c r="S59" t="s">
        <v>1167</v>
      </c>
      <c r="T59" t="s">
        <v>1167</v>
      </c>
      <c r="U59" t="s">
        <v>1167</v>
      </c>
      <c r="V59" t="s">
        <v>1167</v>
      </c>
      <c r="W59" t="s">
        <v>1167</v>
      </c>
      <c r="X59" t="s">
        <v>1167</v>
      </c>
      <c r="Y59" t="s">
        <v>1167</v>
      </c>
      <c r="Z59" t="s">
        <v>1167</v>
      </c>
      <c r="AA59" t="s">
        <v>1167</v>
      </c>
      <c r="AB59" t="s">
        <v>1167</v>
      </c>
      <c r="AC59" t="s">
        <v>1167</v>
      </c>
      <c r="AD59" t="s">
        <v>1167</v>
      </c>
      <c r="AE59" t="s">
        <v>1167</v>
      </c>
      <c r="AF59" t="s">
        <v>1167</v>
      </c>
      <c r="AG59" t="s">
        <v>63</v>
      </c>
      <c r="AH59" t="s">
        <v>64</v>
      </c>
      <c r="AI59" t="s">
        <v>1167</v>
      </c>
      <c r="AJ59" t="s">
        <v>1167</v>
      </c>
      <c r="AK59" t="s">
        <v>192</v>
      </c>
      <c r="AL59" t="s">
        <v>532</v>
      </c>
      <c r="AM59" t="s">
        <v>1167</v>
      </c>
      <c r="AN59" t="s">
        <v>1167</v>
      </c>
      <c r="AO59" t="s">
        <v>1167</v>
      </c>
      <c r="AP59" t="s">
        <v>66</v>
      </c>
      <c r="AQ59" t="s">
        <v>1167</v>
      </c>
      <c r="AR59" t="s">
        <v>1167</v>
      </c>
      <c r="AS59" t="s">
        <v>1167</v>
      </c>
      <c r="AT59" t="s">
        <v>1167</v>
      </c>
      <c r="AU59" t="s">
        <v>1167</v>
      </c>
      <c r="AV59" t="s">
        <v>1167</v>
      </c>
      <c r="AW59" t="s">
        <v>1167</v>
      </c>
      <c r="AX59" s="1">
        <v>42278.422222222223</v>
      </c>
      <c r="AY59" t="s">
        <v>67</v>
      </c>
      <c r="AZ59">
        <v>250</v>
      </c>
      <c r="BA59" t="s">
        <v>68</v>
      </c>
      <c r="BB59" t="s">
        <v>69</v>
      </c>
      <c r="BC59" t="s">
        <v>70</v>
      </c>
      <c r="BD59" t="s">
        <v>71</v>
      </c>
      <c r="BE59" t="s">
        <v>72</v>
      </c>
      <c r="BF59" t="s">
        <v>73</v>
      </c>
      <c r="BG59" t="s">
        <v>74</v>
      </c>
      <c r="BH59" t="s">
        <v>75</v>
      </c>
      <c r="BI59" t="s">
        <v>1166</v>
      </c>
    </row>
    <row r="60" spans="1:61">
      <c r="A60">
        <v>59</v>
      </c>
      <c r="B60" t="s">
        <v>193</v>
      </c>
      <c r="C60" t="str">
        <f t="shared" si="0"/>
        <v>SB082015TAWCSCB33CD8R1I59</v>
      </c>
      <c r="D60" t="str">
        <f t="shared" si="1"/>
        <v>B082015TAWCSCB33CD8</v>
      </c>
      <c r="E60">
        <v>1</v>
      </c>
      <c r="F60" t="s">
        <v>77</v>
      </c>
      <c r="G60" t="str">
        <f t="shared" si="8"/>
        <v>082015</v>
      </c>
      <c r="H60">
        <v>8</v>
      </c>
      <c r="I60" t="s">
        <v>60</v>
      </c>
      <c r="J60" t="s">
        <v>61</v>
      </c>
      <c r="K60" t="str">
        <f t="shared" si="6"/>
        <v>082015</v>
      </c>
      <c r="L60" t="s">
        <v>1167</v>
      </c>
      <c r="M60" t="s">
        <v>344</v>
      </c>
      <c r="N60" t="str">
        <f t="shared" si="7"/>
        <v>082015</v>
      </c>
      <c r="O60" t="s">
        <v>1167</v>
      </c>
      <c r="P60">
        <v>2015</v>
      </c>
      <c r="Q60" t="s">
        <v>1169</v>
      </c>
      <c r="R60" t="s">
        <v>1167</v>
      </c>
      <c r="S60" t="s">
        <v>1167</v>
      </c>
      <c r="T60" t="s">
        <v>1167</v>
      </c>
      <c r="U60" t="s">
        <v>1167</v>
      </c>
      <c r="V60" t="s">
        <v>1167</v>
      </c>
      <c r="W60" t="s">
        <v>1167</v>
      </c>
      <c r="X60" t="s">
        <v>1167</v>
      </c>
      <c r="Y60" t="s">
        <v>1167</v>
      </c>
      <c r="Z60" t="s">
        <v>1167</v>
      </c>
      <c r="AA60" t="s">
        <v>1167</v>
      </c>
      <c r="AB60" t="s">
        <v>1167</v>
      </c>
      <c r="AC60" t="s">
        <v>1167</v>
      </c>
      <c r="AD60" t="s">
        <v>1167</v>
      </c>
      <c r="AE60" t="s">
        <v>1167</v>
      </c>
      <c r="AF60" t="s">
        <v>1167</v>
      </c>
      <c r="AG60" t="s">
        <v>63</v>
      </c>
      <c r="AH60" t="s">
        <v>64</v>
      </c>
      <c r="AI60" t="s">
        <v>1167</v>
      </c>
      <c r="AJ60" t="s">
        <v>1167</v>
      </c>
      <c r="AK60" t="s">
        <v>194</v>
      </c>
      <c r="AL60" t="s">
        <v>997</v>
      </c>
      <c r="AM60" t="s">
        <v>1167</v>
      </c>
      <c r="AN60" t="s">
        <v>1167</v>
      </c>
      <c r="AO60" t="s">
        <v>1167</v>
      </c>
      <c r="AP60" t="s">
        <v>66</v>
      </c>
      <c r="AQ60" t="s">
        <v>1167</v>
      </c>
      <c r="AR60" t="s">
        <v>1167</v>
      </c>
      <c r="AS60" t="s">
        <v>1167</v>
      </c>
      <c r="AT60" t="s">
        <v>1167</v>
      </c>
      <c r="AU60" t="s">
        <v>1167</v>
      </c>
      <c r="AV60" t="s">
        <v>1167</v>
      </c>
      <c r="AW60" t="s">
        <v>1167</v>
      </c>
      <c r="AX60" s="1">
        <v>42278.422222222223</v>
      </c>
      <c r="AY60" t="s">
        <v>67</v>
      </c>
      <c r="AZ60">
        <v>250</v>
      </c>
      <c r="BA60" t="s">
        <v>68</v>
      </c>
      <c r="BB60" t="s">
        <v>69</v>
      </c>
      <c r="BC60" t="s">
        <v>70</v>
      </c>
      <c r="BD60" t="s">
        <v>71</v>
      </c>
      <c r="BE60" t="s">
        <v>72</v>
      </c>
      <c r="BF60" t="s">
        <v>73</v>
      </c>
      <c r="BG60" t="s">
        <v>74</v>
      </c>
      <c r="BH60" t="s">
        <v>75</v>
      </c>
      <c r="BI60" t="s">
        <v>1166</v>
      </c>
    </row>
    <row r="61" spans="1:61">
      <c r="A61">
        <v>60</v>
      </c>
      <c r="B61" t="s">
        <v>195</v>
      </c>
      <c r="C61" t="str">
        <f t="shared" si="0"/>
        <v>SB082015TAWCSCB33CD9R1I60</v>
      </c>
      <c r="D61" t="str">
        <f t="shared" si="1"/>
        <v>B082015TAWCSCB33CD9</v>
      </c>
      <c r="E61">
        <v>1</v>
      </c>
      <c r="F61" t="s">
        <v>77</v>
      </c>
      <c r="G61" t="str">
        <f t="shared" si="8"/>
        <v>082015</v>
      </c>
      <c r="H61">
        <v>9</v>
      </c>
      <c r="I61" t="s">
        <v>60</v>
      </c>
      <c r="J61" t="s">
        <v>61</v>
      </c>
      <c r="K61" t="str">
        <f t="shared" si="6"/>
        <v>082015</v>
      </c>
      <c r="L61" t="s">
        <v>1167</v>
      </c>
      <c r="M61" t="s">
        <v>344</v>
      </c>
      <c r="N61" t="str">
        <f t="shared" si="7"/>
        <v>082015</v>
      </c>
      <c r="O61" t="s">
        <v>1167</v>
      </c>
      <c r="P61">
        <v>2015</v>
      </c>
      <c r="Q61" t="s">
        <v>1169</v>
      </c>
      <c r="R61" t="s">
        <v>1167</v>
      </c>
      <c r="S61" t="s">
        <v>1167</v>
      </c>
      <c r="T61" t="s">
        <v>1167</v>
      </c>
      <c r="U61" t="s">
        <v>1167</v>
      </c>
      <c r="V61" t="s">
        <v>1167</v>
      </c>
      <c r="W61" t="s">
        <v>1167</v>
      </c>
      <c r="X61" t="s">
        <v>1167</v>
      </c>
      <c r="Y61" t="s">
        <v>1167</v>
      </c>
      <c r="Z61" t="s">
        <v>1167</v>
      </c>
      <c r="AA61" t="s">
        <v>1167</v>
      </c>
      <c r="AB61" t="s">
        <v>1167</v>
      </c>
      <c r="AC61" t="s">
        <v>1167</v>
      </c>
      <c r="AD61" t="s">
        <v>1167</v>
      </c>
      <c r="AE61" t="s">
        <v>1167</v>
      </c>
      <c r="AF61" t="s">
        <v>1167</v>
      </c>
      <c r="AG61" t="s">
        <v>63</v>
      </c>
      <c r="AH61" t="s">
        <v>64</v>
      </c>
      <c r="AI61" t="s">
        <v>1167</v>
      </c>
      <c r="AJ61" t="s">
        <v>1167</v>
      </c>
      <c r="AK61" t="s">
        <v>196</v>
      </c>
      <c r="AL61" t="s">
        <v>562</v>
      </c>
      <c r="AM61" t="s">
        <v>1167</v>
      </c>
      <c r="AN61" t="s">
        <v>1167</v>
      </c>
      <c r="AO61" t="s">
        <v>1167</v>
      </c>
      <c r="AP61" t="s">
        <v>66</v>
      </c>
      <c r="AQ61" t="s">
        <v>1167</v>
      </c>
      <c r="AR61" t="s">
        <v>1167</v>
      </c>
      <c r="AS61" t="s">
        <v>1167</v>
      </c>
      <c r="AT61" t="s">
        <v>1167</v>
      </c>
      <c r="AU61" t="s">
        <v>1167</v>
      </c>
      <c r="AV61" t="s">
        <v>1167</v>
      </c>
      <c r="AW61" t="s">
        <v>1167</v>
      </c>
      <c r="AX61" s="1">
        <v>42278.422222222223</v>
      </c>
      <c r="AY61" t="s">
        <v>67</v>
      </c>
      <c r="AZ61">
        <v>250</v>
      </c>
      <c r="BA61" t="s">
        <v>68</v>
      </c>
      <c r="BB61" t="s">
        <v>69</v>
      </c>
      <c r="BC61" t="s">
        <v>70</v>
      </c>
      <c r="BD61" t="s">
        <v>71</v>
      </c>
      <c r="BE61" t="s">
        <v>72</v>
      </c>
      <c r="BF61" t="s">
        <v>73</v>
      </c>
      <c r="BG61" t="s">
        <v>74</v>
      </c>
      <c r="BH61" t="s">
        <v>75</v>
      </c>
      <c r="BI61" t="s">
        <v>1166</v>
      </c>
    </row>
    <row r="62" spans="1:61">
      <c r="A62">
        <v>61</v>
      </c>
      <c r="B62" t="s">
        <v>197</v>
      </c>
      <c r="C62" t="str">
        <f t="shared" si="0"/>
        <v>SB082015TAWCSCB33CD10R1I61</v>
      </c>
      <c r="D62" t="str">
        <f t="shared" si="1"/>
        <v>B082015TAWCSCB33CD10</v>
      </c>
      <c r="E62">
        <v>1</v>
      </c>
      <c r="F62" t="s">
        <v>77</v>
      </c>
      <c r="G62" t="str">
        <f t="shared" si="8"/>
        <v>082015</v>
      </c>
      <c r="H62">
        <v>10</v>
      </c>
      <c r="I62" t="s">
        <v>60</v>
      </c>
      <c r="J62" t="s">
        <v>61</v>
      </c>
      <c r="K62" t="str">
        <f t="shared" si="6"/>
        <v>082015</v>
      </c>
      <c r="L62" t="s">
        <v>1167</v>
      </c>
      <c r="M62" t="s">
        <v>344</v>
      </c>
      <c r="N62" t="str">
        <f t="shared" si="7"/>
        <v>082015</v>
      </c>
      <c r="O62" t="s">
        <v>1167</v>
      </c>
      <c r="P62">
        <v>2015</v>
      </c>
      <c r="Q62" t="s">
        <v>1169</v>
      </c>
      <c r="R62" t="s">
        <v>1167</v>
      </c>
      <c r="S62" t="s">
        <v>1167</v>
      </c>
      <c r="T62" t="s">
        <v>1167</v>
      </c>
      <c r="U62" t="s">
        <v>1167</v>
      </c>
      <c r="V62" t="s">
        <v>1167</v>
      </c>
      <c r="W62" t="s">
        <v>1167</v>
      </c>
      <c r="X62" t="s">
        <v>1167</v>
      </c>
      <c r="Y62" t="s">
        <v>1167</v>
      </c>
      <c r="Z62" t="s">
        <v>1167</v>
      </c>
      <c r="AA62" t="s">
        <v>1167</v>
      </c>
      <c r="AB62" t="s">
        <v>1167</v>
      </c>
      <c r="AC62" t="s">
        <v>1167</v>
      </c>
      <c r="AD62" t="s">
        <v>1167</v>
      </c>
      <c r="AE62" t="s">
        <v>1167</v>
      </c>
      <c r="AF62" t="s">
        <v>1167</v>
      </c>
      <c r="AG62" t="s">
        <v>63</v>
      </c>
      <c r="AH62" t="s">
        <v>64</v>
      </c>
      <c r="AI62" t="s">
        <v>1167</v>
      </c>
      <c r="AJ62" t="s">
        <v>1167</v>
      </c>
      <c r="AK62" t="s">
        <v>198</v>
      </c>
      <c r="AL62" t="s">
        <v>555</v>
      </c>
      <c r="AM62" t="s">
        <v>1167</v>
      </c>
      <c r="AN62" t="s">
        <v>1167</v>
      </c>
      <c r="AO62" t="s">
        <v>1167</v>
      </c>
      <c r="AP62" t="s">
        <v>66</v>
      </c>
      <c r="AQ62" t="s">
        <v>1167</v>
      </c>
      <c r="AR62" t="s">
        <v>1167</v>
      </c>
      <c r="AS62" t="s">
        <v>1167</v>
      </c>
      <c r="AT62" t="s">
        <v>1167</v>
      </c>
      <c r="AU62" t="s">
        <v>1167</v>
      </c>
      <c r="AV62" t="s">
        <v>1167</v>
      </c>
      <c r="AW62" t="s">
        <v>1167</v>
      </c>
      <c r="AX62" s="1">
        <v>42278.422222222223</v>
      </c>
      <c r="AY62" t="s">
        <v>67</v>
      </c>
      <c r="AZ62">
        <v>250</v>
      </c>
      <c r="BA62" t="s">
        <v>68</v>
      </c>
      <c r="BB62" t="s">
        <v>69</v>
      </c>
      <c r="BC62" t="s">
        <v>70</v>
      </c>
      <c r="BD62" t="s">
        <v>71</v>
      </c>
      <c r="BE62" t="s">
        <v>72</v>
      </c>
      <c r="BF62" t="s">
        <v>73</v>
      </c>
      <c r="BG62" t="s">
        <v>74</v>
      </c>
      <c r="BH62" t="s">
        <v>75</v>
      </c>
      <c r="BI62" t="s">
        <v>1166</v>
      </c>
    </row>
    <row r="63" spans="1:61">
      <c r="A63">
        <v>62</v>
      </c>
      <c r="B63" t="s">
        <v>199</v>
      </c>
      <c r="C63" t="str">
        <f t="shared" si="0"/>
        <v>SB082015TAWCSCB33CD10R2I62</v>
      </c>
      <c r="D63" t="str">
        <f t="shared" si="1"/>
        <v>B082015TAWCSCB33CD10</v>
      </c>
      <c r="E63">
        <v>2</v>
      </c>
      <c r="F63" t="s">
        <v>77</v>
      </c>
      <c r="G63" t="str">
        <f t="shared" si="8"/>
        <v>082015</v>
      </c>
      <c r="H63">
        <v>10</v>
      </c>
      <c r="I63" t="s">
        <v>60</v>
      </c>
      <c r="J63" t="s">
        <v>61</v>
      </c>
      <c r="K63" t="str">
        <f t="shared" si="6"/>
        <v>082015</v>
      </c>
      <c r="L63" t="s">
        <v>1167</v>
      </c>
      <c r="M63" t="s">
        <v>344</v>
      </c>
      <c r="N63" t="str">
        <f t="shared" si="7"/>
        <v>082015</v>
      </c>
      <c r="O63" t="s">
        <v>1167</v>
      </c>
      <c r="P63">
        <v>2015</v>
      </c>
      <c r="Q63" t="s">
        <v>1169</v>
      </c>
      <c r="R63" t="s">
        <v>1167</v>
      </c>
      <c r="S63" t="s">
        <v>1167</v>
      </c>
      <c r="T63" t="s">
        <v>1167</v>
      </c>
      <c r="U63" t="s">
        <v>1167</v>
      </c>
      <c r="V63" t="s">
        <v>1167</v>
      </c>
      <c r="W63" t="s">
        <v>1167</v>
      </c>
      <c r="X63" t="s">
        <v>1167</v>
      </c>
      <c r="Y63" t="s">
        <v>1167</v>
      </c>
      <c r="Z63" t="s">
        <v>1167</v>
      </c>
      <c r="AA63" t="s">
        <v>1167</v>
      </c>
      <c r="AB63" t="s">
        <v>1167</v>
      </c>
      <c r="AC63" t="s">
        <v>1167</v>
      </c>
      <c r="AD63" t="s">
        <v>1167</v>
      </c>
      <c r="AE63" t="s">
        <v>1167</v>
      </c>
      <c r="AF63" t="s">
        <v>1167</v>
      </c>
      <c r="AG63" t="s">
        <v>63</v>
      </c>
      <c r="AH63" t="s">
        <v>64</v>
      </c>
      <c r="AI63" t="s">
        <v>1167</v>
      </c>
      <c r="AJ63" t="s">
        <v>1167</v>
      </c>
      <c r="AK63" t="s">
        <v>200</v>
      </c>
      <c r="AL63" t="s">
        <v>683</v>
      </c>
      <c r="AM63" t="s">
        <v>1167</v>
      </c>
      <c r="AN63" t="s">
        <v>1167</v>
      </c>
      <c r="AO63" t="s">
        <v>1167</v>
      </c>
      <c r="AP63" t="s">
        <v>66</v>
      </c>
      <c r="AQ63" t="s">
        <v>1167</v>
      </c>
      <c r="AR63" t="s">
        <v>1167</v>
      </c>
      <c r="AS63" t="s">
        <v>1167</v>
      </c>
      <c r="AT63" t="s">
        <v>1167</v>
      </c>
      <c r="AU63" t="s">
        <v>1167</v>
      </c>
      <c r="AV63" t="s">
        <v>1167</v>
      </c>
      <c r="AW63" t="s">
        <v>1167</v>
      </c>
      <c r="AX63" s="1">
        <v>42278.422222222223</v>
      </c>
      <c r="AY63" t="s">
        <v>67</v>
      </c>
      <c r="AZ63">
        <v>250</v>
      </c>
      <c r="BA63" t="s">
        <v>68</v>
      </c>
      <c r="BB63" t="s">
        <v>69</v>
      </c>
      <c r="BC63" t="s">
        <v>70</v>
      </c>
      <c r="BD63" t="s">
        <v>71</v>
      </c>
      <c r="BE63" t="s">
        <v>72</v>
      </c>
      <c r="BF63" t="s">
        <v>73</v>
      </c>
      <c r="BG63" t="s">
        <v>74</v>
      </c>
      <c r="BH63" t="s">
        <v>75</v>
      </c>
      <c r="BI63" t="s">
        <v>1166</v>
      </c>
    </row>
    <row r="64" spans="1:61">
      <c r="A64">
        <v>63</v>
      </c>
      <c r="B64" t="s">
        <v>201</v>
      </c>
      <c r="C64" t="str">
        <f t="shared" si="0"/>
        <v>SB082015TAWCSCB33CD11R1I63</v>
      </c>
      <c r="D64" t="str">
        <f t="shared" si="1"/>
        <v>B082015TAWCSCB33CD11</v>
      </c>
      <c r="E64">
        <v>1</v>
      </c>
      <c r="F64" t="s">
        <v>77</v>
      </c>
      <c r="G64" t="str">
        <f t="shared" si="8"/>
        <v>082015</v>
      </c>
      <c r="H64">
        <v>11</v>
      </c>
      <c r="I64" t="s">
        <v>60</v>
      </c>
      <c r="J64" t="s">
        <v>61</v>
      </c>
      <c r="K64" t="str">
        <f t="shared" si="6"/>
        <v>082015</v>
      </c>
      <c r="L64" t="s">
        <v>1167</v>
      </c>
      <c r="M64" t="s">
        <v>344</v>
      </c>
      <c r="N64" t="str">
        <f t="shared" si="7"/>
        <v>082015</v>
      </c>
      <c r="O64" t="s">
        <v>1167</v>
      </c>
      <c r="P64">
        <v>2015</v>
      </c>
      <c r="Q64" t="s">
        <v>1169</v>
      </c>
      <c r="R64" t="s">
        <v>1167</v>
      </c>
      <c r="S64" t="s">
        <v>1167</v>
      </c>
      <c r="T64" t="s">
        <v>1167</v>
      </c>
      <c r="U64" t="s">
        <v>1167</v>
      </c>
      <c r="V64" t="s">
        <v>1167</v>
      </c>
      <c r="W64" t="s">
        <v>1167</v>
      </c>
      <c r="X64" t="s">
        <v>1167</v>
      </c>
      <c r="Y64" t="s">
        <v>1167</v>
      </c>
      <c r="Z64" t="s">
        <v>1167</v>
      </c>
      <c r="AA64" t="s">
        <v>1167</v>
      </c>
      <c r="AB64" t="s">
        <v>1167</v>
      </c>
      <c r="AC64" t="s">
        <v>1167</v>
      </c>
      <c r="AD64" t="s">
        <v>1167</v>
      </c>
      <c r="AE64" t="s">
        <v>1167</v>
      </c>
      <c r="AF64" t="s">
        <v>1167</v>
      </c>
      <c r="AG64" t="s">
        <v>63</v>
      </c>
      <c r="AH64" t="s">
        <v>64</v>
      </c>
      <c r="AI64" t="s">
        <v>1167</v>
      </c>
      <c r="AJ64" t="s">
        <v>1167</v>
      </c>
      <c r="AK64" t="s">
        <v>202</v>
      </c>
      <c r="AL64" t="s">
        <v>993</v>
      </c>
      <c r="AM64" t="s">
        <v>1167</v>
      </c>
      <c r="AN64" t="s">
        <v>1167</v>
      </c>
      <c r="AO64" t="s">
        <v>1167</v>
      </c>
      <c r="AP64" t="s">
        <v>66</v>
      </c>
      <c r="AQ64" t="s">
        <v>1167</v>
      </c>
      <c r="AR64" t="s">
        <v>1167</v>
      </c>
      <c r="AS64" t="s">
        <v>1167</v>
      </c>
      <c r="AT64" t="s">
        <v>1167</v>
      </c>
      <c r="AU64" t="s">
        <v>1167</v>
      </c>
      <c r="AV64" t="s">
        <v>1167</v>
      </c>
      <c r="AW64" t="s">
        <v>1167</v>
      </c>
      <c r="AX64" s="1">
        <v>42278.422222222223</v>
      </c>
      <c r="AY64" t="s">
        <v>67</v>
      </c>
      <c r="AZ64">
        <v>250</v>
      </c>
      <c r="BA64" t="s">
        <v>68</v>
      </c>
      <c r="BB64" t="s">
        <v>69</v>
      </c>
      <c r="BC64" t="s">
        <v>70</v>
      </c>
      <c r="BD64" t="s">
        <v>71</v>
      </c>
      <c r="BE64" t="s">
        <v>72</v>
      </c>
      <c r="BF64" t="s">
        <v>73</v>
      </c>
      <c r="BG64" t="s">
        <v>74</v>
      </c>
      <c r="BH64" t="s">
        <v>75</v>
      </c>
      <c r="BI64" t="s">
        <v>1166</v>
      </c>
    </row>
    <row r="65" spans="1:61">
      <c r="A65">
        <v>64</v>
      </c>
      <c r="B65" t="s">
        <v>203</v>
      </c>
      <c r="C65" t="str">
        <f t="shared" si="0"/>
        <v>SB082015TAWCSCB33CD12R1I64</v>
      </c>
      <c r="D65" t="str">
        <f t="shared" si="1"/>
        <v>B082015TAWCSCB33CD12</v>
      </c>
      <c r="E65">
        <v>1</v>
      </c>
      <c r="F65" t="s">
        <v>77</v>
      </c>
      <c r="G65" t="str">
        <f t="shared" si="8"/>
        <v>082015</v>
      </c>
      <c r="H65">
        <v>12</v>
      </c>
      <c r="I65" t="s">
        <v>60</v>
      </c>
      <c r="J65" t="s">
        <v>61</v>
      </c>
      <c r="K65" t="str">
        <f t="shared" si="6"/>
        <v>082015</v>
      </c>
      <c r="L65" t="s">
        <v>1167</v>
      </c>
      <c r="M65" t="s">
        <v>344</v>
      </c>
      <c r="N65" t="str">
        <f t="shared" si="7"/>
        <v>082015</v>
      </c>
      <c r="O65" t="s">
        <v>1167</v>
      </c>
      <c r="P65">
        <v>2015</v>
      </c>
      <c r="Q65" t="s">
        <v>1169</v>
      </c>
      <c r="R65" t="s">
        <v>1167</v>
      </c>
      <c r="S65" t="s">
        <v>1167</v>
      </c>
      <c r="T65" t="s">
        <v>1167</v>
      </c>
      <c r="U65" t="s">
        <v>1167</v>
      </c>
      <c r="V65" t="s">
        <v>1167</v>
      </c>
      <c r="W65" t="s">
        <v>1167</v>
      </c>
      <c r="X65" t="s">
        <v>1167</v>
      </c>
      <c r="Y65" t="s">
        <v>1167</v>
      </c>
      <c r="Z65" t="s">
        <v>1167</v>
      </c>
      <c r="AA65" t="s">
        <v>1167</v>
      </c>
      <c r="AB65" t="s">
        <v>1167</v>
      </c>
      <c r="AC65" t="s">
        <v>1167</v>
      </c>
      <c r="AD65" t="s">
        <v>1167</v>
      </c>
      <c r="AE65" t="s">
        <v>1167</v>
      </c>
      <c r="AF65" t="s">
        <v>1167</v>
      </c>
      <c r="AG65" t="s">
        <v>63</v>
      </c>
      <c r="AH65" t="s">
        <v>64</v>
      </c>
      <c r="AI65" t="s">
        <v>1167</v>
      </c>
      <c r="AJ65" t="s">
        <v>1167</v>
      </c>
      <c r="AK65" t="s">
        <v>204</v>
      </c>
      <c r="AL65" t="s">
        <v>737</v>
      </c>
      <c r="AM65" t="s">
        <v>1167</v>
      </c>
      <c r="AN65" t="s">
        <v>1167</v>
      </c>
      <c r="AO65" t="s">
        <v>1167</v>
      </c>
      <c r="AP65" t="s">
        <v>66</v>
      </c>
      <c r="AQ65" t="s">
        <v>1167</v>
      </c>
      <c r="AR65" t="s">
        <v>1167</v>
      </c>
      <c r="AS65" t="s">
        <v>1167</v>
      </c>
      <c r="AT65" t="s">
        <v>1167</v>
      </c>
      <c r="AU65" t="s">
        <v>1167</v>
      </c>
      <c r="AV65" t="s">
        <v>1167</v>
      </c>
      <c r="AW65" t="s">
        <v>1167</v>
      </c>
      <c r="AX65" s="1">
        <v>42278.422222222223</v>
      </c>
      <c r="AY65" t="s">
        <v>67</v>
      </c>
      <c r="AZ65">
        <v>250</v>
      </c>
      <c r="BA65" t="s">
        <v>68</v>
      </c>
      <c r="BB65" t="s">
        <v>69</v>
      </c>
      <c r="BC65" t="s">
        <v>70</v>
      </c>
      <c r="BD65" t="s">
        <v>71</v>
      </c>
      <c r="BE65" t="s">
        <v>72</v>
      </c>
      <c r="BF65" t="s">
        <v>73</v>
      </c>
      <c r="BG65" t="s">
        <v>74</v>
      </c>
      <c r="BH65" t="s">
        <v>75</v>
      </c>
      <c r="BI65" t="s">
        <v>1166</v>
      </c>
    </row>
    <row r="66" spans="1:61">
      <c r="A66">
        <v>65</v>
      </c>
      <c r="B66" t="s">
        <v>205</v>
      </c>
      <c r="C66" t="str">
        <f t="shared" ref="C66:C129" si="9">CONCATENATE("S",D66,"R",E66,"I",A66)</f>
        <v>SB082015TAWCSCB33CD13R1I65</v>
      </c>
      <c r="D66" t="str">
        <f t="shared" ref="D66:D129" si="10">CONCATENATE("B",G66,"TAWCS", F66, "D",H66)</f>
        <v>B082015TAWCSCB33CD13</v>
      </c>
      <c r="E66">
        <v>1</v>
      </c>
      <c r="F66" t="s">
        <v>77</v>
      </c>
      <c r="G66" t="str">
        <f t="shared" si="8"/>
        <v>082015</v>
      </c>
      <c r="H66">
        <v>13</v>
      </c>
      <c r="I66" t="s">
        <v>60</v>
      </c>
      <c r="J66" t="s">
        <v>61</v>
      </c>
      <c r="K66" t="str">
        <f t="shared" si="6"/>
        <v>082015</v>
      </c>
      <c r="L66" t="s">
        <v>1167</v>
      </c>
      <c r="M66" t="s">
        <v>344</v>
      </c>
      <c r="N66" t="str">
        <f t="shared" si="7"/>
        <v>082015</v>
      </c>
      <c r="O66" t="s">
        <v>1167</v>
      </c>
      <c r="P66">
        <v>2015</v>
      </c>
      <c r="Q66" t="s">
        <v>1169</v>
      </c>
      <c r="R66" t="s">
        <v>1167</v>
      </c>
      <c r="S66" t="s">
        <v>1167</v>
      </c>
      <c r="T66" t="s">
        <v>1167</v>
      </c>
      <c r="U66" t="s">
        <v>1167</v>
      </c>
      <c r="V66" t="s">
        <v>1167</v>
      </c>
      <c r="W66" t="s">
        <v>1167</v>
      </c>
      <c r="X66" t="s">
        <v>1167</v>
      </c>
      <c r="Y66" t="s">
        <v>1167</v>
      </c>
      <c r="Z66" t="s">
        <v>1167</v>
      </c>
      <c r="AA66" t="s">
        <v>1167</v>
      </c>
      <c r="AB66" t="s">
        <v>1167</v>
      </c>
      <c r="AC66" t="s">
        <v>1167</v>
      </c>
      <c r="AD66" t="s">
        <v>1167</v>
      </c>
      <c r="AE66" t="s">
        <v>1167</v>
      </c>
      <c r="AF66" t="s">
        <v>1167</v>
      </c>
      <c r="AG66" t="s">
        <v>63</v>
      </c>
      <c r="AH66" t="s">
        <v>64</v>
      </c>
      <c r="AI66" t="s">
        <v>1167</v>
      </c>
      <c r="AJ66" t="s">
        <v>1167</v>
      </c>
      <c r="AK66" t="s">
        <v>206</v>
      </c>
      <c r="AL66" t="s">
        <v>674</v>
      </c>
      <c r="AM66" t="s">
        <v>1167</v>
      </c>
      <c r="AN66" t="s">
        <v>1167</v>
      </c>
      <c r="AO66" t="s">
        <v>1167</v>
      </c>
      <c r="AP66" t="s">
        <v>66</v>
      </c>
      <c r="AQ66" t="s">
        <v>1167</v>
      </c>
      <c r="AR66" t="s">
        <v>1167</v>
      </c>
      <c r="AS66" t="s">
        <v>1167</v>
      </c>
      <c r="AT66" t="s">
        <v>1167</v>
      </c>
      <c r="AU66" t="s">
        <v>1167</v>
      </c>
      <c r="AV66" t="s">
        <v>1167</v>
      </c>
      <c r="AW66" t="s">
        <v>1167</v>
      </c>
      <c r="AX66" s="1">
        <v>42278.422222222223</v>
      </c>
      <c r="AY66" t="s">
        <v>67</v>
      </c>
      <c r="AZ66">
        <v>250</v>
      </c>
      <c r="BA66" t="s">
        <v>68</v>
      </c>
      <c r="BB66" t="s">
        <v>69</v>
      </c>
      <c r="BC66" t="s">
        <v>70</v>
      </c>
      <c r="BD66" t="s">
        <v>71</v>
      </c>
      <c r="BE66" t="s">
        <v>72</v>
      </c>
      <c r="BF66" t="s">
        <v>73</v>
      </c>
      <c r="BG66" t="s">
        <v>74</v>
      </c>
      <c r="BH66" t="s">
        <v>75</v>
      </c>
      <c r="BI66" t="s">
        <v>1166</v>
      </c>
    </row>
    <row r="67" spans="1:61">
      <c r="A67">
        <v>66</v>
      </c>
      <c r="B67" t="s">
        <v>207</v>
      </c>
      <c r="C67" t="str">
        <f t="shared" si="9"/>
        <v>SB082015TAWCSCB33CD14R1I66</v>
      </c>
      <c r="D67" t="str">
        <f t="shared" si="10"/>
        <v>B082015TAWCSCB33CD14</v>
      </c>
      <c r="E67">
        <v>1</v>
      </c>
      <c r="F67" t="s">
        <v>77</v>
      </c>
      <c r="G67" t="str">
        <f t="shared" si="8"/>
        <v>082015</v>
      </c>
      <c r="H67">
        <v>14</v>
      </c>
      <c r="I67" t="s">
        <v>60</v>
      </c>
      <c r="J67" t="s">
        <v>61</v>
      </c>
      <c r="K67" t="str">
        <f t="shared" ref="K67:K72" si="11">G67</f>
        <v>082015</v>
      </c>
      <c r="L67" t="s">
        <v>1167</v>
      </c>
      <c r="M67" t="s">
        <v>344</v>
      </c>
      <c r="N67" t="str">
        <f t="shared" ref="N67:N80" si="12">K67</f>
        <v>082015</v>
      </c>
      <c r="O67" t="s">
        <v>1167</v>
      </c>
      <c r="P67">
        <v>2015</v>
      </c>
      <c r="Q67" t="s">
        <v>1169</v>
      </c>
      <c r="R67" t="s">
        <v>1167</v>
      </c>
      <c r="S67" t="s">
        <v>1167</v>
      </c>
      <c r="T67" t="s">
        <v>1167</v>
      </c>
      <c r="U67" t="s">
        <v>1167</v>
      </c>
      <c r="V67" t="s">
        <v>1167</v>
      </c>
      <c r="W67" t="s">
        <v>1167</v>
      </c>
      <c r="X67" t="s">
        <v>1167</v>
      </c>
      <c r="Y67" t="s">
        <v>1167</v>
      </c>
      <c r="Z67" t="s">
        <v>1167</v>
      </c>
      <c r="AA67" t="s">
        <v>1167</v>
      </c>
      <c r="AB67" t="s">
        <v>1167</v>
      </c>
      <c r="AC67" t="s">
        <v>1167</v>
      </c>
      <c r="AD67" t="s">
        <v>1167</v>
      </c>
      <c r="AE67" t="s">
        <v>1167</v>
      </c>
      <c r="AF67" t="s">
        <v>1167</v>
      </c>
      <c r="AG67" t="s">
        <v>63</v>
      </c>
      <c r="AH67" t="s">
        <v>64</v>
      </c>
      <c r="AI67" t="s">
        <v>1167</v>
      </c>
      <c r="AJ67" t="s">
        <v>1167</v>
      </c>
      <c r="AK67" t="s">
        <v>208</v>
      </c>
      <c r="AL67" t="s">
        <v>422</v>
      </c>
      <c r="AM67" t="s">
        <v>1167</v>
      </c>
      <c r="AN67" t="s">
        <v>1167</v>
      </c>
      <c r="AO67" t="s">
        <v>1167</v>
      </c>
      <c r="AP67" t="s">
        <v>66</v>
      </c>
      <c r="AQ67" t="s">
        <v>1167</v>
      </c>
      <c r="AR67" t="s">
        <v>1167</v>
      </c>
      <c r="AS67" t="s">
        <v>1167</v>
      </c>
      <c r="AT67" t="s">
        <v>1167</v>
      </c>
      <c r="AU67" t="s">
        <v>1167</v>
      </c>
      <c r="AV67" t="s">
        <v>1167</v>
      </c>
      <c r="AW67" t="s">
        <v>1167</v>
      </c>
      <c r="AX67" s="1">
        <v>42278.422222222223</v>
      </c>
      <c r="AY67" t="s">
        <v>67</v>
      </c>
      <c r="AZ67">
        <v>250</v>
      </c>
      <c r="BA67" t="s">
        <v>68</v>
      </c>
      <c r="BB67" t="s">
        <v>69</v>
      </c>
      <c r="BC67" t="s">
        <v>70</v>
      </c>
      <c r="BD67" t="s">
        <v>71</v>
      </c>
      <c r="BE67" t="s">
        <v>72</v>
      </c>
      <c r="BF67" t="s">
        <v>73</v>
      </c>
      <c r="BG67" t="s">
        <v>74</v>
      </c>
      <c r="BH67" t="s">
        <v>75</v>
      </c>
      <c r="BI67" t="s">
        <v>1166</v>
      </c>
    </row>
    <row r="68" spans="1:61">
      <c r="A68">
        <v>67</v>
      </c>
      <c r="B68" t="s">
        <v>209</v>
      </c>
      <c r="C68" t="str">
        <f t="shared" si="9"/>
        <v>SB082015TAWCSCB33CD15R1I67</v>
      </c>
      <c r="D68" t="str">
        <f t="shared" si="10"/>
        <v>B082015TAWCSCB33CD15</v>
      </c>
      <c r="E68">
        <v>1</v>
      </c>
      <c r="F68" t="s">
        <v>77</v>
      </c>
      <c r="G68" t="str">
        <f t="shared" si="8"/>
        <v>082015</v>
      </c>
      <c r="H68">
        <v>15</v>
      </c>
      <c r="I68" t="s">
        <v>60</v>
      </c>
      <c r="J68" t="s">
        <v>61</v>
      </c>
      <c r="K68" t="str">
        <f t="shared" si="11"/>
        <v>082015</v>
      </c>
      <c r="L68" t="s">
        <v>1167</v>
      </c>
      <c r="M68" t="s">
        <v>344</v>
      </c>
      <c r="N68" t="str">
        <f t="shared" si="12"/>
        <v>082015</v>
      </c>
      <c r="O68" t="s">
        <v>1167</v>
      </c>
      <c r="P68">
        <v>2015</v>
      </c>
      <c r="Q68" t="s">
        <v>1169</v>
      </c>
      <c r="R68" t="s">
        <v>1167</v>
      </c>
      <c r="S68" t="s">
        <v>1167</v>
      </c>
      <c r="T68" t="s">
        <v>1167</v>
      </c>
      <c r="U68" t="s">
        <v>1167</v>
      </c>
      <c r="V68" t="s">
        <v>1167</v>
      </c>
      <c r="W68" t="s">
        <v>1167</v>
      </c>
      <c r="X68" t="s">
        <v>1167</v>
      </c>
      <c r="Y68" t="s">
        <v>1167</v>
      </c>
      <c r="Z68" t="s">
        <v>1167</v>
      </c>
      <c r="AA68" t="s">
        <v>1167</v>
      </c>
      <c r="AB68" t="s">
        <v>1167</v>
      </c>
      <c r="AC68" t="s">
        <v>1167</v>
      </c>
      <c r="AD68" t="s">
        <v>1167</v>
      </c>
      <c r="AE68" t="s">
        <v>1167</v>
      </c>
      <c r="AF68" t="s">
        <v>1167</v>
      </c>
      <c r="AG68" t="s">
        <v>63</v>
      </c>
      <c r="AH68" t="s">
        <v>64</v>
      </c>
      <c r="AI68" t="s">
        <v>1167</v>
      </c>
      <c r="AJ68" t="s">
        <v>1167</v>
      </c>
      <c r="AK68" t="s">
        <v>210</v>
      </c>
      <c r="AL68" t="s">
        <v>251</v>
      </c>
      <c r="AM68" t="s">
        <v>1167</v>
      </c>
      <c r="AN68" t="s">
        <v>1167</v>
      </c>
      <c r="AO68" t="s">
        <v>1167</v>
      </c>
      <c r="AP68" t="s">
        <v>66</v>
      </c>
      <c r="AQ68" t="s">
        <v>1167</v>
      </c>
      <c r="AR68" t="s">
        <v>1167</v>
      </c>
      <c r="AS68" t="s">
        <v>1167</v>
      </c>
      <c r="AT68" t="s">
        <v>1167</v>
      </c>
      <c r="AU68" t="s">
        <v>1167</v>
      </c>
      <c r="AV68" t="s">
        <v>1167</v>
      </c>
      <c r="AW68" t="s">
        <v>1167</v>
      </c>
      <c r="AX68" s="1">
        <v>42278.422222222223</v>
      </c>
      <c r="AY68" t="s">
        <v>67</v>
      </c>
      <c r="AZ68">
        <v>250</v>
      </c>
      <c r="BA68" t="s">
        <v>68</v>
      </c>
      <c r="BB68" t="s">
        <v>69</v>
      </c>
      <c r="BC68" t="s">
        <v>70</v>
      </c>
      <c r="BD68" t="s">
        <v>71</v>
      </c>
      <c r="BE68" t="s">
        <v>72</v>
      </c>
      <c r="BF68" t="s">
        <v>73</v>
      </c>
      <c r="BG68" t="s">
        <v>74</v>
      </c>
      <c r="BH68" t="s">
        <v>75</v>
      </c>
      <c r="BI68" t="s">
        <v>1166</v>
      </c>
    </row>
    <row r="69" spans="1:61">
      <c r="A69">
        <v>68</v>
      </c>
      <c r="B69" t="s">
        <v>211</v>
      </c>
      <c r="C69" t="str">
        <f t="shared" si="9"/>
        <v>SB082015TAWCSCB33CD16R1I68</v>
      </c>
      <c r="D69" t="str">
        <f t="shared" si="10"/>
        <v>B082015TAWCSCB33CD16</v>
      </c>
      <c r="E69">
        <v>1</v>
      </c>
      <c r="F69" t="s">
        <v>77</v>
      </c>
      <c r="G69" t="str">
        <f t="shared" si="8"/>
        <v>082015</v>
      </c>
      <c r="H69">
        <v>16</v>
      </c>
      <c r="I69" t="s">
        <v>60</v>
      </c>
      <c r="J69" t="s">
        <v>61</v>
      </c>
      <c r="K69" t="str">
        <f t="shared" si="11"/>
        <v>082015</v>
      </c>
      <c r="L69" t="s">
        <v>1167</v>
      </c>
      <c r="M69" t="s">
        <v>344</v>
      </c>
      <c r="N69" t="str">
        <f t="shared" si="12"/>
        <v>082015</v>
      </c>
      <c r="O69" t="s">
        <v>1167</v>
      </c>
      <c r="P69">
        <v>2015</v>
      </c>
      <c r="Q69" t="s">
        <v>1169</v>
      </c>
      <c r="R69" t="s">
        <v>1167</v>
      </c>
      <c r="S69" t="s">
        <v>1167</v>
      </c>
      <c r="T69" t="s">
        <v>1167</v>
      </c>
      <c r="U69" t="s">
        <v>1167</v>
      </c>
      <c r="V69" t="s">
        <v>1167</v>
      </c>
      <c r="W69" t="s">
        <v>1167</v>
      </c>
      <c r="X69" t="s">
        <v>1167</v>
      </c>
      <c r="Y69" t="s">
        <v>1167</v>
      </c>
      <c r="Z69" t="s">
        <v>1167</v>
      </c>
      <c r="AA69" t="s">
        <v>1167</v>
      </c>
      <c r="AB69" t="s">
        <v>1167</v>
      </c>
      <c r="AC69" t="s">
        <v>1167</v>
      </c>
      <c r="AD69" t="s">
        <v>1167</v>
      </c>
      <c r="AE69" t="s">
        <v>1167</v>
      </c>
      <c r="AF69" t="s">
        <v>1167</v>
      </c>
      <c r="AG69" t="s">
        <v>63</v>
      </c>
      <c r="AH69" t="s">
        <v>64</v>
      </c>
      <c r="AI69" t="s">
        <v>1167</v>
      </c>
      <c r="AJ69" t="s">
        <v>1167</v>
      </c>
      <c r="AK69" t="s">
        <v>212</v>
      </c>
      <c r="AL69" t="s">
        <v>437</v>
      </c>
      <c r="AM69" t="s">
        <v>1167</v>
      </c>
      <c r="AN69" t="s">
        <v>1167</v>
      </c>
      <c r="AO69" t="s">
        <v>1167</v>
      </c>
      <c r="AP69" t="s">
        <v>66</v>
      </c>
      <c r="AQ69" t="s">
        <v>1167</v>
      </c>
      <c r="AR69" t="s">
        <v>1167</v>
      </c>
      <c r="AS69" t="s">
        <v>1167</v>
      </c>
      <c r="AT69" t="s">
        <v>1167</v>
      </c>
      <c r="AU69" t="s">
        <v>1167</v>
      </c>
      <c r="AV69" t="s">
        <v>1167</v>
      </c>
      <c r="AW69" t="s">
        <v>1167</v>
      </c>
      <c r="AX69" s="1">
        <v>42278.422222222223</v>
      </c>
      <c r="AY69" t="s">
        <v>67</v>
      </c>
      <c r="AZ69">
        <v>250</v>
      </c>
      <c r="BA69" t="s">
        <v>68</v>
      </c>
      <c r="BB69" t="s">
        <v>69</v>
      </c>
      <c r="BC69" t="s">
        <v>70</v>
      </c>
      <c r="BD69" t="s">
        <v>71</v>
      </c>
      <c r="BE69" t="s">
        <v>72</v>
      </c>
      <c r="BF69" t="s">
        <v>73</v>
      </c>
      <c r="BG69" t="s">
        <v>74</v>
      </c>
      <c r="BH69" t="s">
        <v>75</v>
      </c>
      <c r="BI69" t="s">
        <v>1166</v>
      </c>
    </row>
    <row r="70" spans="1:61">
      <c r="A70">
        <v>69</v>
      </c>
      <c r="B70" t="s">
        <v>213</v>
      </c>
      <c r="C70" t="str">
        <f t="shared" si="9"/>
        <v>SB082015TAWCSCB33CD17R1I69</v>
      </c>
      <c r="D70" t="str">
        <f t="shared" si="10"/>
        <v>B082015TAWCSCB33CD17</v>
      </c>
      <c r="E70">
        <v>1</v>
      </c>
      <c r="F70" t="s">
        <v>77</v>
      </c>
      <c r="G70" t="str">
        <f t="shared" si="8"/>
        <v>082015</v>
      </c>
      <c r="H70">
        <v>17</v>
      </c>
      <c r="I70" t="s">
        <v>60</v>
      </c>
      <c r="J70" t="s">
        <v>61</v>
      </c>
      <c r="K70" t="str">
        <f t="shared" si="11"/>
        <v>082015</v>
      </c>
      <c r="L70" t="s">
        <v>1167</v>
      </c>
      <c r="M70" t="s">
        <v>344</v>
      </c>
      <c r="N70" t="str">
        <f t="shared" si="12"/>
        <v>082015</v>
      </c>
      <c r="O70" t="s">
        <v>1167</v>
      </c>
      <c r="P70">
        <v>2015</v>
      </c>
      <c r="Q70" t="s">
        <v>1169</v>
      </c>
      <c r="R70" t="s">
        <v>1167</v>
      </c>
      <c r="S70" t="s">
        <v>1167</v>
      </c>
      <c r="T70" t="s">
        <v>1167</v>
      </c>
      <c r="U70" t="s">
        <v>1167</v>
      </c>
      <c r="V70" t="s">
        <v>1167</v>
      </c>
      <c r="W70" t="s">
        <v>1167</v>
      </c>
      <c r="X70" t="s">
        <v>1167</v>
      </c>
      <c r="Y70" t="s">
        <v>1167</v>
      </c>
      <c r="Z70" t="s">
        <v>1167</v>
      </c>
      <c r="AA70" t="s">
        <v>1167</v>
      </c>
      <c r="AB70" t="s">
        <v>1167</v>
      </c>
      <c r="AC70" t="s">
        <v>1167</v>
      </c>
      <c r="AD70" t="s">
        <v>1167</v>
      </c>
      <c r="AE70" t="s">
        <v>1167</v>
      </c>
      <c r="AF70" t="s">
        <v>1167</v>
      </c>
      <c r="AG70" t="s">
        <v>63</v>
      </c>
      <c r="AH70" t="s">
        <v>64</v>
      </c>
      <c r="AI70" t="s">
        <v>1167</v>
      </c>
      <c r="AJ70" t="s">
        <v>1167</v>
      </c>
      <c r="AK70" t="s">
        <v>214</v>
      </c>
      <c r="AL70" t="s">
        <v>433</v>
      </c>
      <c r="AM70" t="s">
        <v>1167</v>
      </c>
      <c r="AN70" t="s">
        <v>1167</v>
      </c>
      <c r="AO70" t="s">
        <v>1167</v>
      </c>
      <c r="AP70" t="s">
        <v>66</v>
      </c>
      <c r="AQ70" t="s">
        <v>1167</v>
      </c>
      <c r="AR70" t="s">
        <v>1167</v>
      </c>
      <c r="AS70" t="s">
        <v>1167</v>
      </c>
      <c r="AT70" t="s">
        <v>1167</v>
      </c>
      <c r="AU70" t="s">
        <v>1167</v>
      </c>
      <c r="AV70" t="s">
        <v>1167</v>
      </c>
      <c r="AW70" t="s">
        <v>1167</v>
      </c>
      <c r="AX70" s="1">
        <v>42278.422222222223</v>
      </c>
      <c r="AY70" t="s">
        <v>67</v>
      </c>
      <c r="AZ70">
        <v>250</v>
      </c>
      <c r="BA70" t="s">
        <v>68</v>
      </c>
      <c r="BB70" t="s">
        <v>69</v>
      </c>
      <c r="BC70" t="s">
        <v>70</v>
      </c>
      <c r="BD70" t="s">
        <v>71</v>
      </c>
      <c r="BE70" t="s">
        <v>72</v>
      </c>
      <c r="BF70" t="s">
        <v>73</v>
      </c>
      <c r="BG70" t="s">
        <v>74</v>
      </c>
      <c r="BH70" t="s">
        <v>75</v>
      </c>
      <c r="BI70" t="s">
        <v>1166</v>
      </c>
    </row>
    <row r="71" spans="1:61">
      <c r="A71">
        <v>70</v>
      </c>
      <c r="B71" t="s">
        <v>215</v>
      </c>
      <c r="C71" t="str">
        <f t="shared" si="9"/>
        <v>SB082015TAWCSCB33CD18R1I70</v>
      </c>
      <c r="D71" t="str">
        <f t="shared" si="10"/>
        <v>B082015TAWCSCB33CD18</v>
      </c>
      <c r="E71">
        <v>1</v>
      </c>
      <c r="F71" t="s">
        <v>77</v>
      </c>
      <c r="G71" t="str">
        <f t="shared" si="8"/>
        <v>082015</v>
      </c>
      <c r="H71">
        <v>18</v>
      </c>
      <c r="I71" t="s">
        <v>60</v>
      </c>
      <c r="J71" t="s">
        <v>61</v>
      </c>
      <c r="K71" t="str">
        <f t="shared" si="11"/>
        <v>082015</v>
      </c>
      <c r="L71" t="s">
        <v>1167</v>
      </c>
      <c r="M71" t="s">
        <v>344</v>
      </c>
      <c r="N71" t="str">
        <f t="shared" si="12"/>
        <v>082015</v>
      </c>
      <c r="O71" t="s">
        <v>1167</v>
      </c>
      <c r="P71">
        <v>2015</v>
      </c>
      <c r="Q71" t="s">
        <v>1169</v>
      </c>
      <c r="R71" t="s">
        <v>1167</v>
      </c>
      <c r="S71" t="s">
        <v>1167</v>
      </c>
      <c r="T71" t="s">
        <v>1167</v>
      </c>
      <c r="U71" t="s">
        <v>1167</v>
      </c>
      <c r="V71" t="s">
        <v>1167</v>
      </c>
      <c r="W71" t="s">
        <v>1167</v>
      </c>
      <c r="X71" t="s">
        <v>1167</v>
      </c>
      <c r="Y71" t="s">
        <v>1167</v>
      </c>
      <c r="Z71" t="s">
        <v>1167</v>
      </c>
      <c r="AA71" t="s">
        <v>1167</v>
      </c>
      <c r="AB71" t="s">
        <v>1167</v>
      </c>
      <c r="AC71" t="s">
        <v>1167</v>
      </c>
      <c r="AD71" t="s">
        <v>1167</v>
      </c>
      <c r="AE71" t="s">
        <v>1167</v>
      </c>
      <c r="AF71" t="s">
        <v>1167</v>
      </c>
      <c r="AG71" t="s">
        <v>63</v>
      </c>
      <c r="AH71" t="s">
        <v>64</v>
      </c>
      <c r="AI71" t="s">
        <v>1167</v>
      </c>
      <c r="AJ71" t="s">
        <v>1167</v>
      </c>
      <c r="AK71" t="s">
        <v>216</v>
      </c>
      <c r="AL71" t="s">
        <v>501</v>
      </c>
      <c r="AM71" t="s">
        <v>1167</v>
      </c>
      <c r="AN71" t="s">
        <v>1167</v>
      </c>
      <c r="AO71" t="s">
        <v>1167</v>
      </c>
      <c r="AP71" t="s">
        <v>66</v>
      </c>
      <c r="AQ71" t="s">
        <v>1167</v>
      </c>
      <c r="AR71" t="s">
        <v>1167</v>
      </c>
      <c r="AS71" t="s">
        <v>1167</v>
      </c>
      <c r="AT71" t="s">
        <v>1167</v>
      </c>
      <c r="AU71" t="s">
        <v>1167</v>
      </c>
      <c r="AV71" t="s">
        <v>1167</v>
      </c>
      <c r="AW71" t="s">
        <v>1167</v>
      </c>
      <c r="AX71" s="1">
        <v>42278.422222222223</v>
      </c>
      <c r="AY71" t="s">
        <v>67</v>
      </c>
      <c r="AZ71">
        <v>250</v>
      </c>
      <c r="BA71" t="s">
        <v>68</v>
      </c>
      <c r="BB71" t="s">
        <v>69</v>
      </c>
      <c r="BC71" t="s">
        <v>70</v>
      </c>
      <c r="BD71" t="s">
        <v>71</v>
      </c>
      <c r="BE71" t="s">
        <v>72</v>
      </c>
      <c r="BF71" t="s">
        <v>73</v>
      </c>
      <c r="BG71" t="s">
        <v>74</v>
      </c>
      <c r="BH71" t="s">
        <v>75</v>
      </c>
      <c r="BI71" t="s">
        <v>1166</v>
      </c>
    </row>
    <row r="72" spans="1:61">
      <c r="A72">
        <v>71</v>
      </c>
      <c r="B72" t="s">
        <v>217</v>
      </c>
      <c r="C72" t="str">
        <f t="shared" si="9"/>
        <v>SB082015TAWCSCB33CD19R1I71</v>
      </c>
      <c r="D72" t="str">
        <f t="shared" si="10"/>
        <v>B082015TAWCSCB33CD19</v>
      </c>
      <c r="E72">
        <v>1</v>
      </c>
      <c r="F72" t="s">
        <v>77</v>
      </c>
      <c r="G72" t="str">
        <f t="shared" si="8"/>
        <v>082015</v>
      </c>
      <c r="H72">
        <v>19</v>
      </c>
      <c r="I72" t="s">
        <v>60</v>
      </c>
      <c r="J72" t="s">
        <v>61</v>
      </c>
      <c r="K72" t="str">
        <f t="shared" si="11"/>
        <v>082015</v>
      </c>
      <c r="L72" t="s">
        <v>1167</v>
      </c>
      <c r="M72" t="s">
        <v>344</v>
      </c>
      <c r="N72" t="str">
        <f t="shared" si="12"/>
        <v>082015</v>
      </c>
      <c r="O72" t="s">
        <v>1167</v>
      </c>
      <c r="P72">
        <v>2015</v>
      </c>
      <c r="Q72" t="s">
        <v>1169</v>
      </c>
      <c r="R72" t="s">
        <v>1167</v>
      </c>
      <c r="S72" t="s">
        <v>1167</v>
      </c>
      <c r="T72" t="s">
        <v>1167</v>
      </c>
      <c r="U72" t="s">
        <v>1167</v>
      </c>
      <c r="V72" t="s">
        <v>1167</v>
      </c>
      <c r="W72" t="s">
        <v>1167</v>
      </c>
      <c r="X72" t="s">
        <v>1167</v>
      </c>
      <c r="Y72" t="s">
        <v>1167</v>
      </c>
      <c r="Z72" t="s">
        <v>1167</v>
      </c>
      <c r="AA72" t="s">
        <v>1167</v>
      </c>
      <c r="AB72" t="s">
        <v>1167</v>
      </c>
      <c r="AC72" t="s">
        <v>1167</v>
      </c>
      <c r="AD72" t="s">
        <v>1167</v>
      </c>
      <c r="AE72" t="s">
        <v>1167</v>
      </c>
      <c r="AF72" t="s">
        <v>1167</v>
      </c>
      <c r="AG72" t="s">
        <v>63</v>
      </c>
      <c r="AH72" t="s">
        <v>64</v>
      </c>
      <c r="AI72" t="s">
        <v>1167</v>
      </c>
      <c r="AJ72" t="s">
        <v>1167</v>
      </c>
      <c r="AK72" t="s">
        <v>218</v>
      </c>
      <c r="AL72" t="s">
        <v>1009</v>
      </c>
      <c r="AM72" t="s">
        <v>1167</v>
      </c>
      <c r="AN72" t="s">
        <v>1167</v>
      </c>
      <c r="AO72" t="s">
        <v>1167</v>
      </c>
      <c r="AP72" t="s">
        <v>66</v>
      </c>
      <c r="AQ72" t="s">
        <v>1167</v>
      </c>
      <c r="AR72" t="s">
        <v>1167</v>
      </c>
      <c r="AS72" t="s">
        <v>1167</v>
      </c>
      <c r="AT72" t="s">
        <v>1167</v>
      </c>
      <c r="AU72" t="s">
        <v>1167</v>
      </c>
      <c r="AV72" t="s">
        <v>1167</v>
      </c>
      <c r="AW72" t="s">
        <v>1167</v>
      </c>
      <c r="AX72" s="1">
        <v>42278.422222222223</v>
      </c>
      <c r="AY72" t="s">
        <v>67</v>
      </c>
      <c r="AZ72">
        <v>250</v>
      </c>
      <c r="BA72" t="s">
        <v>68</v>
      </c>
      <c r="BB72" t="s">
        <v>69</v>
      </c>
      <c r="BC72" t="s">
        <v>70</v>
      </c>
      <c r="BD72" t="s">
        <v>71</v>
      </c>
      <c r="BE72" t="s">
        <v>72</v>
      </c>
      <c r="BF72" t="s">
        <v>73</v>
      </c>
      <c r="BG72" t="s">
        <v>74</v>
      </c>
      <c r="BH72" t="s">
        <v>75</v>
      </c>
      <c r="BI72" t="s">
        <v>1166</v>
      </c>
    </row>
    <row r="73" spans="1:61">
      <c r="A73">
        <v>72</v>
      </c>
      <c r="B73" t="s">
        <v>219</v>
      </c>
      <c r="C73" t="str">
        <f t="shared" si="9"/>
        <v>SBNATAWCSLABDNCR1I72</v>
      </c>
      <c r="D73" t="str">
        <f t="shared" si="10"/>
        <v>BNATAWCSLABDNC</v>
      </c>
      <c r="E73">
        <v>1</v>
      </c>
      <c r="F73" t="s">
        <v>1140</v>
      </c>
      <c r="G73" t="s">
        <v>1139</v>
      </c>
      <c r="H73" t="s">
        <v>1142</v>
      </c>
      <c r="I73" t="s">
        <v>60</v>
      </c>
      <c r="J73" t="s">
        <v>61</v>
      </c>
      <c r="K73" t="s">
        <v>1139</v>
      </c>
      <c r="L73" t="s">
        <v>1167</v>
      </c>
      <c r="M73" t="s">
        <v>344</v>
      </c>
      <c r="N73" t="str">
        <f t="shared" si="12"/>
        <v>NA</v>
      </c>
      <c r="O73" t="s">
        <v>1167</v>
      </c>
      <c r="P73">
        <v>2015</v>
      </c>
      <c r="Q73" t="s">
        <v>1169</v>
      </c>
      <c r="R73" t="s">
        <v>1167</v>
      </c>
      <c r="S73" t="s">
        <v>1167</v>
      </c>
      <c r="T73" t="s">
        <v>1167</v>
      </c>
      <c r="U73" t="s">
        <v>1167</v>
      </c>
      <c r="V73" t="s">
        <v>1167</v>
      </c>
      <c r="W73" t="s">
        <v>1167</v>
      </c>
      <c r="X73" t="s">
        <v>1167</v>
      </c>
      <c r="Y73" t="s">
        <v>1167</v>
      </c>
      <c r="Z73" t="s">
        <v>1167</v>
      </c>
      <c r="AA73" t="s">
        <v>1167</v>
      </c>
      <c r="AB73" t="s">
        <v>1167</v>
      </c>
      <c r="AC73" t="s">
        <v>1167</v>
      </c>
      <c r="AD73" t="s">
        <v>1167</v>
      </c>
      <c r="AE73" t="s">
        <v>1167</v>
      </c>
      <c r="AF73" t="s">
        <v>1167</v>
      </c>
      <c r="AG73" t="s">
        <v>63</v>
      </c>
      <c r="AH73" t="s">
        <v>64</v>
      </c>
      <c r="AI73" t="s">
        <v>1167</v>
      </c>
      <c r="AJ73" t="s">
        <v>1167</v>
      </c>
      <c r="AK73" t="s">
        <v>220</v>
      </c>
      <c r="AL73" t="s">
        <v>549</v>
      </c>
      <c r="AM73" t="s">
        <v>1167</v>
      </c>
      <c r="AN73" t="s">
        <v>1167</v>
      </c>
      <c r="AO73" t="s">
        <v>1167</v>
      </c>
      <c r="AP73" t="s">
        <v>66</v>
      </c>
      <c r="AQ73" t="s">
        <v>1167</v>
      </c>
      <c r="AR73" t="s">
        <v>1167</v>
      </c>
      <c r="AS73" t="s">
        <v>1167</v>
      </c>
      <c r="AT73" t="s">
        <v>1167</v>
      </c>
      <c r="AU73" t="s">
        <v>1167</v>
      </c>
      <c r="AV73" t="s">
        <v>1167</v>
      </c>
      <c r="AW73" t="s">
        <v>1167</v>
      </c>
      <c r="AX73" s="1">
        <v>42278.422222222223</v>
      </c>
      <c r="AY73" t="s">
        <v>67</v>
      </c>
      <c r="AZ73">
        <v>250</v>
      </c>
      <c r="BA73" t="s">
        <v>68</v>
      </c>
      <c r="BB73" t="s">
        <v>69</v>
      </c>
      <c r="BC73" t="s">
        <v>70</v>
      </c>
      <c r="BD73" t="s">
        <v>71</v>
      </c>
      <c r="BE73" t="s">
        <v>72</v>
      </c>
      <c r="BF73" t="s">
        <v>73</v>
      </c>
      <c r="BG73" t="s">
        <v>74</v>
      </c>
      <c r="BH73" t="s">
        <v>75</v>
      </c>
      <c r="BI73" t="s">
        <v>1166</v>
      </c>
    </row>
    <row r="74" spans="1:61">
      <c r="A74">
        <v>73</v>
      </c>
      <c r="B74" t="s">
        <v>221</v>
      </c>
      <c r="C74" t="str">
        <f t="shared" si="9"/>
        <v>SBNATAWCSLABDPCR1I73</v>
      </c>
      <c r="D74" t="str">
        <f t="shared" si="10"/>
        <v>BNATAWCSLABDPC</v>
      </c>
      <c r="E74">
        <v>1</v>
      </c>
      <c r="F74" t="s">
        <v>1140</v>
      </c>
      <c r="G74" t="s">
        <v>1139</v>
      </c>
      <c r="H74" t="s">
        <v>1141</v>
      </c>
      <c r="I74" t="s">
        <v>60</v>
      </c>
      <c r="J74" t="s">
        <v>61</v>
      </c>
      <c r="K74" t="s">
        <v>1139</v>
      </c>
      <c r="L74" t="s">
        <v>1167</v>
      </c>
      <c r="M74" t="s">
        <v>344</v>
      </c>
      <c r="N74" t="str">
        <f t="shared" si="12"/>
        <v>NA</v>
      </c>
      <c r="O74" t="s">
        <v>1167</v>
      </c>
      <c r="P74">
        <v>2015</v>
      </c>
      <c r="Q74" t="s">
        <v>1169</v>
      </c>
      <c r="R74" t="s">
        <v>1167</v>
      </c>
      <c r="S74" t="s">
        <v>1167</v>
      </c>
      <c r="T74" t="s">
        <v>1167</v>
      </c>
      <c r="U74" t="s">
        <v>1167</v>
      </c>
      <c r="V74" t="s">
        <v>1167</v>
      </c>
      <c r="W74" t="s">
        <v>1167</v>
      </c>
      <c r="X74" t="s">
        <v>1167</v>
      </c>
      <c r="Y74" t="s">
        <v>1167</v>
      </c>
      <c r="Z74" t="s">
        <v>1167</v>
      </c>
      <c r="AA74" t="s">
        <v>1167</v>
      </c>
      <c r="AB74" t="s">
        <v>1167</v>
      </c>
      <c r="AC74" t="s">
        <v>1167</v>
      </c>
      <c r="AD74" t="s">
        <v>1167</v>
      </c>
      <c r="AE74" t="s">
        <v>1167</v>
      </c>
      <c r="AF74" t="s">
        <v>1167</v>
      </c>
      <c r="AG74" t="s">
        <v>63</v>
      </c>
      <c r="AH74" t="s">
        <v>64</v>
      </c>
      <c r="AI74" t="s">
        <v>1167</v>
      </c>
      <c r="AJ74" t="s">
        <v>1167</v>
      </c>
      <c r="AK74" t="s">
        <v>222</v>
      </c>
      <c r="AL74" t="s">
        <v>664</v>
      </c>
      <c r="AM74" t="s">
        <v>1167</v>
      </c>
      <c r="AN74" t="s">
        <v>1167</v>
      </c>
      <c r="AO74" t="s">
        <v>1167</v>
      </c>
      <c r="AP74" t="s">
        <v>66</v>
      </c>
      <c r="AQ74" t="s">
        <v>1167</v>
      </c>
      <c r="AR74" t="s">
        <v>1167</v>
      </c>
      <c r="AS74" t="s">
        <v>1167</v>
      </c>
      <c r="AT74" t="s">
        <v>1167</v>
      </c>
      <c r="AU74" t="s">
        <v>1167</v>
      </c>
      <c r="AV74" t="s">
        <v>1167</v>
      </c>
      <c r="AW74" t="s">
        <v>1167</v>
      </c>
      <c r="AX74" s="1">
        <v>42278.422222222223</v>
      </c>
      <c r="AY74" t="s">
        <v>67</v>
      </c>
      <c r="AZ74">
        <v>250</v>
      </c>
      <c r="BA74" t="s">
        <v>68</v>
      </c>
      <c r="BB74" t="s">
        <v>69</v>
      </c>
      <c r="BC74" t="s">
        <v>70</v>
      </c>
      <c r="BD74" t="s">
        <v>71</v>
      </c>
      <c r="BE74" t="s">
        <v>72</v>
      </c>
      <c r="BF74" t="s">
        <v>73</v>
      </c>
      <c r="BG74" t="s">
        <v>74</v>
      </c>
      <c r="BH74" t="s">
        <v>75</v>
      </c>
      <c r="BI74" t="s">
        <v>1166</v>
      </c>
    </row>
    <row r="75" spans="1:61">
      <c r="A75">
        <v>74</v>
      </c>
      <c r="B75" t="s">
        <v>223</v>
      </c>
      <c r="C75" t="str">
        <f t="shared" si="9"/>
        <v>SB082015TAWCSCB33CD20R1I74</v>
      </c>
      <c r="D75" t="str">
        <f t="shared" si="10"/>
        <v>B082015TAWCSCB33CD20</v>
      </c>
      <c r="E75">
        <v>1</v>
      </c>
      <c r="F75" t="s">
        <v>77</v>
      </c>
      <c r="G75" t="str">
        <f>"082015"</f>
        <v>082015</v>
      </c>
      <c r="H75">
        <v>20</v>
      </c>
      <c r="I75" t="s">
        <v>60</v>
      </c>
      <c r="J75" t="s">
        <v>61</v>
      </c>
      <c r="K75" t="str">
        <f t="shared" ref="K75:K138" si="13">G75</f>
        <v>082015</v>
      </c>
      <c r="L75" t="s">
        <v>1167</v>
      </c>
      <c r="M75" t="s">
        <v>344</v>
      </c>
      <c r="N75" t="str">
        <f t="shared" si="12"/>
        <v>082015</v>
      </c>
      <c r="O75" t="s">
        <v>1167</v>
      </c>
      <c r="P75">
        <v>2015</v>
      </c>
      <c r="Q75" t="s">
        <v>1169</v>
      </c>
      <c r="R75" t="s">
        <v>1167</v>
      </c>
      <c r="S75" t="s">
        <v>1167</v>
      </c>
      <c r="T75" t="s">
        <v>1167</v>
      </c>
      <c r="U75" t="s">
        <v>1167</v>
      </c>
      <c r="V75" t="s">
        <v>1167</v>
      </c>
      <c r="W75" t="s">
        <v>1167</v>
      </c>
      <c r="X75" t="s">
        <v>1167</v>
      </c>
      <c r="Y75" t="s">
        <v>1167</v>
      </c>
      <c r="Z75" t="s">
        <v>1167</v>
      </c>
      <c r="AA75" t="s">
        <v>1167</v>
      </c>
      <c r="AB75" t="s">
        <v>1167</v>
      </c>
      <c r="AC75" t="s">
        <v>1167</v>
      </c>
      <c r="AD75" t="s">
        <v>1167</v>
      </c>
      <c r="AE75" t="s">
        <v>1167</v>
      </c>
      <c r="AF75" t="s">
        <v>1167</v>
      </c>
      <c r="AG75" t="s">
        <v>63</v>
      </c>
      <c r="AH75" t="s">
        <v>64</v>
      </c>
      <c r="AI75" t="s">
        <v>1167</v>
      </c>
      <c r="AJ75" t="s">
        <v>1167</v>
      </c>
      <c r="AK75" t="s">
        <v>224</v>
      </c>
      <c r="AL75" t="s">
        <v>417</v>
      </c>
      <c r="AM75" t="s">
        <v>1167</v>
      </c>
      <c r="AN75" t="s">
        <v>1167</v>
      </c>
      <c r="AO75" t="s">
        <v>1167</v>
      </c>
      <c r="AP75" t="s">
        <v>66</v>
      </c>
      <c r="AQ75" t="s">
        <v>1167</v>
      </c>
      <c r="AR75" t="s">
        <v>1167</v>
      </c>
      <c r="AS75" t="s">
        <v>1167</v>
      </c>
      <c r="AT75" t="s">
        <v>1167</v>
      </c>
      <c r="AU75" t="s">
        <v>1167</v>
      </c>
      <c r="AV75" t="s">
        <v>1167</v>
      </c>
      <c r="AW75" t="s">
        <v>1167</v>
      </c>
      <c r="AX75" s="1">
        <v>42278.422222222223</v>
      </c>
      <c r="AY75" t="s">
        <v>67</v>
      </c>
      <c r="AZ75">
        <v>250</v>
      </c>
      <c r="BA75" t="s">
        <v>68</v>
      </c>
      <c r="BB75" t="s">
        <v>69</v>
      </c>
      <c r="BC75" t="s">
        <v>70</v>
      </c>
      <c r="BD75" t="s">
        <v>71</v>
      </c>
      <c r="BE75" t="s">
        <v>72</v>
      </c>
      <c r="BF75" t="s">
        <v>73</v>
      </c>
      <c r="BG75" t="s">
        <v>74</v>
      </c>
      <c r="BH75" t="s">
        <v>75</v>
      </c>
      <c r="BI75" t="s">
        <v>1166</v>
      </c>
    </row>
    <row r="76" spans="1:61">
      <c r="A76">
        <v>75</v>
      </c>
      <c r="B76" t="s">
        <v>225</v>
      </c>
      <c r="C76" t="str">
        <f t="shared" si="9"/>
        <v>SB082015TAWCSCB33CD21R1I75</v>
      </c>
      <c r="D76" t="str">
        <f t="shared" si="10"/>
        <v>B082015TAWCSCB33CD21</v>
      </c>
      <c r="E76">
        <v>1</v>
      </c>
      <c r="F76" t="s">
        <v>77</v>
      </c>
      <c r="G76" t="str">
        <f>"082015"</f>
        <v>082015</v>
      </c>
      <c r="H76">
        <v>21</v>
      </c>
      <c r="I76" t="s">
        <v>60</v>
      </c>
      <c r="J76" t="s">
        <v>61</v>
      </c>
      <c r="K76" t="str">
        <f t="shared" si="13"/>
        <v>082015</v>
      </c>
      <c r="L76" t="s">
        <v>1167</v>
      </c>
      <c r="M76" t="s">
        <v>344</v>
      </c>
      <c r="N76" t="str">
        <f t="shared" si="12"/>
        <v>082015</v>
      </c>
      <c r="O76" t="s">
        <v>1167</v>
      </c>
      <c r="P76">
        <v>2015</v>
      </c>
      <c r="Q76" t="s">
        <v>1169</v>
      </c>
      <c r="R76" t="s">
        <v>1167</v>
      </c>
      <c r="S76" t="s">
        <v>1167</v>
      </c>
      <c r="T76" t="s">
        <v>1167</v>
      </c>
      <c r="U76" t="s">
        <v>1167</v>
      </c>
      <c r="V76" t="s">
        <v>1167</v>
      </c>
      <c r="W76" t="s">
        <v>1167</v>
      </c>
      <c r="X76" t="s">
        <v>1167</v>
      </c>
      <c r="Y76" t="s">
        <v>1167</v>
      </c>
      <c r="Z76" t="s">
        <v>1167</v>
      </c>
      <c r="AA76" t="s">
        <v>1167</v>
      </c>
      <c r="AB76" t="s">
        <v>1167</v>
      </c>
      <c r="AC76" t="s">
        <v>1167</v>
      </c>
      <c r="AD76" t="s">
        <v>1167</v>
      </c>
      <c r="AE76" t="s">
        <v>1167</v>
      </c>
      <c r="AF76" t="s">
        <v>1167</v>
      </c>
      <c r="AG76" t="s">
        <v>63</v>
      </c>
      <c r="AH76" t="s">
        <v>64</v>
      </c>
      <c r="AI76" t="s">
        <v>1167</v>
      </c>
      <c r="AJ76" t="s">
        <v>1167</v>
      </c>
      <c r="AK76" t="s">
        <v>226</v>
      </c>
      <c r="AL76" t="s">
        <v>597</v>
      </c>
      <c r="AM76" t="s">
        <v>1167</v>
      </c>
      <c r="AN76" t="s">
        <v>1167</v>
      </c>
      <c r="AO76" t="s">
        <v>1167</v>
      </c>
      <c r="AP76" t="s">
        <v>66</v>
      </c>
      <c r="AQ76" t="s">
        <v>1167</v>
      </c>
      <c r="AR76" t="s">
        <v>1167</v>
      </c>
      <c r="AS76" t="s">
        <v>1167</v>
      </c>
      <c r="AT76" t="s">
        <v>1167</v>
      </c>
      <c r="AU76" t="s">
        <v>1167</v>
      </c>
      <c r="AV76" t="s">
        <v>1167</v>
      </c>
      <c r="AW76" t="s">
        <v>1167</v>
      </c>
      <c r="AX76" s="1">
        <v>42278.422222222223</v>
      </c>
      <c r="AY76" t="s">
        <v>67</v>
      </c>
      <c r="AZ76">
        <v>250</v>
      </c>
      <c r="BA76" t="s">
        <v>68</v>
      </c>
      <c r="BB76" t="s">
        <v>69</v>
      </c>
      <c r="BC76" t="s">
        <v>70</v>
      </c>
      <c r="BD76" t="s">
        <v>71</v>
      </c>
      <c r="BE76" t="s">
        <v>72</v>
      </c>
      <c r="BF76" t="s">
        <v>73</v>
      </c>
      <c r="BG76" t="s">
        <v>74</v>
      </c>
      <c r="BH76" t="s">
        <v>75</v>
      </c>
      <c r="BI76" t="s">
        <v>1166</v>
      </c>
    </row>
    <row r="77" spans="1:61">
      <c r="A77">
        <v>76</v>
      </c>
      <c r="B77" t="s">
        <v>227</v>
      </c>
      <c r="C77" t="str">
        <f t="shared" si="9"/>
        <v>SB082015TAWCSCB33CDEBR1I76</v>
      </c>
      <c r="D77" t="str">
        <f t="shared" si="10"/>
        <v>B082015TAWCSCB33CDEB</v>
      </c>
      <c r="E77">
        <v>1</v>
      </c>
      <c r="F77" t="s">
        <v>77</v>
      </c>
      <c r="G77" t="str">
        <f>"082015"</f>
        <v>082015</v>
      </c>
      <c r="H77" t="s">
        <v>121</v>
      </c>
      <c r="I77" t="s">
        <v>60</v>
      </c>
      <c r="J77" t="s">
        <v>61</v>
      </c>
      <c r="K77" t="str">
        <f t="shared" si="13"/>
        <v>082015</v>
      </c>
      <c r="L77" t="s">
        <v>1167</v>
      </c>
      <c r="M77" t="s">
        <v>344</v>
      </c>
      <c r="N77" t="str">
        <f t="shared" si="12"/>
        <v>082015</v>
      </c>
      <c r="O77" t="s">
        <v>1167</v>
      </c>
      <c r="P77">
        <v>2015</v>
      </c>
      <c r="Q77" t="s">
        <v>1169</v>
      </c>
      <c r="R77" t="s">
        <v>1167</v>
      </c>
      <c r="S77" t="s">
        <v>1167</v>
      </c>
      <c r="T77" t="s">
        <v>1167</v>
      </c>
      <c r="U77" t="s">
        <v>1167</v>
      </c>
      <c r="V77" t="s">
        <v>1167</v>
      </c>
      <c r="W77" t="s">
        <v>1167</v>
      </c>
      <c r="X77" t="s">
        <v>1167</v>
      </c>
      <c r="Y77" t="s">
        <v>1167</v>
      </c>
      <c r="Z77" t="s">
        <v>1167</v>
      </c>
      <c r="AA77" t="s">
        <v>1167</v>
      </c>
      <c r="AB77" t="s">
        <v>1167</v>
      </c>
      <c r="AC77" t="s">
        <v>1167</v>
      </c>
      <c r="AD77" t="s">
        <v>1167</v>
      </c>
      <c r="AE77" t="s">
        <v>1167</v>
      </c>
      <c r="AF77" t="s">
        <v>1167</v>
      </c>
      <c r="AG77" t="s">
        <v>63</v>
      </c>
      <c r="AH77" t="s">
        <v>64</v>
      </c>
      <c r="AI77" t="s">
        <v>1167</v>
      </c>
      <c r="AJ77" t="s">
        <v>1167</v>
      </c>
      <c r="AK77" t="s">
        <v>228</v>
      </c>
      <c r="AL77" t="s">
        <v>662</v>
      </c>
      <c r="AM77" t="s">
        <v>1167</v>
      </c>
      <c r="AN77" t="s">
        <v>1167</v>
      </c>
      <c r="AO77" t="s">
        <v>1167</v>
      </c>
      <c r="AP77" t="s">
        <v>66</v>
      </c>
      <c r="AQ77" t="s">
        <v>1167</v>
      </c>
      <c r="AR77" t="s">
        <v>1167</v>
      </c>
      <c r="AS77" t="s">
        <v>1167</v>
      </c>
      <c r="AT77" t="s">
        <v>1167</v>
      </c>
      <c r="AU77" t="s">
        <v>1167</v>
      </c>
      <c r="AV77" t="s">
        <v>1167</v>
      </c>
      <c r="AW77" t="s">
        <v>1167</v>
      </c>
      <c r="AX77" s="1">
        <v>42278.422222222223</v>
      </c>
      <c r="AY77" t="s">
        <v>67</v>
      </c>
      <c r="AZ77">
        <v>250</v>
      </c>
      <c r="BA77" t="s">
        <v>68</v>
      </c>
      <c r="BB77" t="s">
        <v>69</v>
      </c>
      <c r="BC77" t="s">
        <v>70</v>
      </c>
      <c r="BD77" t="s">
        <v>71</v>
      </c>
      <c r="BE77" t="s">
        <v>72</v>
      </c>
      <c r="BF77" t="s">
        <v>73</v>
      </c>
      <c r="BG77" t="s">
        <v>74</v>
      </c>
      <c r="BH77" t="s">
        <v>75</v>
      </c>
      <c r="BI77" t="s">
        <v>1166</v>
      </c>
    </row>
    <row r="78" spans="1:61">
      <c r="A78">
        <v>77</v>
      </c>
      <c r="B78" t="s">
        <v>229</v>
      </c>
      <c r="C78" t="str">
        <f t="shared" si="9"/>
        <v>SB061716TAWCSCB33CD0R1I77</v>
      </c>
      <c r="D78" t="str">
        <f t="shared" si="10"/>
        <v>B061716TAWCSCB33CD0</v>
      </c>
      <c r="E78">
        <v>1</v>
      </c>
      <c r="F78" t="s">
        <v>77</v>
      </c>
      <c r="G78" t="str">
        <f t="shared" ref="G78:G95" si="14">"061716"</f>
        <v>061716</v>
      </c>
      <c r="H78">
        <v>0</v>
      </c>
      <c r="I78" t="s">
        <v>60</v>
      </c>
      <c r="J78" t="s">
        <v>61</v>
      </c>
      <c r="K78" t="str">
        <f t="shared" si="13"/>
        <v>061716</v>
      </c>
      <c r="L78" t="s">
        <v>1167</v>
      </c>
      <c r="M78" t="s">
        <v>344</v>
      </c>
      <c r="N78" t="str">
        <f t="shared" si="12"/>
        <v>061716</v>
      </c>
    </row>
    <row r="79" spans="1:61">
      <c r="A79">
        <v>78</v>
      </c>
      <c r="B79" t="s">
        <v>230</v>
      </c>
      <c r="C79" t="str">
        <f t="shared" si="9"/>
        <v>SB061716TAWCSCB33CD0R2I78</v>
      </c>
      <c r="D79" t="str">
        <f t="shared" si="10"/>
        <v>B061716TAWCSCB33CD0</v>
      </c>
      <c r="E79">
        <v>2</v>
      </c>
      <c r="F79" t="s">
        <v>77</v>
      </c>
      <c r="G79" t="str">
        <f t="shared" si="14"/>
        <v>061716</v>
      </c>
      <c r="H79">
        <v>0</v>
      </c>
      <c r="I79" t="s">
        <v>60</v>
      </c>
      <c r="J79" t="s">
        <v>61</v>
      </c>
      <c r="K79" t="str">
        <f t="shared" si="13"/>
        <v>061716</v>
      </c>
      <c r="L79" t="s">
        <v>1167</v>
      </c>
      <c r="M79" t="s">
        <v>344</v>
      </c>
      <c r="N79" t="str">
        <f t="shared" si="12"/>
        <v>061716</v>
      </c>
      <c r="O79" t="s">
        <v>1167</v>
      </c>
      <c r="P79" s="2">
        <v>42570</v>
      </c>
      <c r="Q79" t="s">
        <v>231</v>
      </c>
      <c r="S79" s="2">
        <v>42571</v>
      </c>
      <c r="T79" t="s">
        <v>231</v>
      </c>
      <c r="U79">
        <v>3.8</v>
      </c>
      <c r="V79" s="2">
        <v>42571</v>
      </c>
      <c r="W79">
        <v>34.9</v>
      </c>
      <c r="X79" t="s">
        <v>231</v>
      </c>
      <c r="Z79" s="2">
        <v>42572</v>
      </c>
      <c r="AA79">
        <v>25</v>
      </c>
      <c r="AB79" t="s">
        <v>232</v>
      </c>
      <c r="AC79" t="s">
        <v>232</v>
      </c>
      <c r="AD79" t="s">
        <v>231</v>
      </c>
      <c r="AE79" t="s">
        <v>233</v>
      </c>
      <c r="AF79" s="2">
        <v>42578</v>
      </c>
      <c r="AG79" t="s">
        <v>63</v>
      </c>
      <c r="AH79" t="s">
        <v>231</v>
      </c>
      <c r="AI79" t="s">
        <v>234</v>
      </c>
      <c r="AJ79" s="2">
        <v>42579</v>
      </c>
      <c r="AK79" t="s">
        <v>1119</v>
      </c>
      <c r="AL79" t="s">
        <v>349</v>
      </c>
      <c r="AM79" t="s">
        <v>232</v>
      </c>
      <c r="AN79" t="s">
        <v>232</v>
      </c>
      <c r="AO79">
        <v>25</v>
      </c>
      <c r="AR79" s="2">
        <v>42580</v>
      </c>
      <c r="AS79" t="s">
        <v>231</v>
      </c>
      <c r="AU79" s="2">
        <v>42583</v>
      </c>
      <c r="AV79" t="s">
        <v>235</v>
      </c>
      <c r="AW79" t="s">
        <v>236</v>
      </c>
      <c r="AX79" s="2">
        <v>42628</v>
      </c>
      <c r="AY79" t="s">
        <v>67</v>
      </c>
      <c r="BB79" t="s">
        <v>1115</v>
      </c>
      <c r="BC79" t="s">
        <v>237</v>
      </c>
      <c r="BD79" t="s">
        <v>1116</v>
      </c>
      <c r="BE79" t="s">
        <v>238</v>
      </c>
      <c r="BF79" t="s">
        <v>1147</v>
      </c>
      <c r="BG79" t="s">
        <v>1139</v>
      </c>
      <c r="BH79" t="s">
        <v>1139</v>
      </c>
    </row>
    <row r="80" spans="1:61">
      <c r="A80">
        <v>79</v>
      </c>
      <c r="B80" t="s">
        <v>239</v>
      </c>
      <c r="C80" t="str">
        <f t="shared" si="9"/>
        <v>SB061716TAWCSCB33CD1R1I79</v>
      </c>
      <c r="D80" t="str">
        <f t="shared" si="10"/>
        <v>B061716TAWCSCB33CD1</v>
      </c>
      <c r="E80">
        <v>1</v>
      </c>
      <c r="F80" t="s">
        <v>77</v>
      </c>
      <c r="G80" t="str">
        <f t="shared" si="14"/>
        <v>061716</v>
      </c>
      <c r="H80">
        <v>1</v>
      </c>
      <c r="I80" t="s">
        <v>60</v>
      </c>
      <c r="J80" t="s">
        <v>61</v>
      </c>
      <c r="K80" t="str">
        <f t="shared" si="13"/>
        <v>061716</v>
      </c>
      <c r="L80" t="s">
        <v>1167</v>
      </c>
      <c r="M80" t="s">
        <v>344</v>
      </c>
      <c r="N80" t="str">
        <f t="shared" si="12"/>
        <v>061716</v>
      </c>
      <c r="O80" t="s">
        <v>1167</v>
      </c>
      <c r="P80" s="2">
        <v>42570</v>
      </c>
      <c r="Q80" t="s">
        <v>231</v>
      </c>
      <c r="R80" t="s">
        <v>240</v>
      </c>
      <c r="S80" s="2">
        <v>42571</v>
      </c>
      <c r="T80" t="s">
        <v>231</v>
      </c>
      <c r="U80">
        <v>0.94399999999999995</v>
      </c>
      <c r="V80" s="2">
        <v>42571</v>
      </c>
      <c r="W80">
        <v>18.5</v>
      </c>
      <c r="X80" t="s">
        <v>231</v>
      </c>
      <c r="Z80" s="2">
        <v>42572</v>
      </c>
      <c r="AA80">
        <v>25</v>
      </c>
      <c r="AB80" t="s">
        <v>232</v>
      </c>
      <c r="AC80" t="s">
        <v>232</v>
      </c>
      <c r="AD80" t="s">
        <v>231</v>
      </c>
      <c r="AE80" t="s">
        <v>233</v>
      </c>
      <c r="AF80" s="2">
        <v>42578</v>
      </c>
      <c r="AG80" t="s">
        <v>63</v>
      </c>
      <c r="AH80" t="s">
        <v>231</v>
      </c>
      <c r="AI80" t="s">
        <v>234</v>
      </c>
      <c r="AJ80" s="2">
        <v>42579</v>
      </c>
      <c r="AK80" t="s">
        <v>1123</v>
      </c>
      <c r="AL80" t="s">
        <v>369</v>
      </c>
      <c r="AM80" t="s">
        <v>232</v>
      </c>
      <c r="AN80" t="s">
        <v>232</v>
      </c>
      <c r="AO80">
        <v>25</v>
      </c>
      <c r="AR80" s="2">
        <v>42580</v>
      </c>
      <c r="AS80" t="s">
        <v>231</v>
      </c>
      <c r="AU80" s="2">
        <v>42583</v>
      </c>
      <c r="AV80" t="s">
        <v>235</v>
      </c>
      <c r="AW80" t="s">
        <v>236</v>
      </c>
      <c r="AX80" s="2">
        <v>42628</v>
      </c>
      <c r="AY80" t="s">
        <v>67</v>
      </c>
      <c r="BB80" t="s">
        <v>1115</v>
      </c>
      <c r="BC80" t="s">
        <v>237</v>
      </c>
      <c r="BD80" t="s">
        <v>1116</v>
      </c>
      <c r="BE80" t="s">
        <v>241</v>
      </c>
      <c r="BF80" t="s">
        <v>1148</v>
      </c>
      <c r="BG80" t="s">
        <v>1139</v>
      </c>
      <c r="BH80" t="s">
        <v>1139</v>
      </c>
    </row>
    <row r="81" spans="1:60">
      <c r="A81">
        <v>80</v>
      </c>
      <c r="B81" t="s">
        <v>242</v>
      </c>
      <c r="C81" t="str">
        <f t="shared" si="9"/>
        <v>SB061716TAWCSCB33CD1R2I80</v>
      </c>
      <c r="D81" t="str">
        <f t="shared" si="10"/>
        <v>B061716TAWCSCB33CD1</v>
      </c>
      <c r="E81">
        <v>2</v>
      </c>
      <c r="F81" t="s">
        <v>77</v>
      </c>
      <c r="G81" t="str">
        <f t="shared" si="14"/>
        <v>061716</v>
      </c>
      <c r="H81">
        <v>1</v>
      </c>
      <c r="I81" t="s">
        <v>60</v>
      </c>
      <c r="J81" t="s">
        <v>61</v>
      </c>
      <c r="K81" t="str">
        <f t="shared" si="13"/>
        <v>061716</v>
      </c>
      <c r="L81" t="s">
        <v>1167</v>
      </c>
      <c r="M81" t="s">
        <v>243</v>
      </c>
      <c r="N81" s="2">
        <v>42639</v>
      </c>
      <c r="O81">
        <v>3</v>
      </c>
      <c r="P81" s="2">
        <v>42649</v>
      </c>
      <c r="Q81" t="s">
        <v>244</v>
      </c>
      <c r="R81">
        <v>4</v>
      </c>
      <c r="S81" s="2">
        <v>42654</v>
      </c>
      <c r="T81" t="s">
        <v>244</v>
      </c>
      <c r="U81">
        <v>4.68</v>
      </c>
      <c r="V81" s="2">
        <v>42654</v>
      </c>
      <c r="X81" t="s">
        <v>244</v>
      </c>
      <c r="Y81" t="s">
        <v>245</v>
      </c>
      <c r="Z81" s="2">
        <v>42661</v>
      </c>
      <c r="AA81">
        <v>20</v>
      </c>
      <c r="AB81" t="s">
        <v>246</v>
      </c>
      <c r="AC81" t="s">
        <v>247</v>
      </c>
      <c r="AD81" t="s">
        <v>244</v>
      </c>
      <c r="AE81" t="s">
        <v>248</v>
      </c>
      <c r="AF81" t="s">
        <v>249</v>
      </c>
      <c r="AG81" t="s">
        <v>63</v>
      </c>
      <c r="AH81" t="s">
        <v>250</v>
      </c>
      <c r="AJ81" s="2">
        <v>42677</v>
      </c>
      <c r="AK81" t="s">
        <v>210</v>
      </c>
      <c r="AL81" t="s">
        <v>251</v>
      </c>
      <c r="AM81" t="s">
        <v>247</v>
      </c>
      <c r="AN81" t="s">
        <v>252</v>
      </c>
      <c r="AO81">
        <v>8</v>
      </c>
      <c r="AP81" t="s">
        <v>244</v>
      </c>
      <c r="AR81" t="s">
        <v>62</v>
      </c>
      <c r="AU81" s="2">
        <v>42685</v>
      </c>
      <c r="AV81" t="s">
        <v>244</v>
      </c>
      <c r="AW81" t="s">
        <v>253</v>
      </c>
      <c r="AX81" s="2">
        <v>42718</v>
      </c>
      <c r="BB81" t="s">
        <v>1144</v>
      </c>
      <c r="BC81" t="s">
        <v>62</v>
      </c>
      <c r="BD81" t="s">
        <v>1117</v>
      </c>
      <c r="BE81" t="s">
        <v>1145</v>
      </c>
      <c r="BF81" t="s">
        <v>1146</v>
      </c>
      <c r="BG81" t="s">
        <v>1155</v>
      </c>
      <c r="BH81" t="s">
        <v>1165</v>
      </c>
    </row>
    <row r="82" spans="1:60">
      <c r="A82">
        <v>81</v>
      </c>
      <c r="B82" t="s">
        <v>254</v>
      </c>
      <c r="C82" t="str">
        <f t="shared" si="9"/>
        <v>SB061716TAWCSCB33CD2R1I81</v>
      </c>
      <c r="D82" t="str">
        <f t="shared" si="10"/>
        <v>B061716TAWCSCB33CD2</v>
      </c>
      <c r="E82">
        <v>1</v>
      </c>
      <c r="F82" t="s">
        <v>77</v>
      </c>
      <c r="G82" t="str">
        <f t="shared" si="14"/>
        <v>061716</v>
      </c>
      <c r="H82">
        <v>2</v>
      </c>
      <c r="I82" t="s">
        <v>60</v>
      </c>
      <c r="J82" t="s">
        <v>61</v>
      </c>
      <c r="K82" t="str">
        <f t="shared" si="13"/>
        <v>061716</v>
      </c>
      <c r="L82" t="s">
        <v>1167</v>
      </c>
      <c r="M82" t="s">
        <v>344</v>
      </c>
      <c r="N82" t="str">
        <f t="shared" ref="N82:N87" si="15">K82</f>
        <v>061716</v>
      </c>
      <c r="O82" t="s">
        <v>1167</v>
      </c>
      <c r="P82" s="2">
        <v>42570</v>
      </c>
      <c r="Q82" t="s">
        <v>231</v>
      </c>
      <c r="S82" s="2">
        <v>42571</v>
      </c>
      <c r="T82" t="s">
        <v>231</v>
      </c>
      <c r="U82">
        <v>9.0999999999999998E-2</v>
      </c>
      <c r="V82" s="2">
        <v>42571</v>
      </c>
      <c r="W82">
        <v>24.2</v>
      </c>
      <c r="X82" t="s">
        <v>231</v>
      </c>
      <c r="Z82" s="2">
        <v>42572</v>
      </c>
      <c r="AA82">
        <v>25</v>
      </c>
      <c r="AB82" t="s">
        <v>232</v>
      </c>
      <c r="AC82" t="s">
        <v>232</v>
      </c>
      <c r="AD82" t="s">
        <v>231</v>
      </c>
      <c r="AE82" t="s">
        <v>233</v>
      </c>
      <c r="AF82" s="2">
        <v>42578</v>
      </c>
      <c r="AG82" t="s">
        <v>63</v>
      </c>
      <c r="AH82" t="s">
        <v>231</v>
      </c>
      <c r="AI82" t="s">
        <v>234</v>
      </c>
      <c r="AJ82" s="2">
        <v>42579</v>
      </c>
      <c r="AK82" t="s">
        <v>1121</v>
      </c>
      <c r="AL82" t="s">
        <v>333</v>
      </c>
      <c r="AM82" t="s">
        <v>232</v>
      </c>
      <c r="AN82" t="s">
        <v>232</v>
      </c>
      <c r="AO82">
        <v>25</v>
      </c>
      <c r="AR82" s="2">
        <v>42580</v>
      </c>
      <c r="AS82" t="s">
        <v>231</v>
      </c>
      <c r="AU82" s="2">
        <v>42583</v>
      </c>
      <c r="AV82" t="s">
        <v>235</v>
      </c>
      <c r="AW82" t="s">
        <v>236</v>
      </c>
      <c r="AX82" s="2">
        <v>42628</v>
      </c>
      <c r="AY82" t="s">
        <v>67</v>
      </c>
      <c r="BB82" t="s">
        <v>1115</v>
      </c>
      <c r="BC82" t="s">
        <v>237</v>
      </c>
      <c r="BD82" t="s">
        <v>1116</v>
      </c>
      <c r="BE82" t="s">
        <v>255</v>
      </c>
      <c r="BF82" t="s">
        <v>1149</v>
      </c>
      <c r="BG82" t="s">
        <v>1139</v>
      </c>
      <c r="BH82" t="s">
        <v>1139</v>
      </c>
    </row>
    <row r="83" spans="1:60">
      <c r="A83">
        <v>82</v>
      </c>
      <c r="B83" t="s">
        <v>256</v>
      </c>
      <c r="C83" t="str">
        <f t="shared" si="9"/>
        <v>SB061716TAWCSCB33CD4R1I82</v>
      </c>
      <c r="D83" t="str">
        <f t="shared" si="10"/>
        <v>B061716TAWCSCB33CD4</v>
      </c>
      <c r="E83">
        <v>1</v>
      </c>
      <c r="F83" t="s">
        <v>77</v>
      </c>
      <c r="G83" t="str">
        <f t="shared" si="14"/>
        <v>061716</v>
      </c>
      <c r="H83">
        <v>4</v>
      </c>
      <c r="I83" t="s">
        <v>60</v>
      </c>
      <c r="J83" t="s">
        <v>61</v>
      </c>
      <c r="K83" t="str">
        <f t="shared" si="13"/>
        <v>061716</v>
      </c>
      <c r="L83" t="s">
        <v>1167</v>
      </c>
      <c r="M83" t="s">
        <v>344</v>
      </c>
      <c r="N83" t="str">
        <f t="shared" si="15"/>
        <v>061716</v>
      </c>
      <c r="O83" t="s">
        <v>1167</v>
      </c>
      <c r="P83" s="2">
        <v>42570</v>
      </c>
      <c r="Q83" t="s">
        <v>231</v>
      </c>
      <c r="S83" s="2">
        <v>42571</v>
      </c>
      <c r="T83" t="s">
        <v>231</v>
      </c>
      <c r="U83">
        <v>0.98299999999999998</v>
      </c>
      <c r="V83" s="2">
        <v>42571</v>
      </c>
      <c r="W83">
        <v>18.100000000000001</v>
      </c>
      <c r="X83" t="s">
        <v>231</v>
      </c>
      <c r="Z83" s="2">
        <v>42572</v>
      </c>
      <c r="AA83">
        <v>25</v>
      </c>
      <c r="AB83" t="s">
        <v>232</v>
      </c>
      <c r="AC83" t="s">
        <v>232</v>
      </c>
      <c r="AD83" t="s">
        <v>231</v>
      </c>
      <c r="AE83" t="s">
        <v>233</v>
      </c>
      <c r="AF83" s="2">
        <v>42578</v>
      </c>
      <c r="AG83" t="s">
        <v>63</v>
      </c>
      <c r="AH83" t="s">
        <v>231</v>
      </c>
      <c r="AI83" t="s">
        <v>234</v>
      </c>
      <c r="AJ83" s="2">
        <v>42579</v>
      </c>
      <c r="AK83" t="s">
        <v>1125</v>
      </c>
      <c r="AL83" t="s">
        <v>326</v>
      </c>
      <c r="AM83" t="s">
        <v>232</v>
      </c>
      <c r="AN83" t="s">
        <v>232</v>
      </c>
      <c r="AO83">
        <v>25</v>
      </c>
      <c r="AR83" s="2">
        <v>42580</v>
      </c>
      <c r="AS83" t="s">
        <v>231</v>
      </c>
      <c r="AU83" s="2">
        <v>42583</v>
      </c>
      <c r="AV83" t="s">
        <v>235</v>
      </c>
      <c r="AW83" t="s">
        <v>236</v>
      </c>
      <c r="AX83" s="2">
        <v>42628</v>
      </c>
      <c r="AY83" t="s">
        <v>67</v>
      </c>
      <c r="BB83" t="s">
        <v>1115</v>
      </c>
      <c r="BC83" t="s">
        <v>237</v>
      </c>
      <c r="BD83" t="s">
        <v>1116</v>
      </c>
      <c r="BE83" t="s">
        <v>257</v>
      </c>
      <c r="BF83" t="s">
        <v>1150</v>
      </c>
      <c r="BG83" t="s">
        <v>1139</v>
      </c>
      <c r="BH83" t="s">
        <v>1139</v>
      </c>
    </row>
    <row r="84" spans="1:60">
      <c r="A84">
        <v>83</v>
      </c>
      <c r="B84" t="s">
        <v>258</v>
      </c>
      <c r="C84" t="str">
        <f t="shared" si="9"/>
        <v>SB061716TAWCSCB33CD6R1I83</v>
      </c>
      <c r="D84" t="str">
        <f t="shared" si="10"/>
        <v>B061716TAWCSCB33CD6</v>
      </c>
      <c r="E84">
        <v>1</v>
      </c>
      <c r="F84" t="s">
        <v>77</v>
      </c>
      <c r="G84" t="str">
        <f t="shared" si="14"/>
        <v>061716</v>
      </c>
      <c r="H84">
        <v>6</v>
      </c>
      <c r="I84" t="s">
        <v>60</v>
      </c>
      <c r="J84" t="s">
        <v>61</v>
      </c>
      <c r="K84" t="str">
        <f t="shared" si="13"/>
        <v>061716</v>
      </c>
      <c r="L84" t="s">
        <v>1167</v>
      </c>
      <c r="M84" t="s">
        <v>344</v>
      </c>
      <c r="N84" t="str">
        <f t="shared" si="15"/>
        <v>061716</v>
      </c>
      <c r="O84" t="s">
        <v>1167</v>
      </c>
      <c r="P84" s="2">
        <v>42570</v>
      </c>
      <c r="Q84" t="s">
        <v>231</v>
      </c>
      <c r="S84" s="2">
        <v>42571</v>
      </c>
      <c r="T84" t="s">
        <v>231</v>
      </c>
      <c r="U84">
        <v>2.2400000000000002</v>
      </c>
      <c r="V84" s="2">
        <v>42571</v>
      </c>
      <c r="W84">
        <v>16.7</v>
      </c>
      <c r="X84" t="s">
        <v>231</v>
      </c>
      <c r="Z84" s="2">
        <v>42572</v>
      </c>
      <c r="AA84">
        <v>25</v>
      </c>
      <c r="AB84" t="s">
        <v>232</v>
      </c>
      <c r="AC84" t="s">
        <v>232</v>
      </c>
      <c r="AD84" t="s">
        <v>231</v>
      </c>
      <c r="AE84" t="s">
        <v>233</v>
      </c>
      <c r="AF84" s="2">
        <v>42578</v>
      </c>
      <c r="AG84" t="s">
        <v>63</v>
      </c>
      <c r="AH84" t="s">
        <v>231</v>
      </c>
      <c r="AI84" t="s">
        <v>234</v>
      </c>
      <c r="AJ84" s="2">
        <v>42579</v>
      </c>
      <c r="AK84" t="s">
        <v>1127</v>
      </c>
      <c r="AL84" t="s">
        <v>408</v>
      </c>
      <c r="AM84" t="s">
        <v>232</v>
      </c>
      <c r="AN84" t="s">
        <v>232</v>
      </c>
      <c r="AO84">
        <v>25</v>
      </c>
      <c r="AR84" s="2">
        <v>42580</v>
      </c>
      <c r="AS84" t="s">
        <v>231</v>
      </c>
      <c r="AU84" s="2">
        <v>42583</v>
      </c>
      <c r="AV84" t="s">
        <v>235</v>
      </c>
      <c r="AW84" t="s">
        <v>236</v>
      </c>
      <c r="AX84" s="2">
        <v>42628</v>
      </c>
      <c r="AY84" t="s">
        <v>67</v>
      </c>
      <c r="BB84" t="s">
        <v>1115</v>
      </c>
      <c r="BC84" t="s">
        <v>237</v>
      </c>
      <c r="BD84" t="s">
        <v>1116</v>
      </c>
      <c r="BE84" t="s">
        <v>259</v>
      </c>
      <c r="BF84" t="s">
        <v>1151</v>
      </c>
      <c r="BG84" t="s">
        <v>1139</v>
      </c>
      <c r="BH84" t="s">
        <v>1139</v>
      </c>
    </row>
    <row r="85" spans="1:60">
      <c r="A85">
        <v>84</v>
      </c>
      <c r="B85" t="s">
        <v>260</v>
      </c>
      <c r="C85" t="str">
        <f t="shared" si="9"/>
        <v>SB061716TAWCSCB33CD8R1I84</v>
      </c>
      <c r="D85" t="str">
        <f t="shared" si="10"/>
        <v>B061716TAWCSCB33CD8</v>
      </c>
      <c r="E85">
        <v>1</v>
      </c>
      <c r="F85" t="s">
        <v>77</v>
      </c>
      <c r="G85" t="str">
        <f t="shared" si="14"/>
        <v>061716</v>
      </c>
      <c r="H85">
        <v>8</v>
      </c>
      <c r="I85" t="s">
        <v>60</v>
      </c>
      <c r="J85" t="s">
        <v>61</v>
      </c>
      <c r="K85" t="str">
        <f t="shared" si="13"/>
        <v>061716</v>
      </c>
      <c r="L85" t="s">
        <v>1167</v>
      </c>
      <c r="M85" t="s">
        <v>344</v>
      </c>
      <c r="N85" t="str">
        <f t="shared" si="15"/>
        <v>061716</v>
      </c>
      <c r="O85" t="s">
        <v>1167</v>
      </c>
      <c r="P85" s="2">
        <v>42570</v>
      </c>
      <c r="Q85" t="s">
        <v>231</v>
      </c>
      <c r="S85" s="2">
        <v>42571</v>
      </c>
      <c r="T85" t="s">
        <v>231</v>
      </c>
      <c r="U85">
        <v>2.67</v>
      </c>
      <c r="V85" s="2">
        <v>42571</v>
      </c>
      <c r="W85">
        <v>21.2</v>
      </c>
      <c r="X85" t="s">
        <v>231</v>
      </c>
      <c r="Z85" s="2">
        <v>42572</v>
      </c>
      <c r="AA85">
        <v>25</v>
      </c>
      <c r="AB85" t="s">
        <v>232</v>
      </c>
      <c r="AC85" t="s">
        <v>232</v>
      </c>
      <c r="AD85" t="s">
        <v>231</v>
      </c>
      <c r="AE85" t="s">
        <v>233</v>
      </c>
      <c r="AF85" s="2">
        <v>42578</v>
      </c>
      <c r="AG85" t="s">
        <v>63</v>
      </c>
      <c r="AH85" t="s">
        <v>231</v>
      </c>
      <c r="AI85" t="s">
        <v>234</v>
      </c>
      <c r="AJ85" s="2">
        <v>42579</v>
      </c>
      <c r="AK85" t="s">
        <v>1131</v>
      </c>
      <c r="AL85" t="s">
        <v>667</v>
      </c>
      <c r="AM85" t="s">
        <v>232</v>
      </c>
      <c r="AN85" t="s">
        <v>232</v>
      </c>
      <c r="AO85">
        <v>25</v>
      </c>
      <c r="AR85" s="2">
        <v>42580</v>
      </c>
      <c r="AS85" t="s">
        <v>231</v>
      </c>
      <c r="AU85" s="2">
        <v>42583</v>
      </c>
      <c r="AV85" t="s">
        <v>235</v>
      </c>
      <c r="AW85" t="s">
        <v>236</v>
      </c>
      <c r="AX85" s="2">
        <v>42628</v>
      </c>
      <c r="AY85" t="s">
        <v>67</v>
      </c>
      <c r="BB85" t="s">
        <v>1115</v>
      </c>
      <c r="BC85" t="s">
        <v>237</v>
      </c>
      <c r="BD85" t="s">
        <v>1116</v>
      </c>
      <c r="BE85" t="s">
        <v>261</v>
      </c>
      <c r="BF85" t="s">
        <v>1152</v>
      </c>
      <c r="BG85" t="s">
        <v>1139</v>
      </c>
      <c r="BH85" t="s">
        <v>1139</v>
      </c>
    </row>
    <row r="86" spans="1:60">
      <c r="A86">
        <v>85</v>
      </c>
      <c r="B86" t="s">
        <v>262</v>
      </c>
      <c r="C86" t="str">
        <f t="shared" si="9"/>
        <v>SB061716TAWCSCB33CD10R1I85</v>
      </c>
      <c r="D86" t="str">
        <f t="shared" si="10"/>
        <v>B061716TAWCSCB33CD10</v>
      </c>
      <c r="E86">
        <v>1</v>
      </c>
      <c r="F86" t="s">
        <v>77</v>
      </c>
      <c r="G86" t="str">
        <f t="shared" si="14"/>
        <v>061716</v>
      </c>
      <c r="H86">
        <v>10</v>
      </c>
      <c r="I86" t="s">
        <v>60</v>
      </c>
      <c r="J86" t="s">
        <v>61</v>
      </c>
      <c r="K86" t="str">
        <f t="shared" si="13"/>
        <v>061716</v>
      </c>
      <c r="L86" t="s">
        <v>1167</v>
      </c>
      <c r="M86" t="s">
        <v>344</v>
      </c>
      <c r="N86" t="str">
        <f t="shared" si="15"/>
        <v>061716</v>
      </c>
      <c r="O86" t="s">
        <v>1167</v>
      </c>
      <c r="P86" s="2">
        <v>42570</v>
      </c>
      <c r="Q86" t="s">
        <v>231</v>
      </c>
      <c r="S86" s="2">
        <v>42571</v>
      </c>
      <c r="T86" t="s">
        <v>231</v>
      </c>
      <c r="U86">
        <v>3.39</v>
      </c>
      <c r="V86" s="2">
        <v>42571</v>
      </c>
      <c r="W86">
        <v>16.3</v>
      </c>
      <c r="X86" t="s">
        <v>231</v>
      </c>
      <c r="Z86" s="2">
        <v>42572</v>
      </c>
      <c r="AA86">
        <v>25</v>
      </c>
      <c r="AB86" t="s">
        <v>232</v>
      </c>
      <c r="AC86" t="s">
        <v>232</v>
      </c>
      <c r="AD86" t="s">
        <v>231</v>
      </c>
      <c r="AE86" t="s">
        <v>233</v>
      </c>
      <c r="AF86" s="2">
        <v>42578</v>
      </c>
      <c r="AG86" t="s">
        <v>63</v>
      </c>
      <c r="AH86" t="s">
        <v>231</v>
      </c>
      <c r="AI86" t="s">
        <v>234</v>
      </c>
      <c r="AJ86" s="2">
        <v>42579</v>
      </c>
      <c r="AK86" t="s">
        <v>1134</v>
      </c>
      <c r="AL86" t="s">
        <v>401</v>
      </c>
      <c r="AM86" t="s">
        <v>232</v>
      </c>
      <c r="AN86" t="s">
        <v>232</v>
      </c>
      <c r="AO86">
        <v>25</v>
      </c>
      <c r="AR86" s="2">
        <v>42580</v>
      </c>
      <c r="AS86" t="s">
        <v>231</v>
      </c>
      <c r="AU86" s="2">
        <v>42583</v>
      </c>
      <c r="AV86" t="s">
        <v>235</v>
      </c>
      <c r="AW86" t="s">
        <v>236</v>
      </c>
      <c r="AX86" s="2">
        <v>42628</v>
      </c>
      <c r="AY86" t="s">
        <v>67</v>
      </c>
      <c r="BB86" t="s">
        <v>1115</v>
      </c>
      <c r="BC86" t="s">
        <v>237</v>
      </c>
      <c r="BD86" t="s">
        <v>1116</v>
      </c>
      <c r="BE86" t="s">
        <v>263</v>
      </c>
      <c r="BF86" t="s">
        <v>1153</v>
      </c>
      <c r="BG86" t="s">
        <v>1139</v>
      </c>
      <c r="BH86" t="s">
        <v>1139</v>
      </c>
    </row>
    <row r="87" spans="1:60">
      <c r="A87">
        <v>86</v>
      </c>
      <c r="B87" t="s">
        <v>264</v>
      </c>
      <c r="C87" t="str">
        <f t="shared" si="9"/>
        <v>SB061716TAWCSCB33CD12R1I86</v>
      </c>
      <c r="D87" t="str">
        <f t="shared" si="10"/>
        <v>B061716TAWCSCB33CD12</v>
      </c>
      <c r="E87">
        <v>1</v>
      </c>
      <c r="F87" t="s">
        <v>77</v>
      </c>
      <c r="G87" t="str">
        <f t="shared" si="14"/>
        <v>061716</v>
      </c>
      <c r="H87">
        <v>12</v>
      </c>
      <c r="I87" t="s">
        <v>60</v>
      </c>
      <c r="J87" t="s">
        <v>61</v>
      </c>
      <c r="K87" t="str">
        <f t="shared" si="13"/>
        <v>061716</v>
      </c>
      <c r="L87" t="s">
        <v>1167</v>
      </c>
      <c r="M87" t="s">
        <v>344</v>
      </c>
      <c r="N87" t="str">
        <f t="shared" si="15"/>
        <v>061716</v>
      </c>
      <c r="O87" t="s">
        <v>1167</v>
      </c>
      <c r="P87" s="2">
        <v>42570</v>
      </c>
      <c r="Q87" t="s">
        <v>231</v>
      </c>
      <c r="S87" s="2">
        <v>42571</v>
      </c>
      <c r="T87" t="s">
        <v>231</v>
      </c>
      <c r="U87" t="s">
        <v>265</v>
      </c>
      <c r="V87" s="2">
        <v>42571</v>
      </c>
      <c r="W87">
        <v>23.5</v>
      </c>
      <c r="X87" t="s">
        <v>231</v>
      </c>
      <c r="Z87" s="2">
        <v>42572</v>
      </c>
      <c r="AA87">
        <v>25</v>
      </c>
      <c r="AB87" t="s">
        <v>232</v>
      </c>
      <c r="AC87" t="s">
        <v>232</v>
      </c>
      <c r="AD87" t="s">
        <v>231</v>
      </c>
      <c r="AE87" t="s">
        <v>233</v>
      </c>
      <c r="AF87" s="2">
        <v>42578</v>
      </c>
      <c r="AG87" t="s">
        <v>63</v>
      </c>
      <c r="AH87" t="s">
        <v>231</v>
      </c>
      <c r="AI87" t="s">
        <v>234</v>
      </c>
      <c r="AJ87" s="2">
        <v>42579</v>
      </c>
      <c r="AK87" t="s">
        <v>1137</v>
      </c>
      <c r="AL87" t="s">
        <v>694</v>
      </c>
      <c r="AM87" t="s">
        <v>232</v>
      </c>
      <c r="AN87" t="s">
        <v>232</v>
      </c>
      <c r="AO87">
        <v>25</v>
      </c>
      <c r="AR87" s="2">
        <v>42580</v>
      </c>
      <c r="AS87" t="s">
        <v>231</v>
      </c>
      <c r="AU87" s="2">
        <v>42583</v>
      </c>
      <c r="AV87" t="s">
        <v>235</v>
      </c>
      <c r="AW87" t="s">
        <v>236</v>
      </c>
      <c r="AX87" s="2">
        <v>42628</v>
      </c>
      <c r="AY87" t="s">
        <v>67</v>
      </c>
      <c r="BB87" t="s">
        <v>1115</v>
      </c>
      <c r="BC87" t="s">
        <v>237</v>
      </c>
      <c r="BD87" t="s">
        <v>1116</v>
      </c>
      <c r="BE87" t="s">
        <v>266</v>
      </c>
      <c r="BF87" t="s">
        <v>1154</v>
      </c>
      <c r="BG87" t="s">
        <v>1139</v>
      </c>
      <c r="BH87" t="s">
        <v>1139</v>
      </c>
    </row>
    <row r="88" spans="1:60">
      <c r="A88">
        <v>87</v>
      </c>
      <c r="B88" t="s">
        <v>267</v>
      </c>
      <c r="C88" t="str">
        <f t="shared" si="9"/>
        <v>SB061716TAWCSCB33CD12R2I87</v>
      </c>
      <c r="D88" t="str">
        <f t="shared" si="10"/>
        <v>B061716TAWCSCB33CD12</v>
      </c>
      <c r="E88">
        <v>2</v>
      </c>
      <c r="F88" t="s">
        <v>77</v>
      </c>
      <c r="G88" t="str">
        <f t="shared" si="14"/>
        <v>061716</v>
      </c>
      <c r="H88">
        <v>12</v>
      </c>
      <c r="I88" t="s">
        <v>60</v>
      </c>
      <c r="J88" t="s">
        <v>61</v>
      </c>
      <c r="K88" t="str">
        <f t="shared" si="13"/>
        <v>061716</v>
      </c>
      <c r="L88" t="s">
        <v>1167</v>
      </c>
      <c r="M88" t="s">
        <v>243</v>
      </c>
      <c r="N88" s="2">
        <v>42639</v>
      </c>
      <c r="O88">
        <v>2</v>
      </c>
      <c r="P88" s="2">
        <v>42649</v>
      </c>
      <c r="Q88" t="s">
        <v>244</v>
      </c>
      <c r="R88" t="s">
        <v>268</v>
      </c>
      <c r="S88" s="2">
        <v>42654</v>
      </c>
      <c r="T88" t="s">
        <v>244</v>
      </c>
      <c r="U88" t="s">
        <v>269</v>
      </c>
      <c r="V88" s="2">
        <v>42654</v>
      </c>
      <c r="X88" t="s">
        <v>244</v>
      </c>
      <c r="Y88" t="s">
        <v>270</v>
      </c>
      <c r="Z88" s="2">
        <v>42661</v>
      </c>
      <c r="AA88">
        <v>20</v>
      </c>
      <c r="AB88" t="s">
        <v>246</v>
      </c>
      <c r="AC88" t="s">
        <v>271</v>
      </c>
      <c r="AD88" t="s">
        <v>244</v>
      </c>
      <c r="AE88" t="s">
        <v>248</v>
      </c>
      <c r="AF88" t="s">
        <v>249</v>
      </c>
      <c r="AG88" t="s">
        <v>63</v>
      </c>
      <c r="AH88" t="s">
        <v>250</v>
      </c>
      <c r="AJ88" s="2">
        <v>42669</v>
      </c>
      <c r="AK88" t="s">
        <v>1120</v>
      </c>
      <c r="AL88" t="s">
        <v>272</v>
      </c>
      <c r="AM88" t="s">
        <v>273</v>
      </c>
      <c r="AN88" t="s">
        <v>274</v>
      </c>
      <c r="AO88">
        <v>8</v>
      </c>
      <c r="AP88" t="s">
        <v>244</v>
      </c>
      <c r="AR88" t="s">
        <v>62</v>
      </c>
      <c r="AU88" s="2">
        <v>42685</v>
      </c>
      <c r="AV88" t="s">
        <v>244</v>
      </c>
      <c r="AW88" t="s">
        <v>253</v>
      </c>
      <c r="AX88" s="2">
        <v>42718</v>
      </c>
      <c r="BB88" t="s">
        <v>1144</v>
      </c>
      <c r="BC88" t="s">
        <v>62</v>
      </c>
      <c r="BD88" t="s">
        <v>1117</v>
      </c>
      <c r="BE88" t="s">
        <v>1145</v>
      </c>
      <c r="BF88" t="s">
        <v>1146</v>
      </c>
      <c r="BG88" t="s">
        <v>1155</v>
      </c>
      <c r="BH88" t="s">
        <v>1165</v>
      </c>
    </row>
    <row r="89" spans="1:60">
      <c r="A89">
        <v>88</v>
      </c>
      <c r="B89" t="s">
        <v>275</v>
      </c>
      <c r="C89" t="str">
        <f t="shared" si="9"/>
        <v>SB061716TAWCSCB33CD14R1I88</v>
      </c>
      <c r="D89" t="str">
        <f t="shared" si="10"/>
        <v>B061716TAWCSCB33CD14</v>
      </c>
      <c r="E89">
        <v>1</v>
      </c>
      <c r="F89" t="s">
        <v>77</v>
      </c>
      <c r="G89" t="str">
        <f t="shared" si="14"/>
        <v>061716</v>
      </c>
      <c r="H89">
        <v>14</v>
      </c>
      <c r="I89" t="s">
        <v>60</v>
      </c>
      <c r="J89" t="s">
        <v>61</v>
      </c>
      <c r="K89" t="str">
        <f t="shared" si="13"/>
        <v>061716</v>
      </c>
      <c r="L89" t="s">
        <v>1167</v>
      </c>
      <c r="M89" t="s">
        <v>344</v>
      </c>
      <c r="N89" t="str">
        <f t="shared" ref="N89:N97" si="16">K89</f>
        <v>061716</v>
      </c>
      <c r="O89" t="s">
        <v>1167</v>
      </c>
      <c r="P89" s="2">
        <v>42570</v>
      </c>
      <c r="Q89" t="s">
        <v>231</v>
      </c>
      <c r="S89" s="2">
        <v>42571</v>
      </c>
      <c r="T89" t="s">
        <v>231</v>
      </c>
      <c r="U89">
        <v>0.79800000000000004</v>
      </c>
      <c r="V89" s="2">
        <v>42571</v>
      </c>
      <c r="W89">
        <v>34.299999999999997</v>
      </c>
      <c r="X89" t="s">
        <v>231</v>
      </c>
      <c r="Z89" s="2">
        <v>42572</v>
      </c>
      <c r="AA89">
        <v>25</v>
      </c>
      <c r="AB89" t="s">
        <v>232</v>
      </c>
      <c r="AC89" t="s">
        <v>232</v>
      </c>
      <c r="AD89" t="s">
        <v>231</v>
      </c>
      <c r="AE89" t="s">
        <v>233</v>
      </c>
      <c r="AF89" s="2">
        <v>42578</v>
      </c>
      <c r="AG89" t="s">
        <v>63</v>
      </c>
      <c r="AH89" t="s">
        <v>231</v>
      </c>
      <c r="AI89" t="s">
        <v>234</v>
      </c>
      <c r="AJ89" s="2">
        <v>42579</v>
      </c>
      <c r="AK89" t="s">
        <v>1118</v>
      </c>
      <c r="AL89" t="s">
        <v>341</v>
      </c>
      <c r="AM89" t="s">
        <v>232</v>
      </c>
      <c r="AN89" t="s">
        <v>232</v>
      </c>
      <c r="AO89">
        <v>25</v>
      </c>
      <c r="AR89" s="2">
        <v>42580</v>
      </c>
      <c r="AS89" t="s">
        <v>231</v>
      </c>
      <c r="AU89" s="2">
        <v>42583</v>
      </c>
      <c r="AV89" t="s">
        <v>235</v>
      </c>
      <c r="AW89" t="s">
        <v>236</v>
      </c>
      <c r="AX89" s="2">
        <v>42628</v>
      </c>
      <c r="AY89" t="s">
        <v>67</v>
      </c>
      <c r="BB89" t="s">
        <v>1115</v>
      </c>
      <c r="BC89" t="s">
        <v>237</v>
      </c>
      <c r="BD89" t="s">
        <v>1116</v>
      </c>
      <c r="BE89" t="s">
        <v>276</v>
      </c>
      <c r="BF89" t="s">
        <v>1156</v>
      </c>
      <c r="BG89" t="s">
        <v>1139</v>
      </c>
      <c r="BH89" t="s">
        <v>1139</v>
      </c>
    </row>
    <row r="90" spans="1:60">
      <c r="A90">
        <v>89</v>
      </c>
      <c r="B90" t="s">
        <v>277</v>
      </c>
      <c r="C90" t="str">
        <f t="shared" si="9"/>
        <v>SB061716TAWCSCB33CD16R1I89</v>
      </c>
      <c r="D90" t="str">
        <f t="shared" si="10"/>
        <v>B061716TAWCSCB33CD16</v>
      </c>
      <c r="E90">
        <v>1</v>
      </c>
      <c r="F90" t="s">
        <v>77</v>
      </c>
      <c r="G90" t="str">
        <f t="shared" si="14"/>
        <v>061716</v>
      </c>
      <c r="H90">
        <v>16</v>
      </c>
      <c r="I90" t="s">
        <v>60</v>
      </c>
      <c r="J90" t="s">
        <v>61</v>
      </c>
      <c r="K90" t="str">
        <f t="shared" si="13"/>
        <v>061716</v>
      </c>
      <c r="L90" t="s">
        <v>1167</v>
      </c>
      <c r="M90" t="s">
        <v>344</v>
      </c>
      <c r="N90" t="str">
        <f t="shared" si="16"/>
        <v>061716</v>
      </c>
      <c r="O90" t="s">
        <v>1167</v>
      </c>
      <c r="P90" s="2">
        <v>42570</v>
      </c>
      <c r="Q90" t="s">
        <v>231</v>
      </c>
      <c r="S90" s="2">
        <v>42571</v>
      </c>
      <c r="T90" t="s">
        <v>231</v>
      </c>
      <c r="U90">
        <v>0.47599999999999998</v>
      </c>
      <c r="V90" s="2">
        <v>42571</v>
      </c>
      <c r="W90">
        <v>19.3</v>
      </c>
      <c r="X90" t="s">
        <v>231</v>
      </c>
      <c r="Z90" s="2">
        <v>42572</v>
      </c>
      <c r="AA90">
        <v>25</v>
      </c>
      <c r="AB90" t="s">
        <v>232</v>
      </c>
      <c r="AC90" t="s">
        <v>232</v>
      </c>
      <c r="AD90" t="s">
        <v>231</v>
      </c>
      <c r="AE90" t="s">
        <v>233</v>
      </c>
      <c r="AF90" s="2">
        <v>42578</v>
      </c>
      <c r="AG90" t="s">
        <v>63</v>
      </c>
      <c r="AH90" t="s">
        <v>231</v>
      </c>
      <c r="AI90" t="s">
        <v>234</v>
      </c>
      <c r="AJ90" s="2">
        <v>42579</v>
      </c>
      <c r="AK90" t="s">
        <v>1120</v>
      </c>
      <c r="AL90" t="s">
        <v>272</v>
      </c>
      <c r="AM90" t="s">
        <v>232</v>
      </c>
      <c r="AN90" t="s">
        <v>232</v>
      </c>
      <c r="AO90">
        <v>25</v>
      </c>
      <c r="AR90" s="2">
        <v>42580</v>
      </c>
      <c r="AS90" t="s">
        <v>231</v>
      </c>
      <c r="AU90" s="2">
        <v>42583</v>
      </c>
      <c r="AV90" t="s">
        <v>235</v>
      </c>
      <c r="AW90" t="s">
        <v>236</v>
      </c>
      <c r="AX90" s="2">
        <v>42628</v>
      </c>
      <c r="AY90" t="s">
        <v>67</v>
      </c>
      <c r="BB90" t="s">
        <v>1115</v>
      </c>
      <c r="BC90" t="s">
        <v>237</v>
      </c>
      <c r="BD90" t="s">
        <v>1116</v>
      </c>
      <c r="BE90" t="s">
        <v>278</v>
      </c>
      <c r="BF90" t="s">
        <v>1157</v>
      </c>
      <c r="BG90" t="s">
        <v>1139</v>
      </c>
      <c r="BH90" t="s">
        <v>1139</v>
      </c>
    </row>
    <row r="91" spans="1:60">
      <c r="A91">
        <v>90</v>
      </c>
      <c r="B91" t="s">
        <v>279</v>
      </c>
      <c r="C91" t="str">
        <f t="shared" si="9"/>
        <v>SB061716TAWCSCB33CD18R1I90</v>
      </c>
      <c r="D91" t="str">
        <f t="shared" si="10"/>
        <v>B061716TAWCSCB33CD18</v>
      </c>
      <c r="E91">
        <v>1</v>
      </c>
      <c r="F91" t="s">
        <v>77</v>
      </c>
      <c r="G91" t="str">
        <f t="shared" si="14"/>
        <v>061716</v>
      </c>
      <c r="H91">
        <v>18</v>
      </c>
      <c r="I91" t="s">
        <v>60</v>
      </c>
      <c r="J91" t="s">
        <v>61</v>
      </c>
      <c r="K91" t="str">
        <f t="shared" si="13"/>
        <v>061716</v>
      </c>
      <c r="L91" t="s">
        <v>1167</v>
      </c>
      <c r="M91" t="s">
        <v>344</v>
      </c>
      <c r="N91" t="str">
        <f t="shared" si="16"/>
        <v>061716</v>
      </c>
      <c r="O91" t="s">
        <v>1167</v>
      </c>
      <c r="P91" s="2">
        <v>42570</v>
      </c>
      <c r="Q91" t="s">
        <v>231</v>
      </c>
      <c r="S91" s="2">
        <v>42571</v>
      </c>
      <c r="T91" t="s">
        <v>231</v>
      </c>
      <c r="U91">
        <v>1.07</v>
      </c>
      <c r="V91" s="2">
        <v>42571</v>
      </c>
      <c r="W91">
        <v>18.2</v>
      </c>
      <c r="X91" t="s">
        <v>231</v>
      </c>
      <c r="Z91" s="2">
        <v>42572</v>
      </c>
      <c r="AA91">
        <v>25</v>
      </c>
      <c r="AB91" t="s">
        <v>232</v>
      </c>
      <c r="AC91" t="s">
        <v>232</v>
      </c>
      <c r="AD91" t="s">
        <v>231</v>
      </c>
      <c r="AE91" t="s">
        <v>233</v>
      </c>
      <c r="AF91" s="2">
        <v>42578</v>
      </c>
      <c r="AG91" t="s">
        <v>63</v>
      </c>
      <c r="AH91" t="s">
        <v>231</v>
      </c>
      <c r="AI91" t="s">
        <v>234</v>
      </c>
      <c r="AJ91" s="2">
        <v>42579</v>
      </c>
      <c r="AK91" t="s">
        <v>1122</v>
      </c>
      <c r="AL91" t="s">
        <v>528</v>
      </c>
      <c r="AM91" t="s">
        <v>232</v>
      </c>
      <c r="AN91" t="s">
        <v>232</v>
      </c>
      <c r="AO91">
        <v>25</v>
      </c>
      <c r="AR91" s="2">
        <v>42580</v>
      </c>
      <c r="AS91" t="s">
        <v>231</v>
      </c>
      <c r="AU91" s="2">
        <v>42583</v>
      </c>
      <c r="AV91" t="s">
        <v>235</v>
      </c>
      <c r="AW91" t="s">
        <v>236</v>
      </c>
      <c r="AX91" s="2">
        <v>42628</v>
      </c>
      <c r="AY91" t="s">
        <v>67</v>
      </c>
      <c r="BB91" t="s">
        <v>1115</v>
      </c>
      <c r="BC91" t="s">
        <v>237</v>
      </c>
      <c r="BD91" t="s">
        <v>1116</v>
      </c>
      <c r="BE91" t="s">
        <v>280</v>
      </c>
      <c r="BF91" t="s">
        <v>1158</v>
      </c>
      <c r="BG91" t="s">
        <v>1139</v>
      </c>
      <c r="BH91" t="s">
        <v>1139</v>
      </c>
    </row>
    <row r="92" spans="1:60">
      <c r="A92">
        <v>91</v>
      </c>
      <c r="B92" t="s">
        <v>281</v>
      </c>
      <c r="C92" t="str">
        <f t="shared" si="9"/>
        <v>SB061716TAWCSCB33CD20R1I91</v>
      </c>
      <c r="D92" t="str">
        <f t="shared" si="10"/>
        <v>B061716TAWCSCB33CD20</v>
      </c>
      <c r="E92">
        <v>1</v>
      </c>
      <c r="F92" t="s">
        <v>77</v>
      </c>
      <c r="G92" t="str">
        <f t="shared" si="14"/>
        <v>061716</v>
      </c>
      <c r="H92">
        <v>20</v>
      </c>
      <c r="I92" t="s">
        <v>60</v>
      </c>
      <c r="J92" t="s">
        <v>61</v>
      </c>
      <c r="K92" t="str">
        <f t="shared" si="13"/>
        <v>061716</v>
      </c>
      <c r="L92" t="s">
        <v>1167</v>
      </c>
      <c r="M92" t="s">
        <v>344</v>
      </c>
      <c r="N92" t="str">
        <f t="shared" si="16"/>
        <v>061716</v>
      </c>
      <c r="O92" t="s">
        <v>1167</v>
      </c>
      <c r="P92" s="2">
        <v>42570</v>
      </c>
      <c r="Q92" t="s">
        <v>231</v>
      </c>
      <c r="S92" s="2">
        <v>42571</v>
      </c>
      <c r="T92" t="s">
        <v>231</v>
      </c>
      <c r="U92">
        <v>2.86</v>
      </c>
      <c r="V92" s="2">
        <v>42571</v>
      </c>
      <c r="W92">
        <v>16.600000000000001</v>
      </c>
      <c r="X92" t="s">
        <v>231</v>
      </c>
      <c r="Z92" s="2">
        <v>42572</v>
      </c>
      <c r="AA92">
        <v>25</v>
      </c>
      <c r="AB92" t="s">
        <v>232</v>
      </c>
      <c r="AC92" t="s">
        <v>232</v>
      </c>
      <c r="AD92" t="s">
        <v>231</v>
      </c>
      <c r="AE92" t="s">
        <v>233</v>
      </c>
      <c r="AF92" s="2">
        <v>42578</v>
      </c>
      <c r="AG92" t="s">
        <v>63</v>
      </c>
      <c r="AH92" t="s">
        <v>231</v>
      </c>
      <c r="AI92" t="s">
        <v>234</v>
      </c>
      <c r="AJ92" s="2">
        <v>42579</v>
      </c>
      <c r="AK92" t="s">
        <v>1124</v>
      </c>
      <c r="AL92" t="s">
        <v>363</v>
      </c>
      <c r="AM92" t="s">
        <v>232</v>
      </c>
      <c r="AN92" t="s">
        <v>232</v>
      </c>
      <c r="AO92">
        <v>25</v>
      </c>
      <c r="AR92" s="2">
        <v>42580</v>
      </c>
      <c r="AS92" t="s">
        <v>231</v>
      </c>
      <c r="AU92" s="2">
        <v>42583</v>
      </c>
      <c r="AV92" t="s">
        <v>235</v>
      </c>
      <c r="AW92" t="s">
        <v>236</v>
      </c>
      <c r="AX92" s="2">
        <v>42628</v>
      </c>
      <c r="AY92" t="s">
        <v>67</v>
      </c>
      <c r="BB92" t="s">
        <v>1115</v>
      </c>
      <c r="BC92" t="s">
        <v>237</v>
      </c>
      <c r="BD92" t="s">
        <v>1116</v>
      </c>
      <c r="BE92" t="s">
        <v>282</v>
      </c>
      <c r="BF92" t="s">
        <v>1159</v>
      </c>
      <c r="BG92" t="s">
        <v>1139</v>
      </c>
      <c r="BH92" t="s">
        <v>1139</v>
      </c>
    </row>
    <row r="93" spans="1:60">
      <c r="A93">
        <v>92</v>
      </c>
      <c r="B93" t="s">
        <v>283</v>
      </c>
      <c r="C93" t="str">
        <f t="shared" si="9"/>
        <v>SB061716TAWCSCB33CD21R1I92</v>
      </c>
      <c r="D93" t="str">
        <f t="shared" si="10"/>
        <v>B061716TAWCSCB33CD21</v>
      </c>
      <c r="E93">
        <v>1</v>
      </c>
      <c r="F93" t="s">
        <v>77</v>
      </c>
      <c r="G93" t="str">
        <f t="shared" si="14"/>
        <v>061716</v>
      </c>
      <c r="H93">
        <v>21</v>
      </c>
      <c r="I93" t="s">
        <v>60</v>
      </c>
      <c r="J93" t="s">
        <v>61</v>
      </c>
      <c r="K93" t="str">
        <f t="shared" si="13"/>
        <v>061716</v>
      </c>
      <c r="L93" t="s">
        <v>1167</v>
      </c>
      <c r="M93" t="s">
        <v>344</v>
      </c>
      <c r="N93" t="str">
        <f t="shared" si="16"/>
        <v>061716</v>
      </c>
      <c r="O93" t="s">
        <v>1167</v>
      </c>
      <c r="P93" s="2">
        <v>42570</v>
      </c>
      <c r="Q93" t="s">
        <v>231</v>
      </c>
      <c r="S93" s="2">
        <v>42571</v>
      </c>
      <c r="T93" t="s">
        <v>231</v>
      </c>
      <c r="U93">
        <v>2.86</v>
      </c>
      <c r="V93" s="2">
        <v>42571</v>
      </c>
      <c r="W93">
        <v>16.899999999999999</v>
      </c>
      <c r="X93" t="s">
        <v>231</v>
      </c>
      <c r="Z93" s="2">
        <v>42572</v>
      </c>
      <c r="AA93">
        <v>25</v>
      </c>
      <c r="AB93" t="s">
        <v>232</v>
      </c>
      <c r="AC93" t="s">
        <v>232</v>
      </c>
      <c r="AD93" t="s">
        <v>231</v>
      </c>
      <c r="AE93" t="s">
        <v>233</v>
      </c>
      <c r="AF93" s="2">
        <v>42578</v>
      </c>
      <c r="AG93" t="s">
        <v>63</v>
      </c>
      <c r="AH93" t="s">
        <v>231</v>
      </c>
      <c r="AI93" t="s">
        <v>234</v>
      </c>
      <c r="AJ93" s="2">
        <v>42579</v>
      </c>
      <c r="AK93" t="s">
        <v>1126</v>
      </c>
      <c r="AL93" t="s">
        <v>390</v>
      </c>
      <c r="AM93" t="s">
        <v>232</v>
      </c>
      <c r="AN93" t="s">
        <v>232</v>
      </c>
      <c r="AO93">
        <v>25</v>
      </c>
      <c r="AR93" s="2">
        <v>42580</v>
      </c>
      <c r="AS93" t="s">
        <v>231</v>
      </c>
      <c r="AU93" s="2">
        <v>42583</v>
      </c>
      <c r="AV93" t="s">
        <v>235</v>
      </c>
      <c r="AW93" t="s">
        <v>236</v>
      </c>
      <c r="AX93" s="2">
        <v>42628</v>
      </c>
      <c r="AY93" t="s">
        <v>67</v>
      </c>
      <c r="BB93" t="s">
        <v>1115</v>
      </c>
      <c r="BC93" t="s">
        <v>237</v>
      </c>
      <c r="BD93" t="s">
        <v>1116</v>
      </c>
      <c r="BE93" t="s">
        <v>284</v>
      </c>
      <c r="BF93" t="s">
        <v>1160</v>
      </c>
      <c r="BG93" t="s">
        <v>1139</v>
      </c>
      <c r="BH93" t="s">
        <v>1139</v>
      </c>
    </row>
    <row r="94" spans="1:60">
      <c r="A94">
        <v>93</v>
      </c>
      <c r="B94" t="s">
        <v>285</v>
      </c>
      <c r="C94" t="str">
        <f t="shared" si="9"/>
        <v>SB061716TAWCSCB33CDSBR1I93</v>
      </c>
      <c r="D94" t="str">
        <f t="shared" si="10"/>
        <v>B061716TAWCSCB33CDSB</v>
      </c>
      <c r="E94">
        <v>1</v>
      </c>
      <c r="F94" t="s">
        <v>77</v>
      </c>
      <c r="G94" t="str">
        <f t="shared" si="14"/>
        <v>061716</v>
      </c>
      <c r="H94" t="s">
        <v>78</v>
      </c>
      <c r="I94" t="s">
        <v>60</v>
      </c>
      <c r="J94" t="s">
        <v>61</v>
      </c>
      <c r="K94" t="str">
        <f t="shared" si="13"/>
        <v>061716</v>
      </c>
      <c r="L94" t="s">
        <v>1167</v>
      </c>
      <c r="M94" t="s">
        <v>344</v>
      </c>
      <c r="N94" t="str">
        <f t="shared" si="16"/>
        <v>061716</v>
      </c>
      <c r="O94" t="s">
        <v>1167</v>
      </c>
      <c r="P94" s="2">
        <v>42570</v>
      </c>
      <c r="Q94" t="s">
        <v>231</v>
      </c>
      <c r="S94" s="2">
        <v>42571</v>
      </c>
      <c r="T94" t="s">
        <v>231</v>
      </c>
      <c r="U94" t="s">
        <v>265</v>
      </c>
      <c r="V94" s="2">
        <v>42571</v>
      </c>
      <c r="W94">
        <v>34.299999999999997</v>
      </c>
      <c r="X94" t="s">
        <v>231</v>
      </c>
      <c r="Z94" s="2">
        <v>42572</v>
      </c>
      <c r="AA94">
        <v>25</v>
      </c>
      <c r="AB94" t="s">
        <v>232</v>
      </c>
      <c r="AC94" t="s">
        <v>232</v>
      </c>
      <c r="AD94" t="s">
        <v>231</v>
      </c>
      <c r="AE94" t="s">
        <v>233</v>
      </c>
      <c r="AF94" s="2">
        <v>42578</v>
      </c>
      <c r="AG94" t="s">
        <v>63</v>
      </c>
      <c r="AH94" t="s">
        <v>231</v>
      </c>
      <c r="AI94" t="s">
        <v>234</v>
      </c>
      <c r="AJ94" s="2">
        <v>42579</v>
      </c>
      <c r="AK94" t="s">
        <v>1133</v>
      </c>
      <c r="AL94" t="s">
        <v>380</v>
      </c>
      <c r="AM94" t="s">
        <v>232</v>
      </c>
      <c r="AN94" t="s">
        <v>232</v>
      </c>
      <c r="AO94">
        <v>25</v>
      </c>
      <c r="AR94" s="2">
        <v>42580</v>
      </c>
      <c r="AS94" t="s">
        <v>231</v>
      </c>
      <c r="AU94" s="2">
        <v>42583</v>
      </c>
      <c r="AV94" t="s">
        <v>235</v>
      </c>
      <c r="AW94" t="s">
        <v>236</v>
      </c>
      <c r="AX94" s="2">
        <v>42628</v>
      </c>
      <c r="AY94" t="s">
        <v>67</v>
      </c>
      <c r="BB94" t="s">
        <v>1115</v>
      </c>
      <c r="BC94" t="s">
        <v>237</v>
      </c>
      <c r="BD94" t="s">
        <v>1116</v>
      </c>
      <c r="BE94" t="s">
        <v>286</v>
      </c>
      <c r="BF94" t="s">
        <v>1161</v>
      </c>
      <c r="BG94" t="s">
        <v>1139</v>
      </c>
      <c r="BH94" t="s">
        <v>1139</v>
      </c>
    </row>
    <row r="95" spans="1:60">
      <c r="A95">
        <v>94</v>
      </c>
      <c r="B95" t="s">
        <v>287</v>
      </c>
      <c r="C95" t="str">
        <f t="shared" si="9"/>
        <v>SB061716TAWCSCB33CDEBR1I94</v>
      </c>
      <c r="D95" t="str">
        <f t="shared" si="10"/>
        <v>B061716TAWCSCB33CDEB</v>
      </c>
      <c r="E95">
        <v>1</v>
      </c>
      <c r="F95" t="s">
        <v>77</v>
      </c>
      <c r="G95" t="str">
        <f t="shared" si="14"/>
        <v>061716</v>
      </c>
      <c r="H95" t="s">
        <v>121</v>
      </c>
      <c r="I95" t="s">
        <v>60</v>
      </c>
      <c r="J95" t="s">
        <v>61</v>
      </c>
      <c r="K95" t="str">
        <f t="shared" si="13"/>
        <v>061716</v>
      </c>
      <c r="L95" t="s">
        <v>1167</v>
      </c>
      <c r="M95" t="s">
        <v>344</v>
      </c>
      <c r="N95" t="str">
        <f t="shared" si="16"/>
        <v>061716</v>
      </c>
      <c r="O95" t="s">
        <v>1167</v>
      </c>
      <c r="P95" s="2">
        <v>42570</v>
      </c>
      <c r="Q95" t="s">
        <v>231</v>
      </c>
      <c r="S95" s="2">
        <v>42571</v>
      </c>
      <c r="T95" t="s">
        <v>231</v>
      </c>
      <c r="U95" t="s">
        <v>265</v>
      </c>
      <c r="V95" s="2">
        <v>42571</v>
      </c>
      <c r="X95" t="s">
        <v>231</v>
      </c>
      <c r="Z95" s="2">
        <v>42572</v>
      </c>
      <c r="AA95">
        <v>25</v>
      </c>
      <c r="AB95" t="s">
        <v>232</v>
      </c>
      <c r="AC95" t="s">
        <v>232</v>
      </c>
      <c r="AD95" t="s">
        <v>231</v>
      </c>
      <c r="AE95" t="s">
        <v>233</v>
      </c>
      <c r="AF95" s="2">
        <v>42578</v>
      </c>
      <c r="AG95" t="s">
        <v>63</v>
      </c>
      <c r="AH95" t="s">
        <v>231</v>
      </c>
      <c r="AI95" t="s">
        <v>234</v>
      </c>
      <c r="AJ95" s="2">
        <v>42579</v>
      </c>
      <c r="AK95" t="s">
        <v>1130</v>
      </c>
      <c r="AL95" t="s">
        <v>358</v>
      </c>
      <c r="AM95" t="s">
        <v>232</v>
      </c>
      <c r="AN95" t="s">
        <v>232</v>
      </c>
      <c r="AO95">
        <v>25</v>
      </c>
      <c r="AR95" s="2">
        <v>42580</v>
      </c>
      <c r="AS95" t="s">
        <v>231</v>
      </c>
      <c r="AU95" s="2">
        <v>42583</v>
      </c>
      <c r="AV95" t="s">
        <v>235</v>
      </c>
      <c r="AW95" t="s">
        <v>236</v>
      </c>
      <c r="AX95" s="2">
        <v>42628</v>
      </c>
      <c r="AY95" t="s">
        <v>67</v>
      </c>
      <c r="BB95" t="s">
        <v>1115</v>
      </c>
      <c r="BC95" t="s">
        <v>237</v>
      </c>
      <c r="BD95" t="s">
        <v>1116</v>
      </c>
      <c r="BE95" t="s">
        <v>288</v>
      </c>
      <c r="BF95" t="s">
        <v>1162</v>
      </c>
      <c r="BG95" t="s">
        <v>1139</v>
      </c>
      <c r="BH95" t="s">
        <v>1139</v>
      </c>
    </row>
    <row r="96" spans="1:60">
      <c r="A96">
        <v>95</v>
      </c>
      <c r="B96" t="s">
        <v>293</v>
      </c>
      <c r="C96" t="str">
        <f t="shared" si="9"/>
        <v>SB072516TAWCSCB33CD0R1I95</v>
      </c>
      <c r="D96" t="str">
        <f t="shared" si="10"/>
        <v>B072516TAWCSCB33CD0</v>
      </c>
      <c r="E96">
        <v>1</v>
      </c>
      <c r="F96" t="s">
        <v>77</v>
      </c>
      <c r="G96" t="str">
        <f t="shared" ref="G96:G126" si="17">"072516"</f>
        <v>072516</v>
      </c>
      <c r="H96">
        <v>0</v>
      </c>
      <c r="I96" t="s">
        <v>60</v>
      </c>
      <c r="J96" t="s">
        <v>61</v>
      </c>
      <c r="K96" t="str">
        <f t="shared" si="13"/>
        <v>072516</v>
      </c>
      <c r="L96" t="s">
        <v>1167</v>
      </c>
      <c r="M96" t="s">
        <v>344</v>
      </c>
      <c r="N96" t="str">
        <f t="shared" si="16"/>
        <v>072516</v>
      </c>
      <c r="O96" t="s">
        <v>1167</v>
      </c>
      <c r="P96" s="2">
        <v>42634</v>
      </c>
      <c r="Q96" t="s">
        <v>244</v>
      </c>
      <c r="R96" s="3">
        <v>0.25</v>
      </c>
      <c r="S96" s="2">
        <v>42927</v>
      </c>
      <c r="T96" t="s">
        <v>294</v>
      </c>
      <c r="U96">
        <v>4.1399999999999899</v>
      </c>
      <c r="V96" s="2">
        <v>42928</v>
      </c>
      <c r="W96">
        <v>15.67109563</v>
      </c>
      <c r="X96" t="s">
        <v>294</v>
      </c>
      <c r="Y96" t="s">
        <v>295</v>
      </c>
      <c r="Z96" s="2">
        <v>42933</v>
      </c>
      <c r="AA96">
        <v>17</v>
      </c>
      <c r="AB96" t="s">
        <v>296</v>
      </c>
      <c r="AC96" t="s">
        <v>297</v>
      </c>
      <c r="AD96" t="s">
        <v>244</v>
      </c>
      <c r="AE96" t="s">
        <v>298</v>
      </c>
      <c r="AF96" s="2">
        <v>42934</v>
      </c>
      <c r="AG96" t="s">
        <v>299</v>
      </c>
      <c r="AH96" t="s">
        <v>250</v>
      </c>
      <c r="AI96" t="s">
        <v>300</v>
      </c>
      <c r="AJ96" s="2">
        <v>42940</v>
      </c>
      <c r="AK96" t="s">
        <v>91</v>
      </c>
      <c r="AL96" t="s">
        <v>301</v>
      </c>
      <c r="AM96" t="s">
        <v>297</v>
      </c>
      <c r="AN96" t="s">
        <v>302</v>
      </c>
      <c r="AO96">
        <v>9</v>
      </c>
      <c r="AP96" t="s">
        <v>244</v>
      </c>
      <c r="AR96" s="2">
        <v>42576</v>
      </c>
      <c r="AS96" t="s">
        <v>294</v>
      </c>
      <c r="AU96" s="2">
        <v>42942</v>
      </c>
      <c r="AV96" t="s">
        <v>294</v>
      </c>
      <c r="AW96" t="s">
        <v>253</v>
      </c>
      <c r="AX96" s="2">
        <v>42971</v>
      </c>
      <c r="AY96" t="s">
        <v>67</v>
      </c>
      <c r="AZ96" t="s">
        <v>303</v>
      </c>
      <c r="BA96" t="s">
        <v>304</v>
      </c>
      <c r="BB96" t="s">
        <v>1138</v>
      </c>
      <c r="BC96" t="s">
        <v>62</v>
      </c>
      <c r="BD96" t="s">
        <v>305</v>
      </c>
      <c r="BE96" t="s">
        <v>306</v>
      </c>
      <c r="BF96" t="s">
        <v>307</v>
      </c>
      <c r="BG96" t="s">
        <v>308</v>
      </c>
      <c r="BH96" t="s">
        <v>1167</v>
      </c>
    </row>
    <row r="97" spans="1:60">
      <c r="A97">
        <v>96</v>
      </c>
      <c r="B97" t="s">
        <v>309</v>
      </c>
      <c r="C97" t="str">
        <f t="shared" si="9"/>
        <v>SB072516TAWCSCB33CD0R2I96</v>
      </c>
      <c r="D97" t="str">
        <f t="shared" si="10"/>
        <v>B072516TAWCSCB33CD0</v>
      </c>
      <c r="E97">
        <v>2</v>
      </c>
      <c r="F97" t="s">
        <v>77</v>
      </c>
      <c r="G97" t="str">
        <f t="shared" si="17"/>
        <v>072516</v>
      </c>
      <c r="H97">
        <v>0</v>
      </c>
      <c r="I97" t="s">
        <v>60</v>
      </c>
      <c r="J97" t="s">
        <v>61</v>
      </c>
      <c r="K97" t="str">
        <f t="shared" si="13"/>
        <v>072516</v>
      </c>
      <c r="L97" t="s">
        <v>1167</v>
      </c>
      <c r="M97" t="s">
        <v>344</v>
      </c>
      <c r="N97" t="str">
        <f t="shared" si="16"/>
        <v>072516</v>
      </c>
      <c r="O97" t="s">
        <v>1167</v>
      </c>
      <c r="S97" s="2">
        <v>42927</v>
      </c>
      <c r="T97" t="s">
        <v>294</v>
      </c>
      <c r="U97">
        <v>15.6</v>
      </c>
      <c r="V97" s="2">
        <v>42928</v>
      </c>
      <c r="W97">
        <v>14.80212555</v>
      </c>
      <c r="X97" t="s">
        <v>294</v>
      </c>
      <c r="Y97" t="s">
        <v>295</v>
      </c>
      <c r="Z97" s="2">
        <v>42933</v>
      </c>
      <c r="AA97">
        <v>17</v>
      </c>
      <c r="AB97" t="s">
        <v>296</v>
      </c>
      <c r="AE97" t="s">
        <v>298</v>
      </c>
      <c r="AF97" s="2">
        <v>42934</v>
      </c>
      <c r="AG97" t="s">
        <v>299</v>
      </c>
      <c r="AI97" t="s">
        <v>300</v>
      </c>
      <c r="AJ97" s="2">
        <v>42940</v>
      </c>
      <c r="AK97" t="s">
        <v>107</v>
      </c>
      <c r="AL97" t="s">
        <v>310</v>
      </c>
      <c r="AO97">
        <v>9</v>
      </c>
      <c r="AR97" s="2">
        <v>42576</v>
      </c>
      <c r="AS97" t="s">
        <v>294</v>
      </c>
      <c r="AU97" s="2">
        <v>42942</v>
      </c>
      <c r="AV97" t="s">
        <v>294</v>
      </c>
      <c r="AX97" s="2">
        <v>42971</v>
      </c>
      <c r="AY97" t="s">
        <v>67</v>
      </c>
      <c r="AZ97" t="s">
        <v>303</v>
      </c>
      <c r="BA97" t="s">
        <v>304</v>
      </c>
      <c r="BB97" t="s">
        <v>1138</v>
      </c>
      <c r="BC97" t="s">
        <v>62</v>
      </c>
      <c r="BD97" t="s">
        <v>305</v>
      </c>
      <c r="BE97" t="s">
        <v>306</v>
      </c>
      <c r="BF97" t="s">
        <v>307</v>
      </c>
      <c r="BG97" t="s">
        <v>308</v>
      </c>
      <c r="BH97" t="s">
        <v>1167</v>
      </c>
    </row>
    <row r="98" spans="1:60">
      <c r="A98">
        <v>97</v>
      </c>
      <c r="B98" t="s">
        <v>311</v>
      </c>
      <c r="C98" t="str">
        <f t="shared" si="9"/>
        <v>SB072516TAWCSCB33CD0R3I97</v>
      </c>
      <c r="D98" t="str">
        <f t="shared" si="10"/>
        <v>B072516TAWCSCB33CD0</v>
      </c>
      <c r="E98">
        <v>3</v>
      </c>
      <c r="F98" t="s">
        <v>77</v>
      </c>
      <c r="G98" t="str">
        <f t="shared" si="17"/>
        <v>072516</v>
      </c>
      <c r="H98">
        <v>0</v>
      </c>
      <c r="I98" t="s">
        <v>60</v>
      </c>
      <c r="J98" t="s">
        <v>61</v>
      </c>
      <c r="K98" t="str">
        <f t="shared" si="13"/>
        <v>072516</v>
      </c>
      <c r="L98" t="s">
        <v>1167</v>
      </c>
      <c r="M98" t="s">
        <v>312</v>
      </c>
      <c r="N98" s="2">
        <v>42636</v>
      </c>
      <c r="O98" t="s">
        <v>313</v>
      </c>
    </row>
    <row r="99" spans="1:60">
      <c r="A99">
        <v>98</v>
      </c>
      <c r="B99" t="s">
        <v>314</v>
      </c>
      <c r="C99" t="str">
        <f t="shared" si="9"/>
        <v>SB072516TAWCSCB33CD1R1I98</v>
      </c>
      <c r="D99" t="str">
        <f t="shared" si="10"/>
        <v>B072516TAWCSCB33CD1</v>
      </c>
      <c r="E99">
        <v>1</v>
      </c>
      <c r="F99" t="s">
        <v>77</v>
      </c>
      <c r="G99" t="str">
        <f t="shared" si="17"/>
        <v>072516</v>
      </c>
      <c r="H99">
        <v>1</v>
      </c>
      <c r="I99" t="s">
        <v>60</v>
      </c>
      <c r="J99" t="s">
        <v>61</v>
      </c>
      <c r="K99" t="str">
        <f t="shared" si="13"/>
        <v>072516</v>
      </c>
      <c r="L99" t="s">
        <v>1167</v>
      </c>
      <c r="M99" t="s">
        <v>344</v>
      </c>
      <c r="N99" t="str">
        <f>K99</f>
        <v>072516</v>
      </c>
      <c r="O99" t="s">
        <v>1167</v>
      </c>
    </row>
    <row r="100" spans="1:60">
      <c r="A100">
        <v>99</v>
      </c>
      <c r="B100" t="s">
        <v>315</v>
      </c>
      <c r="C100" t="str">
        <f t="shared" si="9"/>
        <v>SB072516TAWCSCB33CD2R1I99</v>
      </c>
      <c r="D100" t="str">
        <f t="shared" si="10"/>
        <v>B072516TAWCSCB33CD2</v>
      </c>
      <c r="E100">
        <v>1</v>
      </c>
      <c r="F100" t="s">
        <v>77</v>
      </c>
      <c r="G100" t="str">
        <f t="shared" si="17"/>
        <v>072516</v>
      </c>
      <c r="H100">
        <v>2</v>
      </c>
      <c r="I100" t="s">
        <v>60</v>
      </c>
      <c r="J100" t="s">
        <v>61</v>
      </c>
      <c r="K100" t="str">
        <f t="shared" si="13"/>
        <v>072516</v>
      </c>
      <c r="L100" t="s">
        <v>1167</v>
      </c>
      <c r="M100" t="s">
        <v>344</v>
      </c>
      <c r="N100" t="str">
        <f>K100</f>
        <v>072516</v>
      </c>
      <c r="O100" t="s">
        <v>1167</v>
      </c>
    </row>
    <row r="101" spans="1:60">
      <c r="A101">
        <v>100</v>
      </c>
      <c r="B101" t="s">
        <v>316</v>
      </c>
      <c r="C101" t="str">
        <f t="shared" si="9"/>
        <v>SB072516TAWCSCB33CD3R1I100</v>
      </c>
      <c r="D101" t="str">
        <f t="shared" si="10"/>
        <v>B072516TAWCSCB33CD3</v>
      </c>
      <c r="E101">
        <v>1</v>
      </c>
      <c r="F101" t="s">
        <v>77</v>
      </c>
      <c r="G101" t="str">
        <f t="shared" si="17"/>
        <v>072516</v>
      </c>
      <c r="H101">
        <v>3</v>
      </c>
      <c r="I101" t="s">
        <v>60</v>
      </c>
      <c r="J101" t="s">
        <v>61</v>
      </c>
      <c r="K101" t="str">
        <f t="shared" si="13"/>
        <v>072516</v>
      </c>
      <c r="L101" t="s">
        <v>1167</v>
      </c>
      <c r="M101" t="s">
        <v>344</v>
      </c>
      <c r="N101" t="str">
        <f>K101</f>
        <v>072516</v>
      </c>
      <c r="O101" t="s">
        <v>1167</v>
      </c>
    </row>
    <row r="102" spans="1:60">
      <c r="A102">
        <v>101</v>
      </c>
      <c r="B102" t="s">
        <v>319</v>
      </c>
      <c r="C102" t="str">
        <f t="shared" si="9"/>
        <v>SB072516TAWCSCB33CD4R2I101</v>
      </c>
      <c r="D102" t="str">
        <f t="shared" si="10"/>
        <v>B072516TAWCSCB33CD4</v>
      </c>
      <c r="E102">
        <v>2</v>
      </c>
      <c r="F102" t="s">
        <v>77</v>
      </c>
      <c r="G102" t="str">
        <f t="shared" si="17"/>
        <v>072516</v>
      </c>
      <c r="H102">
        <v>4</v>
      </c>
      <c r="I102" t="s">
        <v>60</v>
      </c>
      <c r="J102" t="s">
        <v>61</v>
      </c>
      <c r="K102" t="str">
        <f t="shared" si="13"/>
        <v>072516</v>
      </c>
      <c r="L102" t="s">
        <v>1167</v>
      </c>
      <c r="M102" t="s">
        <v>243</v>
      </c>
      <c r="N102" s="2">
        <v>42690</v>
      </c>
      <c r="O102">
        <v>1</v>
      </c>
      <c r="S102" s="2">
        <v>42927</v>
      </c>
      <c r="T102" t="s">
        <v>294</v>
      </c>
      <c r="U102">
        <v>4.5199999999999898</v>
      </c>
      <c r="V102" s="2">
        <v>42928</v>
      </c>
      <c r="W102">
        <v>15.706257770000001</v>
      </c>
      <c r="X102" t="s">
        <v>294</v>
      </c>
      <c r="Y102" t="s">
        <v>295</v>
      </c>
      <c r="Z102" s="2">
        <v>42933</v>
      </c>
      <c r="AA102">
        <v>17</v>
      </c>
      <c r="AB102" t="s">
        <v>296</v>
      </c>
      <c r="AE102" t="s">
        <v>298</v>
      </c>
      <c r="AF102" s="2">
        <v>42934</v>
      </c>
      <c r="AG102" t="s">
        <v>299</v>
      </c>
      <c r="AI102" t="s">
        <v>300</v>
      </c>
      <c r="AJ102" s="2">
        <v>42940</v>
      </c>
      <c r="AK102" t="s">
        <v>93</v>
      </c>
      <c r="AL102" t="s">
        <v>320</v>
      </c>
      <c r="AO102">
        <v>9</v>
      </c>
      <c r="AR102" s="2">
        <v>42576</v>
      </c>
      <c r="AS102" t="s">
        <v>294</v>
      </c>
      <c r="AU102" s="2">
        <v>42942</v>
      </c>
      <c r="AV102" t="s">
        <v>294</v>
      </c>
      <c r="AX102" s="2">
        <v>42971</v>
      </c>
      <c r="AY102" t="s">
        <v>67</v>
      </c>
      <c r="AZ102" t="s">
        <v>303</v>
      </c>
      <c r="BA102" t="s">
        <v>304</v>
      </c>
      <c r="BB102" t="s">
        <v>1138</v>
      </c>
      <c r="BC102" t="s">
        <v>62</v>
      </c>
      <c r="BD102" t="s">
        <v>305</v>
      </c>
      <c r="BE102" t="s">
        <v>306</v>
      </c>
      <c r="BF102" t="s">
        <v>307</v>
      </c>
      <c r="BG102" t="s">
        <v>308</v>
      </c>
      <c r="BH102" t="s">
        <v>1167</v>
      </c>
    </row>
    <row r="103" spans="1:60">
      <c r="A103">
        <v>101</v>
      </c>
      <c r="B103" t="s">
        <v>317</v>
      </c>
      <c r="C103" t="str">
        <f t="shared" si="9"/>
        <v>SB072516TAWCSCB33CD4R1I101</v>
      </c>
      <c r="D103" t="str">
        <f t="shared" si="10"/>
        <v>B072516TAWCSCB33CD4</v>
      </c>
      <c r="E103">
        <v>1</v>
      </c>
      <c r="F103" t="s">
        <v>77</v>
      </c>
      <c r="G103" t="str">
        <f t="shared" si="17"/>
        <v>072516</v>
      </c>
      <c r="H103">
        <v>4</v>
      </c>
      <c r="I103" t="s">
        <v>60</v>
      </c>
      <c r="J103" t="s">
        <v>61</v>
      </c>
      <c r="K103" t="str">
        <f t="shared" si="13"/>
        <v>072516</v>
      </c>
      <c r="L103" t="s">
        <v>1167</v>
      </c>
      <c r="M103" t="s">
        <v>344</v>
      </c>
      <c r="N103" t="str">
        <f>K103</f>
        <v>072516</v>
      </c>
      <c r="O103" t="s">
        <v>1167</v>
      </c>
      <c r="S103" s="2">
        <v>42927</v>
      </c>
      <c r="T103" t="s">
        <v>294</v>
      </c>
      <c r="U103">
        <v>10.1</v>
      </c>
      <c r="V103" s="2">
        <v>42928</v>
      </c>
      <c r="W103">
        <v>14.63461066</v>
      </c>
      <c r="X103" t="s">
        <v>294</v>
      </c>
      <c r="Y103" t="s">
        <v>295</v>
      </c>
      <c r="Z103" s="2">
        <v>42933</v>
      </c>
      <c r="AA103">
        <v>17</v>
      </c>
      <c r="AB103" t="s">
        <v>296</v>
      </c>
      <c r="AE103" t="s">
        <v>298</v>
      </c>
      <c r="AF103" s="2">
        <v>42934</v>
      </c>
      <c r="AG103" t="s">
        <v>299</v>
      </c>
      <c r="AI103" t="s">
        <v>300</v>
      </c>
      <c r="AJ103" s="2">
        <v>42940</v>
      </c>
      <c r="AK103" t="s">
        <v>109</v>
      </c>
      <c r="AL103" t="s">
        <v>318</v>
      </c>
      <c r="AO103">
        <v>9</v>
      </c>
      <c r="AR103" s="2">
        <v>42576</v>
      </c>
      <c r="AS103" t="s">
        <v>294</v>
      </c>
      <c r="AU103" s="2">
        <v>42942</v>
      </c>
      <c r="AV103" t="s">
        <v>294</v>
      </c>
      <c r="AX103" s="2">
        <v>42971</v>
      </c>
      <c r="AY103" t="s">
        <v>67</v>
      </c>
      <c r="AZ103" t="s">
        <v>303</v>
      </c>
      <c r="BA103" t="s">
        <v>304</v>
      </c>
      <c r="BB103" t="s">
        <v>1138</v>
      </c>
      <c r="BC103" t="s">
        <v>62</v>
      </c>
      <c r="BD103" t="s">
        <v>305</v>
      </c>
      <c r="BE103" t="s">
        <v>306</v>
      </c>
      <c r="BF103" t="s">
        <v>307</v>
      </c>
      <c r="BG103" t="s">
        <v>308</v>
      </c>
      <c r="BH103" t="s">
        <v>1167</v>
      </c>
    </row>
    <row r="104" spans="1:60">
      <c r="A104">
        <v>102</v>
      </c>
      <c r="B104" t="s">
        <v>321</v>
      </c>
      <c r="C104" t="str">
        <f t="shared" si="9"/>
        <v>SB072516TAWCSCB33CD5R1I102</v>
      </c>
      <c r="D104" t="str">
        <f t="shared" si="10"/>
        <v>B072516TAWCSCB33CD5</v>
      </c>
      <c r="E104">
        <v>1</v>
      </c>
      <c r="F104" t="s">
        <v>77</v>
      </c>
      <c r="G104" t="str">
        <f t="shared" si="17"/>
        <v>072516</v>
      </c>
      <c r="H104">
        <v>5</v>
      </c>
      <c r="I104" t="s">
        <v>60</v>
      </c>
      <c r="J104" t="s">
        <v>61</v>
      </c>
      <c r="K104" t="str">
        <f t="shared" si="13"/>
        <v>072516</v>
      </c>
      <c r="L104" t="s">
        <v>1167</v>
      </c>
      <c r="M104" t="s">
        <v>344</v>
      </c>
      <c r="N104" t="str">
        <f>K104</f>
        <v>072516</v>
      </c>
      <c r="O104" t="s">
        <v>1167</v>
      </c>
    </row>
    <row r="105" spans="1:60">
      <c r="A105">
        <v>103</v>
      </c>
      <c r="B105" t="s">
        <v>322</v>
      </c>
      <c r="C105" t="str">
        <f t="shared" si="9"/>
        <v>SB072516TAWCSCB33CD6R1I103</v>
      </c>
      <c r="D105" t="str">
        <f t="shared" si="10"/>
        <v>B072516TAWCSCB33CD6</v>
      </c>
      <c r="E105">
        <v>1</v>
      </c>
      <c r="F105" t="s">
        <v>77</v>
      </c>
      <c r="G105" t="str">
        <f t="shared" si="17"/>
        <v>072516</v>
      </c>
      <c r="H105">
        <v>6</v>
      </c>
      <c r="I105" t="s">
        <v>60</v>
      </c>
      <c r="J105" t="s">
        <v>61</v>
      </c>
      <c r="K105" t="str">
        <f t="shared" si="13"/>
        <v>072516</v>
      </c>
      <c r="L105" t="s">
        <v>1167</v>
      </c>
      <c r="M105" t="s">
        <v>344</v>
      </c>
      <c r="N105" t="str">
        <f>K105</f>
        <v>072516</v>
      </c>
      <c r="O105" t="s">
        <v>1167</v>
      </c>
      <c r="P105" s="2">
        <v>42634</v>
      </c>
      <c r="Q105" t="s">
        <v>244</v>
      </c>
      <c r="R105">
        <v>4</v>
      </c>
      <c r="S105" s="2">
        <v>42641</v>
      </c>
      <c r="T105" t="s">
        <v>244</v>
      </c>
      <c r="U105">
        <v>8.66</v>
      </c>
      <c r="V105" s="2">
        <v>42641</v>
      </c>
      <c r="X105" t="s">
        <v>244</v>
      </c>
      <c r="Y105" t="s">
        <v>323</v>
      </c>
      <c r="Z105" s="2">
        <v>42648</v>
      </c>
      <c r="AA105">
        <v>22</v>
      </c>
      <c r="AB105" t="s">
        <v>324</v>
      </c>
      <c r="AC105" t="s">
        <v>325</v>
      </c>
      <c r="AD105" t="s">
        <v>244</v>
      </c>
      <c r="AE105" t="s">
        <v>248</v>
      </c>
      <c r="AF105" t="s">
        <v>249</v>
      </c>
      <c r="AG105" t="s">
        <v>63</v>
      </c>
      <c r="AH105" t="s">
        <v>250</v>
      </c>
      <c r="AJ105" s="2">
        <v>42669</v>
      </c>
      <c r="AK105" t="s">
        <v>1125</v>
      </c>
      <c r="AL105" t="s">
        <v>326</v>
      </c>
      <c r="AM105" t="s">
        <v>325</v>
      </c>
      <c r="AN105" t="s">
        <v>302</v>
      </c>
      <c r="AO105">
        <v>8</v>
      </c>
      <c r="AP105" t="s">
        <v>244</v>
      </c>
      <c r="AR105" t="s">
        <v>62</v>
      </c>
      <c r="AU105" s="2">
        <v>42685</v>
      </c>
      <c r="AV105" t="s">
        <v>244</v>
      </c>
      <c r="AW105" t="s">
        <v>253</v>
      </c>
      <c r="AX105" s="2">
        <v>42718</v>
      </c>
      <c r="BB105" t="s">
        <v>1144</v>
      </c>
      <c r="BC105" t="s">
        <v>62</v>
      </c>
      <c r="BD105" t="s">
        <v>1117</v>
      </c>
      <c r="BE105" t="s">
        <v>1145</v>
      </c>
      <c r="BF105" t="s">
        <v>1146</v>
      </c>
      <c r="BG105" t="s">
        <v>1155</v>
      </c>
      <c r="BH105" t="s">
        <v>1165</v>
      </c>
    </row>
    <row r="106" spans="1:60">
      <c r="A106">
        <v>103</v>
      </c>
      <c r="B106" t="s">
        <v>327</v>
      </c>
      <c r="C106" t="str">
        <f t="shared" si="9"/>
        <v>SB072516TAWCSCB33CD6R2I103</v>
      </c>
      <c r="D106" t="str">
        <f t="shared" si="10"/>
        <v>B072516TAWCSCB33CD6</v>
      </c>
      <c r="E106">
        <v>2</v>
      </c>
      <c r="F106" t="s">
        <v>77</v>
      </c>
      <c r="G106" t="str">
        <f t="shared" si="17"/>
        <v>072516</v>
      </c>
      <c r="H106">
        <v>6</v>
      </c>
      <c r="I106" t="s">
        <v>60</v>
      </c>
      <c r="J106" t="s">
        <v>61</v>
      </c>
      <c r="K106" t="str">
        <f t="shared" si="13"/>
        <v>072516</v>
      </c>
      <c r="L106" t="s">
        <v>1167</v>
      </c>
      <c r="M106" t="s">
        <v>243</v>
      </c>
      <c r="N106" s="2">
        <v>42670</v>
      </c>
      <c r="O106">
        <v>2</v>
      </c>
      <c r="P106" s="2">
        <v>42709</v>
      </c>
      <c r="Q106" t="s">
        <v>244</v>
      </c>
      <c r="R106" t="s">
        <v>328</v>
      </c>
      <c r="V106" s="2">
        <v>42928</v>
      </c>
      <c r="W106">
        <v>15.882735070000001</v>
      </c>
      <c r="X106" t="s">
        <v>294</v>
      </c>
      <c r="Y106" t="s">
        <v>295</v>
      </c>
      <c r="Z106" s="2">
        <v>42933</v>
      </c>
      <c r="AA106">
        <v>17</v>
      </c>
      <c r="AB106" t="s">
        <v>296</v>
      </c>
      <c r="AE106" t="s">
        <v>298</v>
      </c>
      <c r="AF106" s="2">
        <v>42934</v>
      </c>
      <c r="AG106" t="s">
        <v>299</v>
      </c>
      <c r="AI106" t="s">
        <v>300</v>
      </c>
      <c r="AJ106" s="2">
        <v>42940</v>
      </c>
      <c r="AK106" t="s">
        <v>126</v>
      </c>
      <c r="AL106" t="s">
        <v>329</v>
      </c>
      <c r="AO106">
        <v>9</v>
      </c>
      <c r="AR106" s="2">
        <v>42576</v>
      </c>
      <c r="AS106" t="s">
        <v>294</v>
      </c>
      <c r="AU106" s="2">
        <v>42942</v>
      </c>
      <c r="AV106" t="s">
        <v>294</v>
      </c>
      <c r="AX106" s="2">
        <v>42971</v>
      </c>
      <c r="AY106" t="s">
        <v>67</v>
      </c>
      <c r="AZ106" t="s">
        <v>303</v>
      </c>
      <c r="BA106" t="s">
        <v>304</v>
      </c>
      <c r="BB106" t="s">
        <v>1138</v>
      </c>
      <c r="BC106" t="s">
        <v>62</v>
      </c>
      <c r="BD106" t="s">
        <v>305</v>
      </c>
      <c r="BE106" t="s">
        <v>306</v>
      </c>
      <c r="BF106" t="s">
        <v>307</v>
      </c>
      <c r="BG106" t="s">
        <v>308</v>
      </c>
      <c r="BH106" t="s">
        <v>1167</v>
      </c>
    </row>
    <row r="107" spans="1:60">
      <c r="A107">
        <v>104</v>
      </c>
      <c r="B107" t="s">
        <v>330</v>
      </c>
      <c r="C107" t="str">
        <f t="shared" si="9"/>
        <v>SB072516TAWCSCB33CD7R1I104</v>
      </c>
      <c r="D107" t="str">
        <f t="shared" si="10"/>
        <v>B072516TAWCSCB33CD7</v>
      </c>
      <c r="E107">
        <v>1</v>
      </c>
      <c r="F107" t="s">
        <v>77</v>
      </c>
      <c r="G107" t="str">
        <f t="shared" si="17"/>
        <v>072516</v>
      </c>
      <c r="H107">
        <v>7</v>
      </c>
      <c r="I107" t="s">
        <v>60</v>
      </c>
      <c r="J107" t="s">
        <v>61</v>
      </c>
      <c r="K107" t="str">
        <f t="shared" si="13"/>
        <v>072516</v>
      </c>
      <c r="L107" t="s">
        <v>1167</v>
      </c>
      <c r="M107" t="s">
        <v>344</v>
      </c>
      <c r="N107" t="str">
        <f t="shared" ref="N107:N116" si="18">K107</f>
        <v>072516</v>
      </c>
      <c r="O107" t="s">
        <v>1167</v>
      </c>
    </row>
    <row r="108" spans="1:60">
      <c r="A108">
        <v>105</v>
      </c>
      <c r="B108" t="s">
        <v>331</v>
      </c>
      <c r="C108" t="str">
        <f t="shared" si="9"/>
        <v>SB072516TAWCSCB33CD8R1I105</v>
      </c>
      <c r="D108" t="str">
        <f t="shared" si="10"/>
        <v>B072516TAWCSCB33CD8</v>
      </c>
      <c r="E108">
        <v>1</v>
      </c>
      <c r="F108" t="s">
        <v>77</v>
      </c>
      <c r="G108" t="str">
        <f t="shared" si="17"/>
        <v>072516</v>
      </c>
      <c r="H108">
        <v>8</v>
      </c>
      <c r="I108" t="s">
        <v>60</v>
      </c>
      <c r="J108" t="s">
        <v>61</v>
      </c>
      <c r="K108" t="str">
        <f t="shared" si="13"/>
        <v>072516</v>
      </c>
      <c r="L108" t="s">
        <v>1167</v>
      </c>
      <c r="M108" t="s">
        <v>344</v>
      </c>
      <c r="N108" t="str">
        <f t="shared" si="18"/>
        <v>072516</v>
      </c>
      <c r="O108" t="s">
        <v>1167</v>
      </c>
      <c r="P108" s="2">
        <v>42634</v>
      </c>
      <c r="Q108" t="s">
        <v>244</v>
      </c>
      <c r="R108">
        <v>2</v>
      </c>
      <c r="S108" s="2">
        <v>42641</v>
      </c>
      <c r="T108" t="s">
        <v>244</v>
      </c>
      <c r="U108">
        <v>8</v>
      </c>
      <c r="V108" s="2">
        <v>42641</v>
      </c>
      <c r="X108" t="s">
        <v>244</v>
      </c>
      <c r="Y108" t="s">
        <v>323</v>
      </c>
      <c r="Z108" s="2">
        <v>42648</v>
      </c>
      <c r="AA108">
        <v>22</v>
      </c>
      <c r="AB108" t="s">
        <v>324</v>
      </c>
      <c r="AC108" t="s">
        <v>332</v>
      </c>
      <c r="AD108" t="s">
        <v>244</v>
      </c>
      <c r="AE108" t="s">
        <v>248</v>
      </c>
      <c r="AF108" t="s">
        <v>249</v>
      </c>
      <c r="AG108" t="s">
        <v>63</v>
      </c>
      <c r="AH108" t="s">
        <v>250</v>
      </c>
      <c r="AJ108" s="2">
        <v>42669</v>
      </c>
      <c r="AK108" t="s">
        <v>1121</v>
      </c>
      <c r="AL108" t="s">
        <v>333</v>
      </c>
      <c r="AM108" t="s">
        <v>332</v>
      </c>
      <c r="AN108" t="s">
        <v>302</v>
      </c>
      <c r="AO108">
        <v>8</v>
      </c>
      <c r="AP108" t="s">
        <v>244</v>
      </c>
      <c r="AR108" t="s">
        <v>62</v>
      </c>
      <c r="AU108" s="2">
        <v>42685</v>
      </c>
      <c r="AV108" t="s">
        <v>244</v>
      </c>
      <c r="AW108" t="s">
        <v>253</v>
      </c>
      <c r="AX108" s="2">
        <v>42718</v>
      </c>
      <c r="BB108" t="s">
        <v>1144</v>
      </c>
      <c r="BC108" t="s">
        <v>62</v>
      </c>
      <c r="BD108" t="s">
        <v>1117</v>
      </c>
      <c r="BE108" t="s">
        <v>1145</v>
      </c>
      <c r="BF108" t="s">
        <v>1146</v>
      </c>
      <c r="BG108" t="s">
        <v>1155</v>
      </c>
      <c r="BH108" t="s">
        <v>1165</v>
      </c>
    </row>
    <row r="109" spans="1:60">
      <c r="A109">
        <v>106</v>
      </c>
      <c r="B109" t="s">
        <v>334</v>
      </c>
      <c r="C109" t="str">
        <f t="shared" si="9"/>
        <v>SB072516TAWCSCB33CD9R1I106</v>
      </c>
      <c r="D109" t="str">
        <f t="shared" si="10"/>
        <v>B072516TAWCSCB33CD9</v>
      </c>
      <c r="E109">
        <v>1</v>
      </c>
      <c r="F109" t="s">
        <v>77</v>
      </c>
      <c r="G109" t="str">
        <f t="shared" si="17"/>
        <v>072516</v>
      </c>
      <c r="H109">
        <v>9</v>
      </c>
      <c r="I109" t="s">
        <v>60</v>
      </c>
      <c r="J109" t="s">
        <v>61</v>
      </c>
      <c r="K109" t="str">
        <f t="shared" si="13"/>
        <v>072516</v>
      </c>
      <c r="L109" t="s">
        <v>1167</v>
      </c>
      <c r="M109" t="s">
        <v>344</v>
      </c>
      <c r="N109" t="str">
        <f t="shared" si="18"/>
        <v>072516</v>
      </c>
      <c r="O109" t="s">
        <v>1167</v>
      </c>
    </row>
    <row r="110" spans="1:60">
      <c r="A110">
        <v>107</v>
      </c>
      <c r="B110" t="s">
        <v>335</v>
      </c>
      <c r="C110" t="str">
        <f t="shared" si="9"/>
        <v>SB072516TAWCSCB33CD10R1I107</v>
      </c>
      <c r="D110" t="str">
        <f t="shared" si="10"/>
        <v>B072516TAWCSCB33CD10</v>
      </c>
      <c r="E110">
        <v>1</v>
      </c>
      <c r="F110" t="s">
        <v>77</v>
      </c>
      <c r="G110" t="str">
        <f t="shared" si="17"/>
        <v>072516</v>
      </c>
      <c r="H110">
        <v>10</v>
      </c>
      <c r="I110" t="s">
        <v>60</v>
      </c>
      <c r="J110" t="s">
        <v>61</v>
      </c>
      <c r="K110" t="str">
        <f t="shared" si="13"/>
        <v>072516</v>
      </c>
      <c r="L110" t="s">
        <v>1167</v>
      </c>
      <c r="M110" t="s">
        <v>344</v>
      </c>
      <c r="N110" t="str">
        <f t="shared" si="18"/>
        <v>072516</v>
      </c>
      <c r="O110" t="s">
        <v>1167</v>
      </c>
    </row>
    <row r="111" spans="1:60">
      <c r="A111">
        <v>108</v>
      </c>
      <c r="B111" t="s">
        <v>336</v>
      </c>
      <c r="C111" t="str">
        <f t="shared" si="9"/>
        <v>SB072516TAWCSCB33CD11R1I108</v>
      </c>
      <c r="D111" t="str">
        <f t="shared" si="10"/>
        <v>B072516TAWCSCB33CD11</v>
      </c>
      <c r="E111">
        <v>1</v>
      </c>
      <c r="F111" t="s">
        <v>77</v>
      </c>
      <c r="G111" t="str">
        <f t="shared" si="17"/>
        <v>072516</v>
      </c>
      <c r="H111">
        <v>11</v>
      </c>
      <c r="I111" t="s">
        <v>60</v>
      </c>
      <c r="J111" t="s">
        <v>61</v>
      </c>
      <c r="K111" t="str">
        <f t="shared" si="13"/>
        <v>072516</v>
      </c>
      <c r="L111" t="s">
        <v>1167</v>
      </c>
      <c r="M111" t="s">
        <v>344</v>
      </c>
      <c r="N111" t="str">
        <f t="shared" si="18"/>
        <v>072516</v>
      </c>
      <c r="O111" t="s">
        <v>1167</v>
      </c>
    </row>
    <row r="112" spans="1:60">
      <c r="A112">
        <v>109</v>
      </c>
      <c r="B112" t="s">
        <v>337</v>
      </c>
      <c r="C112" t="str">
        <f t="shared" si="9"/>
        <v>SB072516TAWCSCB33CD12R1I109</v>
      </c>
      <c r="D112" t="str">
        <f t="shared" si="10"/>
        <v>B072516TAWCSCB33CD12</v>
      </c>
      <c r="E112">
        <v>1</v>
      </c>
      <c r="F112" t="s">
        <v>77</v>
      </c>
      <c r="G112" t="str">
        <f t="shared" si="17"/>
        <v>072516</v>
      </c>
      <c r="H112">
        <v>12</v>
      </c>
      <c r="I112" t="s">
        <v>60</v>
      </c>
      <c r="J112" t="s">
        <v>61</v>
      </c>
      <c r="K112" t="str">
        <f t="shared" si="13"/>
        <v>072516</v>
      </c>
      <c r="L112" t="s">
        <v>1167</v>
      </c>
      <c r="M112" t="s">
        <v>344</v>
      </c>
      <c r="N112" t="str">
        <f t="shared" si="18"/>
        <v>072516</v>
      </c>
      <c r="O112" t="s">
        <v>1167</v>
      </c>
      <c r="S112" s="2">
        <v>42927</v>
      </c>
      <c r="T112" t="s">
        <v>294</v>
      </c>
      <c r="U112">
        <v>0</v>
      </c>
      <c r="V112" s="2">
        <v>42928</v>
      </c>
      <c r="W112">
        <v>24.203199461600001</v>
      </c>
      <c r="X112" t="s">
        <v>294</v>
      </c>
    </row>
    <row r="113" spans="1:60">
      <c r="A113">
        <v>110</v>
      </c>
      <c r="B113" t="s">
        <v>338</v>
      </c>
      <c r="C113" t="str">
        <f t="shared" si="9"/>
        <v>SB072516TAWCSCB33CD13R1I110</v>
      </c>
      <c r="D113" t="str">
        <f t="shared" si="10"/>
        <v>B072516TAWCSCB33CD13</v>
      </c>
      <c r="E113">
        <v>1</v>
      </c>
      <c r="F113" t="s">
        <v>77</v>
      </c>
      <c r="G113" t="str">
        <f t="shared" si="17"/>
        <v>072516</v>
      </c>
      <c r="H113">
        <v>13</v>
      </c>
      <c r="I113" t="s">
        <v>60</v>
      </c>
      <c r="J113" t="s">
        <v>61</v>
      </c>
      <c r="K113" t="str">
        <f t="shared" si="13"/>
        <v>072516</v>
      </c>
      <c r="L113" t="s">
        <v>1167</v>
      </c>
      <c r="M113" t="s">
        <v>344</v>
      </c>
      <c r="N113" t="str">
        <f t="shared" si="18"/>
        <v>072516</v>
      </c>
      <c r="O113" t="s">
        <v>1167</v>
      </c>
    </row>
    <row r="114" spans="1:60">
      <c r="A114">
        <v>111</v>
      </c>
      <c r="B114" t="s">
        <v>339</v>
      </c>
      <c r="C114" t="str">
        <f t="shared" si="9"/>
        <v>SB072516TAWCSCB33CD14R1I111</v>
      </c>
      <c r="D114" t="str">
        <f t="shared" si="10"/>
        <v>B072516TAWCSCB33CD14</v>
      </c>
      <c r="E114">
        <v>1</v>
      </c>
      <c r="F114" t="s">
        <v>77</v>
      </c>
      <c r="G114" t="str">
        <f t="shared" si="17"/>
        <v>072516</v>
      </c>
      <c r="H114">
        <v>14</v>
      </c>
      <c r="I114" t="s">
        <v>60</v>
      </c>
      <c r="J114" t="s">
        <v>61</v>
      </c>
      <c r="K114" t="str">
        <f t="shared" si="13"/>
        <v>072516</v>
      </c>
      <c r="L114" t="s">
        <v>340</v>
      </c>
      <c r="M114" t="s">
        <v>344</v>
      </c>
      <c r="N114" t="str">
        <f t="shared" si="18"/>
        <v>072516</v>
      </c>
      <c r="O114" t="s">
        <v>1167</v>
      </c>
      <c r="S114" s="2">
        <v>42927</v>
      </c>
      <c r="T114" t="s">
        <v>294</v>
      </c>
      <c r="U114">
        <v>3.46</v>
      </c>
      <c r="V114" s="2">
        <v>42928</v>
      </c>
      <c r="W114">
        <v>15.86230621</v>
      </c>
      <c r="X114" t="s">
        <v>294</v>
      </c>
      <c r="Y114" t="s">
        <v>295</v>
      </c>
      <c r="Z114" s="2">
        <v>42933</v>
      </c>
      <c r="AA114">
        <v>17</v>
      </c>
      <c r="AB114" t="s">
        <v>296</v>
      </c>
      <c r="AE114" t="s">
        <v>298</v>
      </c>
      <c r="AF114" s="2">
        <v>42934</v>
      </c>
      <c r="AG114" t="s">
        <v>299</v>
      </c>
      <c r="AI114" t="s">
        <v>300</v>
      </c>
      <c r="AJ114" s="2">
        <v>42940</v>
      </c>
      <c r="AK114" t="s">
        <v>1118</v>
      </c>
      <c r="AL114" t="s">
        <v>341</v>
      </c>
      <c r="AO114">
        <v>9</v>
      </c>
      <c r="AR114" s="2">
        <v>42576</v>
      </c>
      <c r="AS114" t="s">
        <v>294</v>
      </c>
      <c r="AU114" s="2">
        <v>42942</v>
      </c>
      <c r="AV114" t="s">
        <v>294</v>
      </c>
      <c r="AX114" s="2">
        <v>42971</v>
      </c>
      <c r="AY114" t="s">
        <v>67</v>
      </c>
      <c r="AZ114" t="s">
        <v>303</v>
      </c>
      <c r="BA114" t="s">
        <v>304</v>
      </c>
      <c r="BB114" t="s">
        <v>1138</v>
      </c>
      <c r="BC114" t="s">
        <v>62</v>
      </c>
      <c r="BD114" t="s">
        <v>305</v>
      </c>
      <c r="BE114" t="s">
        <v>306</v>
      </c>
      <c r="BF114" t="s">
        <v>307</v>
      </c>
      <c r="BG114" t="s">
        <v>308</v>
      </c>
      <c r="BH114" t="s">
        <v>1167</v>
      </c>
    </row>
    <row r="115" spans="1:60">
      <c r="A115">
        <v>112</v>
      </c>
      <c r="B115" t="s">
        <v>342</v>
      </c>
      <c r="C115" t="str">
        <f t="shared" si="9"/>
        <v>SB072516TAWCSCB33CD15R1I112</v>
      </c>
      <c r="D115" t="str">
        <f t="shared" si="10"/>
        <v>B072516TAWCSCB33CD15</v>
      </c>
      <c r="E115">
        <v>1</v>
      </c>
      <c r="F115" t="s">
        <v>77</v>
      </c>
      <c r="G115" t="str">
        <f t="shared" si="17"/>
        <v>072516</v>
      </c>
      <c r="H115">
        <v>15</v>
      </c>
      <c r="I115" t="s">
        <v>60</v>
      </c>
      <c r="J115" t="s">
        <v>61</v>
      </c>
      <c r="K115" t="str">
        <f t="shared" si="13"/>
        <v>072516</v>
      </c>
      <c r="L115" t="s">
        <v>340</v>
      </c>
      <c r="M115" t="s">
        <v>344</v>
      </c>
      <c r="N115" t="str">
        <f t="shared" si="18"/>
        <v>072516</v>
      </c>
      <c r="O115" t="s">
        <v>1167</v>
      </c>
    </row>
    <row r="116" spans="1:60">
      <c r="A116">
        <v>113</v>
      </c>
      <c r="B116" t="s">
        <v>343</v>
      </c>
      <c r="C116" t="str">
        <f t="shared" si="9"/>
        <v>SB072516TAWCSCB33CD16R1I113</v>
      </c>
      <c r="D116" t="str">
        <f t="shared" si="10"/>
        <v>B072516TAWCSCB33CD16</v>
      </c>
      <c r="E116">
        <v>1</v>
      </c>
      <c r="F116" t="s">
        <v>77</v>
      </c>
      <c r="G116" t="str">
        <f t="shared" si="17"/>
        <v>072516</v>
      </c>
      <c r="H116">
        <v>16</v>
      </c>
      <c r="I116" t="s">
        <v>60</v>
      </c>
      <c r="J116" t="s">
        <v>61</v>
      </c>
      <c r="K116" t="str">
        <f t="shared" si="13"/>
        <v>072516</v>
      </c>
      <c r="L116" t="s">
        <v>340</v>
      </c>
      <c r="M116" t="s">
        <v>344</v>
      </c>
      <c r="N116" t="str">
        <f t="shared" si="18"/>
        <v>072516</v>
      </c>
      <c r="O116" t="s">
        <v>1167</v>
      </c>
      <c r="V116" s="2">
        <v>42928</v>
      </c>
      <c r="W116">
        <v>17.153049150000001</v>
      </c>
      <c r="X116" t="s">
        <v>294</v>
      </c>
      <c r="Y116" t="s">
        <v>295</v>
      </c>
      <c r="Z116" s="2">
        <v>42933</v>
      </c>
      <c r="AA116">
        <v>17</v>
      </c>
      <c r="AB116" t="s">
        <v>296</v>
      </c>
      <c r="AE116" t="s">
        <v>298</v>
      </c>
      <c r="AF116" s="2">
        <v>42934</v>
      </c>
      <c r="AG116" t="s">
        <v>299</v>
      </c>
      <c r="AI116" t="s">
        <v>300</v>
      </c>
      <c r="AJ116" s="2">
        <v>42940</v>
      </c>
      <c r="AK116" t="s">
        <v>95</v>
      </c>
      <c r="AL116" t="s">
        <v>345</v>
      </c>
      <c r="AO116">
        <v>9</v>
      </c>
      <c r="AR116" s="2">
        <v>42576</v>
      </c>
      <c r="AS116" t="s">
        <v>294</v>
      </c>
      <c r="AU116" s="2">
        <v>42942</v>
      </c>
      <c r="AV116" t="s">
        <v>294</v>
      </c>
      <c r="AX116" s="2">
        <v>42971</v>
      </c>
      <c r="AY116" t="s">
        <v>67</v>
      </c>
      <c r="AZ116" t="s">
        <v>303</v>
      </c>
      <c r="BA116" t="s">
        <v>304</v>
      </c>
      <c r="BB116" t="s">
        <v>1138</v>
      </c>
      <c r="BC116" t="s">
        <v>62</v>
      </c>
      <c r="BD116" t="s">
        <v>305</v>
      </c>
      <c r="BE116" t="s">
        <v>306</v>
      </c>
      <c r="BF116" t="s">
        <v>307</v>
      </c>
      <c r="BG116" t="s">
        <v>308</v>
      </c>
      <c r="BH116" t="s">
        <v>1167</v>
      </c>
    </row>
    <row r="117" spans="1:60">
      <c r="A117">
        <v>114</v>
      </c>
      <c r="B117" t="s">
        <v>346</v>
      </c>
      <c r="C117" t="str">
        <f t="shared" si="9"/>
        <v>SB072516TAWCSCB33CD16R2I114</v>
      </c>
      <c r="D117" t="str">
        <f t="shared" si="10"/>
        <v>B072516TAWCSCB33CD16</v>
      </c>
      <c r="E117">
        <v>2</v>
      </c>
      <c r="F117" t="s">
        <v>77</v>
      </c>
      <c r="G117" t="str">
        <f t="shared" si="17"/>
        <v>072516</v>
      </c>
      <c r="H117">
        <v>16</v>
      </c>
      <c r="I117" t="s">
        <v>60</v>
      </c>
      <c r="J117" t="s">
        <v>61</v>
      </c>
      <c r="K117" t="str">
        <f t="shared" si="13"/>
        <v>072516</v>
      </c>
      <c r="L117" t="s">
        <v>340</v>
      </c>
      <c r="M117" t="s">
        <v>243</v>
      </c>
      <c r="N117" s="2">
        <v>42636</v>
      </c>
      <c r="O117">
        <v>2</v>
      </c>
      <c r="P117" s="2">
        <v>42695</v>
      </c>
      <c r="Q117" t="s">
        <v>244</v>
      </c>
      <c r="R117">
        <v>15</v>
      </c>
    </row>
    <row r="118" spans="1:60">
      <c r="A118">
        <v>115</v>
      </c>
      <c r="B118" t="s">
        <v>347</v>
      </c>
      <c r="C118" t="str">
        <f t="shared" si="9"/>
        <v>SB072516TAWCSCB33CD17R1I115</v>
      </c>
      <c r="D118" t="str">
        <f t="shared" si="10"/>
        <v>B072516TAWCSCB33CD17</v>
      </c>
      <c r="E118">
        <v>1</v>
      </c>
      <c r="F118" t="s">
        <v>77</v>
      </c>
      <c r="G118" t="str">
        <f t="shared" si="17"/>
        <v>072516</v>
      </c>
      <c r="H118">
        <v>17</v>
      </c>
      <c r="I118" t="s">
        <v>60</v>
      </c>
      <c r="J118" t="s">
        <v>61</v>
      </c>
      <c r="K118" t="str">
        <f t="shared" si="13"/>
        <v>072516</v>
      </c>
      <c r="L118" t="s">
        <v>340</v>
      </c>
      <c r="M118" t="s">
        <v>344</v>
      </c>
      <c r="N118" t="str">
        <f>K118</f>
        <v>072516</v>
      </c>
      <c r="O118" t="s">
        <v>1167</v>
      </c>
    </row>
    <row r="119" spans="1:60">
      <c r="A119">
        <v>116</v>
      </c>
      <c r="B119" t="s">
        <v>348</v>
      </c>
      <c r="C119" t="str">
        <f t="shared" si="9"/>
        <v>SB072516TAWCSCB33CD18R1I116</v>
      </c>
      <c r="D119" t="str">
        <f t="shared" si="10"/>
        <v>B072516TAWCSCB33CD18</v>
      </c>
      <c r="E119">
        <v>1</v>
      </c>
      <c r="F119" t="s">
        <v>77</v>
      </c>
      <c r="G119" t="str">
        <f t="shared" si="17"/>
        <v>072516</v>
      </c>
      <c r="H119">
        <v>18</v>
      </c>
      <c r="I119" t="s">
        <v>60</v>
      </c>
      <c r="J119" t="s">
        <v>61</v>
      </c>
      <c r="K119" t="str">
        <f t="shared" si="13"/>
        <v>072516</v>
      </c>
      <c r="L119" t="s">
        <v>340</v>
      </c>
      <c r="M119" t="s">
        <v>344</v>
      </c>
      <c r="N119" t="str">
        <f>K119</f>
        <v>072516</v>
      </c>
      <c r="O119" t="s">
        <v>1167</v>
      </c>
      <c r="S119" s="2">
        <v>42927</v>
      </c>
      <c r="T119" t="s">
        <v>294</v>
      </c>
      <c r="U119">
        <v>3.5499999999999901</v>
      </c>
      <c r="V119" s="2">
        <v>42928</v>
      </c>
      <c r="W119">
        <v>16.04536349</v>
      </c>
      <c r="X119" t="s">
        <v>294</v>
      </c>
      <c r="Y119" t="s">
        <v>295</v>
      </c>
      <c r="Z119" s="2">
        <v>42933</v>
      </c>
      <c r="AA119">
        <v>17</v>
      </c>
      <c r="AB119" t="s">
        <v>296</v>
      </c>
      <c r="AE119" t="s">
        <v>298</v>
      </c>
      <c r="AF119" s="2">
        <v>42934</v>
      </c>
      <c r="AG119" t="s">
        <v>299</v>
      </c>
      <c r="AI119" t="s">
        <v>300</v>
      </c>
      <c r="AJ119" s="2">
        <v>42940</v>
      </c>
      <c r="AK119" t="s">
        <v>1119</v>
      </c>
      <c r="AL119" t="s">
        <v>349</v>
      </c>
      <c r="AO119">
        <v>9</v>
      </c>
      <c r="AR119" s="2">
        <v>42576</v>
      </c>
      <c r="AS119" t="s">
        <v>294</v>
      </c>
      <c r="AU119" s="2">
        <v>42942</v>
      </c>
      <c r="AV119" t="s">
        <v>294</v>
      </c>
      <c r="AX119" s="2">
        <v>42971</v>
      </c>
      <c r="AY119" t="s">
        <v>67</v>
      </c>
      <c r="AZ119" t="s">
        <v>303</v>
      </c>
      <c r="BA119" t="s">
        <v>304</v>
      </c>
      <c r="BB119" t="s">
        <v>1138</v>
      </c>
      <c r="BC119" t="s">
        <v>62</v>
      </c>
      <c r="BD119" t="s">
        <v>305</v>
      </c>
      <c r="BE119" t="s">
        <v>306</v>
      </c>
      <c r="BF119" t="s">
        <v>307</v>
      </c>
      <c r="BG119" t="s">
        <v>308</v>
      </c>
      <c r="BH119" t="s">
        <v>1167</v>
      </c>
    </row>
    <row r="120" spans="1:60">
      <c r="A120">
        <v>117</v>
      </c>
      <c r="B120" t="s">
        <v>350</v>
      </c>
      <c r="C120" t="str">
        <f t="shared" si="9"/>
        <v>SB072516TAWCSCB33CD19R1I117</v>
      </c>
      <c r="D120" t="str">
        <f t="shared" si="10"/>
        <v>B072516TAWCSCB33CD19</v>
      </c>
      <c r="E120">
        <v>1</v>
      </c>
      <c r="F120" t="s">
        <v>77</v>
      </c>
      <c r="G120" t="str">
        <f t="shared" si="17"/>
        <v>072516</v>
      </c>
      <c r="H120">
        <v>19</v>
      </c>
      <c r="I120" t="s">
        <v>60</v>
      </c>
      <c r="J120" t="s">
        <v>61</v>
      </c>
      <c r="K120" t="str">
        <f t="shared" si="13"/>
        <v>072516</v>
      </c>
      <c r="L120" t="s">
        <v>340</v>
      </c>
      <c r="M120" t="s">
        <v>344</v>
      </c>
      <c r="N120" t="str">
        <f>K120</f>
        <v>072516</v>
      </c>
      <c r="O120" t="s">
        <v>1167</v>
      </c>
    </row>
    <row r="121" spans="1:60">
      <c r="A121">
        <v>118</v>
      </c>
      <c r="B121" t="s">
        <v>353</v>
      </c>
      <c r="C121" t="str">
        <f t="shared" si="9"/>
        <v>SB072516TAWCSCB33CD20R2I118</v>
      </c>
      <c r="D121" t="str">
        <f t="shared" si="10"/>
        <v>B072516TAWCSCB33CD20</v>
      </c>
      <c r="E121">
        <v>2</v>
      </c>
      <c r="F121" t="s">
        <v>77</v>
      </c>
      <c r="G121" t="str">
        <f t="shared" si="17"/>
        <v>072516</v>
      </c>
      <c r="H121">
        <v>20</v>
      </c>
      <c r="I121" t="s">
        <v>60</v>
      </c>
      <c r="J121" t="s">
        <v>61</v>
      </c>
      <c r="K121" t="str">
        <f t="shared" si="13"/>
        <v>072516</v>
      </c>
      <c r="L121" t="s">
        <v>340</v>
      </c>
      <c r="M121" t="s">
        <v>344</v>
      </c>
      <c r="N121" t="str">
        <f>K121</f>
        <v>072516</v>
      </c>
      <c r="O121" t="s">
        <v>1167</v>
      </c>
      <c r="S121" s="2">
        <v>42927</v>
      </c>
      <c r="T121" t="s">
        <v>294</v>
      </c>
      <c r="U121">
        <v>3.18</v>
      </c>
      <c r="V121" s="2">
        <v>42928</v>
      </c>
      <c r="W121">
        <v>16.087304530000001</v>
      </c>
      <c r="X121" t="s">
        <v>294</v>
      </c>
      <c r="Y121" t="s">
        <v>295</v>
      </c>
      <c r="Z121" s="2">
        <v>42933</v>
      </c>
      <c r="AA121">
        <v>17</v>
      </c>
      <c r="AB121" t="s">
        <v>296</v>
      </c>
      <c r="AE121" t="s">
        <v>298</v>
      </c>
      <c r="AF121" s="2">
        <v>42934</v>
      </c>
      <c r="AG121" t="s">
        <v>299</v>
      </c>
      <c r="AI121" t="s">
        <v>300</v>
      </c>
      <c r="AJ121" s="2">
        <v>42940</v>
      </c>
      <c r="AK121" t="s">
        <v>79</v>
      </c>
      <c r="AL121" t="s">
        <v>354</v>
      </c>
      <c r="AO121">
        <v>9</v>
      </c>
      <c r="AR121" s="2">
        <v>42576</v>
      </c>
      <c r="AS121" t="s">
        <v>294</v>
      </c>
      <c r="AU121" s="2">
        <v>42942</v>
      </c>
      <c r="AV121" t="s">
        <v>294</v>
      </c>
      <c r="AX121" s="2">
        <v>42971</v>
      </c>
      <c r="AY121" t="s">
        <v>67</v>
      </c>
      <c r="AZ121" t="s">
        <v>303</v>
      </c>
      <c r="BA121" t="s">
        <v>304</v>
      </c>
      <c r="BB121" t="s">
        <v>1138</v>
      </c>
      <c r="BC121" t="s">
        <v>62</v>
      </c>
      <c r="BD121" t="s">
        <v>305</v>
      </c>
      <c r="BE121" t="s">
        <v>306</v>
      </c>
      <c r="BF121" t="s">
        <v>307</v>
      </c>
      <c r="BG121" t="s">
        <v>308</v>
      </c>
      <c r="BH121" t="s">
        <v>1167</v>
      </c>
    </row>
    <row r="122" spans="1:60">
      <c r="A122">
        <v>118</v>
      </c>
      <c r="B122" t="s">
        <v>351</v>
      </c>
      <c r="C122" t="str">
        <f t="shared" si="9"/>
        <v>SB072516TAWCSCB33CD20R1I118</v>
      </c>
      <c r="D122" t="str">
        <f t="shared" si="10"/>
        <v>B072516TAWCSCB33CD20</v>
      </c>
      <c r="E122">
        <v>1</v>
      </c>
      <c r="F122" t="s">
        <v>77</v>
      </c>
      <c r="G122" t="str">
        <f t="shared" si="17"/>
        <v>072516</v>
      </c>
      <c r="H122">
        <v>20</v>
      </c>
      <c r="I122" t="s">
        <v>60</v>
      </c>
      <c r="J122" t="s">
        <v>61</v>
      </c>
      <c r="K122" t="str">
        <f t="shared" si="13"/>
        <v>072516</v>
      </c>
      <c r="L122" t="s">
        <v>340</v>
      </c>
      <c r="M122" t="s">
        <v>243</v>
      </c>
      <c r="N122" s="2">
        <v>42662</v>
      </c>
      <c r="O122">
        <v>3</v>
      </c>
      <c r="P122" s="2">
        <v>42709</v>
      </c>
      <c r="Q122" t="s">
        <v>244</v>
      </c>
      <c r="R122">
        <v>12</v>
      </c>
      <c r="V122" s="2">
        <v>42928</v>
      </c>
      <c r="W122">
        <v>16.56786168</v>
      </c>
      <c r="X122" t="s">
        <v>294</v>
      </c>
      <c r="Y122" t="s">
        <v>295</v>
      </c>
      <c r="Z122" s="2">
        <v>42933</v>
      </c>
      <c r="AA122">
        <v>17</v>
      </c>
      <c r="AB122" t="s">
        <v>296</v>
      </c>
      <c r="AE122" t="s">
        <v>298</v>
      </c>
      <c r="AF122" s="2">
        <v>42934</v>
      </c>
      <c r="AG122" t="s">
        <v>299</v>
      </c>
      <c r="AI122" t="s">
        <v>300</v>
      </c>
      <c r="AJ122" s="2">
        <v>42940</v>
      </c>
      <c r="AK122" t="s">
        <v>174</v>
      </c>
      <c r="AL122" t="s">
        <v>352</v>
      </c>
      <c r="AO122">
        <v>9</v>
      </c>
      <c r="AR122" s="2">
        <v>42576</v>
      </c>
      <c r="AS122" t="s">
        <v>294</v>
      </c>
      <c r="AU122" s="2">
        <v>42942</v>
      </c>
      <c r="AV122" t="s">
        <v>294</v>
      </c>
      <c r="AX122" s="2">
        <v>42971</v>
      </c>
      <c r="AY122" t="s">
        <v>67</v>
      </c>
      <c r="AZ122" t="s">
        <v>303</v>
      </c>
      <c r="BA122" t="s">
        <v>304</v>
      </c>
      <c r="BB122" t="s">
        <v>1138</v>
      </c>
      <c r="BC122" t="s">
        <v>62</v>
      </c>
      <c r="BD122" t="s">
        <v>305</v>
      </c>
      <c r="BE122" t="s">
        <v>306</v>
      </c>
      <c r="BF122" t="s">
        <v>307</v>
      </c>
      <c r="BG122" t="s">
        <v>308</v>
      </c>
      <c r="BH122" t="s">
        <v>1167</v>
      </c>
    </row>
    <row r="123" spans="1:60">
      <c r="A123">
        <v>119</v>
      </c>
      <c r="B123" t="s">
        <v>355</v>
      </c>
      <c r="C123" t="str">
        <f t="shared" si="9"/>
        <v>SB072516TAWCSCB33CD21R1I119</v>
      </c>
      <c r="D123" t="str">
        <f t="shared" si="10"/>
        <v>B072516TAWCSCB33CD21</v>
      </c>
      <c r="E123">
        <v>1</v>
      </c>
      <c r="F123" t="s">
        <v>77</v>
      </c>
      <c r="G123" t="str">
        <f t="shared" si="17"/>
        <v>072516</v>
      </c>
      <c r="H123">
        <v>21</v>
      </c>
      <c r="I123" t="s">
        <v>60</v>
      </c>
      <c r="J123" t="s">
        <v>61</v>
      </c>
      <c r="K123" t="str">
        <f t="shared" si="13"/>
        <v>072516</v>
      </c>
      <c r="L123" t="s">
        <v>340</v>
      </c>
      <c r="M123" t="s">
        <v>344</v>
      </c>
      <c r="N123" t="str">
        <f t="shared" ref="N123:N132" si="19">K123</f>
        <v>072516</v>
      </c>
      <c r="O123" t="s">
        <v>1167</v>
      </c>
    </row>
    <row r="124" spans="1:60">
      <c r="A124">
        <v>120</v>
      </c>
      <c r="B124" t="s">
        <v>356</v>
      </c>
      <c r="C124" t="str">
        <f t="shared" si="9"/>
        <v>SB072516TAWCSCB33CD22R1I120</v>
      </c>
      <c r="D124" t="str">
        <f t="shared" si="10"/>
        <v>B072516TAWCSCB33CD22</v>
      </c>
      <c r="E124">
        <v>1</v>
      </c>
      <c r="F124" t="s">
        <v>77</v>
      </c>
      <c r="G124" t="str">
        <f t="shared" si="17"/>
        <v>072516</v>
      </c>
      <c r="H124">
        <v>22</v>
      </c>
      <c r="I124" t="s">
        <v>60</v>
      </c>
      <c r="J124" t="s">
        <v>61</v>
      </c>
      <c r="K124" t="str">
        <f t="shared" si="13"/>
        <v>072516</v>
      </c>
      <c r="L124" t="s">
        <v>340</v>
      </c>
      <c r="M124" t="s">
        <v>344</v>
      </c>
      <c r="N124" t="str">
        <f t="shared" si="19"/>
        <v>072516</v>
      </c>
      <c r="O124" t="s">
        <v>1167</v>
      </c>
      <c r="P124" s="2">
        <v>42634</v>
      </c>
      <c r="Q124" t="s">
        <v>244</v>
      </c>
      <c r="R124">
        <v>10</v>
      </c>
      <c r="S124" s="2">
        <v>42641</v>
      </c>
      <c r="T124" t="s">
        <v>244</v>
      </c>
      <c r="U124">
        <v>6.64</v>
      </c>
      <c r="V124" s="2">
        <v>42641</v>
      </c>
      <c r="X124" t="s">
        <v>244</v>
      </c>
      <c r="Y124" t="s">
        <v>323</v>
      </c>
      <c r="Z124" s="2">
        <v>42648</v>
      </c>
      <c r="AA124">
        <v>22</v>
      </c>
      <c r="AB124" t="s">
        <v>324</v>
      </c>
      <c r="AC124" t="s">
        <v>357</v>
      </c>
      <c r="AD124" t="s">
        <v>244</v>
      </c>
      <c r="AE124" t="s">
        <v>248</v>
      </c>
      <c r="AF124" t="s">
        <v>249</v>
      </c>
      <c r="AG124" t="s">
        <v>63</v>
      </c>
      <c r="AH124" t="s">
        <v>250</v>
      </c>
      <c r="AJ124" s="2">
        <v>42669</v>
      </c>
      <c r="AK124" t="s">
        <v>1130</v>
      </c>
      <c r="AL124" t="s">
        <v>358</v>
      </c>
      <c r="AM124" t="s">
        <v>359</v>
      </c>
      <c r="AN124" t="s">
        <v>274</v>
      </c>
      <c r="AO124">
        <v>8</v>
      </c>
      <c r="AP124" t="s">
        <v>244</v>
      </c>
      <c r="AR124" t="s">
        <v>62</v>
      </c>
      <c r="AU124" s="2">
        <v>42685</v>
      </c>
      <c r="AV124" t="s">
        <v>244</v>
      </c>
      <c r="AW124" t="s">
        <v>253</v>
      </c>
      <c r="AX124" s="2">
        <v>42718</v>
      </c>
      <c r="BB124" t="s">
        <v>1144</v>
      </c>
      <c r="BC124" t="s">
        <v>62</v>
      </c>
      <c r="BD124" t="s">
        <v>1117</v>
      </c>
      <c r="BE124" t="s">
        <v>1145</v>
      </c>
      <c r="BF124" t="s">
        <v>1146</v>
      </c>
      <c r="BG124" t="s">
        <v>1155</v>
      </c>
      <c r="BH124" t="s">
        <v>1165</v>
      </c>
    </row>
    <row r="125" spans="1:60">
      <c r="A125">
        <v>121</v>
      </c>
      <c r="B125" t="s">
        <v>360</v>
      </c>
      <c r="C125" t="str">
        <f t="shared" si="9"/>
        <v>SB072516TAWCSCB33CDEBR1I121</v>
      </c>
      <c r="D125" t="str">
        <f t="shared" si="10"/>
        <v>B072516TAWCSCB33CDEB</v>
      </c>
      <c r="E125">
        <v>1</v>
      </c>
      <c r="F125" t="s">
        <v>77</v>
      </c>
      <c r="G125" t="str">
        <f t="shared" si="17"/>
        <v>072516</v>
      </c>
      <c r="H125" t="s">
        <v>121</v>
      </c>
      <c r="I125" t="s">
        <v>60</v>
      </c>
      <c r="J125" t="s">
        <v>61</v>
      </c>
      <c r="K125" t="str">
        <f t="shared" si="13"/>
        <v>072516</v>
      </c>
      <c r="L125" t="s">
        <v>62</v>
      </c>
      <c r="M125" t="s">
        <v>344</v>
      </c>
      <c r="N125" t="str">
        <f t="shared" si="19"/>
        <v>072516</v>
      </c>
      <c r="O125" t="s">
        <v>1167</v>
      </c>
      <c r="S125" s="2">
        <v>42927</v>
      </c>
      <c r="T125" t="s">
        <v>294</v>
      </c>
      <c r="U125">
        <v>8.2000000000000003E-2</v>
      </c>
      <c r="V125" s="2">
        <v>42928</v>
      </c>
      <c r="W125">
        <v>21.508347813299999</v>
      </c>
      <c r="X125" t="s">
        <v>294</v>
      </c>
    </row>
    <row r="126" spans="1:60">
      <c r="A126">
        <v>122</v>
      </c>
      <c r="B126" t="s">
        <v>361</v>
      </c>
      <c r="C126" t="str">
        <f t="shared" si="9"/>
        <v>SB072516TAWCSCB33CDSBR1I122</v>
      </c>
      <c r="D126" t="str">
        <f t="shared" si="10"/>
        <v>B072516TAWCSCB33CDSB</v>
      </c>
      <c r="E126">
        <v>1</v>
      </c>
      <c r="F126" t="s">
        <v>77</v>
      </c>
      <c r="G126" t="str">
        <f t="shared" si="17"/>
        <v>072516</v>
      </c>
      <c r="H126" t="s">
        <v>78</v>
      </c>
      <c r="I126" t="s">
        <v>60</v>
      </c>
      <c r="J126" t="s">
        <v>61</v>
      </c>
      <c r="K126" t="str">
        <f t="shared" si="13"/>
        <v>072516</v>
      </c>
      <c r="L126" t="s">
        <v>62</v>
      </c>
      <c r="M126" t="s">
        <v>344</v>
      </c>
      <c r="N126" t="str">
        <f t="shared" si="19"/>
        <v>072516</v>
      </c>
      <c r="O126" t="s">
        <v>1167</v>
      </c>
      <c r="P126" s="2">
        <v>42634</v>
      </c>
      <c r="Q126" t="s">
        <v>244</v>
      </c>
      <c r="R126">
        <v>8</v>
      </c>
      <c r="S126" s="2">
        <v>42641</v>
      </c>
      <c r="T126" t="s">
        <v>244</v>
      </c>
      <c r="U126">
        <v>1.5800000000000002E-2</v>
      </c>
      <c r="V126" s="2">
        <v>42641</v>
      </c>
      <c r="X126" t="s">
        <v>244</v>
      </c>
      <c r="Y126" t="s">
        <v>245</v>
      </c>
      <c r="Z126" s="2">
        <v>42648</v>
      </c>
      <c r="AA126">
        <v>22</v>
      </c>
      <c r="AB126" t="s">
        <v>324</v>
      </c>
      <c r="AC126" t="s">
        <v>362</v>
      </c>
      <c r="AD126" t="s">
        <v>244</v>
      </c>
      <c r="AE126" t="s">
        <v>248</v>
      </c>
      <c r="AF126" t="s">
        <v>249</v>
      </c>
      <c r="AG126" t="s">
        <v>63</v>
      </c>
      <c r="AH126" t="s">
        <v>250</v>
      </c>
      <c r="AJ126" s="2">
        <v>42669</v>
      </c>
      <c r="AK126" t="s">
        <v>1124</v>
      </c>
      <c r="AL126" t="s">
        <v>363</v>
      </c>
      <c r="AM126" t="s">
        <v>364</v>
      </c>
      <c r="AN126" t="s">
        <v>274</v>
      </c>
      <c r="AO126">
        <v>8</v>
      </c>
      <c r="AP126" t="s">
        <v>244</v>
      </c>
      <c r="AR126" t="s">
        <v>62</v>
      </c>
      <c r="AU126" s="2">
        <v>42685</v>
      </c>
      <c r="AV126" t="s">
        <v>244</v>
      </c>
      <c r="AW126" t="s">
        <v>253</v>
      </c>
      <c r="AX126" s="2">
        <v>42718</v>
      </c>
      <c r="BB126" t="s">
        <v>1144</v>
      </c>
      <c r="BC126" t="s">
        <v>62</v>
      </c>
      <c r="BD126" t="s">
        <v>1117</v>
      </c>
      <c r="BE126" t="s">
        <v>1145</v>
      </c>
      <c r="BF126" t="s">
        <v>1146</v>
      </c>
      <c r="BG126" t="s">
        <v>1155</v>
      </c>
      <c r="BH126" t="s">
        <v>1165</v>
      </c>
    </row>
    <row r="127" spans="1:60">
      <c r="A127">
        <v>123</v>
      </c>
      <c r="B127" t="s">
        <v>365</v>
      </c>
      <c r="C127" t="str">
        <f t="shared" si="9"/>
        <v>SB081216TAWCSCB33CD0R1I123</v>
      </c>
      <c r="D127" t="str">
        <f t="shared" si="10"/>
        <v>B081216TAWCSCB33CD0</v>
      </c>
      <c r="E127">
        <v>1</v>
      </c>
      <c r="F127" t="s">
        <v>77</v>
      </c>
      <c r="G127" t="str">
        <f t="shared" ref="G127:G144" si="20">"081216"</f>
        <v>081216</v>
      </c>
      <c r="H127">
        <v>0</v>
      </c>
      <c r="I127" t="s">
        <v>60</v>
      </c>
      <c r="J127" t="s">
        <v>61</v>
      </c>
      <c r="K127" t="str">
        <f t="shared" si="13"/>
        <v>081216</v>
      </c>
      <c r="L127" t="s">
        <v>366</v>
      </c>
      <c r="M127" t="s">
        <v>344</v>
      </c>
      <c r="N127" t="str">
        <f t="shared" si="19"/>
        <v>081216</v>
      </c>
      <c r="O127" t="s">
        <v>1167</v>
      </c>
      <c r="P127" s="2">
        <v>42634</v>
      </c>
      <c r="Q127" t="s">
        <v>244</v>
      </c>
      <c r="R127" t="s">
        <v>367</v>
      </c>
      <c r="S127" s="2">
        <v>42641</v>
      </c>
      <c r="T127" t="s">
        <v>244</v>
      </c>
      <c r="U127">
        <v>6.52</v>
      </c>
      <c r="V127" s="2">
        <v>42641</v>
      </c>
      <c r="X127" t="s">
        <v>244</v>
      </c>
      <c r="Y127" t="s">
        <v>323</v>
      </c>
      <c r="Z127" s="2">
        <v>42648</v>
      </c>
      <c r="AA127">
        <v>22</v>
      </c>
      <c r="AB127" t="s">
        <v>324</v>
      </c>
      <c r="AC127" t="s">
        <v>368</v>
      </c>
      <c r="AD127" t="s">
        <v>244</v>
      </c>
      <c r="AE127" t="s">
        <v>248</v>
      </c>
      <c r="AF127" t="s">
        <v>249</v>
      </c>
      <c r="AG127" t="s">
        <v>63</v>
      </c>
      <c r="AH127" t="s">
        <v>250</v>
      </c>
      <c r="AJ127" s="2">
        <v>42669</v>
      </c>
      <c r="AK127" t="s">
        <v>1123</v>
      </c>
      <c r="AL127" t="s">
        <v>369</v>
      </c>
      <c r="AM127" t="s">
        <v>368</v>
      </c>
      <c r="AN127" t="s">
        <v>302</v>
      </c>
      <c r="AO127">
        <v>8</v>
      </c>
      <c r="AP127" t="s">
        <v>244</v>
      </c>
      <c r="AR127" t="s">
        <v>62</v>
      </c>
      <c r="AU127" s="2">
        <v>42685</v>
      </c>
      <c r="AV127" t="s">
        <v>244</v>
      </c>
      <c r="AW127" t="s">
        <v>253</v>
      </c>
      <c r="AX127" s="2">
        <v>42718</v>
      </c>
      <c r="BB127" t="s">
        <v>1144</v>
      </c>
      <c r="BC127" t="s">
        <v>62</v>
      </c>
      <c r="BD127" t="s">
        <v>1117</v>
      </c>
      <c r="BE127" t="s">
        <v>1145</v>
      </c>
      <c r="BF127" t="s">
        <v>1146</v>
      </c>
      <c r="BG127" t="s">
        <v>1155</v>
      </c>
      <c r="BH127" t="s">
        <v>1165</v>
      </c>
    </row>
    <row r="128" spans="1:60">
      <c r="A128">
        <v>124</v>
      </c>
      <c r="B128" t="s">
        <v>370</v>
      </c>
      <c r="C128" t="str">
        <f t="shared" si="9"/>
        <v>SB081216TAWCSCB33CD2R1I124</v>
      </c>
      <c r="D128" t="str">
        <f t="shared" si="10"/>
        <v>B081216TAWCSCB33CD2</v>
      </c>
      <c r="E128">
        <v>1</v>
      </c>
      <c r="F128" t="s">
        <v>77</v>
      </c>
      <c r="G128" t="str">
        <f t="shared" si="20"/>
        <v>081216</v>
      </c>
      <c r="H128">
        <v>2</v>
      </c>
      <c r="I128" t="s">
        <v>60</v>
      </c>
      <c r="J128" t="s">
        <v>61</v>
      </c>
      <c r="K128" t="str">
        <f t="shared" si="13"/>
        <v>081216</v>
      </c>
      <c r="L128" t="s">
        <v>371</v>
      </c>
      <c r="M128" t="s">
        <v>344</v>
      </c>
      <c r="N128" t="str">
        <f t="shared" si="19"/>
        <v>081216</v>
      </c>
      <c r="O128" t="s">
        <v>1167</v>
      </c>
      <c r="P128" s="2">
        <v>42684</v>
      </c>
      <c r="Q128" t="s">
        <v>244</v>
      </c>
      <c r="R128">
        <v>2</v>
      </c>
      <c r="V128" s="2">
        <v>42928</v>
      </c>
      <c r="W128">
        <v>16.16537563</v>
      </c>
      <c r="X128" t="s">
        <v>294</v>
      </c>
      <c r="Y128" t="s">
        <v>295</v>
      </c>
      <c r="Z128" s="2">
        <v>42933</v>
      </c>
      <c r="AA128">
        <v>17</v>
      </c>
      <c r="AB128" t="s">
        <v>296</v>
      </c>
      <c r="AE128" t="s">
        <v>298</v>
      </c>
      <c r="AF128" s="2">
        <v>42934</v>
      </c>
      <c r="AG128" t="s">
        <v>299</v>
      </c>
      <c r="AI128" t="s">
        <v>300</v>
      </c>
      <c r="AJ128" s="2">
        <v>42940</v>
      </c>
      <c r="AK128" t="s">
        <v>113</v>
      </c>
      <c r="AL128" t="s">
        <v>372</v>
      </c>
      <c r="AO128">
        <v>9</v>
      </c>
      <c r="AR128" s="2">
        <v>42576</v>
      </c>
      <c r="AS128" t="s">
        <v>294</v>
      </c>
      <c r="AU128" s="2">
        <v>42942</v>
      </c>
      <c r="AV128" t="s">
        <v>294</v>
      </c>
      <c r="AX128" s="2">
        <v>42971</v>
      </c>
      <c r="AY128" t="s">
        <v>67</v>
      </c>
      <c r="AZ128" t="s">
        <v>303</v>
      </c>
      <c r="BA128" t="s">
        <v>304</v>
      </c>
      <c r="BB128" t="s">
        <v>1138</v>
      </c>
      <c r="BC128" t="s">
        <v>62</v>
      </c>
      <c r="BD128" t="s">
        <v>305</v>
      </c>
      <c r="BE128" t="s">
        <v>306</v>
      </c>
      <c r="BF128" t="s">
        <v>307</v>
      </c>
      <c r="BG128" t="s">
        <v>308</v>
      </c>
      <c r="BH128" t="s">
        <v>1167</v>
      </c>
    </row>
    <row r="129" spans="1:60">
      <c r="A129">
        <v>125</v>
      </c>
      <c r="B129" t="s">
        <v>373</v>
      </c>
      <c r="C129" t="str">
        <f t="shared" si="9"/>
        <v>SB081216TAWCSCB33CD4R1I125</v>
      </c>
      <c r="D129" t="str">
        <f t="shared" si="10"/>
        <v>B081216TAWCSCB33CD4</v>
      </c>
      <c r="E129">
        <v>1</v>
      </c>
      <c r="F129" t="s">
        <v>77</v>
      </c>
      <c r="G129" t="str">
        <f t="shared" si="20"/>
        <v>081216</v>
      </c>
      <c r="H129">
        <v>4</v>
      </c>
      <c r="I129" t="s">
        <v>60</v>
      </c>
      <c r="J129" t="s">
        <v>61</v>
      </c>
      <c r="K129" t="str">
        <f t="shared" si="13"/>
        <v>081216</v>
      </c>
      <c r="L129" t="s">
        <v>374</v>
      </c>
      <c r="M129" t="s">
        <v>344</v>
      </c>
      <c r="N129" t="str">
        <f t="shared" si="19"/>
        <v>081216</v>
      </c>
      <c r="O129" t="s">
        <v>1167</v>
      </c>
      <c r="P129" s="2">
        <v>42684</v>
      </c>
      <c r="Q129" t="s">
        <v>244</v>
      </c>
      <c r="R129">
        <v>7</v>
      </c>
    </row>
    <row r="130" spans="1:60">
      <c r="A130">
        <v>126</v>
      </c>
      <c r="B130" t="s">
        <v>375</v>
      </c>
      <c r="C130" t="str">
        <f t="shared" ref="C130:C193" si="21">CONCATENATE("S",D130,"R",E130,"I",A130)</f>
        <v>SB081216TAWCSCB33CD6R1I126</v>
      </c>
      <c r="D130" t="str">
        <f t="shared" ref="D130:D193" si="22">CONCATENATE("B",G130,"TAWCS", F130, "D",H130)</f>
        <v>B081216TAWCSCB33CD6</v>
      </c>
      <c r="E130">
        <v>1</v>
      </c>
      <c r="F130" t="s">
        <v>77</v>
      </c>
      <c r="G130" t="str">
        <f t="shared" si="20"/>
        <v>081216</v>
      </c>
      <c r="H130">
        <v>6</v>
      </c>
      <c r="I130" t="s">
        <v>60</v>
      </c>
      <c r="J130" t="s">
        <v>61</v>
      </c>
      <c r="K130" t="str">
        <f t="shared" si="13"/>
        <v>081216</v>
      </c>
      <c r="L130" t="s">
        <v>376</v>
      </c>
      <c r="M130" t="s">
        <v>344</v>
      </c>
      <c r="N130" t="str">
        <f t="shared" si="19"/>
        <v>081216</v>
      </c>
      <c r="O130" t="s">
        <v>1167</v>
      </c>
    </row>
    <row r="131" spans="1:60">
      <c r="A131">
        <v>127</v>
      </c>
      <c r="B131" t="s">
        <v>377</v>
      </c>
      <c r="C131" t="str">
        <f t="shared" si="21"/>
        <v>SB081216TAWCSCB33CD8R1I127</v>
      </c>
      <c r="D131" t="str">
        <f t="shared" si="22"/>
        <v>B081216TAWCSCB33CD8</v>
      </c>
      <c r="E131">
        <v>1</v>
      </c>
      <c r="F131" t="s">
        <v>77</v>
      </c>
      <c r="G131" t="str">
        <f t="shared" si="20"/>
        <v>081216</v>
      </c>
      <c r="H131">
        <v>8</v>
      </c>
      <c r="I131" t="s">
        <v>60</v>
      </c>
      <c r="J131" t="s">
        <v>61</v>
      </c>
      <c r="K131" t="str">
        <f t="shared" si="13"/>
        <v>081216</v>
      </c>
      <c r="L131" t="s">
        <v>378</v>
      </c>
      <c r="M131" t="s">
        <v>344</v>
      </c>
      <c r="N131" t="str">
        <f t="shared" si="19"/>
        <v>081216</v>
      </c>
      <c r="O131" t="s">
        <v>1167</v>
      </c>
      <c r="P131" s="2">
        <v>42634</v>
      </c>
      <c r="Q131" t="s">
        <v>244</v>
      </c>
      <c r="R131">
        <v>11</v>
      </c>
      <c r="S131" s="2">
        <v>42641</v>
      </c>
      <c r="T131" t="s">
        <v>244</v>
      </c>
      <c r="U131">
        <v>5.34</v>
      </c>
      <c r="V131" s="2">
        <v>42641</v>
      </c>
      <c r="X131" t="s">
        <v>244</v>
      </c>
      <c r="Y131" t="s">
        <v>323</v>
      </c>
      <c r="Z131" s="2">
        <v>42648</v>
      </c>
      <c r="AA131">
        <v>22</v>
      </c>
      <c r="AB131" t="s">
        <v>324</v>
      </c>
      <c r="AC131" t="s">
        <v>379</v>
      </c>
      <c r="AD131" t="s">
        <v>244</v>
      </c>
      <c r="AE131" t="s">
        <v>248</v>
      </c>
      <c r="AF131" t="s">
        <v>249</v>
      </c>
      <c r="AG131" t="s">
        <v>63</v>
      </c>
      <c r="AH131" t="s">
        <v>250</v>
      </c>
      <c r="AJ131" s="2">
        <v>42669</v>
      </c>
      <c r="AK131" t="s">
        <v>1133</v>
      </c>
      <c r="AL131" t="s">
        <v>380</v>
      </c>
      <c r="AM131" t="s">
        <v>325</v>
      </c>
      <c r="AN131" t="s">
        <v>274</v>
      </c>
      <c r="AO131">
        <v>8</v>
      </c>
      <c r="AP131" t="s">
        <v>244</v>
      </c>
      <c r="AR131" t="s">
        <v>62</v>
      </c>
      <c r="AU131" s="2">
        <v>42685</v>
      </c>
      <c r="AV131" t="s">
        <v>244</v>
      </c>
      <c r="AW131" t="s">
        <v>253</v>
      </c>
      <c r="AX131" s="2">
        <v>42718</v>
      </c>
      <c r="BB131" t="s">
        <v>1144</v>
      </c>
      <c r="BC131" t="s">
        <v>62</v>
      </c>
      <c r="BD131" t="s">
        <v>1117</v>
      </c>
      <c r="BE131" t="s">
        <v>1145</v>
      </c>
      <c r="BF131" t="s">
        <v>1146</v>
      </c>
      <c r="BG131" t="s">
        <v>1155</v>
      </c>
      <c r="BH131" t="s">
        <v>1165</v>
      </c>
    </row>
    <row r="132" spans="1:60">
      <c r="A132">
        <v>128</v>
      </c>
      <c r="B132" t="s">
        <v>381</v>
      </c>
      <c r="C132" t="str">
        <f t="shared" si="21"/>
        <v>SB081216TAWCSCB33CD10R1I128</v>
      </c>
      <c r="D132" t="str">
        <f t="shared" si="22"/>
        <v>B081216TAWCSCB33CD10</v>
      </c>
      <c r="E132">
        <v>1</v>
      </c>
      <c r="F132" t="s">
        <v>77</v>
      </c>
      <c r="G132" t="str">
        <f t="shared" si="20"/>
        <v>081216</v>
      </c>
      <c r="H132">
        <v>10</v>
      </c>
      <c r="I132" t="s">
        <v>60</v>
      </c>
      <c r="J132" t="s">
        <v>61</v>
      </c>
      <c r="K132" t="str">
        <f t="shared" si="13"/>
        <v>081216</v>
      </c>
      <c r="L132" t="s">
        <v>382</v>
      </c>
      <c r="M132" t="s">
        <v>344</v>
      </c>
      <c r="N132" t="str">
        <f t="shared" si="19"/>
        <v>081216</v>
      </c>
      <c r="O132" t="s">
        <v>1167</v>
      </c>
      <c r="S132" s="2">
        <v>42927</v>
      </c>
      <c r="T132" t="s">
        <v>294</v>
      </c>
      <c r="U132">
        <v>5.96</v>
      </c>
      <c r="V132" s="2">
        <v>42928</v>
      </c>
      <c r="W132">
        <v>15.26635334</v>
      </c>
      <c r="X132" t="s">
        <v>294</v>
      </c>
      <c r="Y132" t="s">
        <v>295</v>
      </c>
      <c r="Z132" s="2">
        <v>42933</v>
      </c>
      <c r="AA132">
        <v>17</v>
      </c>
      <c r="AB132" t="s">
        <v>296</v>
      </c>
      <c r="AE132" t="s">
        <v>298</v>
      </c>
      <c r="AF132" s="2">
        <v>42934</v>
      </c>
      <c r="AG132" t="s">
        <v>299</v>
      </c>
      <c r="AI132" t="s">
        <v>300</v>
      </c>
      <c r="AJ132" s="2">
        <v>42940</v>
      </c>
      <c r="AK132" t="s">
        <v>65</v>
      </c>
      <c r="AL132" t="s">
        <v>383</v>
      </c>
      <c r="AO132">
        <v>9</v>
      </c>
      <c r="AR132" s="2">
        <v>42576</v>
      </c>
      <c r="AS132" t="s">
        <v>294</v>
      </c>
      <c r="AU132" s="2">
        <v>42942</v>
      </c>
      <c r="AV132" t="s">
        <v>294</v>
      </c>
      <c r="AX132" s="2">
        <v>42971</v>
      </c>
      <c r="AY132" t="s">
        <v>67</v>
      </c>
      <c r="AZ132" t="s">
        <v>303</v>
      </c>
      <c r="BA132" t="s">
        <v>304</v>
      </c>
      <c r="BB132" t="s">
        <v>1138</v>
      </c>
      <c r="BC132" t="s">
        <v>62</v>
      </c>
      <c r="BD132" t="s">
        <v>305</v>
      </c>
      <c r="BE132" t="s">
        <v>306</v>
      </c>
      <c r="BF132" t="s">
        <v>307</v>
      </c>
      <c r="BG132" t="s">
        <v>308</v>
      </c>
      <c r="BH132" t="s">
        <v>1167</v>
      </c>
    </row>
    <row r="133" spans="1:60">
      <c r="A133">
        <v>129</v>
      </c>
      <c r="B133" t="s">
        <v>384</v>
      </c>
      <c r="C133" t="str">
        <f t="shared" si="21"/>
        <v>SB081216TAWCSCB33CD12R1I129</v>
      </c>
      <c r="D133" t="str">
        <f t="shared" si="22"/>
        <v>B081216TAWCSCB33CD12</v>
      </c>
      <c r="E133">
        <v>1</v>
      </c>
      <c r="F133" t="s">
        <v>77</v>
      </c>
      <c r="G133" t="str">
        <f t="shared" si="20"/>
        <v>081216</v>
      </c>
      <c r="H133">
        <v>12</v>
      </c>
      <c r="I133" t="s">
        <v>60</v>
      </c>
      <c r="J133" t="s">
        <v>61</v>
      </c>
      <c r="K133" t="str">
        <f t="shared" si="13"/>
        <v>081216</v>
      </c>
      <c r="L133" t="s">
        <v>385</v>
      </c>
      <c r="M133" t="s">
        <v>243</v>
      </c>
      <c r="N133" s="2">
        <v>42635</v>
      </c>
      <c r="O133">
        <v>2</v>
      </c>
      <c r="P133" s="2">
        <v>42684</v>
      </c>
      <c r="Q133" t="s">
        <v>244</v>
      </c>
      <c r="R133">
        <v>20</v>
      </c>
    </row>
    <row r="134" spans="1:60">
      <c r="A134">
        <v>130</v>
      </c>
      <c r="B134" t="s">
        <v>386</v>
      </c>
      <c r="C134" t="str">
        <f t="shared" si="21"/>
        <v>SB081216TAWCSCB33CD12R2I130</v>
      </c>
      <c r="D134" t="str">
        <f t="shared" si="22"/>
        <v>B081216TAWCSCB33CD12</v>
      </c>
      <c r="E134">
        <v>2</v>
      </c>
      <c r="F134" t="s">
        <v>77</v>
      </c>
      <c r="G134" t="str">
        <f t="shared" si="20"/>
        <v>081216</v>
      </c>
      <c r="H134">
        <v>12</v>
      </c>
      <c r="I134" t="s">
        <v>60</v>
      </c>
      <c r="J134" t="s">
        <v>61</v>
      </c>
      <c r="K134" t="str">
        <f t="shared" si="13"/>
        <v>081216</v>
      </c>
      <c r="L134" t="s">
        <v>385</v>
      </c>
      <c r="M134" t="s">
        <v>344</v>
      </c>
      <c r="N134" t="str">
        <f t="shared" ref="N134:N139" si="23">K134</f>
        <v>081216</v>
      </c>
      <c r="O134" t="s">
        <v>1167</v>
      </c>
      <c r="P134" s="2">
        <v>42684</v>
      </c>
      <c r="Q134" t="s">
        <v>244</v>
      </c>
      <c r="R134">
        <v>9</v>
      </c>
    </row>
    <row r="135" spans="1:60">
      <c r="A135">
        <v>131</v>
      </c>
      <c r="B135" t="s">
        <v>387</v>
      </c>
      <c r="C135" t="str">
        <f t="shared" si="21"/>
        <v>SB081216TAWCSCB33CD13R1I131</v>
      </c>
      <c r="D135" t="str">
        <f t="shared" si="22"/>
        <v>B081216TAWCSCB33CD13</v>
      </c>
      <c r="E135">
        <v>1</v>
      </c>
      <c r="F135" t="s">
        <v>77</v>
      </c>
      <c r="G135" t="str">
        <f t="shared" si="20"/>
        <v>081216</v>
      </c>
      <c r="H135">
        <v>13</v>
      </c>
      <c r="I135" t="s">
        <v>60</v>
      </c>
      <c r="J135" t="s">
        <v>61</v>
      </c>
      <c r="K135" t="str">
        <f t="shared" si="13"/>
        <v>081216</v>
      </c>
      <c r="L135" t="s">
        <v>388</v>
      </c>
      <c r="M135" t="s">
        <v>344</v>
      </c>
      <c r="N135" t="str">
        <f t="shared" si="23"/>
        <v>081216</v>
      </c>
      <c r="O135" t="s">
        <v>1167</v>
      </c>
      <c r="P135" s="2">
        <v>42634</v>
      </c>
      <c r="Q135" t="s">
        <v>244</v>
      </c>
      <c r="R135">
        <v>9</v>
      </c>
      <c r="S135" s="2">
        <v>42641</v>
      </c>
      <c r="T135" t="s">
        <v>244</v>
      </c>
      <c r="U135">
        <v>6.16</v>
      </c>
      <c r="V135" s="2">
        <v>42641</v>
      </c>
      <c r="X135" t="s">
        <v>244</v>
      </c>
      <c r="Y135" t="s">
        <v>323</v>
      </c>
      <c r="Z135" s="2">
        <v>42648</v>
      </c>
      <c r="AA135">
        <v>22</v>
      </c>
      <c r="AB135" t="s">
        <v>324</v>
      </c>
      <c r="AC135" t="s">
        <v>389</v>
      </c>
      <c r="AD135" t="s">
        <v>244</v>
      </c>
      <c r="AE135" t="s">
        <v>248</v>
      </c>
      <c r="AF135" t="s">
        <v>249</v>
      </c>
      <c r="AG135" t="s">
        <v>63</v>
      </c>
      <c r="AH135" t="s">
        <v>250</v>
      </c>
      <c r="AJ135" s="2">
        <v>42669</v>
      </c>
      <c r="AK135" t="s">
        <v>1126</v>
      </c>
      <c r="AL135" t="s">
        <v>390</v>
      </c>
      <c r="AM135" t="s">
        <v>368</v>
      </c>
      <c r="AN135" t="s">
        <v>274</v>
      </c>
      <c r="AO135">
        <v>8</v>
      </c>
      <c r="AP135" t="s">
        <v>244</v>
      </c>
      <c r="AR135" t="s">
        <v>62</v>
      </c>
      <c r="AU135" s="2">
        <v>42685</v>
      </c>
      <c r="AV135" t="s">
        <v>244</v>
      </c>
      <c r="AW135" t="s">
        <v>253</v>
      </c>
      <c r="AX135" s="2">
        <v>42718</v>
      </c>
      <c r="BB135" t="s">
        <v>1144</v>
      </c>
      <c r="BC135" t="s">
        <v>62</v>
      </c>
      <c r="BD135" t="s">
        <v>1117</v>
      </c>
      <c r="BE135" t="s">
        <v>1145</v>
      </c>
      <c r="BF135" t="s">
        <v>1146</v>
      </c>
      <c r="BG135" t="s">
        <v>1155</v>
      </c>
      <c r="BH135" t="s">
        <v>1165</v>
      </c>
    </row>
    <row r="136" spans="1:60">
      <c r="A136">
        <v>132</v>
      </c>
      <c r="B136" t="s">
        <v>391</v>
      </c>
      <c r="C136" t="str">
        <f t="shared" si="21"/>
        <v>SB081216TAWCSCB33CD14R1I132</v>
      </c>
      <c r="D136" t="str">
        <f t="shared" si="22"/>
        <v>B081216TAWCSCB33CD14</v>
      </c>
      <c r="E136">
        <v>1</v>
      </c>
      <c r="F136" t="s">
        <v>77</v>
      </c>
      <c r="G136" t="str">
        <f t="shared" si="20"/>
        <v>081216</v>
      </c>
      <c r="H136">
        <v>14</v>
      </c>
      <c r="I136" t="s">
        <v>60</v>
      </c>
      <c r="J136" t="s">
        <v>61</v>
      </c>
      <c r="K136" t="str">
        <f t="shared" si="13"/>
        <v>081216</v>
      </c>
      <c r="L136" t="s">
        <v>392</v>
      </c>
      <c r="M136" t="s">
        <v>344</v>
      </c>
      <c r="N136" t="str">
        <f t="shared" si="23"/>
        <v>081216</v>
      </c>
      <c r="O136" t="s">
        <v>1167</v>
      </c>
      <c r="P136" s="2">
        <v>42684</v>
      </c>
      <c r="Q136" t="s">
        <v>244</v>
      </c>
      <c r="R136">
        <v>8</v>
      </c>
    </row>
    <row r="137" spans="1:60">
      <c r="A137">
        <v>133</v>
      </c>
      <c r="B137" t="s">
        <v>393</v>
      </c>
      <c r="C137" t="str">
        <f t="shared" si="21"/>
        <v>SB081216TAWCSCB33CD15R1I133</v>
      </c>
      <c r="D137" t="str">
        <f t="shared" si="22"/>
        <v>B081216TAWCSCB33CD15</v>
      </c>
      <c r="E137">
        <v>1</v>
      </c>
      <c r="F137" t="s">
        <v>77</v>
      </c>
      <c r="G137" t="str">
        <f t="shared" si="20"/>
        <v>081216</v>
      </c>
      <c r="H137">
        <v>15</v>
      </c>
      <c r="I137" t="s">
        <v>60</v>
      </c>
      <c r="J137" t="s">
        <v>61</v>
      </c>
      <c r="K137" t="str">
        <f t="shared" si="13"/>
        <v>081216</v>
      </c>
      <c r="L137" t="s">
        <v>394</v>
      </c>
      <c r="M137" t="s">
        <v>344</v>
      </c>
      <c r="N137" t="str">
        <f t="shared" si="23"/>
        <v>081216</v>
      </c>
      <c r="O137" t="s">
        <v>1167</v>
      </c>
      <c r="S137" s="2">
        <v>42927</v>
      </c>
      <c r="T137" t="s">
        <v>294</v>
      </c>
      <c r="U137">
        <v>3.41</v>
      </c>
      <c r="V137" s="2">
        <v>42928</v>
      </c>
      <c r="W137">
        <v>16.029511729999999</v>
      </c>
      <c r="X137" t="s">
        <v>294</v>
      </c>
      <c r="Y137" t="s">
        <v>295</v>
      </c>
      <c r="Z137" s="2">
        <v>42933</v>
      </c>
      <c r="AA137">
        <v>17</v>
      </c>
      <c r="AB137" t="s">
        <v>296</v>
      </c>
      <c r="AE137" t="s">
        <v>298</v>
      </c>
      <c r="AF137" s="2">
        <v>42934</v>
      </c>
      <c r="AG137" t="s">
        <v>299</v>
      </c>
      <c r="AI137" t="s">
        <v>300</v>
      </c>
      <c r="AJ137" s="2">
        <v>42940</v>
      </c>
      <c r="AK137" t="s">
        <v>188</v>
      </c>
      <c r="AL137" t="s">
        <v>395</v>
      </c>
      <c r="AO137">
        <v>9</v>
      </c>
      <c r="AR137" s="2">
        <v>42576</v>
      </c>
      <c r="AS137" t="s">
        <v>294</v>
      </c>
      <c r="AU137" s="2">
        <v>42942</v>
      </c>
      <c r="AV137" t="s">
        <v>294</v>
      </c>
      <c r="AX137" s="2">
        <v>42971</v>
      </c>
      <c r="AY137" t="s">
        <v>67</v>
      </c>
      <c r="AZ137" t="s">
        <v>303</v>
      </c>
      <c r="BA137" t="s">
        <v>304</v>
      </c>
      <c r="BB137" t="s">
        <v>1138</v>
      </c>
      <c r="BC137" t="s">
        <v>62</v>
      </c>
      <c r="BD137" t="s">
        <v>305</v>
      </c>
      <c r="BE137" t="s">
        <v>306</v>
      </c>
      <c r="BF137" t="s">
        <v>307</v>
      </c>
      <c r="BG137" t="s">
        <v>308</v>
      </c>
      <c r="BH137" t="s">
        <v>1167</v>
      </c>
    </row>
    <row r="138" spans="1:60">
      <c r="A138">
        <v>134</v>
      </c>
      <c r="B138" t="s">
        <v>396</v>
      </c>
      <c r="C138" t="str">
        <f t="shared" si="21"/>
        <v>SB081216TAWCSCB33CD16R1I134</v>
      </c>
      <c r="D138" t="str">
        <f t="shared" si="22"/>
        <v>B081216TAWCSCB33CD16</v>
      </c>
      <c r="E138">
        <v>1</v>
      </c>
      <c r="F138" t="s">
        <v>77</v>
      </c>
      <c r="G138" t="str">
        <f t="shared" si="20"/>
        <v>081216</v>
      </c>
      <c r="H138">
        <v>16</v>
      </c>
      <c r="I138" t="s">
        <v>60</v>
      </c>
      <c r="J138" t="s">
        <v>61</v>
      </c>
      <c r="K138" t="str">
        <f t="shared" si="13"/>
        <v>081216</v>
      </c>
      <c r="L138" t="s">
        <v>397</v>
      </c>
      <c r="M138" t="s">
        <v>344</v>
      </c>
      <c r="N138" t="str">
        <f t="shared" si="23"/>
        <v>081216</v>
      </c>
      <c r="O138" t="s">
        <v>1167</v>
      </c>
      <c r="P138" s="2">
        <v>42684</v>
      </c>
      <c r="Q138" t="s">
        <v>244</v>
      </c>
      <c r="R138">
        <v>3</v>
      </c>
    </row>
    <row r="139" spans="1:60">
      <c r="A139">
        <v>135</v>
      </c>
      <c r="B139" t="s">
        <v>398</v>
      </c>
      <c r="C139" t="str">
        <f t="shared" si="21"/>
        <v>SB081216TAWCSCB33CD16R2I135</v>
      </c>
      <c r="D139" t="str">
        <f t="shared" si="22"/>
        <v>B081216TAWCSCB33CD16</v>
      </c>
      <c r="E139">
        <v>2</v>
      </c>
      <c r="F139" t="s">
        <v>77</v>
      </c>
      <c r="G139" t="str">
        <f t="shared" si="20"/>
        <v>081216</v>
      </c>
      <c r="H139">
        <v>16</v>
      </c>
      <c r="I139" t="s">
        <v>60</v>
      </c>
      <c r="J139" t="s">
        <v>61</v>
      </c>
      <c r="K139" t="str">
        <f t="shared" ref="K139:K202" si="24">G139</f>
        <v>081216</v>
      </c>
      <c r="L139" t="s">
        <v>399</v>
      </c>
      <c r="M139" t="s">
        <v>344</v>
      </c>
      <c r="N139" t="str">
        <f t="shared" si="23"/>
        <v>081216</v>
      </c>
      <c r="O139" t="s">
        <v>1167</v>
      </c>
      <c r="P139" s="2">
        <v>42634</v>
      </c>
      <c r="Q139" t="s">
        <v>244</v>
      </c>
      <c r="R139">
        <v>7</v>
      </c>
      <c r="S139" s="2">
        <v>42641</v>
      </c>
      <c r="T139" t="s">
        <v>244</v>
      </c>
      <c r="U139">
        <v>4.54</v>
      </c>
      <c r="V139" s="2">
        <v>42641</v>
      </c>
      <c r="X139" t="s">
        <v>244</v>
      </c>
      <c r="Y139" t="s">
        <v>323</v>
      </c>
      <c r="Z139" s="2">
        <v>42648</v>
      </c>
      <c r="AA139">
        <v>22</v>
      </c>
      <c r="AB139" t="s">
        <v>324</v>
      </c>
      <c r="AC139" t="s">
        <v>400</v>
      </c>
      <c r="AD139" t="s">
        <v>244</v>
      </c>
      <c r="AE139" t="s">
        <v>248</v>
      </c>
      <c r="AF139" t="s">
        <v>249</v>
      </c>
      <c r="AG139" t="s">
        <v>63</v>
      </c>
      <c r="AH139" t="s">
        <v>250</v>
      </c>
      <c r="AJ139" s="2">
        <v>42669</v>
      </c>
      <c r="AK139" t="s">
        <v>1134</v>
      </c>
      <c r="AL139" t="s">
        <v>401</v>
      </c>
      <c r="AM139" t="s">
        <v>400</v>
      </c>
      <c r="AN139" t="s">
        <v>302</v>
      </c>
      <c r="AO139">
        <v>8</v>
      </c>
      <c r="AP139" t="s">
        <v>244</v>
      </c>
      <c r="AR139" t="s">
        <v>62</v>
      </c>
      <c r="AU139" s="2">
        <v>42685</v>
      </c>
      <c r="AV139" t="s">
        <v>244</v>
      </c>
      <c r="AW139" t="s">
        <v>253</v>
      </c>
      <c r="AX139" s="2">
        <v>42718</v>
      </c>
      <c r="BB139" t="s">
        <v>1144</v>
      </c>
      <c r="BC139" t="s">
        <v>62</v>
      </c>
      <c r="BD139" t="s">
        <v>1117</v>
      </c>
      <c r="BE139" t="s">
        <v>1145</v>
      </c>
      <c r="BF139" t="s">
        <v>1146</v>
      </c>
      <c r="BG139" t="s">
        <v>1155</v>
      </c>
      <c r="BH139" t="s">
        <v>1165</v>
      </c>
    </row>
    <row r="140" spans="1:60">
      <c r="A140">
        <v>136</v>
      </c>
      <c r="B140" t="s">
        <v>402</v>
      </c>
      <c r="C140" t="str">
        <f t="shared" si="21"/>
        <v>SB081216TAWCSCB33CD16R3I136</v>
      </c>
      <c r="D140" t="str">
        <f t="shared" si="22"/>
        <v>B081216TAWCSCB33CD16</v>
      </c>
      <c r="E140">
        <v>3</v>
      </c>
      <c r="F140" t="s">
        <v>77</v>
      </c>
      <c r="G140" t="str">
        <f t="shared" si="20"/>
        <v>081216</v>
      </c>
      <c r="H140">
        <v>16</v>
      </c>
      <c r="I140" t="s">
        <v>60</v>
      </c>
      <c r="J140" t="s">
        <v>61</v>
      </c>
      <c r="K140" t="str">
        <f t="shared" si="24"/>
        <v>081216</v>
      </c>
      <c r="L140" t="s">
        <v>403</v>
      </c>
      <c r="M140" t="s">
        <v>243</v>
      </c>
      <c r="N140" s="2">
        <v>42635</v>
      </c>
      <c r="O140" t="s">
        <v>404</v>
      </c>
      <c r="V140" s="2">
        <v>42928</v>
      </c>
      <c r="W140">
        <v>16.833423499999999</v>
      </c>
      <c r="X140" t="s">
        <v>294</v>
      </c>
      <c r="Y140" t="s">
        <v>295</v>
      </c>
      <c r="Z140" s="2">
        <v>42933</v>
      </c>
      <c r="AA140">
        <v>17</v>
      </c>
      <c r="AB140" t="s">
        <v>296</v>
      </c>
      <c r="AE140" t="s">
        <v>298</v>
      </c>
      <c r="AF140" s="2">
        <v>42934</v>
      </c>
      <c r="AG140" t="s">
        <v>299</v>
      </c>
      <c r="AI140" t="s">
        <v>300</v>
      </c>
      <c r="AJ140" s="2">
        <v>42940</v>
      </c>
      <c r="AK140" t="s">
        <v>1123</v>
      </c>
      <c r="AL140" t="s">
        <v>369</v>
      </c>
      <c r="AO140">
        <v>9</v>
      </c>
      <c r="AR140" s="2">
        <v>42576</v>
      </c>
      <c r="AS140" t="s">
        <v>294</v>
      </c>
      <c r="AU140" s="2">
        <v>42942</v>
      </c>
      <c r="AV140" t="s">
        <v>294</v>
      </c>
      <c r="AX140" s="2">
        <v>42971</v>
      </c>
      <c r="AY140" t="s">
        <v>67</v>
      </c>
      <c r="AZ140" t="s">
        <v>303</v>
      </c>
      <c r="BA140" t="s">
        <v>304</v>
      </c>
      <c r="BB140" t="s">
        <v>1138</v>
      </c>
      <c r="BC140" t="s">
        <v>62</v>
      </c>
      <c r="BD140" t="s">
        <v>305</v>
      </c>
      <c r="BE140" t="s">
        <v>306</v>
      </c>
      <c r="BF140" t="s">
        <v>307</v>
      </c>
      <c r="BG140" t="s">
        <v>308</v>
      </c>
      <c r="BH140" t="s">
        <v>1167</v>
      </c>
    </row>
    <row r="141" spans="1:60">
      <c r="A141">
        <v>137</v>
      </c>
      <c r="B141" t="s">
        <v>405</v>
      </c>
      <c r="C141" t="str">
        <f t="shared" si="21"/>
        <v>SB081216TAWCSCB33CD18R1I137</v>
      </c>
      <c r="D141" t="str">
        <f t="shared" si="22"/>
        <v>B081216TAWCSCB33CD18</v>
      </c>
      <c r="E141">
        <v>1</v>
      </c>
      <c r="F141" t="s">
        <v>77</v>
      </c>
      <c r="G141" t="str">
        <f t="shared" si="20"/>
        <v>081216</v>
      </c>
      <c r="H141">
        <v>18</v>
      </c>
      <c r="I141" t="s">
        <v>60</v>
      </c>
      <c r="J141" t="s">
        <v>61</v>
      </c>
      <c r="K141" t="str">
        <f t="shared" si="24"/>
        <v>081216</v>
      </c>
      <c r="L141" t="s">
        <v>406</v>
      </c>
      <c r="M141" t="s">
        <v>344</v>
      </c>
      <c r="N141" t="str">
        <f>K141</f>
        <v>081216</v>
      </c>
      <c r="O141" t="s">
        <v>1167</v>
      </c>
      <c r="P141" s="2">
        <v>42634</v>
      </c>
      <c r="Q141" t="s">
        <v>244</v>
      </c>
      <c r="R141">
        <v>5</v>
      </c>
      <c r="S141" s="2">
        <v>42641</v>
      </c>
      <c r="T141" t="s">
        <v>244</v>
      </c>
      <c r="U141">
        <v>0.159</v>
      </c>
      <c r="V141" s="2">
        <v>42641</v>
      </c>
      <c r="X141" t="s">
        <v>244</v>
      </c>
      <c r="Y141" t="s">
        <v>245</v>
      </c>
      <c r="Z141" s="2">
        <v>42648</v>
      </c>
      <c r="AA141">
        <v>22</v>
      </c>
      <c r="AB141" t="s">
        <v>324</v>
      </c>
      <c r="AC141" t="s">
        <v>407</v>
      </c>
      <c r="AD141" t="s">
        <v>244</v>
      </c>
      <c r="AE141" t="s">
        <v>248</v>
      </c>
      <c r="AF141" t="s">
        <v>249</v>
      </c>
      <c r="AG141" t="s">
        <v>63</v>
      </c>
      <c r="AH141" t="s">
        <v>250</v>
      </c>
      <c r="AJ141" s="2">
        <v>42669</v>
      </c>
      <c r="AK141" t="s">
        <v>1127</v>
      </c>
      <c r="AL141" t="s">
        <v>408</v>
      </c>
      <c r="AM141" t="s">
        <v>407</v>
      </c>
      <c r="AN141" t="s">
        <v>302</v>
      </c>
      <c r="AO141">
        <v>8</v>
      </c>
      <c r="AP141" t="s">
        <v>244</v>
      </c>
      <c r="AR141" t="s">
        <v>62</v>
      </c>
      <c r="AU141" s="2">
        <v>42685</v>
      </c>
      <c r="AV141" t="s">
        <v>244</v>
      </c>
      <c r="AW141" t="s">
        <v>253</v>
      </c>
      <c r="AX141" s="2">
        <v>42718</v>
      </c>
      <c r="BB141" t="s">
        <v>1144</v>
      </c>
      <c r="BC141" t="s">
        <v>62</v>
      </c>
      <c r="BD141" t="s">
        <v>1117</v>
      </c>
      <c r="BE141" t="s">
        <v>1145</v>
      </c>
      <c r="BF141" t="s">
        <v>1146</v>
      </c>
      <c r="BG141" t="s">
        <v>1155</v>
      </c>
      <c r="BH141" t="s">
        <v>1165</v>
      </c>
    </row>
    <row r="142" spans="1:60">
      <c r="A142">
        <v>138</v>
      </c>
      <c r="B142" t="s">
        <v>409</v>
      </c>
      <c r="C142" t="str">
        <f t="shared" si="21"/>
        <v>SB081216TAWCSCB33CD20R1I138</v>
      </c>
      <c r="D142" t="str">
        <f t="shared" si="22"/>
        <v>B081216TAWCSCB33CD20</v>
      </c>
      <c r="E142">
        <v>1</v>
      </c>
      <c r="F142" t="s">
        <v>77</v>
      </c>
      <c r="G142" t="str">
        <f t="shared" si="20"/>
        <v>081216</v>
      </c>
      <c r="H142">
        <v>20</v>
      </c>
      <c r="I142" t="s">
        <v>60</v>
      </c>
      <c r="J142" t="s">
        <v>61</v>
      </c>
      <c r="K142" t="str">
        <f t="shared" si="24"/>
        <v>081216</v>
      </c>
      <c r="L142" t="s">
        <v>410</v>
      </c>
      <c r="M142" t="s">
        <v>344</v>
      </c>
      <c r="N142" t="str">
        <f>K142</f>
        <v>081216</v>
      </c>
      <c r="O142" t="s">
        <v>1167</v>
      </c>
    </row>
    <row r="143" spans="1:60">
      <c r="A143">
        <v>139</v>
      </c>
      <c r="B143" t="s">
        <v>411</v>
      </c>
      <c r="C143" t="str">
        <f t="shared" si="21"/>
        <v>SB081216TAWCSCB33CDEBR1I139</v>
      </c>
      <c r="D143" t="str">
        <f t="shared" si="22"/>
        <v>B081216TAWCSCB33CDEB</v>
      </c>
      <c r="E143">
        <v>1</v>
      </c>
      <c r="F143" t="s">
        <v>77</v>
      </c>
      <c r="G143" t="str">
        <f t="shared" si="20"/>
        <v>081216</v>
      </c>
      <c r="H143" t="s">
        <v>121</v>
      </c>
      <c r="I143" t="s">
        <v>60</v>
      </c>
      <c r="J143" t="s">
        <v>61</v>
      </c>
      <c r="K143" t="str">
        <f t="shared" si="24"/>
        <v>081216</v>
      </c>
      <c r="L143" t="s">
        <v>62</v>
      </c>
      <c r="M143" t="s">
        <v>344</v>
      </c>
      <c r="N143" t="str">
        <f>K143</f>
        <v>081216</v>
      </c>
      <c r="O143" t="s">
        <v>1167</v>
      </c>
      <c r="P143" s="2">
        <v>42684</v>
      </c>
      <c r="Q143" t="s">
        <v>244</v>
      </c>
      <c r="R143">
        <v>4</v>
      </c>
      <c r="V143" s="2">
        <v>42928</v>
      </c>
      <c r="W143">
        <v>25.591629178000002</v>
      </c>
      <c r="X143" t="s">
        <v>294</v>
      </c>
    </row>
    <row r="144" spans="1:60">
      <c r="A144">
        <v>140</v>
      </c>
      <c r="B144" t="s">
        <v>412</v>
      </c>
      <c r="C144" t="str">
        <f t="shared" si="21"/>
        <v>SB081216TAWCSCB33CDSBR1I140</v>
      </c>
      <c r="D144" t="str">
        <f t="shared" si="22"/>
        <v>B081216TAWCSCB33CDSB</v>
      </c>
      <c r="E144">
        <v>1</v>
      </c>
      <c r="F144" t="s">
        <v>77</v>
      </c>
      <c r="G144" t="str">
        <f t="shared" si="20"/>
        <v>081216</v>
      </c>
      <c r="H144" t="s">
        <v>78</v>
      </c>
      <c r="I144" t="s">
        <v>60</v>
      </c>
      <c r="J144" t="s">
        <v>61</v>
      </c>
      <c r="K144" t="str">
        <f t="shared" si="24"/>
        <v>081216</v>
      </c>
      <c r="L144" t="s">
        <v>62</v>
      </c>
      <c r="M144" t="s">
        <v>344</v>
      </c>
      <c r="N144" t="str">
        <f>K144</f>
        <v>081216</v>
      </c>
      <c r="O144" t="s">
        <v>1167</v>
      </c>
    </row>
    <row r="145" spans="1:60">
      <c r="A145">
        <v>141</v>
      </c>
      <c r="B145" t="s">
        <v>413</v>
      </c>
      <c r="C145" t="str">
        <f t="shared" si="21"/>
        <v>SB071116TAWCSCB22D11R1I141</v>
      </c>
      <c r="D145" t="str">
        <f t="shared" si="22"/>
        <v>B071116TAWCSCB22D11</v>
      </c>
      <c r="E145">
        <v>1</v>
      </c>
      <c r="F145" t="s">
        <v>414</v>
      </c>
      <c r="G145" t="str">
        <f t="shared" ref="G145:G175" si="25">"071116"</f>
        <v>071116</v>
      </c>
      <c r="H145">
        <v>11</v>
      </c>
      <c r="I145" t="s">
        <v>60</v>
      </c>
      <c r="J145" t="s">
        <v>61</v>
      </c>
      <c r="K145" t="str">
        <f t="shared" si="24"/>
        <v>071116</v>
      </c>
      <c r="L145" t="s">
        <v>415</v>
      </c>
      <c r="M145" t="s">
        <v>243</v>
      </c>
      <c r="N145" s="2">
        <v>42639</v>
      </c>
      <c r="O145">
        <v>2</v>
      </c>
      <c r="P145" s="2">
        <v>42649</v>
      </c>
      <c r="Q145" t="s">
        <v>244</v>
      </c>
      <c r="R145">
        <v>11</v>
      </c>
      <c r="S145" s="2">
        <v>42654</v>
      </c>
      <c r="T145" t="s">
        <v>244</v>
      </c>
      <c r="U145">
        <v>5.12</v>
      </c>
      <c r="V145" s="2">
        <v>42928</v>
      </c>
      <c r="W145">
        <v>16.046597670000001</v>
      </c>
      <c r="X145" t="s">
        <v>294</v>
      </c>
      <c r="Y145" t="s">
        <v>295</v>
      </c>
      <c r="Z145" s="2">
        <v>42933</v>
      </c>
      <c r="AA145">
        <v>17</v>
      </c>
      <c r="AB145" t="s">
        <v>296</v>
      </c>
      <c r="AC145" t="s">
        <v>416</v>
      </c>
      <c r="AD145" t="s">
        <v>244</v>
      </c>
      <c r="AE145" t="s">
        <v>298</v>
      </c>
      <c r="AF145" s="2">
        <v>42934</v>
      </c>
      <c r="AG145" t="s">
        <v>299</v>
      </c>
      <c r="AH145" t="s">
        <v>250</v>
      </c>
      <c r="AI145" t="s">
        <v>300</v>
      </c>
      <c r="AJ145" s="2">
        <v>42940</v>
      </c>
      <c r="AK145" t="s">
        <v>224</v>
      </c>
      <c r="AL145" t="s">
        <v>417</v>
      </c>
      <c r="AM145" t="s">
        <v>418</v>
      </c>
      <c r="AN145" t="s">
        <v>252</v>
      </c>
      <c r="AO145">
        <v>9</v>
      </c>
      <c r="AP145" t="s">
        <v>244</v>
      </c>
      <c r="AR145" s="2">
        <v>42576</v>
      </c>
      <c r="AS145" t="s">
        <v>294</v>
      </c>
      <c r="AU145" s="2">
        <v>42942</v>
      </c>
      <c r="AV145" t="s">
        <v>294</v>
      </c>
      <c r="AW145" t="s">
        <v>253</v>
      </c>
      <c r="AX145" s="2">
        <v>42971</v>
      </c>
      <c r="AY145" t="s">
        <v>67</v>
      </c>
      <c r="AZ145" t="s">
        <v>303</v>
      </c>
      <c r="BA145" t="s">
        <v>304</v>
      </c>
      <c r="BB145" t="s">
        <v>1138</v>
      </c>
      <c r="BC145" t="s">
        <v>62</v>
      </c>
      <c r="BD145" t="s">
        <v>305</v>
      </c>
      <c r="BE145" t="s">
        <v>306</v>
      </c>
      <c r="BF145" t="s">
        <v>307</v>
      </c>
      <c r="BG145" t="s">
        <v>308</v>
      </c>
      <c r="BH145" t="s">
        <v>1167</v>
      </c>
    </row>
    <row r="146" spans="1:60">
      <c r="A146">
        <v>142</v>
      </c>
      <c r="B146" t="s">
        <v>419</v>
      </c>
      <c r="C146" t="str">
        <f t="shared" si="21"/>
        <v>SB071116TAWCSCB22D11R2I142</v>
      </c>
      <c r="D146" t="str">
        <f t="shared" si="22"/>
        <v>B071116TAWCSCB22D11</v>
      </c>
      <c r="E146">
        <v>2</v>
      </c>
      <c r="F146" t="s">
        <v>414</v>
      </c>
      <c r="G146" t="str">
        <f t="shared" si="25"/>
        <v>071116</v>
      </c>
      <c r="H146">
        <v>11</v>
      </c>
      <c r="I146" t="s">
        <v>60</v>
      </c>
      <c r="J146" t="s">
        <v>61</v>
      </c>
      <c r="K146" t="str">
        <f t="shared" si="24"/>
        <v>071116</v>
      </c>
      <c r="L146" t="s">
        <v>415</v>
      </c>
      <c r="M146" t="s">
        <v>243</v>
      </c>
      <c r="N146" s="2">
        <v>42639</v>
      </c>
      <c r="O146" t="s">
        <v>420</v>
      </c>
      <c r="P146" s="2">
        <v>42649</v>
      </c>
      <c r="Q146" t="s">
        <v>244</v>
      </c>
      <c r="R146">
        <v>12</v>
      </c>
      <c r="S146" s="2">
        <v>42654</v>
      </c>
      <c r="T146" t="s">
        <v>244</v>
      </c>
      <c r="U146">
        <v>5.76</v>
      </c>
      <c r="V146" s="2">
        <v>42928</v>
      </c>
      <c r="W146">
        <v>16.1121792</v>
      </c>
      <c r="X146" t="s">
        <v>294</v>
      </c>
      <c r="Y146" t="s">
        <v>295</v>
      </c>
      <c r="Z146" s="2">
        <v>42933</v>
      </c>
      <c r="AA146">
        <v>17</v>
      </c>
      <c r="AB146" t="s">
        <v>296</v>
      </c>
      <c r="AC146" t="s">
        <v>421</v>
      </c>
      <c r="AD146" t="s">
        <v>244</v>
      </c>
      <c r="AE146" t="s">
        <v>298</v>
      </c>
      <c r="AF146" s="2">
        <v>42934</v>
      </c>
      <c r="AG146" t="s">
        <v>299</v>
      </c>
      <c r="AH146" t="s">
        <v>250</v>
      </c>
      <c r="AI146" t="s">
        <v>300</v>
      </c>
      <c r="AJ146" s="2">
        <v>42940</v>
      </c>
      <c r="AK146" t="s">
        <v>208</v>
      </c>
      <c r="AL146" t="s">
        <v>422</v>
      </c>
      <c r="AM146" t="s">
        <v>423</v>
      </c>
      <c r="AN146" t="s">
        <v>252</v>
      </c>
      <c r="AO146">
        <v>9</v>
      </c>
      <c r="AP146" t="s">
        <v>244</v>
      </c>
      <c r="AR146" s="2">
        <v>42576</v>
      </c>
      <c r="AS146" t="s">
        <v>294</v>
      </c>
      <c r="AU146" s="2">
        <v>42942</v>
      </c>
      <c r="AV146" t="s">
        <v>294</v>
      </c>
      <c r="AW146" t="s">
        <v>253</v>
      </c>
      <c r="AX146" s="2">
        <v>42971</v>
      </c>
      <c r="AY146" t="s">
        <v>67</v>
      </c>
      <c r="AZ146" t="s">
        <v>303</v>
      </c>
      <c r="BA146" t="s">
        <v>304</v>
      </c>
      <c r="BB146" t="s">
        <v>1138</v>
      </c>
      <c r="BC146" t="s">
        <v>62</v>
      </c>
      <c r="BD146" t="s">
        <v>305</v>
      </c>
      <c r="BE146" t="s">
        <v>306</v>
      </c>
      <c r="BF146" t="s">
        <v>307</v>
      </c>
      <c r="BG146" t="s">
        <v>308</v>
      </c>
      <c r="BH146" t="s">
        <v>1167</v>
      </c>
    </row>
    <row r="147" spans="1:60">
      <c r="A147">
        <v>143</v>
      </c>
      <c r="B147" t="s">
        <v>424</v>
      </c>
      <c r="C147" t="str">
        <f t="shared" si="21"/>
        <v>SB071116TAWCSCB31D13R1I143</v>
      </c>
      <c r="D147" t="str">
        <f t="shared" si="22"/>
        <v>B071116TAWCSCB31D13</v>
      </c>
      <c r="E147">
        <v>1</v>
      </c>
      <c r="F147" t="s">
        <v>425</v>
      </c>
      <c r="G147" t="str">
        <f t="shared" si="25"/>
        <v>071116</v>
      </c>
      <c r="H147">
        <v>13</v>
      </c>
      <c r="I147" t="s">
        <v>60</v>
      </c>
      <c r="J147" t="s">
        <v>61</v>
      </c>
      <c r="K147" t="str">
        <f t="shared" si="24"/>
        <v>071116</v>
      </c>
      <c r="L147" t="s">
        <v>426</v>
      </c>
      <c r="M147" t="s">
        <v>243</v>
      </c>
      <c r="N147" s="2">
        <v>42639</v>
      </c>
      <c r="O147">
        <v>1</v>
      </c>
      <c r="P147" s="2">
        <v>42684</v>
      </c>
      <c r="Q147" t="s">
        <v>244</v>
      </c>
      <c r="R147">
        <v>19</v>
      </c>
    </row>
    <row r="148" spans="1:60">
      <c r="A148">
        <v>144</v>
      </c>
      <c r="B148" t="s">
        <v>427</v>
      </c>
      <c r="C148" t="str">
        <f t="shared" si="21"/>
        <v>SB071116TAWCSCB32D10R1I144</v>
      </c>
      <c r="D148" t="str">
        <f t="shared" si="22"/>
        <v>B071116TAWCSCB32D10</v>
      </c>
      <c r="E148">
        <v>1</v>
      </c>
      <c r="F148" t="s">
        <v>428</v>
      </c>
      <c r="G148" t="str">
        <f t="shared" si="25"/>
        <v>071116</v>
      </c>
      <c r="H148">
        <v>10</v>
      </c>
      <c r="I148" t="s">
        <v>60</v>
      </c>
      <c r="J148" t="s">
        <v>61</v>
      </c>
      <c r="K148" t="str">
        <f t="shared" si="24"/>
        <v>071116</v>
      </c>
      <c r="L148" t="s">
        <v>429</v>
      </c>
      <c r="M148" t="s">
        <v>243</v>
      </c>
      <c r="N148" s="2">
        <v>42639</v>
      </c>
      <c r="O148">
        <v>3</v>
      </c>
    </row>
    <row r="149" spans="1:60">
      <c r="A149">
        <v>145</v>
      </c>
      <c r="B149" t="s">
        <v>430</v>
      </c>
      <c r="C149" t="str">
        <f t="shared" si="21"/>
        <v>SB071116TAWCSCB33CD24R1I145</v>
      </c>
      <c r="D149" t="str">
        <f t="shared" si="22"/>
        <v>B071116TAWCSCB33CD24</v>
      </c>
      <c r="E149">
        <v>1</v>
      </c>
      <c r="F149" t="s">
        <v>77</v>
      </c>
      <c r="G149" t="str">
        <f t="shared" si="25"/>
        <v>071116</v>
      </c>
      <c r="H149">
        <v>24</v>
      </c>
      <c r="I149" t="s">
        <v>60</v>
      </c>
      <c r="J149" t="s">
        <v>61</v>
      </c>
      <c r="K149" t="str">
        <f t="shared" si="24"/>
        <v>071116</v>
      </c>
      <c r="L149" t="s">
        <v>431</v>
      </c>
      <c r="M149" t="s">
        <v>243</v>
      </c>
      <c r="N149" s="2">
        <v>42639</v>
      </c>
      <c r="O149">
        <v>1</v>
      </c>
      <c r="P149" s="2">
        <v>42649</v>
      </c>
      <c r="Q149" t="s">
        <v>244</v>
      </c>
      <c r="R149">
        <v>2</v>
      </c>
      <c r="S149" s="2">
        <v>42654</v>
      </c>
      <c r="T149" t="s">
        <v>244</v>
      </c>
      <c r="U149">
        <v>1.8</v>
      </c>
      <c r="V149" s="2">
        <v>42928</v>
      </c>
      <c r="W149">
        <v>17.47520454</v>
      </c>
      <c r="X149" t="s">
        <v>294</v>
      </c>
      <c r="Y149" t="s">
        <v>295</v>
      </c>
      <c r="Z149" s="2">
        <v>42933</v>
      </c>
      <c r="AA149">
        <v>18</v>
      </c>
      <c r="AB149" t="s">
        <v>296</v>
      </c>
      <c r="AC149" t="s">
        <v>432</v>
      </c>
      <c r="AD149" t="s">
        <v>244</v>
      </c>
      <c r="AE149" t="s">
        <v>298</v>
      </c>
      <c r="AF149" s="2">
        <v>42934</v>
      </c>
      <c r="AG149" t="s">
        <v>299</v>
      </c>
      <c r="AH149" t="s">
        <v>250</v>
      </c>
      <c r="AI149" t="s">
        <v>300</v>
      </c>
      <c r="AJ149" s="2">
        <v>42940</v>
      </c>
      <c r="AK149" t="s">
        <v>214</v>
      </c>
      <c r="AL149" t="s">
        <v>433</v>
      </c>
      <c r="AM149" t="s">
        <v>432</v>
      </c>
      <c r="AN149" t="s">
        <v>252</v>
      </c>
      <c r="AO149">
        <v>9</v>
      </c>
      <c r="AP149" t="s">
        <v>244</v>
      </c>
      <c r="AR149" s="2">
        <v>42576</v>
      </c>
      <c r="AS149" t="s">
        <v>294</v>
      </c>
      <c r="AU149" s="2">
        <v>42942</v>
      </c>
      <c r="AV149" t="s">
        <v>294</v>
      </c>
      <c r="AW149" t="s">
        <v>253</v>
      </c>
      <c r="AX149" s="2">
        <v>42971</v>
      </c>
      <c r="AY149" t="s">
        <v>67</v>
      </c>
      <c r="AZ149" t="s">
        <v>303</v>
      </c>
      <c r="BA149" t="s">
        <v>304</v>
      </c>
      <c r="BB149" t="s">
        <v>1138</v>
      </c>
      <c r="BC149" t="s">
        <v>62</v>
      </c>
      <c r="BD149" t="s">
        <v>305</v>
      </c>
      <c r="BE149" t="s">
        <v>306</v>
      </c>
      <c r="BF149" t="s">
        <v>307</v>
      </c>
      <c r="BG149" t="s">
        <v>308</v>
      </c>
      <c r="BH149" t="s">
        <v>1167</v>
      </c>
    </row>
    <row r="150" spans="1:60">
      <c r="A150">
        <v>146</v>
      </c>
      <c r="B150" t="s">
        <v>434</v>
      </c>
      <c r="C150" t="str">
        <f t="shared" si="21"/>
        <v>SB071116TAWCSCB41CD31R1I146</v>
      </c>
      <c r="D150" t="str">
        <f t="shared" si="22"/>
        <v>B071116TAWCSCB41CD31</v>
      </c>
      <c r="E150">
        <v>1</v>
      </c>
      <c r="F150" t="s">
        <v>435</v>
      </c>
      <c r="G150" t="str">
        <f t="shared" si="25"/>
        <v>071116</v>
      </c>
      <c r="H150">
        <v>31</v>
      </c>
      <c r="I150" t="s">
        <v>60</v>
      </c>
      <c r="J150" t="s">
        <v>61</v>
      </c>
      <c r="K150" t="str">
        <f t="shared" si="24"/>
        <v>071116</v>
      </c>
      <c r="L150" t="s">
        <v>436</v>
      </c>
      <c r="M150" t="s">
        <v>243</v>
      </c>
      <c r="N150" s="2">
        <v>42639</v>
      </c>
      <c r="O150">
        <v>2</v>
      </c>
      <c r="P150" s="2">
        <v>42695</v>
      </c>
      <c r="Q150" t="s">
        <v>244</v>
      </c>
      <c r="R150">
        <v>8</v>
      </c>
      <c r="V150" s="2">
        <v>42928</v>
      </c>
      <c r="W150">
        <v>17.567799090000001</v>
      </c>
      <c r="X150" t="s">
        <v>294</v>
      </c>
      <c r="Y150" t="s">
        <v>295</v>
      </c>
      <c r="Z150" s="2">
        <v>42933</v>
      </c>
      <c r="AA150">
        <v>18</v>
      </c>
      <c r="AB150" t="s">
        <v>296</v>
      </c>
      <c r="AE150" t="s">
        <v>298</v>
      </c>
      <c r="AF150" s="2">
        <v>42934</v>
      </c>
      <c r="AG150" t="s">
        <v>299</v>
      </c>
      <c r="AI150" t="s">
        <v>300</v>
      </c>
      <c r="AJ150" s="2">
        <v>42940</v>
      </c>
      <c r="AK150" t="s">
        <v>212</v>
      </c>
      <c r="AL150" t="s">
        <v>437</v>
      </c>
      <c r="AO150">
        <v>9</v>
      </c>
      <c r="AR150" s="2">
        <v>42576</v>
      </c>
      <c r="AS150" t="s">
        <v>294</v>
      </c>
      <c r="AU150" s="2">
        <v>42942</v>
      </c>
      <c r="AV150" t="s">
        <v>294</v>
      </c>
      <c r="AX150" s="2">
        <v>42971</v>
      </c>
      <c r="AY150" t="s">
        <v>67</v>
      </c>
      <c r="AZ150" t="s">
        <v>303</v>
      </c>
      <c r="BA150" t="s">
        <v>304</v>
      </c>
      <c r="BB150" t="s">
        <v>1138</v>
      </c>
      <c r="BC150" t="s">
        <v>62</v>
      </c>
      <c r="BD150" t="s">
        <v>305</v>
      </c>
      <c r="BE150" t="s">
        <v>306</v>
      </c>
      <c r="BF150" t="s">
        <v>307</v>
      </c>
      <c r="BG150" t="s">
        <v>308</v>
      </c>
      <c r="BH150" t="s">
        <v>1167</v>
      </c>
    </row>
    <row r="151" spans="1:60">
      <c r="A151">
        <v>147</v>
      </c>
      <c r="B151" t="s">
        <v>438</v>
      </c>
      <c r="C151" t="str">
        <f t="shared" si="21"/>
        <v>SB071116TAWCSCB42CD26R1I147</v>
      </c>
      <c r="D151" t="str">
        <f t="shared" si="22"/>
        <v>B071116TAWCSCB42CD26</v>
      </c>
      <c r="E151">
        <v>1</v>
      </c>
      <c r="F151" t="s">
        <v>439</v>
      </c>
      <c r="G151" t="str">
        <f t="shared" si="25"/>
        <v>071116</v>
      </c>
      <c r="H151">
        <v>26</v>
      </c>
      <c r="I151" t="s">
        <v>60</v>
      </c>
      <c r="J151" t="s">
        <v>61</v>
      </c>
      <c r="K151" t="str">
        <f t="shared" si="24"/>
        <v>071116</v>
      </c>
      <c r="L151" t="s">
        <v>440</v>
      </c>
      <c r="M151" t="s">
        <v>243</v>
      </c>
      <c r="N151" s="2">
        <v>42639</v>
      </c>
      <c r="O151">
        <v>1</v>
      </c>
    </row>
    <row r="152" spans="1:60">
      <c r="A152">
        <v>148</v>
      </c>
      <c r="B152" t="s">
        <v>441</v>
      </c>
      <c r="C152" t="str">
        <f t="shared" si="21"/>
        <v>SB071116TAWCSCB43CD26R1I148</v>
      </c>
      <c r="D152" t="str">
        <f t="shared" si="22"/>
        <v>B071116TAWCSCB43CD26</v>
      </c>
      <c r="E152">
        <v>1</v>
      </c>
      <c r="F152" t="s">
        <v>442</v>
      </c>
      <c r="G152" t="str">
        <f t="shared" si="25"/>
        <v>071116</v>
      </c>
      <c r="H152">
        <v>26</v>
      </c>
      <c r="I152" t="s">
        <v>60</v>
      </c>
      <c r="J152" t="s">
        <v>61</v>
      </c>
      <c r="K152" t="str">
        <f t="shared" si="24"/>
        <v>071116</v>
      </c>
      <c r="L152" t="s">
        <v>443</v>
      </c>
      <c r="M152" t="s">
        <v>243</v>
      </c>
      <c r="N152" s="2">
        <v>42639</v>
      </c>
      <c r="O152">
        <v>1</v>
      </c>
      <c r="P152" s="2">
        <v>42709</v>
      </c>
      <c r="Q152" t="s">
        <v>244</v>
      </c>
      <c r="R152">
        <v>16</v>
      </c>
      <c r="V152" s="2">
        <v>42928</v>
      </c>
      <c r="W152">
        <v>17.731825239999999</v>
      </c>
      <c r="X152" t="s">
        <v>294</v>
      </c>
      <c r="Y152" t="s">
        <v>295</v>
      </c>
      <c r="Z152" s="2">
        <v>42933</v>
      </c>
      <c r="AA152">
        <v>18</v>
      </c>
      <c r="AB152" t="s">
        <v>296</v>
      </c>
      <c r="AE152" t="s">
        <v>298</v>
      </c>
      <c r="AF152" s="2">
        <v>42934</v>
      </c>
      <c r="AG152" t="s">
        <v>299</v>
      </c>
      <c r="AI152" t="s">
        <v>300</v>
      </c>
      <c r="AJ152" s="2">
        <v>42940</v>
      </c>
      <c r="AK152" t="s">
        <v>132</v>
      </c>
      <c r="AL152" t="s">
        <v>444</v>
      </c>
      <c r="AO152">
        <v>9</v>
      </c>
      <c r="AR152" s="2">
        <v>42576</v>
      </c>
      <c r="AS152" t="s">
        <v>294</v>
      </c>
      <c r="AU152" s="2">
        <v>42942</v>
      </c>
      <c r="AV152" t="s">
        <v>294</v>
      </c>
      <c r="AX152" s="2">
        <v>42971</v>
      </c>
      <c r="AY152" t="s">
        <v>67</v>
      </c>
      <c r="AZ152" t="s">
        <v>303</v>
      </c>
      <c r="BA152" t="s">
        <v>304</v>
      </c>
      <c r="BB152" t="s">
        <v>1138</v>
      </c>
      <c r="BC152" t="s">
        <v>62</v>
      </c>
      <c r="BD152" t="s">
        <v>305</v>
      </c>
      <c r="BE152" t="s">
        <v>306</v>
      </c>
      <c r="BF152" t="s">
        <v>307</v>
      </c>
      <c r="BG152" t="s">
        <v>308</v>
      </c>
      <c r="BH152" t="s">
        <v>1167</v>
      </c>
    </row>
    <row r="153" spans="1:60">
      <c r="A153">
        <v>149</v>
      </c>
      <c r="B153" t="s">
        <v>445</v>
      </c>
      <c r="C153" t="str">
        <f t="shared" si="21"/>
        <v>SB071116TAWCSCB44D30R1I149</v>
      </c>
      <c r="D153" t="str">
        <f t="shared" si="22"/>
        <v>B071116TAWCSCB44D30</v>
      </c>
      <c r="E153">
        <v>1</v>
      </c>
      <c r="F153" t="s">
        <v>446</v>
      </c>
      <c r="G153" t="str">
        <f t="shared" si="25"/>
        <v>071116</v>
      </c>
      <c r="H153">
        <v>30</v>
      </c>
      <c r="I153" t="s">
        <v>60</v>
      </c>
      <c r="J153" t="s">
        <v>61</v>
      </c>
      <c r="K153" t="str">
        <f t="shared" si="24"/>
        <v>071116</v>
      </c>
      <c r="L153" t="s">
        <v>447</v>
      </c>
      <c r="M153" t="s">
        <v>243</v>
      </c>
      <c r="N153" s="2">
        <v>42639</v>
      </c>
      <c r="O153">
        <v>3</v>
      </c>
      <c r="P153" s="2">
        <v>42649</v>
      </c>
      <c r="Q153" t="s">
        <v>244</v>
      </c>
      <c r="R153">
        <v>18</v>
      </c>
      <c r="S153" s="2">
        <v>42654</v>
      </c>
      <c r="T153" t="s">
        <v>244</v>
      </c>
      <c r="U153">
        <v>1.39</v>
      </c>
      <c r="V153" s="2">
        <v>42928</v>
      </c>
      <c r="W153">
        <v>17.784608909999999</v>
      </c>
      <c r="X153" t="s">
        <v>294</v>
      </c>
      <c r="Y153" t="s">
        <v>295</v>
      </c>
      <c r="Z153" s="2">
        <v>42933</v>
      </c>
      <c r="AA153">
        <v>18</v>
      </c>
      <c r="AB153" t="s">
        <v>296</v>
      </c>
      <c r="AC153" t="s">
        <v>448</v>
      </c>
      <c r="AD153" t="s">
        <v>244</v>
      </c>
      <c r="AE153" t="s">
        <v>298</v>
      </c>
      <c r="AF153" s="2">
        <v>42934</v>
      </c>
      <c r="AG153" t="s">
        <v>299</v>
      </c>
      <c r="AH153" t="s">
        <v>250</v>
      </c>
      <c r="AI153" t="s">
        <v>300</v>
      </c>
      <c r="AJ153" s="2">
        <v>42940</v>
      </c>
      <c r="AK153" t="s">
        <v>166</v>
      </c>
      <c r="AL153" t="s">
        <v>449</v>
      </c>
      <c r="AO153">
        <v>9</v>
      </c>
      <c r="AR153" s="2">
        <v>42576</v>
      </c>
      <c r="AS153" t="s">
        <v>294</v>
      </c>
      <c r="AU153" s="2">
        <v>42942</v>
      </c>
      <c r="AV153" t="s">
        <v>294</v>
      </c>
      <c r="AX153" s="2">
        <v>42971</v>
      </c>
      <c r="AY153" t="s">
        <v>67</v>
      </c>
      <c r="AZ153" t="s">
        <v>303</v>
      </c>
      <c r="BA153" t="s">
        <v>304</v>
      </c>
      <c r="BB153" t="s">
        <v>1138</v>
      </c>
      <c r="BC153" t="s">
        <v>62</v>
      </c>
      <c r="BD153" t="s">
        <v>305</v>
      </c>
      <c r="BE153" t="s">
        <v>306</v>
      </c>
      <c r="BF153" t="s">
        <v>307</v>
      </c>
      <c r="BG153" t="s">
        <v>308</v>
      </c>
      <c r="BH153" t="s">
        <v>1167</v>
      </c>
    </row>
    <row r="154" spans="1:60">
      <c r="A154">
        <v>150</v>
      </c>
      <c r="B154" t="s">
        <v>450</v>
      </c>
      <c r="C154" t="str">
        <f t="shared" si="21"/>
        <v>SB071116TAWCSCB51D33R1I150</v>
      </c>
      <c r="D154" t="str">
        <f t="shared" si="22"/>
        <v>B071116TAWCSCB51D33</v>
      </c>
      <c r="E154">
        <v>1</v>
      </c>
      <c r="F154" t="s">
        <v>451</v>
      </c>
      <c r="G154" t="str">
        <f t="shared" si="25"/>
        <v>071116</v>
      </c>
      <c r="H154">
        <v>33</v>
      </c>
      <c r="I154" t="s">
        <v>60</v>
      </c>
      <c r="J154" t="s">
        <v>61</v>
      </c>
      <c r="K154" t="str">
        <f t="shared" si="24"/>
        <v>071116</v>
      </c>
      <c r="L154" t="s">
        <v>452</v>
      </c>
      <c r="M154" t="s">
        <v>243</v>
      </c>
      <c r="N154" s="2">
        <v>42639</v>
      </c>
      <c r="O154">
        <v>3</v>
      </c>
      <c r="P154" s="2">
        <v>42649</v>
      </c>
      <c r="Q154" t="s">
        <v>244</v>
      </c>
      <c r="R154">
        <v>15</v>
      </c>
      <c r="S154" s="2">
        <v>42654</v>
      </c>
      <c r="T154" t="s">
        <v>244</v>
      </c>
      <c r="V154" s="2">
        <v>42928</v>
      </c>
      <c r="W154">
        <v>18.755979749200002</v>
      </c>
      <c r="X154" t="s">
        <v>294</v>
      </c>
      <c r="Y154" t="s">
        <v>270</v>
      </c>
      <c r="Z154" s="2">
        <v>42661</v>
      </c>
      <c r="AA154">
        <v>20</v>
      </c>
      <c r="AB154" t="s">
        <v>246</v>
      </c>
      <c r="AC154" t="s">
        <v>453</v>
      </c>
      <c r="AD154" t="s">
        <v>244</v>
      </c>
      <c r="AE154" t="s">
        <v>248</v>
      </c>
      <c r="AF154" t="s">
        <v>249</v>
      </c>
      <c r="AG154" t="s">
        <v>63</v>
      </c>
      <c r="AH154" t="s">
        <v>250</v>
      </c>
      <c r="AJ154" s="2">
        <v>42677</v>
      </c>
      <c r="AK154" t="s">
        <v>1132</v>
      </c>
      <c r="AL154" t="s">
        <v>454</v>
      </c>
      <c r="AM154" t="s">
        <v>455</v>
      </c>
      <c r="AN154" t="s">
        <v>252</v>
      </c>
      <c r="AO154">
        <v>8</v>
      </c>
      <c r="AP154" t="s">
        <v>244</v>
      </c>
      <c r="AR154" t="s">
        <v>62</v>
      </c>
      <c r="AU154" s="2">
        <v>42685</v>
      </c>
      <c r="AV154" t="s">
        <v>244</v>
      </c>
      <c r="AW154" t="s">
        <v>253</v>
      </c>
      <c r="AX154" s="2">
        <v>42718</v>
      </c>
      <c r="BB154" t="s">
        <v>1144</v>
      </c>
      <c r="BC154" t="s">
        <v>62</v>
      </c>
      <c r="BD154" t="s">
        <v>1117</v>
      </c>
      <c r="BE154" t="s">
        <v>1145</v>
      </c>
      <c r="BF154" t="s">
        <v>1146</v>
      </c>
      <c r="BG154" t="s">
        <v>1155</v>
      </c>
      <c r="BH154" t="s">
        <v>1165</v>
      </c>
    </row>
    <row r="155" spans="1:60">
      <c r="A155">
        <v>151</v>
      </c>
      <c r="B155" t="s">
        <v>456</v>
      </c>
      <c r="C155" t="str">
        <f t="shared" si="21"/>
        <v>SB071116TAWCSCB52D29R1I151</v>
      </c>
      <c r="D155" t="str">
        <f t="shared" si="22"/>
        <v>B071116TAWCSCB52D29</v>
      </c>
      <c r="E155">
        <v>1</v>
      </c>
      <c r="F155" t="s">
        <v>457</v>
      </c>
      <c r="G155" t="str">
        <f t="shared" si="25"/>
        <v>071116</v>
      </c>
      <c r="H155">
        <v>29</v>
      </c>
      <c r="I155" t="s">
        <v>60</v>
      </c>
      <c r="J155" t="s">
        <v>61</v>
      </c>
      <c r="K155" t="str">
        <f t="shared" si="24"/>
        <v>071116</v>
      </c>
      <c r="L155" t="s">
        <v>458</v>
      </c>
      <c r="M155" t="s">
        <v>243</v>
      </c>
      <c r="N155" s="2">
        <v>42639</v>
      </c>
      <c r="O155">
        <v>3</v>
      </c>
      <c r="P155" s="2">
        <v>42649</v>
      </c>
      <c r="Q155" t="s">
        <v>244</v>
      </c>
      <c r="R155">
        <v>13</v>
      </c>
      <c r="S155" s="2">
        <v>42654</v>
      </c>
      <c r="T155" t="s">
        <v>244</v>
      </c>
      <c r="U155">
        <v>1.6</v>
      </c>
      <c r="V155" s="2">
        <v>42928</v>
      </c>
      <c r="W155">
        <v>17.855373700000001</v>
      </c>
      <c r="X155" t="s">
        <v>294</v>
      </c>
      <c r="Y155" t="s">
        <v>295</v>
      </c>
      <c r="Z155" s="2">
        <v>42933</v>
      </c>
      <c r="AA155">
        <v>18</v>
      </c>
      <c r="AB155" t="s">
        <v>296</v>
      </c>
      <c r="AC155" t="s">
        <v>459</v>
      </c>
      <c r="AD155" t="s">
        <v>244</v>
      </c>
      <c r="AE155" t="s">
        <v>298</v>
      </c>
      <c r="AF155" s="2">
        <v>42934</v>
      </c>
      <c r="AG155" t="s">
        <v>299</v>
      </c>
      <c r="AH155" t="s">
        <v>250</v>
      </c>
      <c r="AI155" t="s">
        <v>300</v>
      </c>
      <c r="AJ155" s="2">
        <v>42940</v>
      </c>
      <c r="AK155" t="s">
        <v>182</v>
      </c>
      <c r="AL155" t="s">
        <v>460</v>
      </c>
      <c r="AM155" t="s">
        <v>461</v>
      </c>
      <c r="AN155" t="s">
        <v>252</v>
      </c>
      <c r="AO155">
        <v>9</v>
      </c>
      <c r="AP155" t="s">
        <v>244</v>
      </c>
      <c r="AR155" s="2">
        <v>42576</v>
      </c>
      <c r="AS155" t="s">
        <v>294</v>
      </c>
      <c r="AU155" s="2">
        <v>42942</v>
      </c>
      <c r="AV155" t="s">
        <v>294</v>
      </c>
      <c r="AW155" t="s">
        <v>253</v>
      </c>
      <c r="AX155" s="2">
        <v>42971</v>
      </c>
      <c r="AY155" t="s">
        <v>67</v>
      </c>
      <c r="AZ155" t="s">
        <v>303</v>
      </c>
      <c r="BA155" t="s">
        <v>304</v>
      </c>
      <c r="BB155" t="s">
        <v>1138</v>
      </c>
      <c r="BC155" t="s">
        <v>62</v>
      </c>
      <c r="BD155" t="s">
        <v>305</v>
      </c>
      <c r="BE155" t="s">
        <v>306</v>
      </c>
      <c r="BF155" t="s">
        <v>307</v>
      </c>
      <c r="BG155" t="s">
        <v>308</v>
      </c>
      <c r="BH155" t="s">
        <v>1167</v>
      </c>
    </row>
    <row r="156" spans="1:60">
      <c r="A156">
        <v>152</v>
      </c>
      <c r="B156" t="s">
        <v>462</v>
      </c>
      <c r="C156" t="str">
        <f t="shared" si="21"/>
        <v>SB071116TAWCSCB53D25R1I152</v>
      </c>
      <c r="D156" t="str">
        <f t="shared" si="22"/>
        <v>B071116TAWCSCB53D25</v>
      </c>
      <c r="E156">
        <v>1</v>
      </c>
      <c r="F156" t="s">
        <v>463</v>
      </c>
      <c r="G156" t="str">
        <f t="shared" si="25"/>
        <v>071116</v>
      </c>
      <c r="H156">
        <v>25</v>
      </c>
      <c r="I156" t="s">
        <v>60</v>
      </c>
      <c r="J156" t="s">
        <v>61</v>
      </c>
      <c r="K156" t="str">
        <f t="shared" si="24"/>
        <v>071116</v>
      </c>
      <c r="L156" t="s">
        <v>464</v>
      </c>
      <c r="M156" t="s">
        <v>243</v>
      </c>
      <c r="N156" s="2">
        <v>42639</v>
      </c>
      <c r="O156">
        <v>2</v>
      </c>
      <c r="P156" s="2">
        <v>42695</v>
      </c>
      <c r="Q156" t="s">
        <v>244</v>
      </c>
      <c r="R156">
        <v>5</v>
      </c>
      <c r="V156" s="2">
        <v>42928</v>
      </c>
      <c r="W156">
        <v>20.16961783</v>
      </c>
      <c r="X156" t="s">
        <v>294</v>
      </c>
    </row>
    <row r="157" spans="1:60">
      <c r="A157">
        <v>153</v>
      </c>
      <c r="B157" t="s">
        <v>465</v>
      </c>
      <c r="C157" t="str">
        <f t="shared" si="21"/>
        <v>SB071116TAWCSCB53D25R2I153</v>
      </c>
      <c r="D157" t="str">
        <f t="shared" si="22"/>
        <v>B071116TAWCSCB53D25</v>
      </c>
      <c r="E157">
        <v>2</v>
      </c>
      <c r="F157" t="s">
        <v>463</v>
      </c>
      <c r="G157" t="str">
        <f t="shared" si="25"/>
        <v>071116</v>
      </c>
      <c r="H157">
        <v>25</v>
      </c>
      <c r="I157" t="s">
        <v>60</v>
      </c>
      <c r="J157" t="s">
        <v>61</v>
      </c>
      <c r="K157" t="str">
        <f t="shared" si="24"/>
        <v>071116</v>
      </c>
      <c r="L157" t="s">
        <v>466</v>
      </c>
      <c r="M157" t="s">
        <v>243</v>
      </c>
      <c r="N157" s="2">
        <v>42639</v>
      </c>
      <c r="O157">
        <v>1</v>
      </c>
      <c r="P157" s="2">
        <v>42649</v>
      </c>
      <c r="Q157" t="s">
        <v>244</v>
      </c>
      <c r="R157">
        <v>22</v>
      </c>
      <c r="S157" s="2">
        <v>42654</v>
      </c>
      <c r="T157" t="s">
        <v>244</v>
      </c>
      <c r="U157">
        <v>3.08</v>
      </c>
      <c r="V157" s="2">
        <v>42928</v>
      </c>
      <c r="W157">
        <v>17.3631028</v>
      </c>
      <c r="X157" t="s">
        <v>294</v>
      </c>
      <c r="Y157" t="s">
        <v>295</v>
      </c>
      <c r="Z157" s="2">
        <v>42933</v>
      </c>
      <c r="AA157">
        <v>17</v>
      </c>
      <c r="AB157" t="s">
        <v>296</v>
      </c>
      <c r="AC157" t="s">
        <v>467</v>
      </c>
      <c r="AD157" t="s">
        <v>244</v>
      </c>
      <c r="AE157" t="s">
        <v>298</v>
      </c>
      <c r="AF157" s="2">
        <v>42934</v>
      </c>
      <c r="AG157" t="s">
        <v>299</v>
      </c>
      <c r="AH157" t="s">
        <v>250</v>
      </c>
      <c r="AI157" t="s">
        <v>300</v>
      </c>
      <c r="AJ157" s="2">
        <v>42940</v>
      </c>
      <c r="AK157" t="s">
        <v>111</v>
      </c>
      <c r="AL157" t="s">
        <v>468</v>
      </c>
      <c r="AM157" t="s">
        <v>332</v>
      </c>
      <c r="AN157" t="s">
        <v>274</v>
      </c>
      <c r="AO157">
        <v>9</v>
      </c>
      <c r="AP157" t="s">
        <v>244</v>
      </c>
      <c r="AR157" s="2">
        <v>42576</v>
      </c>
      <c r="AS157" t="s">
        <v>294</v>
      </c>
      <c r="AU157" s="2">
        <v>42942</v>
      </c>
      <c r="AV157" t="s">
        <v>294</v>
      </c>
      <c r="AW157" t="s">
        <v>253</v>
      </c>
      <c r="AX157" s="2">
        <v>42971</v>
      </c>
      <c r="AY157" t="s">
        <v>67</v>
      </c>
      <c r="AZ157" t="s">
        <v>303</v>
      </c>
      <c r="BA157" t="s">
        <v>304</v>
      </c>
      <c r="BB157" t="s">
        <v>1138</v>
      </c>
      <c r="BC157" t="s">
        <v>62</v>
      </c>
      <c r="BD157" t="s">
        <v>305</v>
      </c>
      <c r="BE157" t="s">
        <v>306</v>
      </c>
      <c r="BF157" t="s">
        <v>307</v>
      </c>
      <c r="BG157" t="s">
        <v>308</v>
      </c>
      <c r="BH157" t="s">
        <v>1167</v>
      </c>
    </row>
    <row r="158" spans="1:60">
      <c r="A158">
        <v>154</v>
      </c>
      <c r="B158" t="s">
        <v>473</v>
      </c>
      <c r="C158" t="str">
        <f t="shared" si="21"/>
        <v>SB071116TAWCSCB54D25R1I154</v>
      </c>
      <c r="D158" t="str">
        <f t="shared" si="22"/>
        <v>B071116TAWCSCB54D25</v>
      </c>
      <c r="E158">
        <v>1</v>
      </c>
      <c r="F158" t="s">
        <v>470</v>
      </c>
      <c r="G158" t="str">
        <f t="shared" si="25"/>
        <v>071116</v>
      </c>
      <c r="H158">
        <v>25</v>
      </c>
      <c r="I158" t="s">
        <v>60</v>
      </c>
      <c r="J158" t="s">
        <v>61</v>
      </c>
      <c r="K158" t="str">
        <f t="shared" si="24"/>
        <v>071116</v>
      </c>
      <c r="L158" t="s">
        <v>474</v>
      </c>
      <c r="M158" t="s">
        <v>243</v>
      </c>
      <c r="N158" s="2">
        <v>42690</v>
      </c>
      <c r="O158">
        <v>3</v>
      </c>
      <c r="P158" s="2">
        <v>42695</v>
      </c>
      <c r="Q158" t="s">
        <v>244</v>
      </c>
      <c r="R158">
        <v>23</v>
      </c>
      <c r="V158" s="2">
        <v>42928</v>
      </c>
      <c r="W158">
        <v>16.801087070000001</v>
      </c>
      <c r="X158" t="s">
        <v>294</v>
      </c>
      <c r="Y158" t="s">
        <v>295</v>
      </c>
      <c r="Z158" s="2">
        <v>42933</v>
      </c>
      <c r="AA158">
        <v>17</v>
      </c>
      <c r="AB158" t="s">
        <v>296</v>
      </c>
      <c r="AE158" t="s">
        <v>298</v>
      </c>
      <c r="AF158" s="2">
        <v>42934</v>
      </c>
      <c r="AG158" t="s">
        <v>299</v>
      </c>
      <c r="AI158" t="s">
        <v>300</v>
      </c>
      <c r="AJ158" s="2">
        <v>42940</v>
      </c>
      <c r="AK158" t="s">
        <v>1121</v>
      </c>
      <c r="AL158" t="s">
        <v>333</v>
      </c>
      <c r="AO158">
        <v>9</v>
      </c>
      <c r="AR158" s="2">
        <v>42576</v>
      </c>
      <c r="AS158" t="s">
        <v>294</v>
      </c>
      <c r="AU158" s="2">
        <v>42942</v>
      </c>
      <c r="AV158" t="s">
        <v>294</v>
      </c>
      <c r="AX158" s="2">
        <v>42971</v>
      </c>
      <c r="AY158" t="s">
        <v>67</v>
      </c>
      <c r="AZ158" t="s">
        <v>303</v>
      </c>
      <c r="BA158" t="s">
        <v>304</v>
      </c>
      <c r="BB158" t="s">
        <v>1138</v>
      </c>
      <c r="BC158" t="s">
        <v>62</v>
      </c>
      <c r="BD158" t="s">
        <v>305</v>
      </c>
      <c r="BE158" t="s">
        <v>306</v>
      </c>
      <c r="BF158" t="s">
        <v>307</v>
      </c>
      <c r="BG158" t="s">
        <v>308</v>
      </c>
      <c r="BH158" t="s">
        <v>1167</v>
      </c>
    </row>
    <row r="159" spans="1:60">
      <c r="A159">
        <v>154</v>
      </c>
      <c r="B159" t="s">
        <v>469</v>
      </c>
      <c r="C159" t="str">
        <f t="shared" si="21"/>
        <v>SB071116TAWCSCB54D25R2I154</v>
      </c>
      <c r="D159" t="str">
        <f t="shared" si="22"/>
        <v>B071116TAWCSCB54D25</v>
      </c>
      <c r="E159">
        <v>2</v>
      </c>
      <c r="F159" t="s">
        <v>470</v>
      </c>
      <c r="G159" t="str">
        <f t="shared" si="25"/>
        <v>071116</v>
      </c>
      <c r="H159">
        <v>25</v>
      </c>
      <c r="I159" t="s">
        <v>60</v>
      </c>
      <c r="J159" t="s">
        <v>61</v>
      </c>
      <c r="K159" t="str">
        <f t="shared" si="24"/>
        <v>071116</v>
      </c>
      <c r="L159" t="s">
        <v>471</v>
      </c>
      <c r="M159" t="s">
        <v>243</v>
      </c>
      <c r="N159" s="2">
        <v>42662</v>
      </c>
      <c r="O159">
        <v>1</v>
      </c>
      <c r="P159" s="2">
        <v>42695</v>
      </c>
      <c r="Q159" t="s">
        <v>244</v>
      </c>
      <c r="R159">
        <v>20</v>
      </c>
      <c r="V159" s="2">
        <v>42928</v>
      </c>
      <c r="W159">
        <v>18.547325560000001</v>
      </c>
      <c r="X159" t="s">
        <v>294</v>
      </c>
      <c r="Y159" t="s">
        <v>295</v>
      </c>
      <c r="Z159" s="2">
        <v>42933</v>
      </c>
      <c r="AA159">
        <v>19</v>
      </c>
      <c r="AB159" t="s">
        <v>296</v>
      </c>
      <c r="AE159" t="s">
        <v>298</v>
      </c>
      <c r="AF159" s="2">
        <v>42934</v>
      </c>
      <c r="AG159" t="s">
        <v>299</v>
      </c>
      <c r="AI159" t="s">
        <v>300</v>
      </c>
      <c r="AJ159" s="2">
        <v>42940</v>
      </c>
      <c r="AK159" t="s">
        <v>152</v>
      </c>
      <c r="AL159" t="s">
        <v>472</v>
      </c>
      <c r="AO159">
        <v>9</v>
      </c>
      <c r="AR159" s="2">
        <v>42576</v>
      </c>
      <c r="AS159" t="s">
        <v>294</v>
      </c>
      <c r="AU159" s="2">
        <v>42942</v>
      </c>
      <c r="AV159" t="s">
        <v>294</v>
      </c>
      <c r="AX159" s="2">
        <v>42971</v>
      </c>
      <c r="AY159" t="s">
        <v>67</v>
      </c>
      <c r="AZ159" t="s">
        <v>303</v>
      </c>
      <c r="BA159" t="s">
        <v>304</v>
      </c>
      <c r="BB159" t="s">
        <v>1138</v>
      </c>
      <c r="BC159" t="s">
        <v>62</v>
      </c>
      <c r="BD159" t="s">
        <v>305</v>
      </c>
      <c r="BE159" t="s">
        <v>306</v>
      </c>
      <c r="BF159" t="s">
        <v>307</v>
      </c>
      <c r="BG159" t="s">
        <v>308</v>
      </c>
      <c r="BH159" t="s">
        <v>1167</v>
      </c>
    </row>
    <row r="160" spans="1:60">
      <c r="A160">
        <v>155</v>
      </c>
      <c r="B160" t="s">
        <v>475</v>
      </c>
      <c r="C160" t="str">
        <f t="shared" si="21"/>
        <v>SB071116TAWCSCB61D11R1I155</v>
      </c>
      <c r="D160" t="str">
        <f t="shared" si="22"/>
        <v>B071116TAWCSCB61D11</v>
      </c>
      <c r="E160">
        <v>1</v>
      </c>
      <c r="F160" t="s">
        <v>476</v>
      </c>
      <c r="G160" t="str">
        <f t="shared" si="25"/>
        <v>071116</v>
      </c>
      <c r="H160">
        <v>11</v>
      </c>
      <c r="I160" t="s">
        <v>60</v>
      </c>
      <c r="J160" t="s">
        <v>61</v>
      </c>
      <c r="K160" t="str">
        <f t="shared" si="24"/>
        <v>071116</v>
      </c>
      <c r="L160" t="s">
        <v>477</v>
      </c>
      <c r="M160" t="s">
        <v>243</v>
      </c>
      <c r="N160" s="2">
        <v>42662</v>
      </c>
      <c r="O160">
        <v>3</v>
      </c>
      <c r="P160" s="2">
        <v>42684</v>
      </c>
      <c r="Q160" t="s">
        <v>244</v>
      </c>
      <c r="R160">
        <v>17</v>
      </c>
    </row>
    <row r="161" spans="1:60">
      <c r="A161">
        <v>155</v>
      </c>
      <c r="B161" t="s">
        <v>478</v>
      </c>
      <c r="C161" t="str">
        <f t="shared" si="21"/>
        <v>SB071116TAWCSCB61D11R2I155</v>
      </c>
      <c r="D161" t="str">
        <f t="shared" si="22"/>
        <v>B071116TAWCSCB61D11</v>
      </c>
      <c r="E161">
        <v>2</v>
      </c>
      <c r="F161" t="s">
        <v>476</v>
      </c>
      <c r="G161" t="str">
        <f t="shared" si="25"/>
        <v>071116</v>
      </c>
      <c r="H161">
        <v>11</v>
      </c>
      <c r="I161" t="s">
        <v>60</v>
      </c>
      <c r="J161" t="s">
        <v>61</v>
      </c>
      <c r="K161" t="str">
        <f t="shared" si="24"/>
        <v>071116</v>
      </c>
      <c r="L161" t="s">
        <v>477</v>
      </c>
      <c r="M161" t="s">
        <v>243</v>
      </c>
      <c r="N161" s="2">
        <v>42690</v>
      </c>
      <c r="O161">
        <v>1</v>
      </c>
      <c r="P161" s="2">
        <v>42709</v>
      </c>
      <c r="Q161" t="s">
        <v>244</v>
      </c>
      <c r="R161">
        <v>18</v>
      </c>
      <c r="V161" s="2">
        <v>42928</v>
      </c>
      <c r="W161">
        <v>20.36955266</v>
      </c>
      <c r="X161" t="s">
        <v>294</v>
      </c>
    </row>
    <row r="162" spans="1:60">
      <c r="A162">
        <v>156</v>
      </c>
      <c r="B162" t="s">
        <v>479</v>
      </c>
      <c r="C162" t="str">
        <f t="shared" si="21"/>
        <v>SB071116TAWCSCB62D9R1I156</v>
      </c>
      <c r="D162" t="str">
        <f t="shared" si="22"/>
        <v>B071116TAWCSCB62D9</v>
      </c>
      <c r="E162">
        <v>1</v>
      </c>
      <c r="F162" t="s">
        <v>480</v>
      </c>
      <c r="G162" t="str">
        <f t="shared" si="25"/>
        <v>071116</v>
      </c>
      <c r="H162">
        <v>9</v>
      </c>
      <c r="I162" t="s">
        <v>60</v>
      </c>
      <c r="J162" t="s">
        <v>61</v>
      </c>
      <c r="K162" t="str">
        <f t="shared" si="24"/>
        <v>071116</v>
      </c>
      <c r="L162" t="s">
        <v>481</v>
      </c>
      <c r="M162" t="s">
        <v>243</v>
      </c>
      <c r="N162" s="2">
        <v>42662</v>
      </c>
      <c r="O162">
        <v>1</v>
      </c>
    </row>
    <row r="163" spans="1:60">
      <c r="A163">
        <v>156</v>
      </c>
      <c r="B163" t="s">
        <v>482</v>
      </c>
      <c r="C163" t="str">
        <f t="shared" si="21"/>
        <v>SB071116TAWCSCB62D9R2I156</v>
      </c>
      <c r="D163" t="str">
        <f t="shared" si="22"/>
        <v>B071116TAWCSCB62D9</v>
      </c>
      <c r="E163">
        <v>2</v>
      </c>
      <c r="F163" t="s">
        <v>480</v>
      </c>
      <c r="G163" t="str">
        <f t="shared" si="25"/>
        <v>071116</v>
      </c>
      <c r="H163">
        <v>9</v>
      </c>
      <c r="I163" t="s">
        <v>60</v>
      </c>
      <c r="J163" t="s">
        <v>61</v>
      </c>
      <c r="K163" t="str">
        <f t="shared" si="24"/>
        <v>071116</v>
      </c>
      <c r="L163" t="s">
        <v>481</v>
      </c>
      <c r="M163" t="s">
        <v>243</v>
      </c>
      <c r="N163" s="2">
        <v>42690</v>
      </c>
      <c r="O163">
        <v>1</v>
      </c>
    </row>
    <row r="164" spans="1:60">
      <c r="A164">
        <v>157</v>
      </c>
      <c r="B164" t="s">
        <v>487</v>
      </c>
      <c r="C164" t="str">
        <f t="shared" si="21"/>
        <v>SB071116TAWCSCB63D10R1I157</v>
      </c>
      <c r="D164" t="str">
        <f t="shared" si="22"/>
        <v>B071116TAWCSCB63D10</v>
      </c>
      <c r="E164">
        <v>1</v>
      </c>
      <c r="F164" t="s">
        <v>484</v>
      </c>
      <c r="G164" t="str">
        <f t="shared" si="25"/>
        <v>071116</v>
      </c>
      <c r="H164">
        <v>10</v>
      </c>
      <c r="I164" t="s">
        <v>60</v>
      </c>
      <c r="J164" t="s">
        <v>61</v>
      </c>
      <c r="K164" t="str">
        <f t="shared" si="24"/>
        <v>071116</v>
      </c>
      <c r="L164" t="s">
        <v>485</v>
      </c>
      <c r="M164" t="s">
        <v>243</v>
      </c>
      <c r="N164" s="2">
        <v>42670</v>
      </c>
      <c r="O164">
        <v>3</v>
      </c>
      <c r="P164" s="2">
        <v>42709</v>
      </c>
      <c r="Q164" t="s">
        <v>244</v>
      </c>
      <c r="R164" t="s">
        <v>488</v>
      </c>
      <c r="V164" s="2">
        <v>42928</v>
      </c>
      <c r="W164">
        <v>16.713715759999999</v>
      </c>
      <c r="X164" t="s">
        <v>294</v>
      </c>
      <c r="Y164" t="s">
        <v>295</v>
      </c>
      <c r="Z164" s="2">
        <v>42933</v>
      </c>
      <c r="AA164">
        <v>17</v>
      </c>
      <c r="AB164" t="s">
        <v>296</v>
      </c>
      <c r="AE164" t="s">
        <v>298</v>
      </c>
      <c r="AF164" s="2">
        <v>42934</v>
      </c>
      <c r="AG164" t="s">
        <v>299</v>
      </c>
      <c r="AI164" t="s">
        <v>300</v>
      </c>
      <c r="AJ164" s="2">
        <v>42940</v>
      </c>
      <c r="AK164" t="s">
        <v>142</v>
      </c>
      <c r="AL164" t="s">
        <v>489</v>
      </c>
      <c r="AO164">
        <v>9</v>
      </c>
      <c r="AR164" s="2">
        <v>42576</v>
      </c>
      <c r="AS164" t="s">
        <v>294</v>
      </c>
      <c r="AU164" s="2">
        <v>42942</v>
      </c>
      <c r="AV164" t="s">
        <v>294</v>
      </c>
      <c r="AX164" s="2">
        <v>42971</v>
      </c>
      <c r="AY164" t="s">
        <v>67</v>
      </c>
      <c r="AZ164" t="s">
        <v>303</v>
      </c>
      <c r="BA164" t="s">
        <v>304</v>
      </c>
      <c r="BB164" t="s">
        <v>1138</v>
      </c>
      <c r="BC164" t="s">
        <v>62</v>
      </c>
      <c r="BD164" t="s">
        <v>305</v>
      </c>
      <c r="BE164" t="s">
        <v>306</v>
      </c>
      <c r="BF164" t="s">
        <v>307</v>
      </c>
      <c r="BG164" t="s">
        <v>308</v>
      </c>
      <c r="BH164" t="s">
        <v>1167</v>
      </c>
    </row>
    <row r="165" spans="1:60">
      <c r="A165">
        <v>157</v>
      </c>
      <c r="B165" t="s">
        <v>483</v>
      </c>
      <c r="C165" t="str">
        <f t="shared" si="21"/>
        <v>SB071116TAWCSCB63D10R2I157</v>
      </c>
      <c r="D165" t="str">
        <f t="shared" si="22"/>
        <v>B071116TAWCSCB63D10</v>
      </c>
      <c r="E165">
        <v>2</v>
      </c>
      <c r="F165" t="s">
        <v>484</v>
      </c>
      <c r="G165" t="str">
        <f t="shared" si="25"/>
        <v>071116</v>
      </c>
      <c r="H165">
        <v>10</v>
      </c>
      <c r="I165" t="s">
        <v>60</v>
      </c>
      <c r="J165" t="s">
        <v>61</v>
      </c>
      <c r="K165" t="str">
        <f t="shared" si="24"/>
        <v>071116</v>
      </c>
      <c r="L165" t="s">
        <v>485</v>
      </c>
      <c r="M165" t="s">
        <v>243</v>
      </c>
      <c r="N165" s="2">
        <v>42670</v>
      </c>
      <c r="O165">
        <v>1</v>
      </c>
      <c r="P165" s="2">
        <v>42709</v>
      </c>
      <c r="Q165" t="s">
        <v>244</v>
      </c>
      <c r="R165">
        <v>3</v>
      </c>
      <c r="V165" s="2">
        <v>42928</v>
      </c>
      <c r="W165">
        <v>17.417717700000001</v>
      </c>
      <c r="X165" t="s">
        <v>294</v>
      </c>
      <c r="Y165" t="s">
        <v>295</v>
      </c>
      <c r="Z165" s="2">
        <v>42933</v>
      </c>
      <c r="AA165">
        <v>18</v>
      </c>
      <c r="AB165" t="s">
        <v>296</v>
      </c>
      <c r="AE165" t="s">
        <v>298</v>
      </c>
      <c r="AF165" s="2">
        <v>42934</v>
      </c>
      <c r="AG165" t="s">
        <v>299</v>
      </c>
      <c r="AI165" t="s">
        <v>300</v>
      </c>
      <c r="AJ165" s="2">
        <v>42940</v>
      </c>
      <c r="AK165" t="s">
        <v>148</v>
      </c>
      <c r="AL165" t="s">
        <v>486</v>
      </c>
      <c r="AO165">
        <v>9</v>
      </c>
      <c r="AR165" s="2">
        <v>42576</v>
      </c>
      <c r="AS165" t="s">
        <v>294</v>
      </c>
      <c r="AU165" s="2">
        <v>42942</v>
      </c>
      <c r="AV165" t="s">
        <v>294</v>
      </c>
      <c r="AX165" s="2">
        <v>42971</v>
      </c>
      <c r="AY165" t="s">
        <v>67</v>
      </c>
      <c r="AZ165" t="s">
        <v>303</v>
      </c>
      <c r="BA165" t="s">
        <v>304</v>
      </c>
      <c r="BB165" t="s">
        <v>1138</v>
      </c>
      <c r="BC165" t="s">
        <v>62</v>
      </c>
      <c r="BD165" t="s">
        <v>305</v>
      </c>
      <c r="BE165" t="s">
        <v>306</v>
      </c>
      <c r="BF165" t="s">
        <v>307</v>
      </c>
      <c r="BG165" t="s">
        <v>308</v>
      </c>
      <c r="BH165" t="s">
        <v>1167</v>
      </c>
    </row>
    <row r="166" spans="1:60">
      <c r="A166">
        <v>158</v>
      </c>
      <c r="B166" t="s">
        <v>493</v>
      </c>
      <c r="C166" t="str">
        <f t="shared" si="21"/>
        <v>SB071116TAWCSCB64D10R1I158</v>
      </c>
      <c r="D166" t="str">
        <f t="shared" si="22"/>
        <v>B071116TAWCSCB64D10</v>
      </c>
      <c r="E166">
        <v>1</v>
      </c>
      <c r="F166" t="s">
        <v>491</v>
      </c>
      <c r="G166" t="str">
        <f t="shared" si="25"/>
        <v>071116</v>
      </c>
      <c r="H166">
        <v>10</v>
      </c>
      <c r="I166" t="s">
        <v>60</v>
      </c>
      <c r="J166" t="s">
        <v>61</v>
      </c>
      <c r="K166" t="str">
        <f t="shared" si="24"/>
        <v>071116</v>
      </c>
      <c r="L166" t="s">
        <v>492</v>
      </c>
      <c r="M166" t="s">
        <v>243</v>
      </c>
      <c r="N166" s="2">
        <v>42690</v>
      </c>
      <c r="O166">
        <v>1</v>
      </c>
      <c r="P166" s="2">
        <v>42695</v>
      </c>
      <c r="Q166" t="s">
        <v>244</v>
      </c>
      <c r="R166">
        <v>17</v>
      </c>
      <c r="V166" s="2">
        <v>42928</v>
      </c>
      <c r="W166">
        <v>18.044269280000002</v>
      </c>
      <c r="X166" t="s">
        <v>294</v>
      </c>
      <c r="Y166" t="s">
        <v>295</v>
      </c>
      <c r="Z166" s="2">
        <v>42933</v>
      </c>
      <c r="AA166">
        <v>19</v>
      </c>
      <c r="AB166" t="s">
        <v>296</v>
      </c>
      <c r="AE166" t="s">
        <v>298</v>
      </c>
      <c r="AF166" s="2">
        <v>42934</v>
      </c>
      <c r="AG166" t="s">
        <v>299</v>
      </c>
      <c r="AI166" t="s">
        <v>300</v>
      </c>
      <c r="AJ166" s="2">
        <v>42940</v>
      </c>
      <c r="AK166" t="s">
        <v>1133</v>
      </c>
      <c r="AL166" t="s">
        <v>380</v>
      </c>
      <c r="AO166">
        <v>9</v>
      </c>
      <c r="AR166" s="2">
        <v>42576</v>
      </c>
      <c r="AS166" t="s">
        <v>294</v>
      </c>
      <c r="AU166" s="2">
        <v>42942</v>
      </c>
      <c r="AV166" t="s">
        <v>294</v>
      </c>
      <c r="AX166" s="2">
        <v>42971</v>
      </c>
      <c r="AY166" t="s">
        <v>67</v>
      </c>
      <c r="AZ166" t="s">
        <v>303</v>
      </c>
      <c r="BA166" t="s">
        <v>304</v>
      </c>
      <c r="BB166" t="s">
        <v>1138</v>
      </c>
      <c r="BC166" t="s">
        <v>62</v>
      </c>
      <c r="BD166" t="s">
        <v>305</v>
      </c>
      <c r="BE166" t="s">
        <v>306</v>
      </c>
      <c r="BF166" t="s">
        <v>307</v>
      </c>
      <c r="BG166" t="s">
        <v>308</v>
      </c>
      <c r="BH166" t="s">
        <v>1167</v>
      </c>
    </row>
    <row r="167" spans="1:60">
      <c r="A167">
        <v>158</v>
      </c>
      <c r="B167" t="s">
        <v>490</v>
      </c>
      <c r="C167" t="str">
        <f t="shared" si="21"/>
        <v>SB071116TAWCSCB64D10R2I158</v>
      </c>
      <c r="D167" t="str">
        <f t="shared" si="22"/>
        <v>B071116TAWCSCB64D10</v>
      </c>
      <c r="E167">
        <v>2</v>
      </c>
      <c r="F167" t="s">
        <v>491</v>
      </c>
      <c r="G167" t="str">
        <f t="shared" si="25"/>
        <v>071116</v>
      </c>
      <c r="H167">
        <v>10</v>
      </c>
      <c r="I167" t="s">
        <v>60</v>
      </c>
      <c r="J167" t="s">
        <v>61</v>
      </c>
      <c r="K167" t="str">
        <f t="shared" si="24"/>
        <v>071116</v>
      </c>
      <c r="L167" t="s">
        <v>492</v>
      </c>
      <c r="M167" t="s">
        <v>243</v>
      </c>
      <c r="N167" s="2">
        <v>42662</v>
      </c>
      <c r="O167">
        <v>1</v>
      </c>
      <c r="P167" s="2">
        <v>42684</v>
      </c>
      <c r="Q167" t="s">
        <v>244</v>
      </c>
      <c r="R167">
        <v>10</v>
      </c>
    </row>
    <row r="168" spans="1:60">
      <c r="A168">
        <v>159</v>
      </c>
      <c r="B168" t="s">
        <v>494</v>
      </c>
      <c r="C168" t="str">
        <f t="shared" si="21"/>
        <v>SB071116TAWCSCB71D20R1I159</v>
      </c>
      <c r="D168" t="str">
        <f t="shared" si="22"/>
        <v>B071116TAWCSCB71D20</v>
      </c>
      <c r="E168">
        <v>1</v>
      </c>
      <c r="F168" t="s">
        <v>495</v>
      </c>
      <c r="G168" t="str">
        <f t="shared" si="25"/>
        <v>071116</v>
      </c>
      <c r="H168">
        <v>20</v>
      </c>
      <c r="I168" t="s">
        <v>60</v>
      </c>
      <c r="J168" t="s">
        <v>61</v>
      </c>
      <c r="K168" t="str">
        <f t="shared" si="24"/>
        <v>071116</v>
      </c>
      <c r="L168" t="s">
        <v>496</v>
      </c>
      <c r="M168" t="s">
        <v>243</v>
      </c>
      <c r="N168" s="2">
        <v>42662</v>
      </c>
      <c r="O168">
        <v>3</v>
      </c>
      <c r="V168" s="2">
        <v>42928</v>
      </c>
      <c r="W168">
        <v>19.00051912</v>
      </c>
      <c r="X168" t="s">
        <v>294</v>
      </c>
    </row>
    <row r="169" spans="1:60">
      <c r="A169">
        <v>159</v>
      </c>
      <c r="B169" t="s">
        <v>497</v>
      </c>
      <c r="C169" t="str">
        <f t="shared" si="21"/>
        <v>SB071116TAWCSCB71D20R2I159</v>
      </c>
      <c r="D169" t="str">
        <f t="shared" si="22"/>
        <v>B071116TAWCSCB71D20</v>
      </c>
      <c r="E169">
        <v>2</v>
      </c>
      <c r="F169" t="s">
        <v>495</v>
      </c>
      <c r="G169" t="str">
        <f t="shared" si="25"/>
        <v>071116</v>
      </c>
      <c r="H169">
        <v>20</v>
      </c>
      <c r="I169" t="s">
        <v>60</v>
      </c>
      <c r="J169" t="s">
        <v>61</v>
      </c>
      <c r="K169" t="str">
        <f t="shared" si="24"/>
        <v>071116</v>
      </c>
      <c r="L169" t="s">
        <v>496</v>
      </c>
      <c r="M169" t="s">
        <v>243</v>
      </c>
      <c r="N169" s="2">
        <v>42690</v>
      </c>
      <c r="O169">
        <v>3</v>
      </c>
    </row>
    <row r="170" spans="1:60">
      <c r="A170">
        <v>160</v>
      </c>
      <c r="B170" t="s">
        <v>498</v>
      </c>
      <c r="C170" t="str">
        <f t="shared" si="21"/>
        <v>SB071116TAWCSCB72D20R1I160</v>
      </c>
      <c r="D170" t="str">
        <f t="shared" si="22"/>
        <v>B071116TAWCSCB72D20</v>
      </c>
      <c r="E170">
        <v>1</v>
      </c>
      <c r="F170" t="s">
        <v>499</v>
      </c>
      <c r="G170" t="str">
        <f t="shared" si="25"/>
        <v>071116</v>
      </c>
      <c r="H170">
        <v>20</v>
      </c>
      <c r="I170" t="s">
        <v>60</v>
      </c>
      <c r="J170" t="s">
        <v>61</v>
      </c>
      <c r="K170" t="str">
        <f t="shared" si="24"/>
        <v>071116</v>
      </c>
      <c r="L170" t="s">
        <v>500</v>
      </c>
      <c r="M170" t="s">
        <v>243</v>
      </c>
      <c r="N170" s="2">
        <v>42662</v>
      </c>
      <c r="O170">
        <v>3</v>
      </c>
      <c r="P170" s="2">
        <v>42695</v>
      </c>
      <c r="Q170" t="s">
        <v>244</v>
      </c>
      <c r="R170">
        <v>14</v>
      </c>
      <c r="V170" s="2">
        <v>42928</v>
      </c>
      <c r="W170">
        <v>18.383679730000001</v>
      </c>
      <c r="X170" t="s">
        <v>294</v>
      </c>
      <c r="Y170" t="s">
        <v>295</v>
      </c>
      <c r="Z170" s="2">
        <v>42933</v>
      </c>
      <c r="AA170">
        <v>19</v>
      </c>
      <c r="AB170" t="s">
        <v>296</v>
      </c>
      <c r="AE170" t="s">
        <v>298</v>
      </c>
      <c r="AF170" s="2">
        <v>42934</v>
      </c>
      <c r="AG170" t="s">
        <v>299</v>
      </c>
      <c r="AI170" t="s">
        <v>300</v>
      </c>
      <c r="AJ170" s="2">
        <v>42940</v>
      </c>
      <c r="AK170" t="s">
        <v>216</v>
      </c>
      <c r="AL170" t="s">
        <v>501</v>
      </c>
      <c r="AO170">
        <v>9</v>
      </c>
      <c r="AR170" s="2">
        <v>42576</v>
      </c>
      <c r="AS170" t="s">
        <v>294</v>
      </c>
      <c r="AU170" s="2">
        <v>42942</v>
      </c>
      <c r="AV170" t="s">
        <v>294</v>
      </c>
      <c r="AX170" s="2">
        <v>42971</v>
      </c>
      <c r="AY170" t="s">
        <v>67</v>
      </c>
      <c r="AZ170" t="s">
        <v>303</v>
      </c>
      <c r="BA170" t="s">
        <v>304</v>
      </c>
      <c r="BB170" t="s">
        <v>1138</v>
      </c>
      <c r="BC170" t="s">
        <v>62</v>
      </c>
      <c r="BD170" t="s">
        <v>305</v>
      </c>
      <c r="BE170" t="s">
        <v>306</v>
      </c>
      <c r="BF170" t="s">
        <v>307</v>
      </c>
      <c r="BG170" t="s">
        <v>308</v>
      </c>
      <c r="BH170" t="s">
        <v>1167</v>
      </c>
    </row>
    <row r="171" spans="1:60">
      <c r="A171">
        <v>160</v>
      </c>
      <c r="B171" t="s">
        <v>502</v>
      </c>
      <c r="C171" t="str">
        <f t="shared" si="21"/>
        <v>SB071116TAWCSCB72D20R2I160</v>
      </c>
      <c r="D171" t="str">
        <f t="shared" si="22"/>
        <v>B071116TAWCSCB72D20</v>
      </c>
      <c r="E171">
        <v>2</v>
      </c>
      <c r="F171" t="s">
        <v>499</v>
      </c>
      <c r="G171" t="str">
        <f t="shared" si="25"/>
        <v>071116</v>
      </c>
      <c r="H171">
        <v>20</v>
      </c>
      <c r="I171" t="s">
        <v>60</v>
      </c>
      <c r="J171" t="s">
        <v>61</v>
      </c>
      <c r="K171" t="str">
        <f t="shared" si="24"/>
        <v>071116</v>
      </c>
      <c r="L171" t="s">
        <v>500</v>
      </c>
      <c r="M171" t="s">
        <v>243</v>
      </c>
      <c r="N171" s="2">
        <v>42690</v>
      </c>
      <c r="O171">
        <v>3</v>
      </c>
      <c r="P171" s="2">
        <v>42709</v>
      </c>
      <c r="Q171" t="s">
        <v>244</v>
      </c>
      <c r="R171">
        <v>1</v>
      </c>
    </row>
    <row r="172" spans="1:60">
      <c r="A172">
        <v>161</v>
      </c>
      <c r="B172" t="s">
        <v>503</v>
      </c>
      <c r="C172" t="str">
        <f t="shared" si="21"/>
        <v>SB071116TAWCSCB73D12R1I161</v>
      </c>
      <c r="D172" t="str">
        <f t="shared" si="22"/>
        <v>B071116TAWCSCB73D12</v>
      </c>
      <c r="E172">
        <v>1</v>
      </c>
      <c r="F172" t="s">
        <v>504</v>
      </c>
      <c r="G172" t="str">
        <f t="shared" si="25"/>
        <v>071116</v>
      </c>
      <c r="H172">
        <v>12</v>
      </c>
      <c r="I172" t="s">
        <v>60</v>
      </c>
      <c r="J172" t="s">
        <v>61</v>
      </c>
      <c r="K172" t="str">
        <f t="shared" si="24"/>
        <v>071116</v>
      </c>
      <c r="L172" t="s">
        <v>505</v>
      </c>
      <c r="M172" t="s">
        <v>243</v>
      </c>
      <c r="N172" s="2">
        <v>42662</v>
      </c>
      <c r="O172">
        <v>2</v>
      </c>
      <c r="P172" s="2">
        <v>42684</v>
      </c>
      <c r="Q172" t="s">
        <v>244</v>
      </c>
      <c r="R172">
        <v>13</v>
      </c>
    </row>
    <row r="173" spans="1:60">
      <c r="A173">
        <v>161</v>
      </c>
      <c r="B173" t="s">
        <v>506</v>
      </c>
      <c r="C173" t="str">
        <f t="shared" si="21"/>
        <v>SB071116TAWCSCB73D12R2I161</v>
      </c>
      <c r="D173" t="str">
        <f t="shared" si="22"/>
        <v>B071116TAWCSCB73D12</v>
      </c>
      <c r="E173">
        <v>2</v>
      </c>
      <c r="F173" t="s">
        <v>504</v>
      </c>
      <c r="G173" t="str">
        <f t="shared" si="25"/>
        <v>071116</v>
      </c>
      <c r="H173">
        <v>12</v>
      </c>
      <c r="I173" t="s">
        <v>60</v>
      </c>
      <c r="J173" t="s">
        <v>61</v>
      </c>
      <c r="K173" t="str">
        <f t="shared" si="24"/>
        <v>071116</v>
      </c>
      <c r="L173" t="s">
        <v>505</v>
      </c>
      <c r="M173" t="s">
        <v>243</v>
      </c>
      <c r="N173" s="2">
        <v>42670</v>
      </c>
      <c r="O173">
        <v>1</v>
      </c>
      <c r="P173" s="2">
        <v>42695</v>
      </c>
      <c r="Q173" t="s">
        <v>244</v>
      </c>
      <c r="R173">
        <v>19</v>
      </c>
      <c r="V173" s="2">
        <v>42928</v>
      </c>
      <c r="W173">
        <v>18.958211909999999</v>
      </c>
      <c r="X173" t="s">
        <v>294</v>
      </c>
    </row>
    <row r="174" spans="1:60">
      <c r="A174">
        <v>162</v>
      </c>
      <c r="B174" t="s">
        <v>510</v>
      </c>
      <c r="C174" t="str">
        <f t="shared" si="21"/>
        <v>SB071116TAWCSCB74D13R2I162</v>
      </c>
      <c r="D174" t="str">
        <f t="shared" si="22"/>
        <v>B071116TAWCSCB74D13</v>
      </c>
      <c r="E174">
        <v>2</v>
      </c>
      <c r="F174" t="s">
        <v>508</v>
      </c>
      <c r="G174" t="str">
        <f t="shared" si="25"/>
        <v>071116</v>
      </c>
      <c r="H174">
        <v>13</v>
      </c>
      <c r="I174" t="s">
        <v>60</v>
      </c>
      <c r="J174" t="s">
        <v>61</v>
      </c>
      <c r="K174" t="str">
        <f t="shared" si="24"/>
        <v>071116</v>
      </c>
      <c r="L174" t="s">
        <v>509</v>
      </c>
      <c r="M174" t="s">
        <v>243</v>
      </c>
      <c r="N174" s="2">
        <v>42690</v>
      </c>
      <c r="O174">
        <v>2</v>
      </c>
      <c r="P174" s="2">
        <v>42709</v>
      </c>
      <c r="Q174" t="s">
        <v>244</v>
      </c>
      <c r="R174">
        <v>5</v>
      </c>
      <c r="V174" s="2">
        <v>42928</v>
      </c>
      <c r="W174">
        <v>18.652022290000001</v>
      </c>
      <c r="X174" t="s">
        <v>294</v>
      </c>
      <c r="Y174" t="s">
        <v>295</v>
      </c>
      <c r="Z174" s="2">
        <v>42933</v>
      </c>
      <c r="AA174">
        <v>19</v>
      </c>
      <c r="AB174" t="s">
        <v>296</v>
      </c>
      <c r="AE174" t="s">
        <v>298</v>
      </c>
      <c r="AF174" s="2">
        <v>42934</v>
      </c>
      <c r="AG174" t="s">
        <v>299</v>
      </c>
      <c r="AI174" t="s">
        <v>300</v>
      </c>
      <c r="AJ174" s="2">
        <v>42940</v>
      </c>
      <c r="AK174" t="s">
        <v>168</v>
      </c>
      <c r="AL174" t="s">
        <v>511</v>
      </c>
      <c r="AO174">
        <v>9</v>
      </c>
      <c r="AR174" s="2">
        <v>42576</v>
      </c>
      <c r="AS174" t="s">
        <v>294</v>
      </c>
      <c r="AU174" s="2">
        <v>42942</v>
      </c>
      <c r="AV174" t="s">
        <v>294</v>
      </c>
      <c r="AX174" s="2">
        <v>42971</v>
      </c>
      <c r="AY174" t="s">
        <v>67</v>
      </c>
      <c r="AZ174" t="s">
        <v>303</v>
      </c>
      <c r="BA174" t="s">
        <v>304</v>
      </c>
      <c r="BB174" t="s">
        <v>1138</v>
      </c>
      <c r="BC174" t="s">
        <v>62</v>
      </c>
      <c r="BD174" t="s">
        <v>305</v>
      </c>
      <c r="BE174" t="s">
        <v>306</v>
      </c>
      <c r="BF174" t="s">
        <v>307</v>
      </c>
      <c r="BG174" t="s">
        <v>308</v>
      </c>
      <c r="BH174" t="s">
        <v>1167</v>
      </c>
    </row>
    <row r="175" spans="1:60">
      <c r="A175">
        <v>162</v>
      </c>
      <c r="B175" t="s">
        <v>507</v>
      </c>
      <c r="C175" t="str">
        <f t="shared" si="21"/>
        <v>SB071116TAWCSCB74D13R1I162</v>
      </c>
      <c r="D175" t="str">
        <f t="shared" si="22"/>
        <v>B071116TAWCSCB74D13</v>
      </c>
      <c r="E175">
        <v>1</v>
      </c>
      <c r="F175" t="s">
        <v>508</v>
      </c>
      <c r="G175" t="str">
        <f t="shared" si="25"/>
        <v>071116</v>
      </c>
      <c r="H175">
        <v>13</v>
      </c>
      <c r="I175" t="s">
        <v>60</v>
      </c>
      <c r="J175" t="s">
        <v>61</v>
      </c>
      <c r="K175" t="str">
        <f t="shared" si="24"/>
        <v>071116</v>
      </c>
      <c r="L175" t="s">
        <v>509</v>
      </c>
      <c r="M175" t="s">
        <v>243</v>
      </c>
      <c r="N175" s="2">
        <v>42662</v>
      </c>
      <c r="O175">
        <v>2</v>
      </c>
      <c r="P175" s="2">
        <v>42684</v>
      </c>
      <c r="Q175" t="s">
        <v>244</v>
      </c>
      <c r="R175">
        <v>12</v>
      </c>
    </row>
    <row r="176" spans="1:60">
      <c r="A176">
        <v>163</v>
      </c>
      <c r="B176" t="s">
        <v>512</v>
      </c>
      <c r="C176" t="str">
        <f t="shared" si="21"/>
        <v>SB081216TAWCSCB22D11R2I163</v>
      </c>
      <c r="D176" t="str">
        <f t="shared" si="22"/>
        <v>B081216TAWCSCB22D11</v>
      </c>
      <c r="E176">
        <v>2</v>
      </c>
      <c r="F176" t="s">
        <v>414</v>
      </c>
      <c r="G176" t="str">
        <f t="shared" ref="G176:G209" si="26">"081216"</f>
        <v>081216</v>
      </c>
      <c r="H176">
        <v>11</v>
      </c>
      <c r="I176" t="s">
        <v>60</v>
      </c>
      <c r="J176" t="s">
        <v>61</v>
      </c>
      <c r="K176" t="str">
        <f t="shared" si="24"/>
        <v>081216</v>
      </c>
      <c r="L176" t="s">
        <v>513</v>
      </c>
      <c r="M176" t="s">
        <v>243</v>
      </c>
      <c r="N176" s="2">
        <v>42636</v>
      </c>
      <c r="O176">
        <v>1</v>
      </c>
      <c r="P176" s="2">
        <v>42649</v>
      </c>
      <c r="Q176" t="s">
        <v>244</v>
      </c>
      <c r="R176">
        <v>21</v>
      </c>
      <c r="S176" s="2">
        <v>42654</v>
      </c>
      <c r="T176" t="s">
        <v>244</v>
      </c>
      <c r="U176">
        <v>3.84</v>
      </c>
      <c r="V176" s="2">
        <v>42928</v>
      </c>
      <c r="W176">
        <v>16.756470440000001</v>
      </c>
      <c r="X176" t="s">
        <v>294</v>
      </c>
      <c r="Y176" t="s">
        <v>295</v>
      </c>
      <c r="Z176" s="2">
        <v>42933</v>
      </c>
      <c r="AA176">
        <v>17</v>
      </c>
      <c r="AB176" t="s">
        <v>296</v>
      </c>
      <c r="AC176" t="s">
        <v>514</v>
      </c>
      <c r="AD176" t="s">
        <v>244</v>
      </c>
      <c r="AE176" t="s">
        <v>298</v>
      </c>
      <c r="AF176" s="2">
        <v>42934</v>
      </c>
      <c r="AG176" t="s">
        <v>299</v>
      </c>
      <c r="AH176" t="s">
        <v>250</v>
      </c>
      <c r="AI176" t="s">
        <v>300</v>
      </c>
      <c r="AJ176" s="2">
        <v>42940</v>
      </c>
      <c r="AK176" t="s">
        <v>128</v>
      </c>
      <c r="AL176" t="s">
        <v>515</v>
      </c>
      <c r="AO176">
        <v>9</v>
      </c>
      <c r="AR176" s="2">
        <v>42576</v>
      </c>
      <c r="AS176" t="s">
        <v>294</v>
      </c>
      <c r="AU176" s="2">
        <v>42942</v>
      </c>
      <c r="AV176" t="s">
        <v>294</v>
      </c>
      <c r="AX176" s="2">
        <v>42971</v>
      </c>
      <c r="AY176" t="s">
        <v>67</v>
      </c>
      <c r="AZ176" t="s">
        <v>303</v>
      </c>
      <c r="BA176" t="s">
        <v>304</v>
      </c>
      <c r="BB176" t="s">
        <v>1138</v>
      </c>
      <c r="BC176" t="s">
        <v>62</v>
      </c>
      <c r="BD176" t="s">
        <v>305</v>
      </c>
      <c r="BE176" t="s">
        <v>306</v>
      </c>
      <c r="BF176" t="s">
        <v>307</v>
      </c>
      <c r="BG176" t="s">
        <v>308</v>
      </c>
      <c r="BH176" t="s">
        <v>1167</v>
      </c>
    </row>
    <row r="177" spans="1:60">
      <c r="A177">
        <v>164</v>
      </c>
      <c r="B177" t="s">
        <v>516</v>
      </c>
      <c r="C177" t="str">
        <f t="shared" si="21"/>
        <v>SB081216TAWCSCB22D11R1I164</v>
      </c>
      <c r="D177" t="str">
        <f t="shared" si="22"/>
        <v>B081216TAWCSCB22D11</v>
      </c>
      <c r="E177">
        <v>1</v>
      </c>
      <c r="F177" t="s">
        <v>414</v>
      </c>
      <c r="G177" t="str">
        <f t="shared" si="26"/>
        <v>081216</v>
      </c>
      <c r="H177">
        <v>11</v>
      </c>
      <c r="I177" t="s">
        <v>60</v>
      </c>
      <c r="J177" t="s">
        <v>61</v>
      </c>
      <c r="K177" t="str">
        <f t="shared" si="24"/>
        <v>081216</v>
      </c>
      <c r="L177" t="s">
        <v>517</v>
      </c>
      <c r="M177" t="s">
        <v>243</v>
      </c>
      <c r="N177" s="2">
        <v>42636</v>
      </c>
      <c r="O177">
        <v>2</v>
      </c>
      <c r="P177" s="2">
        <v>42649</v>
      </c>
      <c r="Q177" t="s">
        <v>244</v>
      </c>
      <c r="R177">
        <v>5</v>
      </c>
      <c r="S177" s="2">
        <v>42654</v>
      </c>
      <c r="T177" t="s">
        <v>244</v>
      </c>
      <c r="U177">
        <v>4.8600000000000003</v>
      </c>
      <c r="V177" s="2">
        <v>42928</v>
      </c>
      <c r="W177">
        <v>16.204704970000002</v>
      </c>
      <c r="X177" t="s">
        <v>294</v>
      </c>
      <c r="Y177" t="s">
        <v>295</v>
      </c>
      <c r="Z177" s="2">
        <v>42933</v>
      </c>
      <c r="AA177">
        <v>17</v>
      </c>
      <c r="AB177" t="s">
        <v>296</v>
      </c>
      <c r="AC177" t="s">
        <v>518</v>
      </c>
      <c r="AD177" t="s">
        <v>244</v>
      </c>
      <c r="AE177" t="s">
        <v>298</v>
      </c>
      <c r="AF177" s="2">
        <v>42934</v>
      </c>
      <c r="AG177" t="s">
        <v>299</v>
      </c>
      <c r="AH177" t="s">
        <v>250</v>
      </c>
      <c r="AI177" t="s">
        <v>300</v>
      </c>
      <c r="AJ177" s="2">
        <v>42940</v>
      </c>
      <c r="AK177" t="s">
        <v>81</v>
      </c>
      <c r="AL177" t="s">
        <v>519</v>
      </c>
      <c r="AM177" t="s">
        <v>518</v>
      </c>
      <c r="AN177" t="s">
        <v>252</v>
      </c>
      <c r="AO177">
        <v>9</v>
      </c>
      <c r="AP177" t="s">
        <v>244</v>
      </c>
      <c r="AR177" s="2">
        <v>42576</v>
      </c>
      <c r="AS177" t="s">
        <v>294</v>
      </c>
      <c r="AU177" s="2">
        <v>42942</v>
      </c>
      <c r="AV177" t="s">
        <v>294</v>
      </c>
      <c r="AW177" t="s">
        <v>253</v>
      </c>
      <c r="AX177" s="2">
        <v>42971</v>
      </c>
      <c r="AY177" t="s">
        <v>67</v>
      </c>
      <c r="AZ177" t="s">
        <v>303</v>
      </c>
      <c r="BA177" t="s">
        <v>304</v>
      </c>
      <c r="BB177" t="s">
        <v>1138</v>
      </c>
      <c r="BC177" t="s">
        <v>62</v>
      </c>
      <c r="BD177" t="s">
        <v>305</v>
      </c>
      <c r="BE177" t="s">
        <v>306</v>
      </c>
      <c r="BF177" t="s">
        <v>307</v>
      </c>
      <c r="BG177" t="s">
        <v>308</v>
      </c>
      <c r="BH177" t="s">
        <v>1167</v>
      </c>
    </row>
    <row r="178" spans="1:60">
      <c r="A178">
        <v>165</v>
      </c>
      <c r="B178" t="s">
        <v>520</v>
      </c>
      <c r="C178" t="str">
        <f t="shared" si="21"/>
        <v>SB081216TAWCSCB31D13R1I165</v>
      </c>
      <c r="D178" t="str">
        <f t="shared" si="22"/>
        <v>B081216TAWCSCB31D13</v>
      </c>
      <c r="E178">
        <v>1</v>
      </c>
      <c r="F178" t="s">
        <v>425</v>
      </c>
      <c r="G178" t="str">
        <f t="shared" si="26"/>
        <v>081216</v>
      </c>
      <c r="H178">
        <v>13</v>
      </c>
      <c r="I178" t="s">
        <v>60</v>
      </c>
      <c r="J178" t="s">
        <v>61</v>
      </c>
      <c r="K178" t="str">
        <f t="shared" si="24"/>
        <v>081216</v>
      </c>
      <c r="L178" t="s">
        <v>521</v>
      </c>
      <c r="M178" t="s">
        <v>243</v>
      </c>
      <c r="N178" s="2">
        <v>42636</v>
      </c>
      <c r="O178">
        <v>3</v>
      </c>
      <c r="P178" s="2">
        <v>42649</v>
      </c>
      <c r="Q178" t="s">
        <v>244</v>
      </c>
      <c r="R178">
        <v>20</v>
      </c>
      <c r="S178" s="2">
        <v>42654</v>
      </c>
      <c r="T178" t="s">
        <v>244</v>
      </c>
      <c r="U178">
        <v>3.68</v>
      </c>
      <c r="V178" s="2">
        <v>42928</v>
      </c>
      <c r="W178">
        <v>16.798509339999999</v>
      </c>
      <c r="X178" t="s">
        <v>294</v>
      </c>
      <c r="Y178" t="s">
        <v>295</v>
      </c>
      <c r="Z178" s="2">
        <v>42933</v>
      </c>
      <c r="AA178">
        <v>17</v>
      </c>
      <c r="AB178" t="s">
        <v>296</v>
      </c>
      <c r="AC178" t="s">
        <v>522</v>
      </c>
      <c r="AD178" t="s">
        <v>244</v>
      </c>
      <c r="AE178" t="s">
        <v>298</v>
      </c>
      <c r="AF178" s="2">
        <v>42934</v>
      </c>
      <c r="AG178" t="s">
        <v>299</v>
      </c>
      <c r="AH178" t="s">
        <v>250</v>
      </c>
      <c r="AI178" t="s">
        <v>300</v>
      </c>
      <c r="AJ178" s="2">
        <v>42940</v>
      </c>
      <c r="AK178" t="s">
        <v>144</v>
      </c>
      <c r="AL178" t="s">
        <v>523</v>
      </c>
      <c r="AO178">
        <v>9</v>
      </c>
      <c r="AR178" s="2">
        <v>42576</v>
      </c>
      <c r="AS178" t="s">
        <v>294</v>
      </c>
      <c r="AU178" s="2">
        <v>42942</v>
      </c>
      <c r="AV178" t="s">
        <v>294</v>
      </c>
      <c r="AX178" s="2">
        <v>42971</v>
      </c>
      <c r="AY178" t="s">
        <v>67</v>
      </c>
      <c r="AZ178" t="s">
        <v>303</v>
      </c>
      <c r="BA178" t="s">
        <v>304</v>
      </c>
      <c r="BB178" t="s">
        <v>1138</v>
      </c>
      <c r="BC178" t="s">
        <v>62</v>
      </c>
      <c r="BD178" t="s">
        <v>305</v>
      </c>
      <c r="BE178" t="s">
        <v>306</v>
      </c>
      <c r="BF178" t="s">
        <v>307</v>
      </c>
      <c r="BG178" t="s">
        <v>308</v>
      </c>
      <c r="BH178" t="s">
        <v>1167</v>
      </c>
    </row>
    <row r="179" spans="1:60">
      <c r="A179">
        <v>165</v>
      </c>
      <c r="B179" t="s">
        <v>524</v>
      </c>
      <c r="C179" t="str">
        <f t="shared" si="21"/>
        <v>SB081216TAWCSCB31D13R2I165</v>
      </c>
      <c r="D179" t="str">
        <f t="shared" si="22"/>
        <v>B081216TAWCSCB31D13</v>
      </c>
      <c r="E179">
        <v>2</v>
      </c>
      <c r="F179" t="s">
        <v>425</v>
      </c>
      <c r="G179" t="str">
        <f t="shared" si="26"/>
        <v>081216</v>
      </c>
      <c r="H179">
        <v>13</v>
      </c>
      <c r="I179" t="s">
        <v>60</v>
      </c>
      <c r="J179" t="s">
        <v>61</v>
      </c>
      <c r="K179" t="str">
        <f t="shared" si="24"/>
        <v>081216</v>
      </c>
      <c r="L179" t="s">
        <v>521</v>
      </c>
      <c r="M179" t="s">
        <v>243</v>
      </c>
      <c r="N179" s="2">
        <v>42636</v>
      </c>
      <c r="O179">
        <v>3</v>
      </c>
      <c r="P179" s="2">
        <v>42695</v>
      </c>
      <c r="Q179" t="s">
        <v>244</v>
      </c>
      <c r="R179">
        <v>1</v>
      </c>
    </row>
    <row r="180" spans="1:60">
      <c r="A180">
        <v>166</v>
      </c>
      <c r="B180" t="s">
        <v>525</v>
      </c>
      <c r="C180" t="str">
        <f t="shared" si="21"/>
        <v>SB081216TAWCSCB31D13R3I166</v>
      </c>
      <c r="D180" t="str">
        <f t="shared" si="22"/>
        <v>B081216TAWCSCB31D13</v>
      </c>
      <c r="E180">
        <v>3</v>
      </c>
      <c r="F180" t="s">
        <v>425</v>
      </c>
      <c r="G180" t="str">
        <f t="shared" si="26"/>
        <v>081216</v>
      </c>
      <c r="H180">
        <v>13</v>
      </c>
      <c r="I180" t="s">
        <v>60</v>
      </c>
      <c r="J180" t="s">
        <v>61</v>
      </c>
      <c r="K180" t="str">
        <f t="shared" si="24"/>
        <v>081216</v>
      </c>
      <c r="L180" t="s">
        <v>426</v>
      </c>
      <c r="M180" t="s">
        <v>243</v>
      </c>
    </row>
    <row r="181" spans="1:60">
      <c r="A181">
        <v>167</v>
      </c>
      <c r="B181" t="s">
        <v>526</v>
      </c>
      <c r="C181" t="str">
        <f t="shared" si="21"/>
        <v>SB081216TAWCSCB32D10R1I167</v>
      </c>
      <c r="D181" t="str">
        <f t="shared" si="22"/>
        <v>B081216TAWCSCB32D10</v>
      </c>
      <c r="E181">
        <v>1</v>
      </c>
      <c r="F181" t="s">
        <v>428</v>
      </c>
      <c r="G181" t="str">
        <f t="shared" si="26"/>
        <v>081216</v>
      </c>
      <c r="H181">
        <v>10</v>
      </c>
      <c r="I181" t="s">
        <v>60</v>
      </c>
      <c r="J181" t="s">
        <v>61</v>
      </c>
      <c r="K181" t="str">
        <f t="shared" si="24"/>
        <v>081216</v>
      </c>
      <c r="L181" t="s">
        <v>429</v>
      </c>
      <c r="M181" t="s">
        <v>243</v>
      </c>
      <c r="N181" s="2">
        <v>42636</v>
      </c>
      <c r="O181">
        <v>3</v>
      </c>
      <c r="P181" s="2">
        <v>42649</v>
      </c>
      <c r="Q181" t="s">
        <v>244</v>
      </c>
      <c r="R181">
        <v>7</v>
      </c>
      <c r="S181" s="2">
        <v>42654</v>
      </c>
      <c r="T181" t="s">
        <v>244</v>
      </c>
      <c r="U181">
        <v>4.8</v>
      </c>
      <c r="V181" s="2">
        <v>42928</v>
      </c>
      <c r="W181">
        <v>16.27311984</v>
      </c>
      <c r="X181" t="s">
        <v>294</v>
      </c>
      <c r="Y181" t="s">
        <v>295</v>
      </c>
      <c r="Z181" s="2">
        <v>42933</v>
      </c>
      <c r="AA181">
        <v>17</v>
      </c>
      <c r="AB181" t="s">
        <v>296</v>
      </c>
      <c r="AC181" t="s">
        <v>527</v>
      </c>
      <c r="AD181" t="s">
        <v>244</v>
      </c>
      <c r="AE181" t="s">
        <v>298</v>
      </c>
      <c r="AF181" s="2">
        <v>42934</v>
      </c>
      <c r="AG181" t="s">
        <v>299</v>
      </c>
      <c r="AH181" t="s">
        <v>250</v>
      </c>
      <c r="AI181" t="s">
        <v>300</v>
      </c>
      <c r="AJ181" s="2">
        <v>42940</v>
      </c>
      <c r="AK181" t="s">
        <v>1122</v>
      </c>
      <c r="AL181" t="s">
        <v>528</v>
      </c>
      <c r="AM181" t="s">
        <v>527</v>
      </c>
      <c r="AN181" t="s">
        <v>252</v>
      </c>
      <c r="AO181">
        <v>9</v>
      </c>
      <c r="AP181" t="s">
        <v>244</v>
      </c>
      <c r="AR181" s="2">
        <v>42576</v>
      </c>
      <c r="AS181" t="s">
        <v>294</v>
      </c>
      <c r="AU181" s="2">
        <v>42942</v>
      </c>
      <c r="AV181" t="s">
        <v>294</v>
      </c>
      <c r="AW181" t="s">
        <v>253</v>
      </c>
      <c r="AX181" s="2">
        <v>42971</v>
      </c>
      <c r="AY181" t="s">
        <v>67</v>
      </c>
      <c r="AZ181" t="s">
        <v>303</v>
      </c>
      <c r="BA181" t="s">
        <v>304</v>
      </c>
      <c r="BB181" t="s">
        <v>1138</v>
      </c>
      <c r="BC181" t="s">
        <v>62</v>
      </c>
      <c r="BD181" t="s">
        <v>305</v>
      </c>
      <c r="BE181" t="s">
        <v>306</v>
      </c>
      <c r="BF181" t="s">
        <v>307</v>
      </c>
      <c r="BG181" t="s">
        <v>308</v>
      </c>
      <c r="BH181" t="s">
        <v>1167</v>
      </c>
    </row>
    <row r="182" spans="1:60">
      <c r="A182">
        <v>168</v>
      </c>
      <c r="B182" t="s">
        <v>529</v>
      </c>
      <c r="C182" t="str">
        <f t="shared" si="21"/>
        <v>SB081216TAWCSCB33CD24R1I168</v>
      </c>
      <c r="D182" t="str">
        <f t="shared" si="22"/>
        <v>B081216TAWCSCB33CD24</v>
      </c>
      <c r="E182">
        <v>1</v>
      </c>
      <c r="F182" t="s">
        <v>77</v>
      </c>
      <c r="G182" t="str">
        <f t="shared" si="26"/>
        <v>081216</v>
      </c>
      <c r="H182">
        <v>24</v>
      </c>
      <c r="I182" t="s">
        <v>60</v>
      </c>
      <c r="J182" t="s">
        <v>61</v>
      </c>
      <c r="K182" t="str">
        <f t="shared" si="24"/>
        <v>081216</v>
      </c>
      <c r="L182" t="s">
        <v>431</v>
      </c>
      <c r="M182" t="s">
        <v>243</v>
      </c>
      <c r="N182" s="2">
        <v>42636</v>
      </c>
      <c r="O182" t="s">
        <v>530</v>
      </c>
      <c r="P182" s="2">
        <v>42649</v>
      </c>
      <c r="Q182" t="s">
        <v>244</v>
      </c>
      <c r="R182">
        <v>16</v>
      </c>
      <c r="S182" s="2">
        <v>42654</v>
      </c>
      <c r="T182" t="s">
        <v>244</v>
      </c>
      <c r="U182">
        <v>2.3199999999999998</v>
      </c>
      <c r="V182" s="2">
        <v>42928</v>
      </c>
      <c r="W182">
        <v>17.193397239999999</v>
      </c>
      <c r="X182" t="s">
        <v>294</v>
      </c>
      <c r="Y182" t="s">
        <v>295</v>
      </c>
      <c r="Z182" s="2">
        <v>42933</v>
      </c>
      <c r="AA182">
        <v>17</v>
      </c>
      <c r="AB182" t="s">
        <v>296</v>
      </c>
      <c r="AC182" t="s">
        <v>531</v>
      </c>
      <c r="AD182" t="s">
        <v>244</v>
      </c>
      <c r="AE182" t="s">
        <v>298</v>
      </c>
      <c r="AF182" s="2">
        <v>42934</v>
      </c>
      <c r="AG182" t="s">
        <v>299</v>
      </c>
      <c r="AH182" t="s">
        <v>250</v>
      </c>
      <c r="AI182" t="s">
        <v>300</v>
      </c>
      <c r="AJ182" s="2">
        <v>42940</v>
      </c>
      <c r="AK182" t="s">
        <v>192</v>
      </c>
      <c r="AL182" t="s">
        <v>532</v>
      </c>
      <c r="AM182" t="s">
        <v>533</v>
      </c>
      <c r="AN182" t="s">
        <v>252</v>
      </c>
      <c r="AO182">
        <v>9</v>
      </c>
      <c r="AP182" t="s">
        <v>244</v>
      </c>
      <c r="AR182" s="2">
        <v>42576</v>
      </c>
      <c r="AS182" t="s">
        <v>294</v>
      </c>
      <c r="AU182" s="2">
        <v>42942</v>
      </c>
      <c r="AV182" t="s">
        <v>294</v>
      </c>
      <c r="AW182" t="s">
        <v>253</v>
      </c>
      <c r="AX182" s="2">
        <v>42971</v>
      </c>
      <c r="AY182" t="s">
        <v>67</v>
      </c>
      <c r="AZ182" t="s">
        <v>303</v>
      </c>
      <c r="BA182" t="s">
        <v>304</v>
      </c>
      <c r="BB182" t="s">
        <v>1138</v>
      </c>
      <c r="BC182" t="s">
        <v>62</v>
      </c>
      <c r="BD182" t="s">
        <v>305</v>
      </c>
      <c r="BE182" t="s">
        <v>306</v>
      </c>
      <c r="BF182" t="s">
        <v>307</v>
      </c>
      <c r="BG182" t="s">
        <v>308</v>
      </c>
      <c r="BH182" t="s">
        <v>1167</v>
      </c>
    </row>
    <row r="183" spans="1:60">
      <c r="A183">
        <v>169</v>
      </c>
      <c r="B183" t="s">
        <v>534</v>
      </c>
      <c r="C183" t="str">
        <f t="shared" si="21"/>
        <v>SB081216TAWCSCB41CD31R1I169</v>
      </c>
      <c r="D183" t="str">
        <f t="shared" si="22"/>
        <v>B081216TAWCSCB41CD31</v>
      </c>
      <c r="E183">
        <v>1</v>
      </c>
      <c r="F183" t="s">
        <v>435</v>
      </c>
      <c r="G183" t="str">
        <f t="shared" si="26"/>
        <v>081216</v>
      </c>
      <c r="H183">
        <v>31</v>
      </c>
      <c r="I183" t="s">
        <v>60</v>
      </c>
      <c r="J183" t="s">
        <v>61</v>
      </c>
      <c r="K183" t="str">
        <f t="shared" si="24"/>
        <v>081216</v>
      </c>
      <c r="L183" t="s">
        <v>436</v>
      </c>
      <c r="M183" t="s">
        <v>243</v>
      </c>
      <c r="N183" s="2">
        <v>42636</v>
      </c>
      <c r="O183">
        <v>2</v>
      </c>
      <c r="P183" s="2">
        <v>42649</v>
      </c>
      <c r="Q183" t="s">
        <v>244</v>
      </c>
      <c r="R183">
        <v>14</v>
      </c>
      <c r="S183" s="2">
        <v>42654</v>
      </c>
      <c r="T183" t="s">
        <v>244</v>
      </c>
      <c r="U183">
        <v>1.28</v>
      </c>
      <c r="V183" s="2">
        <v>42928</v>
      </c>
      <c r="W183">
        <v>17.950587779999999</v>
      </c>
      <c r="X183" t="s">
        <v>294</v>
      </c>
      <c r="Y183" t="s">
        <v>295</v>
      </c>
      <c r="Z183" s="2">
        <v>42933</v>
      </c>
      <c r="AA183">
        <v>19</v>
      </c>
      <c r="AB183" t="s">
        <v>296</v>
      </c>
      <c r="AC183" t="s">
        <v>535</v>
      </c>
      <c r="AD183" t="s">
        <v>244</v>
      </c>
      <c r="AE183" t="s">
        <v>298</v>
      </c>
      <c r="AF183" s="2">
        <v>42934</v>
      </c>
      <c r="AG183" t="s">
        <v>299</v>
      </c>
      <c r="AH183" t="s">
        <v>250</v>
      </c>
      <c r="AI183" t="s">
        <v>300</v>
      </c>
      <c r="AJ183" s="2">
        <v>42940</v>
      </c>
      <c r="AK183" t="s">
        <v>105</v>
      </c>
      <c r="AL183" t="s">
        <v>536</v>
      </c>
      <c r="AM183" t="s">
        <v>537</v>
      </c>
      <c r="AN183" t="s">
        <v>252</v>
      </c>
      <c r="AO183">
        <v>9</v>
      </c>
      <c r="AP183" t="s">
        <v>244</v>
      </c>
      <c r="AR183" s="2">
        <v>42576</v>
      </c>
      <c r="AS183" t="s">
        <v>294</v>
      </c>
      <c r="AU183" s="2">
        <v>42942</v>
      </c>
      <c r="AV183" t="s">
        <v>294</v>
      </c>
      <c r="AW183" t="s">
        <v>253</v>
      </c>
      <c r="AX183" s="2">
        <v>42971</v>
      </c>
      <c r="AY183" t="s">
        <v>67</v>
      </c>
      <c r="AZ183" t="s">
        <v>303</v>
      </c>
      <c r="BA183" t="s">
        <v>304</v>
      </c>
      <c r="BB183" t="s">
        <v>1138</v>
      </c>
      <c r="BC183" t="s">
        <v>62</v>
      </c>
      <c r="BD183" t="s">
        <v>305</v>
      </c>
      <c r="BE183" t="s">
        <v>306</v>
      </c>
      <c r="BF183" t="s">
        <v>307</v>
      </c>
      <c r="BG183" t="s">
        <v>308</v>
      </c>
      <c r="BH183" t="s">
        <v>1167</v>
      </c>
    </row>
    <row r="184" spans="1:60">
      <c r="A184">
        <v>170</v>
      </c>
      <c r="B184" t="s">
        <v>538</v>
      </c>
      <c r="C184" t="str">
        <f t="shared" si="21"/>
        <v>SB081216TAWCSCB42CD26R1I170</v>
      </c>
      <c r="D184" t="str">
        <f t="shared" si="22"/>
        <v>B081216TAWCSCB42CD26</v>
      </c>
      <c r="E184">
        <v>1</v>
      </c>
      <c r="F184" t="s">
        <v>439</v>
      </c>
      <c r="G184" t="str">
        <f t="shared" si="26"/>
        <v>081216</v>
      </c>
      <c r="H184">
        <v>26</v>
      </c>
      <c r="I184" t="s">
        <v>60</v>
      </c>
      <c r="J184" t="s">
        <v>61</v>
      </c>
      <c r="K184" t="str">
        <f t="shared" si="24"/>
        <v>081216</v>
      </c>
      <c r="L184" t="s">
        <v>440</v>
      </c>
      <c r="M184" t="s">
        <v>243</v>
      </c>
      <c r="N184" s="2">
        <v>42636</v>
      </c>
      <c r="O184">
        <v>3</v>
      </c>
      <c r="P184" s="2">
        <v>42649</v>
      </c>
      <c r="Q184" t="s">
        <v>244</v>
      </c>
      <c r="R184">
        <v>10</v>
      </c>
      <c r="S184" s="2">
        <v>42654</v>
      </c>
      <c r="T184" t="s">
        <v>244</v>
      </c>
      <c r="U184">
        <v>1.42</v>
      </c>
      <c r="V184" s="2">
        <v>42928</v>
      </c>
      <c r="W184">
        <v>17.805104920000002</v>
      </c>
      <c r="X184" t="s">
        <v>294</v>
      </c>
      <c r="Y184" t="s">
        <v>295</v>
      </c>
      <c r="Z184" s="2">
        <v>42933</v>
      </c>
      <c r="AA184">
        <v>18</v>
      </c>
      <c r="AB184" t="s">
        <v>296</v>
      </c>
      <c r="AC184" t="s">
        <v>539</v>
      </c>
      <c r="AD184" t="s">
        <v>244</v>
      </c>
      <c r="AE184" t="s">
        <v>298</v>
      </c>
      <c r="AF184" s="2">
        <v>42934</v>
      </c>
      <c r="AG184" t="s">
        <v>299</v>
      </c>
      <c r="AH184" t="s">
        <v>250</v>
      </c>
      <c r="AI184" t="s">
        <v>300</v>
      </c>
      <c r="AJ184" s="2">
        <v>42940</v>
      </c>
      <c r="AK184" t="s">
        <v>134</v>
      </c>
      <c r="AL184" t="s">
        <v>540</v>
      </c>
      <c r="AM184" t="s">
        <v>541</v>
      </c>
      <c r="AN184" t="s">
        <v>252</v>
      </c>
      <c r="AO184">
        <v>9</v>
      </c>
      <c r="AP184" t="s">
        <v>244</v>
      </c>
      <c r="AR184" s="2">
        <v>42576</v>
      </c>
      <c r="AS184" t="s">
        <v>294</v>
      </c>
      <c r="AU184" s="2">
        <v>42942</v>
      </c>
      <c r="AV184" t="s">
        <v>294</v>
      </c>
      <c r="AW184" t="s">
        <v>253</v>
      </c>
      <c r="AX184" s="2">
        <v>42971</v>
      </c>
      <c r="AY184" t="s">
        <v>67</v>
      </c>
      <c r="AZ184" t="s">
        <v>303</v>
      </c>
      <c r="BA184" t="s">
        <v>304</v>
      </c>
      <c r="BB184" t="s">
        <v>1138</v>
      </c>
      <c r="BC184" t="s">
        <v>62</v>
      </c>
      <c r="BD184" t="s">
        <v>305</v>
      </c>
      <c r="BE184" t="s">
        <v>306</v>
      </c>
      <c r="BF184" t="s">
        <v>307</v>
      </c>
      <c r="BG184" t="s">
        <v>308</v>
      </c>
      <c r="BH184" t="s">
        <v>1167</v>
      </c>
    </row>
    <row r="185" spans="1:60">
      <c r="A185">
        <v>171</v>
      </c>
      <c r="B185" t="s">
        <v>542</v>
      </c>
      <c r="C185" t="str">
        <f t="shared" si="21"/>
        <v>SB081216TAWCSCB43CD26R1I171</v>
      </c>
      <c r="D185" t="str">
        <f t="shared" si="22"/>
        <v>B081216TAWCSCB43CD26</v>
      </c>
      <c r="E185">
        <v>1</v>
      </c>
      <c r="F185" t="s">
        <v>442</v>
      </c>
      <c r="G185" t="str">
        <f t="shared" si="26"/>
        <v>081216</v>
      </c>
      <c r="H185">
        <v>26</v>
      </c>
      <c r="I185" t="s">
        <v>60</v>
      </c>
      <c r="J185" t="s">
        <v>61</v>
      </c>
      <c r="K185" t="str">
        <f t="shared" si="24"/>
        <v>081216</v>
      </c>
      <c r="L185" t="s">
        <v>443</v>
      </c>
      <c r="M185" t="s">
        <v>243</v>
      </c>
      <c r="N185" s="2">
        <v>42636</v>
      </c>
      <c r="O185">
        <v>2</v>
      </c>
      <c r="P185" s="2">
        <v>42649</v>
      </c>
      <c r="Q185" t="s">
        <v>244</v>
      </c>
      <c r="R185">
        <v>19</v>
      </c>
      <c r="S185" s="2">
        <v>42654</v>
      </c>
      <c r="T185" t="s">
        <v>244</v>
      </c>
      <c r="U185">
        <v>1.62</v>
      </c>
      <c r="V185" s="2">
        <v>42928</v>
      </c>
      <c r="W185">
        <v>17.739999749999999</v>
      </c>
      <c r="X185" t="s">
        <v>294</v>
      </c>
      <c r="Y185" t="s">
        <v>295</v>
      </c>
      <c r="Z185" s="2">
        <v>42933</v>
      </c>
      <c r="AA185">
        <v>18</v>
      </c>
      <c r="AB185" t="s">
        <v>296</v>
      </c>
      <c r="AC185" t="s">
        <v>543</v>
      </c>
      <c r="AD185" t="s">
        <v>244</v>
      </c>
      <c r="AE185" t="s">
        <v>298</v>
      </c>
      <c r="AF185" s="2">
        <v>42934</v>
      </c>
      <c r="AG185" t="s">
        <v>299</v>
      </c>
      <c r="AH185" t="s">
        <v>250</v>
      </c>
      <c r="AI185" t="s">
        <v>300</v>
      </c>
      <c r="AJ185" s="2">
        <v>42940</v>
      </c>
      <c r="AK185" t="s">
        <v>117</v>
      </c>
      <c r="AL185" t="s">
        <v>544</v>
      </c>
      <c r="AO185">
        <v>9</v>
      </c>
      <c r="AR185" s="2">
        <v>42576</v>
      </c>
      <c r="AS185" t="s">
        <v>294</v>
      </c>
      <c r="AU185" s="2">
        <v>42942</v>
      </c>
      <c r="AV185" t="s">
        <v>294</v>
      </c>
      <c r="AX185" s="2">
        <v>42971</v>
      </c>
      <c r="AY185" t="s">
        <v>67</v>
      </c>
      <c r="AZ185" t="s">
        <v>303</v>
      </c>
      <c r="BA185" t="s">
        <v>304</v>
      </c>
      <c r="BB185" t="s">
        <v>1138</v>
      </c>
      <c r="BC185" t="s">
        <v>62</v>
      </c>
      <c r="BD185" t="s">
        <v>305</v>
      </c>
      <c r="BE185" t="s">
        <v>306</v>
      </c>
      <c r="BF185" t="s">
        <v>307</v>
      </c>
      <c r="BG185" t="s">
        <v>308</v>
      </c>
      <c r="BH185" t="s">
        <v>1167</v>
      </c>
    </row>
    <row r="186" spans="1:60">
      <c r="A186">
        <v>172</v>
      </c>
      <c r="B186" t="s">
        <v>545</v>
      </c>
      <c r="C186" t="str">
        <f t="shared" si="21"/>
        <v>SB081216TAWCSCB44D30R1I172</v>
      </c>
      <c r="D186" t="str">
        <f t="shared" si="22"/>
        <v>B081216TAWCSCB44D30</v>
      </c>
      <c r="E186">
        <v>1</v>
      </c>
      <c r="F186" t="s">
        <v>446</v>
      </c>
      <c r="G186" t="str">
        <f t="shared" si="26"/>
        <v>081216</v>
      </c>
      <c r="H186">
        <v>30</v>
      </c>
      <c r="I186" t="s">
        <v>60</v>
      </c>
      <c r="J186" t="s">
        <v>61</v>
      </c>
      <c r="K186" t="str">
        <f t="shared" si="24"/>
        <v>081216</v>
      </c>
      <c r="L186" t="s">
        <v>546</v>
      </c>
      <c r="M186" t="s">
        <v>243</v>
      </c>
      <c r="N186" s="2">
        <v>42636</v>
      </c>
      <c r="O186" t="s">
        <v>547</v>
      </c>
      <c r="P186" s="2">
        <v>42684</v>
      </c>
      <c r="Q186" t="s">
        <v>244</v>
      </c>
      <c r="R186">
        <v>18</v>
      </c>
    </row>
    <row r="187" spans="1:60">
      <c r="A187">
        <v>173</v>
      </c>
      <c r="B187" t="s">
        <v>548</v>
      </c>
      <c r="C187" t="str">
        <f t="shared" si="21"/>
        <v>SB081216TAWCSCB51D33R1I173</v>
      </c>
      <c r="D187" t="str">
        <f t="shared" si="22"/>
        <v>B081216TAWCSCB51D33</v>
      </c>
      <c r="E187">
        <v>1</v>
      </c>
      <c r="F187" t="s">
        <v>451</v>
      </c>
      <c r="G187" t="str">
        <f t="shared" si="26"/>
        <v>081216</v>
      </c>
      <c r="H187">
        <v>33</v>
      </c>
      <c r="I187" t="s">
        <v>60</v>
      </c>
      <c r="J187" t="s">
        <v>61</v>
      </c>
      <c r="K187" t="str">
        <f t="shared" si="24"/>
        <v>081216</v>
      </c>
      <c r="L187" t="s">
        <v>452</v>
      </c>
      <c r="M187" t="s">
        <v>243</v>
      </c>
      <c r="N187" s="2">
        <v>42636</v>
      </c>
      <c r="O187">
        <v>1</v>
      </c>
      <c r="P187" s="2">
        <v>42709</v>
      </c>
      <c r="Q187" t="s">
        <v>244</v>
      </c>
      <c r="R187">
        <v>20</v>
      </c>
      <c r="V187" s="2">
        <v>42928</v>
      </c>
      <c r="W187">
        <v>17.392476250000001</v>
      </c>
      <c r="X187" t="s">
        <v>294</v>
      </c>
      <c r="Y187" t="s">
        <v>295</v>
      </c>
      <c r="Z187" s="2">
        <v>42933</v>
      </c>
      <c r="AA187">
        <v>17</v>
      </c>
      <c r="AB187" t="s">
        <v>296</v>
      </c>
      <c r="AE187" t="s">
        <v>298</v>
      </c>
      <c r="AF187" s="2">
        <v>42934</v>
      </c>
      <c r="AG187" t="s">
        <v>299</v>
      </c>
      <c r="AI187" t="s">
        <v>300</v>
      </c>
      <c r="AJ187" s="2">
        <v>42940</v>
      </c>
      <c r="AK187" t="s">
        <v>220</v>
      </c>
      <c r="AL187" t="s">
        <v>549</v>
      </c>
      <c r="AO187">
        <v>9</v>
      </c>
      <c r="AR187" s="2">
        <v>42576</v>
      </c>
      <c r="AS187" t="s">
        <v>294</v>
      </c>
      <c r="AU187" s="2">
        <v>42942</v>
      </c>
      <c r="AV187" t="s">
        <v>294</v>
      </c>
      <c r="AX187" s="2">
        <v>42971</v>
      </c>
      <c r="AY187" t="s">
        <v>67</v>
      </c>
      <c r="AZ187" t="s">
        <v>303</v>
      </c>
      <c r="BA187" t="s">
        <v>304</v>
      </c>
      <c r="BB187" t="s">
        <v>1138</v>
      </c>
      <c r="BC187" t="s">
        <v>62</v>
      </c>
      <c r="BD187" t="s">
        <v>305</v>
      </c>
      <c r="BE187" t="s">
        <v>306</v>
      </c>
      <c r="BF187" t="s">
        <v>307</v>
      </c>
      <c r="BG187" t="s">
        <v>308</v>
      </c>
      <c r="BH187" t="s">
        <v>1167</v>
      </c>
    </row>
    <row r="188" spans="1:60">
      <c r="A188">
        <v>174</v>
      </c>
      <c r="B188" t="s">
        <v>550</v>
      </c>
      <c r="C188" t="str">
        <f t="shared" si="21"/>
        <v>SB081216TAWCSCB52D29R1I174</v>
      </c>
      <c r="D188" t="str">
        <f t="shared" si="22"/>
        <v>B081216TAWCSCB52D29</v>
      </c>
      <c r="E188">
        <v>1</v>
      </c>
      <c r="F188" t="s">
        <v>457</v>
      </c>
      <c r="G188" t="str">
        <f t="shared" si="26"/>
        <v>081216</v>
      </c>
      <c r="H188">
        <v>29</v>
      </c>
      <c r="I188" t="s">
        <v>60</v>
      </c>
      <c r="J188" t="s">
        <v>61</v>
      </c>
      <c r="K188" t="str">
        <f t="shared" si="24"/>
        <v>081216</v>
      </c>
      <c r="L188" t="s">
        <v>458</v>
      </c>
      <c r="M188" t="s">
        <v>243</v>
      </c>
      <c r="N188" s="2">
        <v>42636</v>
      </c>
      <c r="O188">
        <v>3</v>
      </c>
      <c r="P188" s="2">
        <v>42684</v>
      </c>
      <c r="Q188" t="s">
        <v>244</v>
      </c>
      <c r="R188">
        <v>21</v>
      </c>
    </row>
    <row r="189" spans="1:60">
      <c r="A189">
        <v>175</v>
      </c>
      <c r="B189" t="s">
        <v>551</v>
      </c>
      <c r="C189" t="str">
        <f t="shared" si="21"/>
        <v>SB081216TAWCSCB53D25R1I175</v>
      </c>
      <c r="D189" t="str">
        <f t="shared" si="22"/>
        <v>B081216TAWCSCB53D25</v>
      </c>
      <c r="E189">
        <v>1</v>
      </c>
      <c r="F189" t="s">
        <v>463</v>
      </c>
      <c r="G189" t="str">
        <f t="shared" si="26"/>
        <v>081216</v>
      </c>
      <c r="H189">
        <v>25</v>
      </c>
      <c r="I189" t="s">
        <v>60</v>
      </c>
      <c r="J189" t="s">
        <v>61</v>
      </c>
      <c r="K189" t="str">
        <f t="shared" si="24"/>
        <v>081216</v>
      </c>
      <c r="L189" t="s">
        <v>552</v>
      </c>
      <c r="M189" t="s">
        <v>243</v>
      </c>
      <c r="N189" s="2">
        <v>42636</v>
      </c>
      <c r="O189">
        <v>1</v>
      </c>
    </row>
    <row r="190" spans="1:60">
      <c r="A190">
        <v>176</v>
      </c>
      <c r="B190" t="s">
        <v>553</v>
      </c>
      <c r="C190" t="str">
        <f t="shared" si="21"/>
        <v>SB081216TAWCSCB53D25R2I176</v>
      </c>
      <c r="D190" t="str">
        <f t="shared" si="22"/>
        <v>B081216TAWCSCB53D25</v>
      </c>
      <c r="E190">
        <v>2</v>
      </c>
      <c r="F190" t="s">
        <v>463</v>
      </c>
      <c r="G190" t="str">
        <f t="shared" si="26"/>
        <v>081216</v>
      </c>
      <c r="H190">
        <v>25</v>
      </c>
      <c r="I190" t="s">
        <v>60</v>
      </c>
      <c r="J190" t="s">
        <v>61</v>
      </c>
      <c r="K190" t="str">
        <f t="shared" si="24"/>
        <v>081216</v>
      </c>
      <c r="L190" t="s">
        <v>466</v>
      </c>
      <c r="M190" t="s">
        <v>243</v>
      </c>
      <c r="N190" s="2">
        <v>42636</v>
      </c>
      <c r="O190">
        <v>1</v>
      </c>
      <c r="P190" s="2">
        <v>42649</v>
      </c>
      <c r="Q190" t="s">
        <v>244</v>
      </c>
      <c r="R190">
        <v>6</v>
      </c>
      <c r="S190" s="2">
        <v>42654</v>
      </c>
      <c r="T190" t="s">
        <v>244</v>
      </c>
      <c r="U190">
        <v>2.14</v>
      </c>
      <c r="V190" s="2">
        <v>42928</v>
      </c>
      <c r="W190">
        <v>17.4124713</v>
      </c>
      <c r="X190" t="s">
        <v>294</v>
      </c>
      <c r="Y190" t="s">
        <v>295</v>
      </c>
      <c r="Z190" s="2">
        <v>42933</v>
      </c>
      <c r="AA190">
        <v>18</v>
      </c>
      <c r="AB190" t="s">
        <v>296</v>
      </c>
      <c r="AC190" t="s">
        <v>554</v>
      </c>
      <c r="AD190" t="s">
        <v>244</v>
      </c>
      <c r="AE190" t="s">
        <v>298</v>
      </c>
      <c r="AF190" s="2">
        <v>42934</v>
      </c>
      <c r="AG190" t="s">
        <v>299</v>
      </c>
      <c r="AH190" t="s">
        <v>250</v>
      </c>
      <c r="AI190" t="s">
        <v>300</v>
      </c>
      <c r="AJ190" s="2">
        <v>42940</v>
      </c>
      <c r="AK190" t="s">
        <v>198</v>
      </c>
      <c r="AL190" t="s">
        <v>555</v>
      </c>
      <c r="AM190" t="s">
        <v>554</v>
      </c>
      <c r="AN190" t="s">
        <v>252</v>
      </c>
      <c r="AO190">
        <v>9</v>
      </c>
      <c r="AP190" t="s">
        <v>244</v>
      </c>
      <c r="AR190" s="2">
        <v>42576</v>
      </c>
      <c r="AS190" t="s">
        <v>294</v>
      </c>
      <c r="AU190" s="2">
        <v>42942</v>
      </c>
      <c r="AV190" t="s">
        <v>294</v>
      </c>
      <c r="AW190" t="s">
        <v>253</v>
      </c>
      <c r="AX190" s="2">
        <v>42971</v>
      </c>
      <c r="AY190" t="s">
        <v>67</v>
      </c>
      <c r="AZ190" t="s">
        <v>303</v>
      </c>
      <c r="BA190" t="s">
        <v>304</v>
      </c>
      <c r="BB190" t="s">
        <v>1138</v>
      </c>
      <c r="BC190" t="s">
        <v>62</v>
      </c>
      <c r="BD190" t="s">
        <v>305</v>
      </c>
      <c r="BE190" t="s">
        <v>306</v>
      </c>
      <c r="BF190" t="s">
        <v>307</v>
      </c>
      <c r="BG190" t="s">
        <v>308</v>
      </c>
      <c r="BH190" t="s">
        <v>1167</v>
      </c>
    </row>
    <row r="191" spans="1:60">
      <c r="A191">
        <v>177</v>
      </c>
      <c r="B191" t="s">
        <v>558</v>
      </c>
      <c r="C191" t="str">
        <f t="shared" si="21"/>
        <v>SB081216TAWCSCB54D25R1I177</v>
      </c>
      <c r="D191" t="str">
        <f t="shared" si="22"/>
        <v>B081216TAWCSCB54D25</v>
      </c>
      <c r="E191">
        <v>1</v>
      </c>
      <c r="F191" t="s">
        <v>470</v>
      </c>
      <c r="G191" t="str">
        <f t="shared" si="26"/>
        <v>081216</v>
      </c>
      <c r="H191">
        <v>25</v>
      </c>
      <c r="I191" t="s">
        <v>60</v>
      </c>
      <c r="J191" t="s">
        <v>61</v>
      </c>
      <c r="K191" t="str">
        <f t="shared" si="24"/>
        <v>081216</v>
      </c>
      <c r="L191" t="s">
        <v>474</v>
      </c>
      <c r="M191" t="s">
        <v>243</v>
      </c>
      <c r="N191" s="2">
        <v>42670</v>
      </c>
      <c r="O191">
        <v>2</v>
      </c>
      <c r="P191" s="2">
        <v>42709</v>
      </c>
      <c r="Q191" t="s">
        <v>244</v>
      </c>
      <c r="R191">
        <v>15</v>
      </c>
      <c r="V191" s="2">
        <v>42928</v>
      </c>
      <c r="W191">
        <v>17.170103000000001</v>
      </c>
      <c r="X191" t="s">
        <v>294</v>
      </c>
      <c r="Y191" t="s">
        <v>295</v>
      </c>
      <c r="Z191" s="2">
        <v>42933</v>
      </c>
      <c r="AA191">
        <v>17</v>
      </c>
      <c r="AB191" t="s">
        <v>296</v>
      </c>
      <c r="AE191" t="s">
        <v>298</v>
      </c>
      <c r="AF191" s="2">
        <v>42934</v>
      </c>
      <c r="AG191" t="s">
        <v>299</v>
      </c>
      <c r="AI191" t="s">
        <v>300</v>
      </c>
      <c r="AJ191" s="2">
        <v>42940</v>
      </c>
      <c r="AK191" t="s">
        <v>190</v>
      </c>
      <c r="AL191" t="s">
        <v>559</v>
      </c>
      <c r="AO191">
        <v>9</v>
      </c>
      <c r="AR191" s="2">
        <v>42576</v>
      </c>
      <c r="AS191" t="s">
        <v>294</v>
      </c>
      <c r="AU191" s="2">
        <v>42942</v>
      </c>
      <c r="AV191" t="s">
        <v>294</v>
      </c>
      <c r="AX191" s="2">
        <v>42971</v>
      </c>
      <c r="AY191" t="s">
        <v>67</v>
      </c>
      <c r="AZ191" t="s">
        <v>303</v>
      </c>
      <c r="BA191" t="s">
        <v>304</v>
      </c>
      <c r="BB191" t="s">
        <v>1138</v>
      </c>
      <c r="BC191" t="s">
        <v>62</v>
      </c>
      <c r="BD191" t="s">
        <v>305</v>
      </c>
      <c r="BE191" t="s">
        <v>306</v>
      </c>
      <c r="BF191" t="s">
        <v>307</v>
      </c>
      <c r="BG191" t="s">
        <v>308</v>
      </c>
      <c r="BH191" t="s">
        <v>1167</v>
      </c>
    </row>
    <row r="192" spans="1:60">
      <c r="A192">
        <v>177</v>
      </c>
      <c r="B192" t="s">
        <v>556</v>
      </c>
      <c r="C192" t="str">
        <f t="shared" si="21"/>
        <v>SB081216TAWCSCB54D25R2I177</v>
      </c>
      <c r="D192" t="str">
        <f t="shared" si="22"/>
        <v>B081216TAWCSCB54D25</v>
      </c>
      <c r="E192">
        <v>2</v>
      </c>
      <c r="F192" t="s">
        <v>470</v>
      </c>
      <c r="G192" t="str">
        <f t="shared" si="26"/>
        <v>081216</v>
      </c>
      <c r="H192">
        <v>25</v>
      </c>
      <c r="I192" t="s">
        <v>60</v>
      </c>
      <c r="J192" t="s">
        <v>61</v>
      </c>
      <c r="K192" t="str">
        <f t="shared" si="24"/>
        <v>081216</v>
      </c>
      <c r="L192" t="s">
        <v>474</v>
      </c>
      <c r="M192" t="s">
        <v>243</v>
      </c>
      <c r="N192" s="2">
        <v>42670</v>
      </c>
      <c r="O192">
        <v>2</v>
      </c>
      <c r="P192" s="2">
        <v>42709</v>
      </c>
      <c r="Q192" t="s">
        <v>244</v>
      </c>
      <c r="R192">
        <v>7</v>
      </c>
      <c r="V192" s="2">
        <v>42928</v>
      </c>
      <c r="W192">
        <v>18.100334499999999</v>
      </c>
      <c r="X192" t="s">
        <v>294</v>
      </c>
      <c r="Y192" t="s">
        <v>295</v>
      </c>
      <c r="Z192" s="2">
        <v>42933</v>
      </c>
      <c r="AA192">
        <v>19</v>
      </c>
      <c r="AB192" t="s">
        <v>296</v>
      </c>
      <c r="AE192" t="s">
        <v>298</v>
      </c>
      <c r="AF192" s="2">
        <v>42934</v>
      </c>
      <c r="AG192" t="s">
        <v>299</v>
      </c>
      <c r="AI192" t="s">
        <v>300</v>
      </c>
      <c r="AJ192" s="2">
        <v>42940</v>
      </c>
      <c r="AK192" t="s">
        <v>184</v>
      </c>
      <c r="AL192" t="s">
        <v>557</v>
      </c>
      <c r="AO192">
        <v>9</v>
      </c>
      <c r="AR192" s="2">
        <v>42576</v>
      </c>
      <c r="AS192" t="s">
        <v>294</v>
      </c>
      <c r="AU192" s="2">
        <v>42942</v>
      </c>
      <c r="AV192" t="s">
        <v>294</v>
      </c>
      <c r="AX192" s="2">
        <v>42971</v>
      </c>
      <c r="AY192" t="s">
        <v>67</v>
      </c>
      <c r="AZ192" t="s">
        <v>303</v>
      </c>
      <c r="BA192" t="s">
        <v>304</v>
      </c>
      <c r="BB192" t="s">
        <v>1138</v>
      </c>
      <c r="BC192" t="s">
        <v>62</v>
      </c>
      <c r="BD192" t="s">
        <v>305</v>
      </c>
      <c r="BE192" t="s">
        <v>306</v>
      </c>
      <c r="BF192" t="s">
        <v>307</v>
      </c>
      <c r="BG192" t="s">
        <v>308</v>
      </c>
      <c r="BH192" t="s">
        <v>1167</v>
      </c>
    </row>
    <row r="193" spans="1:60">
      <c r="A193">
        <v>178</v>
      </c>
      <c r="B193" t="s">
        <v>560</v>
      </c>
      <c r="C193" t="str">
        <f t="shared" si="21"/>
        <v>SB081216TAWCSCB61D11R1I178</v>
      </c>
      <c r="D193" t="str">
        <f t="shared" si="22"/>
        <v>B081216TAWCSCB61D11</v>
      </c>
      <c r="E193">
        <v>1</v>
      </c>
      <c r="F193" t="s">
        <v>476</v>
      </c>
      <c r="G193" t="str">
        <f t="shared" si="26"/>
        <v>081216</v>
      </c>
      <c r="H193">
        <v>11</v>
      </c>
      <c r="I193" t="s">
        <v>60</v>
      </c>
      <c r="J193" t="s">
        <v>61</v>
      </c>
      <c r="K193" t="str">
        <f t="shared" si="24"/>
        <v>081216</v>
      </c>
      <c r="L193" t="s">
        <v>477</v>
      </c>
      <c r="M193" t="s">
        <v>243</v>
      </c>
      <c r="N193" s="2">
        <v>42670</v>
      </c>
      <c r="O193">
        <v>2</v>
      </c>
      <c r="P193" s="2">
        <v>42695</v>
      </c>
      <c r="Q193" t="s">
        <v>244</v>
      </c>
      <c r="R193">
        <v>7</v>
      </c>
      <c r="V193" s="2">
        <v>42928</v>
      </c>
      <c r="W193">
        <v>17.465179859999999</v>
      </c>
      <c r="X193" t="s">
        <v>294</v>
      </c>
      <c r="Y193" t="s">
        <v>295</v>
      </c>
      <c r="Z193" s="2">
        <v>42933</v>
      </c>
      <c r="AA193">
        <v>18</v>
      </c>
      <c r="AB193" t="s">
        <v>296</v>
      </c>
      <c r="AE193" t="s">
        <v>298</v>
      </c>
      <c r="AF193" s="2">
        <v>42934</v>
      </c>
      <c r="AG193" t="s">
        <v>299</v>
      </c>
      <c r="AI193" t="s">
        <v>300</v>
      </c>
      <c r="AJ193" s="2">
        <v>42940</v>
      </c>
      <c r="AK193" t="s">
        <v>1126</v>
      </c>
      <c r="AL193" t="s">
        <v>390</v>
      </c>
      <c r="AO193">
        <v>9</v>
      </c>
      <c r="AR193" s="2">
        <v>42576</v>
      </c>
      <c r="AS193" t="s">
        <v>294</v>
      </c>
      <c r="AU193" s="2">
        <v>42942</v>
      </c>
      <c r="AV193" t="s">
        <v>294</v>
      </c>
      <c r="AX193" s="2">
        <v>42971</v>
      </c>
      <c r="AY193" t="s">
        <v>67</v>
      </c>
      <c r="AZ193" t="s">
        <v>303</v>
      </c>
      <c r="BA193" t="s">
        <v>304</v>
      </c>
      <c r="BB193" t="s">
        <v>1138</v>
      </c>
      <c r="BC193" t="s">
        <v>62</v>
      </c>
      <c r="BD193" t="s">
        <v>305</v>
      </c>
      <c r="BE193" t="s">
        <v>306</v>
      </c>
      <c r="BF193" t="s">
        <v>307</v>
      </c>
      <c r="BG193" t="s">
        <v>308</v>
      </c>
      <c r="BH193" t="s">
        <v>1167</v>
      </c>
    </row>
    <row r="194" spans="1:60">
      <c r="A194">
        <v>178</v>
      </c>
      <c r="B194" t="s">
        <v>561</v>
      </c>
      <c r="C194" t="str">
        <f t="shared" ref="C194:C257" si="27">CONCATENATE("S",D194,"R",E194,"I",A194)</f>
        <v>SB081216TAWCSCB61D11R2I178</v>
      </c>
      <c r="D194" t="str">
        <f t="shared" ref="D194:D257" si="28">CONCATENATE("B",G194,"TAWCS", F194, "D",H194)</f>
        <v>B081216TAWCSCB61D11</v>
      </c>
      <c r="E194">
        <v>2</v>
      </c>
      <c r="F194" t="s">
        <v>476</v>
      </c>
      <c r="G194" t="str">
        <f t="shared" si="26"/>
        <v>081216</v>
      </c>
      <c r="H194">
        <v>11</v>
      </c>
      <c r="I194" t="s">
        <v>60</v>
      </c>
      <c r="J194" t="s">
        <v>61</v>
      </c>
      <c r="K194" t="str">
        <f t="shared" si="24"/>
        <v>081216</v>
      </c>
      <c r="L194" t="s">
        <v>477</v>
      </c>
      <c r="M194" t="s">
        <v>243</v>
      </c>
      <c r="N194" s="2">
        <v>42690</v>
      </c>
      <c r="O194">
        <v>3</v>
      </c>
      <c r="P194" s="2">
        <v>42695</v>
      </c>
      <c r="Q194" t="s">
        <v>244</v>
      </c>
      <c r="R194">
        <v>9</v>
      </c>
      <c r="V194" s="2">
        <v>42928</v>
      </c>
      <c r="W194">
        <v>17.867325690000001</v>
      </c>
      <c r="X194" t="s">
        <v>294</v>
      </c>
      <c r="Y194" t="s">
        <v>295</v>
      </c>
      <c r="Z194" s="2">
        <v>42933</v>
      </c>
      <c r="AA194">
        <v>18</v>
      </c>
      <c r="AB194" t="s">
        <v>296</v>
      </c>
      <c r="AE194" t="s">
        <v>298</v>
      </c>
      <c r="AF194" s="2">
        <v>42934</v>
      </c>
      <c r="AG194" t="s">
        <v>299</v>
      </c>
      <c r="AI194" t="s">
        <v>300</v>
      </c>
      <c r="AJ194" s="2">
        <v>42940</v>
      </c>
      <c r="AK194" t="s">
        <v>196</v>
      </c>
      <c r="AL194" t="s">
        <v>562</v>
      </c>
      <c r="AO194">
        <v>9</v>
      </c>
      <c r="AR194" s="2">
        <v>42576</v>
      </c>
      <c r="AS194" t="s">
        <v>294</v>
      </c>
      <c r="AU194" s="2">
        <v>42942</v>
      </c>
      <c r="AV194" t="s">
        <v>294</v>
      </c>
      <c r="AX194" s="2">
        <v>42971</v>
      </c>
      <c r="AY194" t="s">
        <v>67</v>
      </c>
      <c r="AZ194" t="s">
        <v>303</v>
      </c>
      <c r="BA194" t="s">
        <v>304</v>
      </c>
      <c r="BB194" t="s">
        <v>1138</v>
      </c>
      <c r="BC194" t="s">
        <v>62</v>
      </c>
      <c r="BD194" t="s">
        <v>305</v>
      </c>
      <c r="BE194" t="s">
        <v>306</v>
      </c>
      <c r="BF194" t="s">
        <v>307</v>
      </c>
      <c r="BG194" t="s">
        <v>308</v>
      </c>
      <c r="BH194" t="s">
        <v>1167</v>
      </c>
    </row>
    <row r="195" spans="1:60">
      <c r="A195">
        <v>179</v>
      </c>
      <c r="B195" t="s">
        <v>565</v>
      </c>
      <c r="C195" t="str">
        <f t="shared" si="27"/>
        <v>SB081216TAWCSCB62D9R1I179</v>
      </c>
      <c r="D195" t="str">
        <f t="shared" si="28"/>
        <v>B081216TAWCSCB62D9</v>
      </c>
      <c r="E195">
        <v>1</v>
      </c>
      <c r="F195" t="s">
        <v>480</v>
      </c>
      <c r="G195" t="str">
        <f t="shared" si="26"/>
        <v>081216</v>
      </c>
      <c r="H195">
        <v>9</v>
      </c>
      <c r="I195" t="s">
        <v>60</v>
      </c>
      <c r="J195" t="s">
        <v>61</v>
      </c>
      <c r="K195" t="str">
        <f t="shared" si="24"/>
        <v>081216</v>
      </c>
      <c r="L195" t="s">
        <v>481</v>
      </c>
      <c r="M195" t="s">
        <v>243</v>
      </c>
      <c r="N195" s="2">
        <v>42670</v>
      </c>
      <c r="O195">
        <v>3</v>
      </c>
      <c r="S195" s="2">
        <v>42927</v>
      </c>
      <c r="T195" t="s">
        <v>294</v>
      </c>
      <c r="U195">
        <v>1.4199999999999899</v>
      </c>
      <c r="V195" s="2">
        <v>42928</v>
      </c>
      <c r="W195">
        <v>17.814150640000001</v>
      </c>
      <c r="X195" t="s">
        <v>294</v>
      </c>
      <c r="Y195" t="s">
        <v>295</v>
      </c>
      <c r="Z195" s="2">
        <v>42933</v>
      </c>
      <c r="AA195">
        <v>18</v>
      </c>
      <c r="AB195" t="s">
        <v>296</v>
      </c>
      <c r="AE195" t="s">
        <v>298</v>
      </c>
      <c r="AF195" s="2">
        <v>42934</v>
      </c>
      <c r="AG195" t="s">
        <v>299</v>
      </c>
      <c r="AI195" t="s">
        <v>300</v>
      </c>
      <c r="AJ195" s="2">
        <v>42940</v>
      </c>
      <c r="AK195" t="s">
        <v>83</v>
      </c>
      <c r="AL195" t="s">
        <v>566</v>
      </c>
      <c r="AO195">
        <v>9</v>
      </c>
      <c r="AR195" s="2">
        <v>42576</v>
      </c>
      <c r="AS195" t="s">
        <v>294</v>
      </c>
      <c r="AU195" s="2">
        <v>42942</v>
      </c>
      <c r="AV195" t="s">
        <v>294</v>
      </c>
      <c r="AX195" s="2">
        <v>42971</v>
      </c>
      <c r="AY195" t="s">
        <v>67</v>
      </c>
      <c r="AZ195" t="s">
        <v>303</v>
      </c>
      <c r="BA195" t="s">
        <v>304</v>
      </c>
      <c r="BB195" t="s">
        <v>1138</v>
      </c>
      <c r="BC195" t="s">
        <v>62</v>
      </c>
      <c r="BD195" t="s">
        <v>305</v>
      </c>
      <c r="BE195" t="s">
        <v>306</v>
      </c>
      <c r="BF195" t="s">
        <v>307</v>
      </c>
      <c r="BG195" t="s">
        <v>308</v>
      </c>
      <c r="BH195" t="s">
        <v>1167</v>
      </c>
    </row>
    <row r="196" spans="1:60">
      <c r="A196">
        <v>179</v>
      </c>
      <c r="B196" t="s">
        <v>563</v>
      </c>
      <c r="C196" t="str">
        <f t="shared" si="27"/>
        <v>SB081216TAWCSCB62D9R2I179</v>
      </c>
      <c r="D196" t="str">
        <f t="shared" si="28"/>
        <v>B081216TAWCSCB62D9</v>
      </c>
      <c r="E196">
        <v>2</v>
      </c>
      <c r="F196" t="s">
        <v>480</v>
      </c>
      <c r="G196" t="str">
        <f t="shared" si="26"/>
        <v>081216</v>
      </c>
      <c r="H196">
        <v>9</v>
      </c>
      <c r="I196" t="s">
        <v>60</v>
      </c>
      <c r="J196" t="s">
        <v>61</v>
      </c>
      <c r="K196" t="str">
        <f t="shared" si="24"/>
        <v>081216</v>
      </c>
      <c r="L196" t="s">
        <v>481</v>
      </c>
      <c r="M196" t="s">
        <v>243</v>
      </c>
      <c r="N196" s="2">
        <v>42690</v>
      </c>
      <c r="O196">
        <v>3</v>
      </c>
      <c r="P196" s="2">
        <v>42709</v>
      </c>
      <c r="Q196" t="s">
        <v>244</v>
      </c>
      <c r="R196">
        <v>14</v>
      </c>
      <c r="V196" s="2">
        <v>42928</v>
      </c>
      <c r="W196">
        <v>17.44459668</v>
      </c>
      <c r="X196" t="s">
        <v>294</v>
      </c>
      <c r="Y196" t="s">
        <v>295</v>
      </c>
      <c r="Z196" s="2">
        <v>42933</v>
      </c>
      <c r="AA196">
        <v>18</v>
      </c>
      <c r="AB196" t="s">
        <v>296</v>
      </c>
      <c r="AE196" t="s">
        <v>298</v>
      </c>
      <c r="AF196" s="2">
        <v>42934</v>
      </c>
      <c r="AG196" t="s">
        <v>299</v>
      </c>
      <c r="AI196" t="s">
        <v>300</v>
      </c>
      <c r="AJ196" s="2">
        <v>42940</v>
      </c>
      <c r="AK196" t="s">
        <v>115</v>
      </c>
      <c r="AL196" t="s">
        <v>564</v>
      </c>
      <c r="AO196">
        <v>9</v>
      </c>
      <c r="AR196" s="2">
        <v>42576</v>
      </c>
      <c r="AS196" t="s">
        <v>294</v>
      </c>
      <c r="AU196" s="2">
        <v>42942</v>
      </c>
      <c r="AV196" t="s">
        <v>294</v>
      </c>
      <c r="AX196" s="2">
        <v>42971</v>
      </c>
      <c r="AY196" t="s">
        <v>67</v>
      </c>
      <c r="AZ196" t="s">
        <v>303</v>
      </c>
      <c r="BA196" t="s">
        <v>304</v>
      </c>
      <c r="BB196" t="s">
        <v>1138</v>
      </c>
      <c r="BC196" t="s">
        <v>62</v>
      </c>
      <c r="BD196" t="s">
        <v>305</v>
      </c>
      <c r="BE196" t="s">
        <v>306</v>
      </c>
      <c r="BF196" t="s">
        <v>307</v>
      </c>
      <c r="BG196" t="s">
        <v>308</v>
      </c>
      <c r="BH196" t="s">
        <v>1167</v>
      </c>
    </row>
    <row r="197" spans="1:60">
      <c r="A197">
        <v>180</v>
      </c>
      <c r="B197" t="s">
        <v>567</v>
      </c>
      <c r="C197" t="str">
        <f t="shared" si="27"/>
        <v>SB081216TAWCSCB63D11R2I180</v>
      </c>
      <c r="D197" t="str">
        <f t="shared" si="28"/>
        <v>B081216TAWCSCB63D11</v>
      </c>
      <c r="E197">
        <v>2</v>
      </c>
      <c r="F197" t="s">
        <v>484</v>
      </c>
      <c r="G197" t="str">
        <f t="shared" si="26"/>
        <v>081216</v>
      </c>
      <c r="H197">
        <v>11</v>
      </c>
      <c r="I197" t="s">
        <v>60</v>
      </c>
      <c r="J197" t="s">
        <v>61</v>
      </c>
      <c r="K197" t="str">
        <f t="shared" si="24"/>
        <v>081216</v>
      </c>
      <c r="L197" t="s">
        <v>485</v>
      </c>
      <c r="M197" t="s">
        <v>243</v>
      </c>
      <c r="N197" s="2">
        <v>42662</v>
      </c>
      <c r="O197">
        <v>2</v>
      </c>
      <c r="P197" s="2">
        <v>42684</v>
      </c>
      <c r="Q197" t="s">
        <v>244</v>
      </c>
      <c r="R197">
        <v>11</v>
      </c>
      <c r="V197" s="2">
        <v>42928</v>
      </c>
      <c r="W197">
        <v>17.22593256</v>
      </c>
      <c r="X197" t="s">
        <v>294</v>
      </c>
      <c r="Y197" t="s">
        <v>295</v>
      </c>
      <c r="Z197" s="2">
        <v>42933</v>
      </c>
      <c r="AA197">
        <v>17</v>
      </c>
      <c r="AB197" t="s">
        <v>296</v>
      </c>
      <c r="AE197" t="s">
        <v>298</v>
      </c>
      <c r="AF197" s="2">
        <v>42934</v>
      </c>
      <c r="AG197" t="s">
        <v>299</v>
      </c>
      <c r="AI197" t="s">
        <v>300</v>
      </c>
      <c r="AJ197" s="2">
        <v>42940</v>
      </c>
      <c r="AK197" t="s">
        <v>158</v>
      </c>
      <c r="AL197" t="s">
        <v>568</v>
      </c>
      <c r="AO197">
        <v>9</v>
      </c>
      <c r="AR197" s="2">
        <v>42576</v>
      </c>
      <c r="AS197" t="s">
        <v>294</v>
      </c>
      <c r="AU197" s="2">
        <v>42942</v>
      </c>
      <c r="AV197" t="s">
        <v>294</v>
      </c>
      <c r="AX197" s="2">
        <v>42971</v>
      </c>
      <c r="AY197" t="s">
        <v>67</v>
      </c>
      <c r="AZ197" t="s">
        <v>303</v>
      </c>
      <c r="BA197" t="s">
        <v>304</v>
      </c>
      <c r="BB197" t="s">
        <v>1138</v>
      </c>
      <c r="BC197" t="s">
        <v>62</v>
      </c>
      <c r="BD197" t="s">
        <v>305</v>
      </c>
      <c r="BE197" t="s">
        <v>306</v>
      </c>
      <c r="BF197" t="s">
        <v>307</v>
      </c>
      <c r="BG197" t="s">
        <v>308</v>
      </c>
      <c r="BH197" t="s">
        <v>1167</v>
      </c>
    </row>
    <row r="198" spans="1:60">
      <c r="A198">
        <v>180</v>
      </c>
      <c r="B198" t="s">
        <v>569</v>
      </c>
      <c r="C198" t="str">
        <f t="shared" si="27"/>
        <v>SB081216TAWCSCB63D11R3I180</v>
      </c>
      <c r="D198" t="str">
        <f t="shared" si="28"/>
        <v>B081216TAWCSCB63D11</v>
      </c>
      <c r="E198">
        <v>3</v>
      </c>
      <c r="F198" t="s">
        <v>484</v>
      </c>
      <c r="G198" t="str">
        <f t="shared" si="26"/>
        <v>081216</v>
      </c>
      <c r="H198">
        <v>11</v>
      </c>
      <c r="I198" t="s">
        <v>60</v>
      </c>
      <c r="J198" t="s">
        <v>61</v>
      </c>
      <c r="K198" t="str">
        <f t="shared" si="24"/>
        <v>081216</v>
      </c>
      <c r="L198" t="s">
        <v>485</v>
      </c>
      <c r="M198" t="s">
        <v>243</v>
      </c>
      <c r="N198" s="2">
        <v>42662</v>
      </c>
      <c r="O198">
        <v>2</v>
      </c>
      <c r="P198" s="2">
        <v>42709</v>
      </c>
      <c r="Q198" t="s">
        <v>244</v>
      </c>
      <c r="R198">
        <v>11</v>
      </c>
    </row>
    <row r="199" spans="1:60">
      <c r="A199">
        <v>180</v>
      </c>
      <c r="B199" t="s">
        <v>570</v>
      </c>
      <c r="C199" t="str">
        <f t="shared" si="27"/>
        <v>SB081216TAWCSCB63D11R1I180</v>
      </c>
      <c r="D199" t="str">
        <f t="shared" si="28"/>
        <v>B081216TAWCSCB63D11</v>
      </c>
      <c r="E199">
        <v>1</v>
      </c>
      <c r="F199" t="s">
        <v>484</v>
      </c>
      <c r="G199" t="str">
        <f t="shared" si="26"/>
        <v>081216</v>
      </c>
      <c r="H199">
        <v>11</v>
      </c>
      <c r="I199" t="s">
        <v>60</v>
      </c>
      <c r="J199" t="s">
        <v>61</v>
      </c>
      <c r="K199" t="str">
        <f t="shared" si="24"/>
        <v>081216</v>
      </c>
      <c r="L199" t="s">
        <v>485</v>
      </c>
      <c r="M199" t="s">
        <v>243</v>
      </c>
      <c r="N199" s="2">
        <v>42662</v>
      </c>
      <c r="O199">
        <v>2</v>
      </c>
    </row>
    <row r="200" spans="1:60">
      <c r="A200">
        <v>181</v>
      </c>
      <c r="B200" t="s">
        <v>571</v>
      </c>
      <c r="C200" t="str">
        <f t="shared" si="27"/>
        <v>SB081216TAWCSCB64D10R2I181</v>
      </c>
      <c r="D200" t="str">
        <f t="shared" si="28"/>
        <v>B081216TAWCSCB64D10</v>
      </c>
      <c r="E200">
        <v>2</v>
      </c>
      <c r="F200" t="s">
        <v>491</v>
      </c>
      <c r="G200" t="str">
        <f t="shared" si="26"/>
        <v>081216</v>
      </c>
      <c r="H200">
        <v>10</v>
      </c>
      <c r="I200" t="s">
        <v>60</v>
      </c>
      <c r="J200" t="s">
        <v>61</v>
      </c>
      <c r="K200" t="str">
        <f t="shared" si="24"/>
        <v>081216</v>
      </c>
      <c r="L200" t="s">
        <v>492</v>
      </c>
      <c r="M200" t="s">
        <v>243</v>
      </c>
      <c r="N200" s="2">
        <v>42670</v>
      </c>
      <c r="O200">
        <v>1</v>
      </c>
      <c r="P200" s="2">
        <v>42695</v>
      </c>
      <c r="Q200" t="s">
        <v>244</v>
      </c>
      <c r="R200">
        <v>6</v>
      </c>
      <c r="V200" s="2">
        <v>42928</v>
      </c>
      <c r="W200">
        <v>17.650475920000002</v>
      </c>
      <c r="X200" t="s">
        <v>294</v>
      </c>
      <c r="Y200" t="s">
        <v>295</v>
      </c>
      <c r="Z200" s="2">
        <v>42933</v>
      </c>
      <c r="AA200">
        <v>18</v>
      </c>
      <c r="AB200" t="s">
        <v>296</v>
      </c>
      <c r="AE200" t="s">
        <v>298</v>
      </c>
      <c r="AF200" s="2">
        <v>42934</v>
      </c>
      <c r="AG200" t="s">
        <v>299</v>
      </c>
      <c r="AI200" t="s">
        <v>300</v>
      </c>
      <c r="AJ200" s="2">
        <v>42940</v>
      </c>
      <c r="AK200" t="s">
        <v>1127</v>
      </c>
      <c r="AL200" t="s">
        <v>408</v>
      </c>
      <c r="AO200">
        <v>9</v>
      </c>
      <c r="AR200" s="2">
        <v>42576</v>
      </c>
      <c r="AS200" t="s">
        <v>294</v>
      </c>
      <c r="AU200" s="2">
        <v>42942</v>
      </c>
      <c r="AV200" t="s">
        <v>294</v>
      </c>
      <c r="AX200" s="2">
        <v>42971</v>
      </c>
      <c r="AY200" t="s">
        <v>67</v>
      </c>
      <c r="AZ200" t="s">
        <v>303</v>
      </c>
      <c r="BA200" t="s">
        <v>304</v>
      </c>
      <c r="BB200" t="s">
        <v>1138</v>
      </c>
      <c r="BC200" t="s">
        <v>62</v>
      </c>
      <c r="BD200" t="s">
        <v>305</v>
      </c>
      <c r="BE200" t="s">
        <v>306</v>
      </c>
      <c r="BF200" t="s">
        <v>307</v>
      </c>
      <c r="BG200" t="s">
        <v>308</v>
      </c>
      <c r="BH200" t="s">
        <v>1167</v>
      </c>
    </row>
    <row r="201" spans="1:60">
      <c r="A201">
        <v>181</v>
      </c>
      <c r="B201" t="s">
        <v>572</v>
      </c>
      <c r="C201" t="str">
        <f t="shared" si="27"/>
        <v>SB081216TAWCSCB64D10R1I181</v>
      </c>
      <c r="D201" t="str">
        <f t="shared" si="28"/>
        <v>B081216TAWCSCB64D10</v>
      </c>
      <c r="E201">
        <v>1</v>
      </c>
      <c r="F201" t="s">
        <v>491</v>
      </c>
      <c r="G201" t="str">
        <f t="shared" si="26"/>
        <v>081216</v>
      </c>
      <c r="H201">
        <v>10</v>
      </c>
      <c r="I201" t="s">
        <v>60</v>
      </c>
      <c r="J201" t="s">
        <v>61</v>
      </c>
      <c r="K201" t="str">
        <f t="shared" si="24"/>
        <v>081216</v>
      </c>
      <c r="L201" t="s">
        <v>492</v>
      </c>
      <c r="M201" t="s">
        <v>243</v>
      </c>
      <c r="N201" s="2">
        <v>42670</v>
      </c>
      <c r="O201">
        <v>1</v>
      </c>
      <c r="P201" s="2">
        <v>42709</v>
      </c>
      <c r="Q201" t="s">
        <v>244</v>
      </c>
      <c r="R201">
        <v>17</v>
      </c>
      <c r="V201" s="2">
        <v>42928</v>
      </c>
      <c r="W201">
        <v>18.935702060000001</v>
      </c>
      <c r="X201" t="s">
        <v>294</v>
      </c>
    </row>
    <row r="202" spans="1:60">
      <c r="A202">
        <v>182</v>
      </c>
      <c r="B202" t="s">
        <v>574</v>
      </c>
      <c r="C202" t="str">
        <f t="shared" si="27"/>
        <v>SB081216TAWCSCB71D20R2I182</v>
      </c>
      <c r="D202" t="str">
        <f t="shared" si="28"/>
        <v>B081216TAWCSCB71D20</v>
      </c>
      <c r="E202">
        <v>2</v>
      </c>
      <c r="F202" t="s">
        <v>495</v>
      </c>
      <c r="G202" t="str">
        <f t="shared" si="26"/>
        <v>081216</v>
      </c>
      <c r="H202">
        <v>20</v>
      </c>
      <c r="I202" t="s">
        <v>60</v>
      </c>
      <c r="J202" t="s">
        <v>61</v>
      </c>
      <c r="K202" t="str">
        <f t="shared" si="24"/>
        <v>081216</v>
      </c>
      <c r="L202" t="s">
        <v>496</v>
      </c>
      <c r="M202" t="s">
        <v>243</v>
      </c>
      <c r="N202" s="2">
        <v>42690</v>
      </c>
      <c r="O202">
        <v>1</v>
      </c>
      <c r="S202" s="2">
        <v>42927</v>
      </c>
      <c r="T202" t="s">
        <v>294</v>
      </c>
      <c r="U202">
        <v>1.5</v>
      </c>
      <c r="V202" s="2">
        <v>42928</v>
      </c>
      <c r="W202">
        <v>17.56741753</v>
      </c>
      <c r="X202" t="s">
        <v>294</v>
      </c>
      <c r="Y202" t="s">
        <v>295</v>
      </c>
      <c r="Z202" s="2">
        <v>42933</v>
      </c>
      <c r="AA202">
        <v>18</v>
      </c>
      <c r="AB202" t="s">
        <v>296</v>
      </c>
      <c r="AE202" t="s">
        <v>298</v>
      </c>
      <c r="AF202" s="2">
        <v>42934</v>
      </c>
      <c r="AG202" t="s">
        <v>299</v>
      </c>
      <c r="AI202" t="s">
        <v>300</v>
      </c>
      <c r="AJ202" s="2">
        <v>42940</v>
      </c>
      <c r="AK202" t="s">
        <v>99</v>
      </c>
      <c r="AL202" t="s">
        <v>575</v>
      </c>
      <c r="AO202">
        <v>9</v>
      </c>
      <c r="AR202" s="2">
        <v>42576</v>
      </c>
      <c r="AS202" t="s">
        <v>294</v>
      </c>
      <c r="AU202" s="2">
        <v>42942</v>
      </c>
      <c r="AV202" t="s">
        <v>294</v>
      </c>
      <c r="AX202" s="2">
        <v>42971</v>
      </c>
      <c r="AY202" t="s">
        <v>67</v>
      </c>
      <c r="AZ202" t="s">
        <v>303</v>
      </c>
      <c r="BA202" t="s">
        <v>304</v>
      </c>
      <c r="BB202" t="s">
        <v>1138</v>
      </c>
      <c r="BC202" t="s">
        <v>62</v>
      </c>
      <c r="BD202" t="s">
        <v>305</v>
      </c>
      <c r="BE202" t="s">
        <v>306</v>
      </c>
      <c r="BF202" t="s">
        <v>307</v>
      </c>
      <c r="BG202" t="s">
        <v>308</v>
      </c>
      <c r="BH202" t="s">
        <v>1167</v>
      </c>
    </row>
    <row r="203" spans="1:60">
      <c r="A203">
        <v>182</v>
      </c>
      <c r="B203" t="s">
        <v>573</v>
      </c>
      <c r="C203" t="str">
        <f t="shared" si="27"/>
        <v>SB081216TAWCSCB71D20R1I182</v>
      </c>
      <c r="D203" t="str">
        <f t="shared" si="28"/>
        <v>B081216TAWCSCB71D20</v>
      </c>
      <c r="E203">
        <v>1</v>
      </c>
      <c r="F203" t="s">
        <v>495</v>
      </c>
      <c r="G203" t="str">
        <f t="shared" si="26"/>
        <v>081216</v>
      </c>
      <c r="H203">
        <v>20</v>
      </c>
      <c r="I203" t="s">
        <v>60</v>
      </c>
      <c r="J203" t="s">
        <v>61</v>
      </c>
      <c r="K203" t="str">
        <f t="shared" ref="K203:K266" si="29">G203</f>
        <v>081216</v>
      </c>
      <c r="L203" t="s">
        <v>496</v>
      </c>
      <c r="M203" t="s">
        <v>243</v>
      </c>
      <c r="N203" s="2">
        <v>42670</v>
      </c>
      <c r="O203">
        <v>1</v>
      </c>
      <c r="P203" s="2">
        <v>42684</v>
      </c>
      <c r="Q203" t="s">
        <v>244</v>
      </c>
      <c r="R203">
        <v>16</v>
      </c>
    </row>
    <row r="204" spans="1:60">
      <c r="A204">
        <v>183</v>
      </c>
      <c r="B204" t="s">
        <v>577</v>
      </c>
      <c r="C204" t="str">
        <f t="shared" si="27"/>
        <v>SB081216TAWCSCB72D20R2I183</v>
      </c>
      <c r="D204" t="str">
        <f t="shared" si="28"/>
        <v>B081216TAWCSCB72D20</v>
      </c>
      <c r="E204">
        <v>2</v>
      </c>
      <c r="F204" t="s">
        <v>499</v>
      </c>
      <c r="G204" t="str">
        <f t="shared" si="26"/>
        <v>081216</v>
      </c>
      <c r="H204">
        <v>20</v>
      </c>
      <c r="I204" t="s">
        <v>60</v>
      </c>
      <c r="J204" t="s">
        <v>61</v>
      </c>
      <c r="K204" t="str">
        <f t="shared" si="29"/>
        <v>081216</v>
      </c>
      <c r="L204" t="s">
        <v>500</v>
      </c>
      <c r="M204" t="s">
        <v>243</v>
      </c>
      <c r="N204" s="2">
        <v>42690</v>
      </c>
      <c r="O204">
        <v>3</v>
      </c>
      <c r="P204" s="2">
        <v>42695</v>
      </c>
      <c r="Q204" t="s">
        <v>244</v>
      </c>
      <c r="R204">
        <v>16</v>
      </c>
      <c r="V204" s="2">
        <v>42928</v>
      </c>
      <c r="W204">
        <v>18.565752589999999</v>
      </c>
      <c r="X204" t="s">
        <v>294</v>
      </c>
      <c r="Y204" t="s">
        <v>295</v>
      </c>
      <c r="Z204" s="2">
        <v>42933</v>
      </c>
      <c r="AA204">
        <v>19</v>
      </c>
      <c r="AB204" t="s">
        <v>296</v>
      </c>
      <c r="AE204" t="s">
        <v>298</v>
      </c>
      <c r="AF204" s="2">
        <v>42934</v>
      </c>
      <c r="AG204" t="s">
        <v>299</v>
      </c>
      <c r="AI204" t="s">
        <v>300</v>
      </c>
      <c r="AJ204" s="2">
        <v>42940</v>
      </c>
      <c r="AK204" t="s">
        <v>1132</v>
      </c>
      <c r="AL204" t="s">
        <v>454</v>
      </c>
      <c r="AO204">
        <v>9</v>
      </c>
      <c r="AR204" s="2">
        <v>42576</v>
      </c>
      <c r="AS204" t="s">
        <v>294</v>
      </c>
      <c r="AU204" s="2">
        <v>42942</v>
      </c>
      <c r="AV204" t="s">
        <v>294</v>
      </c>
      <c r="AX204" s="2">
        <v>42971</v>
      </c>
      <c r="AY204" t="s">
        <v>67</v>
      </c>
      <c r="AZ204" t="s">
        <v>303</v>
      </c>
      <c r="BA204" t="s">
        <v>304</v>
      </c>
      <c r="BB204" t="s">
        <v>1138</v>
      </c>
      <c r="BC204" t="s">
        <v>62</v>
      </c>
      <c r="BD204" t="s">
        <v>305</v>
      </c>
      <c r="BE204" t="s">
        <v>306</v>
      </c>
      <c r="BF204" t="s">
        <v>307</v>
      </c>
      <c r="BG204" t="s">
        <v>308</v>
      </c>
      <c r="BH204" t="s">
        <v>1167</v>
      </c>
    </row>
    <row r="205" spans="1:60">
      <c r="A205">
        <v>183</v>
      </c>
      <c r="B205" t="s">
        <v>576</v>
      </c>
      <c r="C205" t="str">
        <f t="shared" si="27"/>
        <v>SB081216TAWCSCB72D20R1I183</v>
      </c>
      <c r="D205" t="str">
        <f t="shared" si="28"/>
        <v>B081216TAWCSCB72D20</v>
      </c>
      <c r="E205">
        <v>1</v>
      </c>
      <c r="F205" t="s">
        <v>499</v>
      </c>
      <c r="G205" t="str">
        <f t="shared" si="26"/>
        <v>081216</v>
      </c>
      <c r="H205">
        <v>20</v>
      </c>
      <c r="I205" t="s">
        <v>60</v>
      </c>
      <c r="J205" t="s">
        <v>61</v>
      </c>
      <c r="K205" t="str">
        <f t="shared" si="29"/>
        <v>081216</v>
      </c>
      <c r="L205" t="s">
        <v>500</v>
      </c>
      <c r="M205" t="s">
        <v>243</v>
      </c>
      <c r="N205" s="2">
        <v>42670</v>
      </c>
      <c r="O205">
        <v>1</v>
      </c>
      <c r="P205" s="2">
        <v>42684</v>
      </c>
      <c r="Q205" t="s">
        <v>244</v>
      </c>
      <c r="R205">
        <v>6</v>
      </c>
    </row>
    <row r="206" spans="1:60">
      <c r="A206">
        <v>184</v>
      </c>
      <c r="B206" t="s">
        <v>579</v>
      </c>
      <c r="C206" t="str">
        <f t="shared" si="27"/>
        <v>SB081216TAWCSCB73D12R1I184</v>
      </c>
      <c r="D206" t="str">
        <f t="shared" si="28"/>
        <v>B081216TAWCSCB73D12</v>
      </c>
      <c r="E206">
        <v>1</v>
      </c>
      <c r="F206" t="s">
        <v>504</v>
      </c>
      <c r="G206" t="str">
        <f t="shared" si="26"/>
        <v>081216</v>
      </c>
      <c r="H206">
        <v>12</v>
      </c>
      <c r="I206" t="s">
        <v>60</v>
      </c>
      <c r="J206" t="s">
        <v>61</v>
      </c>
      <c r="K206" t="str">
        <f t="shared" si="29"/>
        <v>081216</v>
      </c>
      <c r="L206" t="s">
        <v>505</v>
      </c>
      <c r="M206" t="s">
        <v>243</v>
      </c>
      <c r="N206" s="2">
        <v>42670</v>
      </c>
      <c r="O206">
        <v>2</v>
      </c>
      <c r="S206" s="2">
        <v>42927</v>
      </c>
      <c r="T206" t="s">
        <v>294</v>
      </c>
      <c r="U206">
        <v>1.06</v>
      </c>
      <c r="V206" s="2">
        <v>42928</v>
      </c>
      <c r="W206">
        <v>17.336101729999999</v>
      </c>
      <c r="X206" t="s">
        <v>294</v>
      </c>
      <c r="Y206" t="s">
        <v>295</v>
      </c>
      <c r="Z206" s="2">
        <v>42933</v>
      </c>
      <c r="AA206">
        <v>17</v>
      </c>
      <c r="AB206" t="s">
        <v>296</v>
      </c>
      <c r="AE206" t="s">
        <v>298</v>
      </c>
      <c r="AF206" s="2">
        <v>42934</v>
      </c>
      <c r="AG206" t="s">
        <v>299</v>
      </c>
      <c r="AI206" t="s">
        <v>300</v>
      </c>
      <c r="AJ206" s="2">
        <v>42940</v>
      </c>
      <c r="AK206" t="s">
        <v>140</v>
      </c>
      <c r="AL206" t="s">
        <v>580</v>
      </c>
      <c r="AO206">
        <v>9</v>
      </c>
      <c r="AR206" s="2">
        <v>42576</v>
      </c>
      <c r="AS206" t="s">
        <v>294</v>
      </c>
      <c r="AU206" s="2">
        <v>42942</v>
      </c>
      <c r="AV206" t="s">
        <v>294</v>
      </c>
      <c r="AX206" s="2">
        <v>42971</v>
      </c>
      <c r="AY206" t="s">
        <v>67</v>
      </c>
      <c r="AZ206" t="s">
        <v>303</v>
      </c>
      <c r="BA206" t="s">
        <v>304</v>
      </c>
      <c r="BB206" t="s">
        <v>1138</v>
      </c>
      <c r="BC206" t="s">
        <v>62</v>
      </c>
      <c r="BD206" t="s">
        <v>305</v>
      </c>
      <c r="BE206" t="s">
        <v>306</v>
      </c>
      <c r="BF206" t="s">
        <v>307</v>
      </c>
      <c r="BG206" t="s">
        <v>308</v>
      </c>
      <c r="BH206" t="s">
        <v>1167</v>
      </c>
    </row>
    <row r="207" spans="1:60">
      <c r="A207">
        <v>184</v>
      </c>
      <c r="B207" t="s">
        <v>578</v>
      </c>
      <c r="C207" t="str">
        <f t="shared" si="27"/>
        <v>SB081216TAWCSCB73D12R2I184</v>
      </c>
      <c r="D207" t="str">
        <f t="shared" si="28"/>
        <v>B081216TAWCSCB73D12</v>
      </c>
      <c r="E207">
        <v>2</v>
      </c>
      <c r="F207" t="s">
        <v>504</v>
      </c>
      <c r="G207" t="str">
        <f t="shared" si="26"/>
        <v>081216</v>
      </c>
      <c r="H207">
        <v>12</v>
      </c>
      <c r="I207" t="s">
        <v>60</v>
      </c>
      <c r="J207" t="s">
        <v>61</v>
      </c>
      <c r="K207" t="str">
        <f t="shared" si="29"/>
        <v>081216</v>
      </c>
      <c r="L207" t="s">
        <v>505</v>
      </c>
      <c r="M207" t="s">
        <v>243</v>
      </c>
      <c r="N207" s="2">
        <v>42670</v>
      </c>
      <c r="O207">
        <v>3</v>
      </c>
      <c r="P207" s="2">
        <v>42684</v>
      </c>
      <c r="Q207" t="s">
        <v>244</v>
      </c>
      <c r="R207">
        <v>14</v>
      </c>
    </row>
    <row r="208" spans="1:60">
      <c r="A208">
        <v>185</v>
      </c>
      <c r="B208" t="s">
        <v>581</v>
      </c>
      <c r="C208" t="str">
        <f t="shared" si="27"/>
        <v>SB081216TAWCSCB74D13R2I185</v>
      </c>
      <c r="D208" t="str">
        <f t="shared" si="28"/>
        <v>B081216TAWCSCB74D13</v>
      </c>
      <c r="E208">
        <v>2</v>
      </c>
      <c r="F208" t="s">
        <v>508</v>
      </c>
      <c r="G208" t="str">
        <f t="shared" si="26"/>
        <v>081216</v>
      </c>
      <c r="H208">
        <v>13</v>
      </c>
      <c r="I208" t="s">
        <v>60</v>
      </c>
      <c r="J208" t="s">
        <v>61</v>
      </c>
      <c r="K208" t="str">
        <f t="shared" si="29"/>
        <v>081216</v>
      </c>
      <c r="L208" t="s">
        <v>509</v>
      </c>
      <c r="M208" t="s">
        <v>243</v>
      </c>
      <c r="N208" s="2">
        <v>42690</v>
      </c>
      <c r="O208">
        <v>2</v>
      </c>
      <c r="P208" s="2">
        <v>42695</v>
      </c>
      <c r="Q208" t="s">
        <v>244</v>
      </c>
      <c r="R208">
        <v>3</v>
      </c>
      <c r="V208" s="2">
        <v>42928</v>
      </c>
      <c r="W208">
        <v>18.939498129899999</v>
      </c>
      <c r="X208" t="s">
        <v>294</v>
      </c>
    </row>
    <row r="209" spans="1:60">
      <c r="A209">
        <v>185</v>
      </c>
      <c r="B209" t="s">
        <v>582</v>
      </c>
      <c r="C209" t="str">
        <f t="shared" si="27"/>
        <v>SB081216TAWCSCB74D13R1I185</v>
      </c>
      <c r="D209" t="str">
        <f t="shared" si="28"/>
        <v>B081216TAWCSCB74D13</v>
      </c>
      <c r="E209">
        <v>1</v>
      </c>
      <c r="F209" t="s">
        <v>508</v>
      </c>
      <c r="G209" t="str">
        <f t="shared" si="26"/>
        <v>081216</v>
      </c>
      <c r="H209">
        <v>13</v>
      </c>
      <c r="I209" t="s">
        <v>60</v>
      </c>
      <c r="J209" t="s">
        <v>61</v>
      </c>
      <c r="K209" t="str">
        <f t="shared" si="29"/>
        <v>081216</v>
      </c>
      <c r="L209" t="s">
        <v>509</v>
      </c>
      <c r="M209" t="s">
        <v>243</v>
      </c>
      <c r="N209" s="2">
        <v>42670</v>
      </c>
      <c r="O209">
        <v>2</v>
      </c>
      <c r="P209" s="2">
        <v>42709</v>
      </c>
      <c r="Q209" t="s">
        <v>244</v>
      </c>
      <c r="R209" t="s">
        <v>583</v>
      </c>
    </row>
    <row r="210" spans="1:60">
      <c r="A210">
        <v>186</v>
      </c>
      <c r="B210" t="s">
        <v>584</v>
      </c>
      <c r="C210" t="str">
        <f t="shared" si="27"/>
        <v>SB083116TAWCSCB22D11R1I186</v>
      </c>
      <c r="D210" t="str">
        <f t="shared" si="28"/>
        <v>B083116TAWCSCB22D11</v>
      </c>
      <c r="E210">
        <v>1</v>
      </c>
      <c r="F210" t="s">
        <v>414</v>
      </c>
      <c r="G210" t="str">
        <f>"083116"</f>
        <v>083116</v>
      </c>
      <c r="H210">
        <v>11</v>
      </c>
      <c r="I210" t="s">
        <v>60</v>
      </c>
      <c r="J210" t="s">
        <v>61</v>
      </c>
      <c r="K210" t="str">
        <f t="shared" si="29"/>
        <v>083116</v>
      </c>
      <c r="L210" t="s">
        <v>585</v>
      </c>
      <c r="M210" t="s">
        <v>243</v>
      </c>
      <c r="N210" s="2">
        <v>42635</v>
      </c>
      <c r="O210">
        <v>2</v>
      </c>
      <c r="P210" s="2">
        <v>42796</v>
      </c>
      <c r="Q210" t="s">
        <v>586</v>
      </c>
      <c r="Z210" s="2">
        <v>42803</v>
      </c>
      <c r="AA210">
        <v>20</v>
      </c>
      <c r="AB210" t="s">
        <v>586</v>
      </c>
      <c r="AC210" t="s">
        <v>587</v>
      </c>
      <c r="AD210" t="s">
        <v>588</v>
      </c>
      <c r="AE210" t="s">
        <v>589</v>
      </c>
      <c r="AF210" s="2">
        <v>42810</v>
      </c>
      <c r="AG210" t="s">
        <v>63</v>
      </c>
      <c r="AH210" t="s">
        <v>586</v>
      </c>
      <c r="AJ210" s="2">
        <v>42845</v>
      </c>
      <c r="AK210" t="s">
        <v>1120</v>
      </c>
      <c r="AL210" t="s">
        <v>272</v>
      </c>
      <c r="AM210" t="s">
        <v>273</v>
      </c>
      <c r="AP210" t="s">
        <v>586</v>
      </c>
      <c r="AQ210" t="s">
        <v>589</v>
      </c>
    </row>
    <row r="211" spans="1:60">
      <c r="A211">
        <v>187</v>
      </c>
      <c r="B211" t="s">
        <v>590</v>
      </c>
      <c r="C211" t="str">
        <f t="shared" si="27"/>
        <v>SB083116TAWCSCB22D11R2I187</v>
      </c>
      <c r="D211" t="str">
        <f t="shared" si="28"/>
        <v>B083116TAWCSCB22D11</v>
      </c>
      <c r="E211">
        <v>2</v>
      </c>
      <c r="F211" t="s">
        <v>414</v>
      </c>
      <c r="G211" t="str">
        <f t="shared" ref="G211:G248" si="30">LEFT(B211,6)</f>
        <v>083116</v>
      </c>
      <c r="H211">
        <v>11</v>
      </c>
      <c r="I211" t="s">
        <v>60</v>
      </c>
      <c r="J211" t="s">
        <v>61</v>
      </c>
      <c r="K211" t="str">
        <f t="shared" si="29"/>
        <v>083116</v>
      </c>
      <c r="L211" t="s">
        <v>585</v>
      </c>
      <c r="M211" t="s">
        <v>243</v>
      </c>
      <c r="N211" s="2">
        <v>42635</v>
      </c>
      <c r="O211">
        <v>1</v>
      </c>
      <c r="P211" s="2">
        <v>42649</v>
      </c>
      <c r="Q211" t="s">
        <v>244</v>
      </c>
      <c r="R211">
        <v>8</v>
      </c>
      <c r="S211" s="2">
        <v>42654</v>
      </c>
      <c r="T211" t="s">
        <v>244</v>
      </c>
      <c r="U211">
        <v>4.12</v>
      </c>
      <c r="V211" s="2">
        <v>42928</v>
      </c>
      <c r="W211">
        <v>16.482389359999999</v>
      </c>
      <c r="X211" t="s">
        <v>294</v>
      </c>
      <c r="Y211" t="s">
        <v>295</v>
      </c>
      <c r="Z211" s="2">
        <v>42933</v>
      </c>
      <c r="AA211">
        <v>17</v>
      </c>
      <c r="AB211" t="s">
        <v>296</v>
      </c>
      <c r="AC211" t="s">
        <v>591</v>
      </c>
      <c r="AD211" t="s">
        <v>244</v>
      </c>
      <c r="AE211" t="s">
        <v>298</v>
      </c>
      <c r="AF211" s="2">
        <v>42934</v>
      </c>
      <c r="AG211" t="s">
        <v>299</v>
      </c>
      <c r="AH211" t="s">
        <v>250</v>
      </c>
      <c r="AI211" t="s">
        <v>300</v>
      </c>
      <c r="AJ211" s="2">
        <v>42940</v>
      </c>
      <c r="AK211" t="s">
        <v>176</v>
      </c>
      <c r="AL211" t="s">
        <v>592</v>
      </c>
      <c r="AM211" t="s">
        <v>591</v>
      </c>
      <c r="AN211" t="s">
        <v>252</v>
      </c>
      <c r="AO211">
        <v>9</v>
      </c>
      <c r="AP211" t="s">
        <v>244</v>
      </c>
      <c r="AR211" s="2">
        <v>42576</v>
      </c>
      <c r="AS211" t="s">
        <v>294</v>
      </c>
      <c r="AU211" s="2">
        <v>42942</v>
      </c>
      <c r="AV211" t="s">
        <v>294</v>
      </c>
      <c r="AW211" t="s">
        <v>253</v>
      </c>
      <c r="AX211" s="2">
        <v>42971</v>
      </c>
      <c r="AY211" t="s">
        <v>67</v>
      </c>
      <c r="AZ211" t="s">
        <v>303</v>
      </c>
      <c r="BA211" t="s">
        <v>304</v>
      </c>
      <c r="BB211" t="s">
        <v>1138</v>
      </c>
      <c r="BC211" t="s">
        <v>62</v>
      </c>
      <c r="BD211" t="s">
        <v>305</v>
      </c>
      <c r="BE211" t="s">
        <v>306</v>
      </c>
      <c r="BF211" t="s">
        <v>307</v>
      </c>
      <c r="BG211" t="s">
        <v>308</v>
      </c>
      <c r="BH211" t="s">
        <v>1167</v>
      </c>
    </row>
    <row r="212" spans="1:60">
      <c r="A212">
        <v>188</v>
      </c>
      <c r="B212" t="s">
        <v>593</v>
      </c>
      <c r="C212" t="str">
        <f t="shared" si="27"/>
        <v>SB082916TAWCSCB31D13R1I188</v>
      </c>
      <c r="D212" t="str">
        <f t="shared" si="28"/>
        <v>B082916TAWCSCB31D13</v>
      </c>
      <c r="E212">
        <v>1</v>
      </c>
      <c r="F212" t="s">
        <v>425</v>
      </c>
      <c r="G212" t="str">
        <f t="shared" si="30"/>
        <v>082916</v>
      </c>
      <c r="H212">
        <v>13</v>
      </c>
      <c r="I212" t="s">
        <v>60</v>
      </c>
      <c r="J212" t="s">
        <v>61</v>
      </c>
      <c r="K212" t="str">
        <f t="shared" si="29"/>
        <v>082916</v>
      </c>
      <c r="L212" t="s">
        <v>594</v>
      </c>
      <c r="M212" t="s">
        <v>243</v>
      </c>
      <c r="N212" s="2">
        <v>42628</v>
      </c>
      <c r="O212" t="s">
        <v>595</v>
      </c>
      <c r="P212" s="2">
        <v>42822</v>
      </c>
      <c r="Q212" t="s">
        <v>596</v>
      </c>
      <c r="Z212" s="2">
        <v>42829</v>
      </c>
      <c r="AA212">
        <v>20</v>
      </c>
      <c r="AB212" t="s">
        <v>596</v>
      </c>
      <c r="AC212" t="s">
        <v>432</v>
      </c>
      <c r="AD212" t="s">
        <v>588</v>
      </c>
      <c r="AE212" t="s">
        <v>589</v>
      </c>
      <c r="AF212" s="2">
        <v>42829</v>
      </c>
      <c r="AG212" t="s">
        <v>63</v>
      </c>
      <c r="AH212" t="s">
        <v>596</v>
      </c>
      <c r="AJ212" s="2">
        <v>46504</v>
      </c>
      <c r="AK212" t="s">
        <v>226</v>
      </c>
      <c r="AL212" t="s">
        <v>597</v>
      </c>
      <c r="AM212" t="s">
        <v>539</v>
      </c>
      <c r="AP212" t="s">
        <v>596</v>
      </c>
      <c r="AQ212" t="s">
        <v>589</v>
      </c>
    </row>
    <row r="213" spans="1:60">
      <c r="A213">
        <v>189</v>
      </c>
      <c r="B213" t="s">
        <v>598</v>
      </c>
      <c r="C213" t="str">
        <f t="shared" si="27"/>
        <v>SB082916TAWCSCB31D13R2I189</v>
      </c>
      <c r="D213" t="str">
        <f t="shared" si="28"/>
        <v>B082916TAWCSCB31D13</v>
      </c>
      <c r="E213">
        <v>2</v>
      </c>
      <c r="F213" t="s">
        <v>425</v>
      </c>
      <c r="G213" t="str">
        <f t="shared" si="30"/>
        <v>082916</v>
      </c>
      <c r="H213">
        <v>13</v>
      </c>
      <c r="I213" t="s">
        <v>60</v>
      </c>
      <c r="J213" t="s">
        <v>61</v>
      </c>
      <c r="K213" t="str">
        <f t="shared" si="29"/>
        <v>082916</v>
      </c>
      <c r="L213" t="s">
        <v>594</v>
      </c>
      <c r="M213" t="s">
        <v>243</v>
      </c>
      <c r="N213" s="2">
        <v>42262</v>
      </c>
      <c r="O213" t="s">
        <v>599</v>
      </c>
      <c r="P213" s="2">
        <v>42822</v>
      </c>
      <c r="Q213" t="s">
        <v>600</v>
      </c>
      <c r="V213" s="2">
        <v>42928</v>
      </c>
      <c r="W213">
        <v>18.20038383</v>
      </c>
      <c r="X213" t="s">
        <v>294</v>
      </c>
      <c r="Y213" t="s">
        <v>295</v>
      </c>
      <c r="Z213" s="2">
        <v>42933</v>
      </c>
      <c r="AA213">
        <v>19</v>
      </c>
      <c r="AB213" t="s">
        <v>296</v>
      </c>
      <c r="AC213" t="s">
        <v>601</v>
      </c>
      <c r="AD213" t="s">
        <v>588</v>
      </c>
      <c r="AE213" t="s">
        <v>298</v>
      </c>
      <c r="AF213" s="2">
        <v>42934</v>
      </c>
      <c r="AG213" t="s">
        <v>299</v>
      </c>
      <c r="AH213" t="s">
        <v>600</v>
      </c>
      <c r="AI213" t="s">
        <v>300</v>
      </c>
      <c r="AJ213" s="2">
        <v>42940</v>
      </c>
      <c r="AK213" t="s">
        <v>138</v>
      </c>
      <c r="AL213" t="s">
        <v>602</v>
      </c>
      <c r="AM213" t="s">
        <v>325</v>
      </c>
      <c r="AO213">
        <v>9</v>
      </c>
      <c r="AP213" t="s">
        <v>600</v>
      </c>
      <c r="AQ213" t="s">
        <v>589</v>
      </c>
      <c r="AR213" s="2">
        <v>42576</v>
      </c>
      <c r="AS213" t="s">
        <v>294</v>
      </c>
      <c r="AU213" s="2">
        <v>42942</v>
      </c>
      <c r="AV213" t="s">
        <v>294</v>
      </c>
      <c r="AX213" s="2">
        <v>42971</v>
      </c>
      <c r="AY213" t="s">
        <v>67</v>
      </c>
      <c r="AZ213" t="s">
        <v>303</v>
      </c>
      <c r="BA213" t="s">
        <v>304</v>
      </c>
      <c r="BB213" t="s">
        <v>1138</v>
      </c>
      <c r="BC213" t="s">
        <v>62</v>
      </c>
      <c r="BD213" t="s">
        <v>305</v>
      </c>
      <c r="BE213" t="s">
        <v>306</v>
      </c>
      <c r="BF213" t="s">
        <v>307</v>
      </c>
      <c r="BG213" t="s">
        <v>308</v>
      </c>
      <c r="BH213" t="s">
        <v>1167</v>
      </c>
    </row>
    <row r="214" spans="1:60">
      <c r="A214">
        <v>190</v>
      </c>
      <c r="B214" t="s">
        <v>603</v>
      </c>
      <c r="C214" t="str">
        <f t="shared" si="27"/>
        <v>SB082916TAWCSCB32D10R1I190</v>
      </c>
      <c r="D214" t="str">
        <f t="shared" si="28"/>
        <v>B082916TAWCSCB32D10</v>
      </c>
      <c r="E214">
        <v>1</v>
      </c>
      <c r="F214" t="s">
        <v>428</v>
      </c>
      <c r="G214" t="str">
        <f t="shared" si="30"/>
        <v>082916</v>
      </c>
      <c r="H214">
        <v>10</v>
      </c>
      <c r="I214" t="s">
        <v>60</v>
      </c>
      <c r="J214" t="s">
        <v>61</v>
      </c>
      <c r="K214" t="str">
        <f t="shared" si="29"/>
        <v>082916</v>
      </c>
      <c r="L214" t="s">
        <v>604</v>
      </c>
      <c r="M214" t="s">
        <v>243</v>
      </c>
      <c r="N214" s="2">
        <v>42635</v>
      </c>
      <c r="O214">
        <v>1</v>
      </c>
      <c r="P214" s="2">
        <v>42684</v>
      </c>
      <c r="Q214">
        <v>23</v>
      </c>
      <c r="R214" t="s">
        <v>605</v>
      </c>
      <c r="Z214" s="2">
        <v>42803</v>
      </c>
      <c r="AA214">
        <v>20</v>
      </c>
      <c r="AB214" t="s">
        <v>606</v>
      </c>
      <c r="AC214" t="s">
        <v>297</v>
      </c>
      <c r="AD214" t="s">
        <v>588</v>
      </c>
      <c r="AE214" t="s">
        <v>589</v>
      </c>
      <c r="AF214" s="2">
        <v>42810</v>
      </c>
      <c r="AG214" t="s">
        <v>63</v>
      </c>
      <c r="AH214" t="s">
        <v>606</v>
      </c>
      <c r="AP214" t="s">
        <v>606</v>
      </c>
      <c r="AQ214" t="s">
        <v>589</v>
      </c>
    </row>
    <row r="215" spans="1:60">
      <c r="A215">
        <v>190</v>
      </c>
      <c r="B215" t="s">
        <v>603</v>
      </c>
      <c r="C215" t="str">
        <f t="shared" si="27"/>
        <v>SB082916TAWCSCB32D10R2I190</v>
      </c>
      <c r="D215" t="str">
        <f t="shared" si="28"/>
        <v>B082916TAWCSCB32D10</v>
      </c>
      <c r="E215">
        <v>2</v>
      </c>
      <c r="F215" t="s">
        <v>428</v>
      </c>
      <c r="G215" t="str">
        <f t="shared" si="30"/>
        <v>082916</v>
      </c>
      <c r="H215">
        <v>10</v>
      </c>
      <c r="I215" t="s">
        <v>60</v>
      </c>
      <c r="J215" t="s">
        <v>61</v>
      </c>
      <c r="K215" t="str">
        <f t="shared" si="29"/>
        <v>082916</v>
      </c>
      <c r="L215" t="s">
        <v>604</v>
      </c>
      <c r="M215" t="s">
        <v>243</v>
      </c>
      <c r="N215" s="2">
        <v>42635</v>
      </c>
      <c r="O215">
        <v>1</v>
      </c>
      <c r="P215" s="2">
        <v>42794</v>
      </c>
      <c r="Q215" t="s">
        <v>606</v>
      </c>
      <c r="Z215" s="2">
        <v>42803</v>
      </c>
      <c r="AA215">
        <v>20</v>
      </c>
      <c r="AB215" t="s">
        <v>606</v>
      </c>
      <c r="AC215" t="s">
        <v>297</v>
      </c>
      <c r="AD215" t="s">
        <v>588</v>
      </c>
      <c r="AE215" t="s">
        <v>589</v>
      </c>
      <c r="AF215" s="2">
        <v>42810</v>
      </c>
      <c r="AG215" t="s">
        <v>63</v>
      </c>
      <c r="AH215" t="s">
        <v>606</v>
      </c>
      <c r="AP215" t="s">
        <v>606</v>
      </c>
      <c r="AQ215" t="s">
        <v>589</v>
      </c>
    </row>
    <row r="216" spans="1:60">
      <c r="A216">
        <v>191</v>
      </c>
      <c r="B216" t="s">
        <v>607</v>
      </c>
      <c r="C216" t="str">
        <f t="shared" si="27"/>
        <v>SB083016TAWCSCB33CD24R1I191</v>
      </c>
      <c r="D216" t="str">
        <f t="shared" si="28"/>
        <v>B083016TAWCSCB33CD24</v>
      </c>
      <c r="E216">
        <v>1</v>
      </c>
      <c r="F216" t="s">
        <v>77</v>
      </c>
      <c r="G216" t="str">
        <f t="shared" si="30"/>
        <v>083016</v>
      </c>
      <c r="H216">
        <v>24</v>
      </c>
      <c r="I216" t="s">
        <v>60</v>
      </c>
      <c r="J216" t="s">
        <v>61</v>
      </c>
      <c r="K216" t="str">
        <f t="shared" si="29"/>
        <v>083016</v>
      </c>
      <c r="L216" t="s">
        <v>608</v>
      </c>
      <c r="M216" t="s">
        <v>243</v>
      </c>
      <c r="N216" s="2">
        <v>42635</v>
      </c>
      <c r="O216">
        <v>3</v>
      </c>
      <c r="P216" s="2">
        <v>42794</v>
      </c>
      <c r="Q216" t="s">
        <v>609</v>
      </c>
      <c r="Z216" s="2">
        <v>42803</v>
      </c>
      <c r="AA216">
        <v>20</v>
      </c>
      <c r="AB216" t="s">
        <v>609</v>
      </c>
      <c r="AC216" t="s">
        <v>610</v>
      </c>
      <c r="AD216" t="s">
        <v>588</v>
      </c>
      <c r="AE216" t="s">
        <v>589</v>
      </c>
      <c r="AF216" s="2">
        <v>42810</v>
      </c>
      <c r="AG216" t="s">
        <v>63</v>
      </c>
      <c r="AH216" t="s">
        <v>609</v>
      </c>
      <c r="AJ216" s="2">
        <v>42836</v>
      </c>
      <c r="AK216" t="s">
        <v>1125</v>
      </c>
      <c r="AL216" t="s">
        <v>326</v>
      </c>
      <c r="AM216" t="s">
        <v>364</v>
      </c>
      <c r="AP216" t="s">
        <v>609</v>
      </c>
      <c r="AQ216" t="s">
        <v>589</v>
      </c>
    </row>
    <row r="217" spans="1:60">
      <c r="A217">
        <v>192</v>
      </c>
      <c r="B217" t="s">
        <v>611</v>
      </c>
      <c r="C217" t="str">
        <f t="shared" si="27"/>
        <v>SB083016TAWCSCB41CD31R1I192</v>
      </c>
      <c r="D217" t="str">
        <f t="shared" si="28"/>
        <v>B083016TAWCSCB41CD31</v>
      </c>
      <c r="E217">
        <v>1</v>
      </c>
      <c r="F217" t="s">
        <v>435</v>
      </c>
      <c r="G217" t="str">
        <f t="shared" si="30"/>
        <v>083016</v>
      </c>
      <c r="H217">
        <v>31</v>
      </c>
      <c r="I217" t="s">
        <v>60</v>
      </c>
      <c r="J217" t="s">
        <v>61</v>
      </c>
      <c r="K217" t="str">
        <f t="shared" si="29"/>
        <v>083016</v>
      </c>
      <c r="L217" t="s">
        <v>612</v>
      </c>
      <c r="M217" t="s">
        <v>243</v>
      </c>
      <c r="N217" s="2">
        <v>42635</v>
      </c>
      <c r="O217">
        <v>3</v>
      </c>
      <c r="P217" s="2">
        <v>42709</v>
      </c>
      <c r="Q217" t="s">
        <v>244</v>
      </c>
      <c r="R217">
        <v>19</v>
      </c>
      <c r="V217" s="2">
        <v>42928</v>
      </c>
      <c r="W217">
        <v>18.242028049999998</v>
      </c>
      <c r="X217" t="s">
        <v>294</v>
      </c>
      <c r="Y217" t="s">
        <v>295</v>
      </c>
      <c r="Z217" s="2">
        <v>42933</v>
      </c>
      <c r="AA217">
        <v>19</v>
      </c>
      <c r="AB217" t="s">
        <v>296</v>
      </c>
      <c r="AE217" t="s">
        <v>298</v>
      </c>
      <c r="AF217" s="2">
        <v>42934</v>
      </c>
      <c r="AG217" t="s">
        <v>299</v>
      </c>
      <c r="AI217" t="s">
        <v>300</v>
      </c>
      <c r="AJ217" s="2">
        <v>42940</v>
      </c>
      <c r="AK217" t="s">
        <v>103</v>
      </c>
      <c r="AL217" t="s">
        <v>613</v>
      </c>
      <c r="AO217">
        <v>9</v>
      </c>
      <c r="AR217" s="2">
        <v>42576</v>
      </c>
      <c r="AS217" t="s">
        <v>294</v>
      </c>
      <c r="AU217" s="2">
        <v>42942</v>
      </c>
      <c r="AV217" t="s">
        <v>294</v>
      </c>
      <c r="AX217" s="2">
        <v>42971</v>
      </c>
      <c r="AY217" t="s">
        <v>67</v>
      </c>
      <c r="AZ217" t="s">
        <v>303</v>
      </c>
      <c r="BA217" t="s">
        <v>304</v>
      </c>
      <c r="BB217" t="s">
        <v>1138</v>
      </c>
      <c r="BC217" t="s">
        <v>62</v>
      </c>
      <c r="BD217" t="s">
        <v>305</v>
      </c>
      <c r="BE217" t="s">
        <v>306</v>
      </c>
      <c r="BF217" t="s">
        <v>307</v>
      </c>
      <c r="BG217" t="s">
        <v>308</v>
      </c>
      <c r="BH217" t="s">
        <v>1167</v>
      </c>
    </row>
    <row r="218" spans="1:60">
      <c r="A218">
        <v>193</v>
      </c>
      <c r="B218" t="s">
        <v>614</v>
      </c>
      <c r="C218" t="str">
        <f t="shared" si="27"/>
        <v>SB083016TAWCSCB42CD26R1I193</v>
      </c>
      <c r="D218" t="str">
        <f t="shared" si="28"/>
        <v>B083016TAWCSCB42CD26</v>
      </c>
      <c r="E218">
        <v>1</v>
      </c>
      <c r="F218" t="s">
        <v>439</v>
      </c>
      <c r="G218" t="str">
        <f t="shared" si="30"/>
        <v>083016</v>
      </c>
      <c r="H218">
        <v>26</v>
      </c>
      <c r="I218" t="s">
        <v>60</v>
      </c>
      <c r="J218" t="s">
        <v>61</v>
      </c>
      <c r="K218" t="str">
        <f t="shared" si="29"/>
        <v>083016</v>
      </c>
      <c r="L218" t="s">
        <v>615</v>
      </c>
      <c r="M218" t="s">
        <v>243</v>
      </c>
      <c r="N218" s="2">
        <v>42628</v>
      </c>
      <c r="P218" s="2">
        <v>42822</v>
      </c>
      <c r="Q218" t="s">
        <v>616</v>
      </c>
      <c r="Z218" s="2">
        <v>42824</v>
      </c>
      <c r="AA218">
        <v>20</v>
      </c>
      <c r="AB218" t="s">
        <v>616</v>
      </c>
      <c r="AC218" t="s">
        <v>617</v>
      </c>
      <c r="AD218" t="s">
        <v>588</v>
      </c>
      <c r="AF218" s="2">
        <v>42829</v>
      </c>
      <c r="AG218" t="s">
        <v>63</v>
      </c>
      <c r="AH218" t="s">
        <v>616</v>
      </c>
      <c r="AJ218" s="2">
        <v>42836</v>
      </c>
      <c r="AK218" t="s">
        <v>1121</v>
      </c>
      <c r="AL218" t="s">
        <v>333</v>
      </c>
      <c r="AM218" t="s">
        <v>618</v>
      </c>
      <c r="AP218" t="s">
        <v>616</v>
      </c>
    </row>
    <row r="219" spans="1:60">
      <c r="A219">
        <v>194</v>
      </c>
      <c r="B219" t="s">
        <v>619</v>
      </c>
      <c r="C219" t="str">
        <f t="shared" si="27"/>
        <v>SB083016TAWCSCB42CD26R2I194</v>
      </c>
      <c r="D219" t="str">
        <f t="shared" si="28"/>
        <v>B083016TAWCSCB42CD26</v>
      </c>
      <c r="E219">
        <v>2</v>
      </c>
      <c r="F219" t="s">
        <v>439</v>
      </c>
      <c r="G219" t="str">
        <f t="shared" si="30"/>
        <v>083016</v>
      </c>
      <c r="H219">
        <v>26</v>
      </c>
      <c r="I219" t="s">
        <v>60</v>
      </c>
      <c r="J219" t="s">
        <v>61</v>
      </c>
      <c r="K219" t="str">
        <f t="shared" si="29"/>
        <v>083016</v>
      </c>
      <c r="L219" t="s">
        <v>615</v>
      </c>
      <c r="M219" t="s">
        <v>243</v>
      </c>
      <c r="N219" s="2">
        <v>42635</v>
      </c>
      <c r="O219" t="s">
        <v>620</v>
      </c>
      <c r="P219" s="2">
        <v>42649</v>
      </c>
      <c r="Q219" t="s">
        <v>244</v>
      </c>
      <c r="R219" t="s">
        <v>621</v>
      </c>
      <c r="V219" s="2">
        <v>42928</v>
      </c>
      <c r="W219">
        <v>20.124113036200001</v>
      </c>
      <c r="X219" t="s">
        <v>294</v>
      </c>
      <c r="Y219" t="s">
        <v>270</v>
      </c>
      <c r="Z219" s="2">
        <v>42661</v>
      </c>
      <c r="AA219">
        <v>20</v>
      </c>
      <c r="AB219" t="s">
        <v>246</v>
      </c>
      <c r="AC219" t="s">
        <v>622</v>
      </c>
      <c r="AD219" t="s">
        <v>244</v>
      </c>
      <c r="AE219" t="s">
        <v>248</v>
      </c>
      <c r="AF219" t="s">
        <v>249</v>
      </c>
      <c r="AG219" t="s">
        <v>63</v>
      </c>
      <c r="AH219" t="s">
        <v>250</v>
      </c>
    </row>
    <row r="220" spans="1:60">
      <c r="A220">
        <v>195</v>
      </c>
      <c r="B220" t="s">
        <v>623</v>
      </c>
      <c r="C220" t="str">
        <f t="shared" si="27"/>
        <v>SB082916TAWCSCB43CD26R1I195</v>
      </c>
      <c r="D220" t="str">
        <f t="shared" si="28"/>
        <v>B082916TAWCSCB43CD26</v>
      </c>
      <c r="E220">
        <v>1</v>
      </c>
      <c r="F220" t="s">
        <v>442</v>
      </c>
      <c r="G220" t="str">
        <f t="shared" si="30"/>
        <v>082916</v>
      </c>
      <c r="H220">
        <v>26</v>
      </c>
      <c r="I220" t="s">
        <v>60</v>
      </c>
      <c r="J220" t="s">
        <v>61</v>
      </c>
      <c r="K220" t="str">
        <f t="shared" si="29"/>
        <v>082916</v>
      </c>
      <c r="L220" t="s">
        <v>624</v>
      </c>
      <c r="M220" t="s">
        <v>243</v>
      </c>
      <c r="N220" s="2">
        <v>42628</v>
      </c>
      <c r="O220" t="s">
        <v>625</v>
      </c>
      <c r="V220" s="2">
        <v>42928</v>
      </c>
      <c r="W220">
        <v>18.404373339999999</v>
      </c>
      <c r="X220" t="s">
        <v>294</v>
      </c>
      <c r="Y220" t="s">
        <v>295</v>
      </c>
      <c r="Z220" s="2">
        <v>42933</v>
      </c>
      <c r="AA220">
        <v>19</v>
      </c>
      <c r="AB220" t="s">
        <v>296</v>
      </c>
      <c r="AE220" t="s">
        <v>298</v>
      </c>
      <c r="AF220" s="2">
        <v>42934</v>
      </c>
      <c r="AG220" t="s">
        <v>299</v>
      </c>
      <c r="AI220" t="s">
        <v>300</v>
      </c>
      <c r="AJ220" s="2">
        <v>42940</v>
      </c>
      <c r="AK220" t="s">
        <v>122</v>
      </c>
      <c r="AL220" t="s">
        <v>626</v>
      </c>
      <c r="AO220">
        <v>9</v>
      </c>
      <c r="AR220" s="2">
        <v>42576</v>
      </c>
      <c r="AS220" t="s">
        <v>294</v>
      </c>
      <c r="AU220" s="2">
        <v>42942</v>
      </c>
      <c r="AV220" t="s">
        <v>294</v>
      </c>
      <c r="AX220" s="2">
        <v>42971</v>
      </c>
      <c r="AY220" t="s">
        <v>67</v>
      </c>
      <c r="AZ220" t="s">
        <v>303</v>
      </c>
      <c r="BA220" t="s">
        <v>304</v>
      </c>
      <c r="BB220" t="s">
        <v>1138</v>
      </c>
      <c r="BC220" t="s">
        <v>62</v>
      </c>
      <c r="BD220" t="s">
        <v>305</v>
      </c>
      <c r="BE220" t="s">
        <v>306</v>
      </c>
      <c r="BF220" t="s">
        <v>307</v>
      </c>
      <c r="BG220" t="s">
        <v>308</v>
      </c>
      <c r="BH220" t="s">
        <v>1167</v>
      </c>
    </row>
    <row r="221" spans="1:60">
      <c r="A221">
        <v>196</v>
      </c>
      <c r="B221" t="s">
        <v>627</v>
      </c>
      <c r="C221" t="str">
        <f t="shared" si="27"/>
        <v>SB082916TAWCSCB43CD26R2I196</v>
      </c>
      <c r="D221" t="str">
        <f t="shared" si="28"/>
        <v>B082916TAWCSCB43CD26</v>
      </c>
      <c r="E221">
        <v>2</v>
      </c>
      <c r="F221" t="s">
        <v>442</v>
      </c>
      <c r="G221" t="str">
        <f t="shared" si="30"/>
        <v>082916</v>
      </c>
      <c r="H221">
        <v>26</v>
      </c>
      <c r="I221" t="s">
        <v>60</v>
      </c>
      <c r="J221" t="s">
        <v>61</v>
      </c>
      <c r="K221" t="str">
        <f t="shared" si="29"/>
        <v>082916</v>
      </c>
      <c r="L221" t="s">
        <v>624</v>
      </c>
      <c r="M221" t="s">
        <v>243</v>
      </c>
      <c r="N221" s="2">
        <v>42628</v>
      </c>
      <c r="O221" t="s">
        <v>628</v>
      </c>
      <c r="P221" s="2">
        <v>42649</v>
      </c>
      <c r="Q221" t="s">
        <v>244</v>
      </c>
      <c r="R221">
        <v>3</v>
      </c>
      <c r="S221" s="2">
        <v>42654</v>
      </c>
      <c r="T221" t="s">
        <v>244</v>
      </c>
      <c r="U221">
        <v>1.01</v>
      </c>
      <c r="V221" s="2">
        <v>42654</v>
      </c>
      <c r="X221" t="s">
        <v>244</v>
      </c>
      <c r="Y221" t="s">
        <v>245</v>
      </c>
      <c r="Z221" s="2">
        <v>42661</v>
      </c>
      <c r="AA221">
        <v>20</v>
      </c>
      <c r="AB221" t="s">
        <v>246</v>
      </c>
      <c r="AC221" t="s">
        <v>629</v>
      </c>
      <c r="AD221" t="s">
        <v>244</v>
      </c>
      <c r="AE221" t="s">
        <v>248</v>
      </c>
      <c r="AF221" t="s">
        <v>249</v>
      </c>
      <c r="AG221" t="s">
        <v>63</v>
      </c>
      <c r="AH221" t="s">
        <v>250</v>
      </c>
      <c r="AJ221" s="2">
        <v>42677</v>
      </c>
      <c r="AK221" t="s">
        <v>208</v>
      </c>
      <c r="AL221" t="s">
        <v>422</v>
      </c>
      <c r="AM221" t="s">
        <v>629</v>
      </c>
      <c r="AN221" t="s">
        <v>252</v>
      </c>
      <c r="AO221">
        <v>8</v>
      </c>
      <c r="AP221" t="s">
        <v>244</v>
      </c>
      <c r="AR221" t="s">
        <v>62</v>
      </c>
      <c r="AU221" s="2">
        <v>42685</v>
      </c>
      <c r="AV221" t="s">
        <v>244</v>
      </c>
      <c r="AW221" t="s">
        <v>253</v>
      </c>
      <c r="AX221" s="2">
        <v>42718</v>
      </c>
      <c r="BB221" t="s">
        <v>1144</v>
      </c>
      <c r="BC221" t="s">
        <v>62</v>
      </c>
      <c r="BD221" t="s">
        <v>1117</v>
      </c>
      <c r="BE221" t="s">
        <v>1145</v>
      </c>
      <c r="BF221" t="s">
        <v>1146</v>
      </c>
      <c r="BG221" t="s">
        <v>1155</v>
      </c>
      <c r="BH221" t="s">
        <v>1165</v>
      </c>
    </row>
    <row r="222" spans="1:60">
      <c r="A222">
        <v>197</v>
      </c>
      <c r="B222" t="s">
        <v>630</v>
      </c>
      <c r="C222" t="str">
        <f t="shared" si="27"/>
        <v>SB082916TAWCSCB43CD26R3I197</v>
      </c>
      <c r="D222" t="str">
        <f t="shared" si="28"/>
        <v>B082916TAWCSCB43CD26</v>
      </c>
      <c r="E222">
        <v>3</v>
      </c>
      <c r="F222" t="s">
        <v>442</v>
      </c>
      <c r="G222" t="str">
        <f t="shared" si="30"/>
        <v>082916</v>
      </c>
      <c r="H222">
        <v>26</v>
      </c>
      <c r="I222" t="s">
        <v>60</v>
      </c>
      <c r="J222" t="s">
        <v>61</v>
      </c>
      <c r="K222" t="str">
        <f t="shared" si="29"/>
        <v>082916</v>
      </c>
      <c r="L222" t="s">
        <v>624</v>
      </c>
      <c r="M222" t="s">
        <v>243</v>
      </c>
      <c r="N222" s="2">
        <v>42635</v>
      </c>
      <c r="O222" t="s">
        <v>631</v>
      </c>
      <c r="P222" s="2">
        <v>42822</v>
      </c>
      <c r="Q222" t="s">
        <v>632</v>
      </c>
      <c r="Z222" s="2">
        <v>42824</v>
      </c>
      <c r="AA222">
        <v>20</v>
      </c>
      <c r="AB222" t="s">
        <v>632</v>
      </c>
      <c r="AC222" t="s">
        <v>618</v>
      </c>
      <c r="AD222" t="s">
        <v>588</v>
      </c>
      <c r="AF222" s="2">
        <v>42829</v>
      </c>
      <c r="AG222" t="s">
        <v>63</v>
      </c>
      <c r="AH222" t="s">
        <v>632</v>
      </c>
      <c r="AQ222" t="s">
        <v>633</v>
      </c>
    </row>
    <row r="223" spans="1:60">
      <c r="A223">
        <v>198</v>
      </c>
      <c r="B223" t="s">
        <v>634</v>
      </c>
      <c r="C223" t="str">
        <f t="shared" si="27"/>
        <v>SB082916TAWCSCB44D30R1I198</v>
      </c>
      <c r="D223" t="str">
        <f t="shared" si="28"/>
        <v>B082916TAWCSCB44D30</v>
      </c>
      <c r="E223">
        <v>1</v>
      </c>
      <c r="F223" t="s">
        <v>446</v>
      </c>
      <c r="G223" t="str">
        <f t="shared" si="30"/>
        <v>082916</v>
      </c>
      <c r="H223">
        <v>30</v>
      </c>
      <c r="I223" t="s">
        <v>60</v>
      </c>
      <c r="J223" t="s">
        <v>61</v>
      </c>
      <c r="K223" t="str">
        <f t="shared" si="29"/>
        <v>082916</v>
      </c>
      <c r="L223" t="s">
        <v>635</v>
      </c>
      <c r="M223" t="s">
        <v>243</v>
      </c>
      <c r="N223" s="2">
        <v>42635</v>
      </c>
      <c r="O223">
        <v>3</v>
      </c>
      <c r="P223" s="2">
        <v>42709</v>
      </c>
      <c r="Q223" t="s">
        <v>244</v>
      </c>
      <c r="R223">
        <v>8</v>
      </c>
      <c r="V223" s="2">
        <v>42928</v>
      </c>
      <c r="W223">
        <v>17.333510910000001</v>
      </c>
      <c r="X223" t="s">
        <v>294</v>
      </c>
      <c r="Y223" t="s">
        <v>295</v>
      </c>
      <c r="Z223" s="2">
        <v>42933</v>
      </c>
      <c r="AA223">
        <v>17</v>
      </c>
      <c r="AB223" t="s">
        <v>296</v>
      </c>
      <c r="AE223" t="s">
        <v>298</v>
      </c>
      <c r="AF223" s="2">
        <v>42934</v>
      </c>
      <c r="AG223" t="s">
        <v>299</v>
      </c>
      <c r="AI223" t="s">
        <v>300</v>
      </c>
      <c r="AJ223" s="2">
        <v>42940</v>
      </c>
      <c r="AK223" t="s">
        <v>1120</v>
      </c>
      <c r="AL223" t="s">
        <v>272</v>
      </c>
      <c r="AO223">
        <v>9</v>
      </c>
      <c r="AR223" s="2">
        <v>42576</v>
      </c>
      <c r="AS223" t="s">
        <v>294</v>
      </c>
      <c r="AU223" s="2">
        <v>42942</v>
      </c>
      <c r="AV223" t="s">
        <v>294</v>
      </c>
      <c r="AX223" s="2">
        <v>42971</v>
      </c>
      <c r="AY223" t="s">
        <v>67</v>
      </c>
      <c r="AZ223" t="s">
        <v>303</v>
      </c>
      <c r="BA223" t="s">
        <v>304</v>
      </c>
      <c r="BB223" t="s">
        <v>1138</v>
      </c>
      <c r="BC223" t="s">
        <v>62</v>
      </c>
      <c r="BD223" t="s">
        <v>305</v>
      </c>
      <c r="BE223" t="s">
        <v>306</v>
      </c>
      <c r="BF223" t="s">
        <v>307</v>
      </c>
      <c r="BG223" t="s">
        <v>308</v>
      </c>
      <c r="BH223" t="s">
        <v>1167</v>
      </c>
    </row>
    <row r="224" spans="1:60">
      <c r="A224">
        <v>199</v>
      </c>
      <c r="B224" t="s">
        <v>636</v>
      </c>
      <c r="C224" t="str">
        <f t="shared" si="27"/>
        <v>SB082916TAWCSCB51D33R1I199</v>
      </c>
      <c r="D224" t="str">
        <f t="shared" si="28"/>
        <v>B082916TAWCSCB51D33</v>
      </c>
      <c r="E224">
        <v>1</v>
      </c>
      <c r="F224" t="s">
        <v>451</v>
      </c>
      <c r="G224" t="str">
        <f t="shared" si="30"/>
        <v>082916</v>
      </c>
      <c r="H224">
        <v>33</v>
      </c>
      <c r="I224" t="s">
        <v>60</v>
      </c>
      <c r="J224" t="s">
        <v>61</v>
      </c>
      <c r="K224" t="str">
        <f t="shared" si="29"/>
        <v>082916</v>
      </c>
      <c r="L224" t="s">
        <v>637</v>
      </c>
      <c r="M224" t="s">
        <v>243</v>
      </c>
      <c r="N224" s="2">
        <v>42635</v>
      </c>
      <c r="O224" t="s">
        <v>638</v>
      </c>
      <c r="P224" s="2">
        <v>42794</v>
      </c>
      <c r="Q224" t="s">
        <v>639</v>
      </c>
      <c r="Z224" s="2">
        <v>42803</v>
      </c>
      <c r="AA224">
        <v>20</v>
      </c>
      <c r="AB224" t="s">
        <v>639</v>
      </c>
      <c r="AC224" t="s">
        <v>640</v>
      </c>
      <c r="AD224" t="s">
        <v>588</v>
      </c>
      <c r="AF224" s="2">
        <v>42810</v>
      </c>
      <c r="AG224" t="s">
        <v>63</v>
      </c>
      <c r="AH224" t="s">
        <v>639</v>
      </c>
      <c r="AJ224" s="2">
        <v>42852</v>
      </c>
      <c r="AK224" t="s">
        <v>1135</v>
      </c>
      <c r="AL224" t="s">
        <v>641</v>
      </c>
      <c r="AM224" t="s">
        <v>642</v>
      </c>
      <c r="AP224" t="s">
        <v>639</v>
      </c>
    </row>
    <row r="225" spans="1:60">
      <c r="A225">
        <v>200</v>
      </c>
      <c r="B225" t="s">
        <v>643</v>
      </c>
      <c r="C225" t="str">
        <f t="shared" si="27"/>
        <v>SB082916TAWCSCB52D29R1I200</v>
      </c>
      <c r="D225" t="str">
        <f t="shared" si="28"/>
        <v>B082916TAWCSCB52D29</v>
      </c>
      <c r="E225">
        <v>1</v>
      </c>
      <c r="F225" t="s">
        <v>457</v>
      </c>
      <c r="G225" t="str">
        <f t="shared" si="30"/>
        <v>082916</v>
      </c>
      <c r="H225">
        <v>29</v>
      </c>
      <c r="I225" t="s">
        <v>60</v>
      </c>
      <c r="J225" t="s">
        <v>61</v>
      </c>
      <c r="K225" t="str">
        <f t="shared" si="29"/>
        <v>082916</v>
      </c>
      <c r="L225" t="s">
        <v>644</v>
      </c>
      <c r="M225" t="s">
        <v>243</v>
      </c>
      <c r="N225" s="2">
        <v>42635</v>
      </c>
      <c r="O225">
        <v>1</v>
      </c>
      <c r="S225" s="2">
        <v>42927</v>
      </c>
      <c r="T225" t="s">
        <v>294</v>
      </c>
      <c r="U225">
        <v>1.54</v>
      </c>
      <c r="V225" s="2">
        <v>42928</v>
      </c>
      <c r="W225">
        <v>17.149957520000001</v>
      </c>
      <c r="X225" t="s">
        <v>294</v>
      </c>
      <c r="Y225" t="s">
        <v>295</v>
      </c>
      <c r="Z225" s="2">
        <v>42933</v>
      </c>
      <c r="AA225">
        <v>17</v>
      </c>
      <c r="AB225" t="s">
        <v>296</v>
      </c>
      <c r="AE225" t="s">
        <v>298</v>
      </c>
      <c r="AF225" s="2">
        <v>42934</v>
      </c>
      <c r="AG225" t="s">
        <v>299</v>
      </c>
      <c r="AI225" t="s">
        <v>300</v>
      </c>
      <c r="AJ225" s="2">
        <v>42940</v>
      </c>
      <c r="AK225" t="s">
        <v>156</v>
      </c>
      <c r="AL225" t="s">
        <v>645</v>
      </c>
      <c r="AO225">
        <v>9</v>
      </c>
      <c r="AR225" s="2">
        <v>42576</v>
      </c>
      <c r="AS225" t="s">
        <v>294</v>
      </c>
      <c r="AU225" s="2">
        <v>42942</v>
      </c>
      <c r="AV225" t="s">
        <v>294</v>
      </c>
      <c r="AX225" s="2">
        <v>42971</v>
      </c>
      <c r="AY225" t="s">
        <v>67</v>
      </c>
      <c r="AZ225" t="s">
        <v>303</v>
      </c>
      <c r="BA225" t="s">
        <v>304</v>
      </c>
      <c r="BB225" t="s">
        <v>1138</v>
      </c>
      <c r="BC225" t="s">
        <v>62</v>
      </c>
      <c r="BD225" t="s">
        <v>305</v>
      </c>
      <c r="BE225" t="s">
        <v>306</v>
      </c>
      <c r="BF225" t="s">
        <v>307</v>
      </c>
      <c r="BG225" t="s">
        <v>308</v>
      </c>
      <c r="BH225" t="s">
        <v>1167</v>
      </c>
    </row>
    <row r="226" spans="1:60">
      <c r="A226">
        <v>201</v>
      </c>
      <c r="B226" t="s">
        <v>646</v>
      </c>
      <c r="C226" t="str">
        <f t="shared" si="27"/>
        <v>SB082916TAWCSCB53D25R1I201</v>
      </c>
      <c r="D226" t="str">
        <f t="shared" si="28"/>
        <v>B082916TAWCSCB53D25</v>
      </c>
      <c r="E226">
        <v>1</v>
      </c>
      <c r="F226" t="s">
        <v>463</v>
      </c>
      <c r="G226" t="str">
        <f t="shared" si="30"/>
        <v>082916</v>
      </c>
      <c r="H226">
        <v>25</v>
      </c>
      <c r="I226" t="s">
        <v>60</v>
      </c>
      <c r="J226" t="s">
        <v>61</v>
      </c>
      <c r="K226" t="str">
        <f t="shared" si="29"/>
        <v>082916</v>
      </c>
      <c r="L226" t="s">
        <v>647</v>
      </c>
      <c r="M226" t="s">
        <v>243</v>
      </c>
      <c r="N226" s="2">
        <v>42635</v>
      </c>
      <c r="O226">
        <v>1</v>
      </c>
      <c r="P226" s="2">
        <v>42649</v>
      </c>
      <c r="Q226" t="s">
        <v>244</v>
      </c>
      <c r="R226" t="s">
        <v>648</v>
      </c>
      <c r="U226">
        <v>2.08</v>
      </c>
      <c r="V226" s="2">
        <v>42928</v>
      </c>
      <c r="W226">
        <v>17.790428410000001</v>
      </c>
      <c r="X226" t="s">
        <v>294</v>
      </c>
      <c r="Y226" t="s">
        <v>295</v>
      </c>
      <c r="Z226" s="2">
        <v>42933</v>
      </c>
      <c r="AA226">
        <v>18</v>
      </c>
      <c r="AB226" t="s">
        <v>296</v>
      </c>
      <c r="AC226" t="s">
        <v>618</v>
      </c>
      <c r="AD226" t="s">
        <v>244</v>
      </c>
      <c r="AE226" t="s">
        <v>298</v>
      </c>
      <c r="AF226" s="2">
        <v>42934</v>
      </c>
      <c r="AG226" t="s">
        <v>299</v>
      </c>
      <c r="AH226" t="s">
        <v>250</v>
      </c>
      <c r="AI226" t="s">
        <v>300</v>
      </c>
      <c r="AJ226" s="2">
        <v>42940</v>
      </c>
      <c r="AK226" t="s">
        <v>150</v>
      </c>
      <c r="AL226" t="s">
        <v>649</v>
      </c>
      <c r="AM226" t="s">
        <v>650</v>
      </c>
      <c r="AN226" t="s">
        <v>252</v>
      </c>
      <c r="AO226">
        <v>9</v>
      </c>
      <c r="AP226" t="s">
        <v>244</v>
      </c>
      <c r="AR226" s="2">
        <v>42576</v>
      </c>
      <c r="AS226" t="s">
        <v>294</v>
      </c>
      <c r="AU226" s="2">
        <v>42942</v>
      </c>
      <c r="AV226" t="s">
        <v>294</v>
      </c>
      <c r="AW226" t="s">
        <v>253</v>
      </c>
      <c r="AX226" s="2">
        <v>42971</v>
      </c>
      <c r="AY226" t="s">
        <v>67</v>
      </c>
      <c r="AZ226" t="s">
        <v>303</v>
      </c>
      <c r="BA226" t="s">
        <v>304</v>
      </c>
      <c r="BB226" t="s">
        <v>1138</v>
      </c>
      <c r="BC226" t="s">
        <v>62</v>
      </c>
      <c r="BD226" t="s">
        <v>305</v>
      </c>
      <c r="BE226" t="s">
        <v>306</v>
      </c>
      <c r="BF226" t="s">
        <v>307</v>
      </c>
      <c r="BG226" t="s">
        <v>308</v>
      </c>
      <c r="BH226" t="s">
        <v>1167</v>
      </c>
    </row>
    <row r="227" spans="1:60">
      <c r="A227">
        <v>202</v>
      </c>
      <c r="B227" t="s">
        <v>653</v>
      </c>
      <c r="C227" t="str">
        <f t="shared" si="27"/>
        <v>SB082916TAWCSCB53D25R2I202</v>
      </c>
      <c r="D227" t="str">
        <f t="shared" si="28"/>
        <v>B082916TAWCSCB53D25</v>
      </c>
      <c r="E227">
        <v>2</v>
      </c>
      <c r="F227" t="s">
        <v>463</v>
      </c>
      <c r="G227" t="str">
        <f t="shared" si="30"/>
        <v>082916</v>
      </c>
      <c r="H227">
        <v>25</v>
      </c>
      <c r="I227" t="s">
        <v>60</v>
      </c>
      <c r="J227" t="s">
        <v>61</v>
      </c>
      <c r="K227" t="str">
        <f t="shared" si="29"/>
        <v>082916</v>
      </c>
      <c r="L227" t="s">
        <v>652</v>
      </c>
      <c r="M227" t="s">
        <v>243</v>
      </c>
      <c r="N227" s="2">
        <v>42635</v>
      </c>
      <c r="O227">
        <v>2</v>
      </c>
      <c r="P227" s="2">
        <v>42794</v>
      </c>
      <c r="Q227" t="s">
        <v>654</v>
      </c>
      <c r="V227" s="2">
        <v>42928</v>
      </c>
      <c r="W227">
        <v>17.533877650000001</v>
      </c>
      <c r="X227" t="s">
        <v>294</v>
      </c>
      <c r="Y227" t="s">
        <v>295</v>
      </c>
      <c r="Z227" s="2">
        <v>42933</v>
      </c>
      <c r="AA227">
        <v>18</v>
      </c>
      <c r="AB227" t="s">
        <v>296</v>
      </c>
      <c r="AC227" t="s">
        <v>359</v>
      </c>
      <c r="AD227" t="s">
        <v>588</v>
      </c>
      <c r="AE227" t="s">
        <v>298</v>
      </c>
      <c r="AF227" s="2">
        <v>42934</v>
      </c>
      <c r="AG227" t="s">
        <v>299</v>
      </c>
      <c r="AH227" t="s">
        <v>654</v>
      </c>
      <c r="AI227" t="s">
        <v>300</v>
      </c>
      <c r="AJ227" s="2">
        <v>42940</v>
      </c>
      <c r="AK227" t="s">
        <v>164</v>
      </c>
      <c r="AL227" t="s">
        <v>655</v>
      </c>
      <c r="AM227" t="s">
        <v>332</v>
      </c>
      <c r="AO227">
        <v>9</v>
      </c>
      <c r="AP227" t="s">
        <v>654</v>
      </c>
      <c r="AR227" s="2">
        <v>42576</v>
      </c>
      <c r="AS227" t="s">
        <v>294</v>
      </c>
      <c r="AU227" s="2">
        <v>42942</v>
      </c>
      <c r="AV227" t="s">
        <v>294</v>
      </c>
      <c r="AX227" s="2">
        <v>42971</v>
      </c>
      <c r="AY227" t="s">
        <v>67</v>
      </c>
      <c r="AZ227" t="s">
        <v>303</v>
      </c>
      <c r="BA227" t="s">
        <v>304</v>
      </c>
      <c r="BB227" t="s">
        <v>1138</v>
      </c>
      <c r="BC227" t="s">
        <v>62</v>
      </c>
      <c r="BD227" t="s">
        <v>305</v>
      </c>
      <c r="BE227" t="s">
        <v>306</v>
      </c>
      <c r="BF227" t="s">
        <v>307</v>
      </c>
      <c r="BG227" t="s">
        <v>308</v>
      </c>
      <c r="BH227" t="s">
        <v>1167</v>
      </c>
    </row>
    <row r="228" spans="1:60">
      <c r="A228">
        <v>202</v>
      </c>
      <c r="B228" t="s">
        <v>651</v>
      </c>
      <c r="C228" t="str">
        <f t="shared" si="27"/>
        <v>SB082916TAWCSCB53D25R3I202</v>
      </c>
      <c r="D228" t="str">
        <f t="shared" si="28"/>
        <v>B082916TAWCSCB53D25</v>
      </c>
      <c r="E228">
        <v>3</v>
      </c>
      <c r="F228" t="s">
        <v>463</v>
      </c>
      <c r="G228" t="str">
        <f t="shared" si="30"/>
        <v>082916</v>
      </c>
      <c r="H228">
        <v>25</v>
      </c>
      <c r="I228" t="s">
        <v>60</v>
      </c>
      <c r="J228" t="s">
        <v>61</v>
      </c>
      <c r="K228" t="str">
        <f t="shared" si="29"/>
        <v>082916</v>
      </c>
      <c r="L228" t="s">
        <v>652</v>
      </c>
      <c r="M228" t="s">
        <v>243</v>
      </c>
      <c r="N228" s="2">
        <v>42635</v>
      </c>
      <c r="O228">
        <v>2</v>
      </c>
      <c r="P228" s="2">
        <v>42709</v>
      </c>
      <c r="Q228" t="s">
        <v>244</v>
      </c>
      <c r="R228" s="2">
        <v>36534</v>
      </c>
    </row>
    <row r="229" spans="1:60">
      <c r="A229">
        <v>203</v>
      </c>
      <c r="B229" t="s">
        <v>657</v>
      </c>
      <c r="C229" t="str">
        <f t="shared" si="27"/>
        <v>SB082916TAWCSCB54D25R2I203</v>
      </c>
      <c r="D229" t="str">
        <f t="shared" si="28"/>
        <v>B082916TAWCSCB54D25</v>
      </c>
      <c r="E229">
        <v>2</v>
      </c>
      <c r="F229" t="s">
        <v>470</v>
      </c>
      <c r="G229" t="str">
        <f t="shared" si="30"/>
        <v>082916</v>
      </c>
      <c r="H229">
        <v>25</v>
      </c>
      <c r="I229" t="s">
        <v>60</v>
      </c>
      <c r="J229" t="s">
        <v>61</v>
      </c>
      <c r="K229" t="str">
        <f t="shared" si="29"/>
        <v>082916</v>
      </c>
      <c r="L229" t="s">
        <v>474</v>
      </c>
      <c r="M229" t="s">
        <v>243</v>
      </c>
      <c r="N229" s="2">
        <v>42690</v>
      </c>
      <c r="O229">
        <v>1</v>
      </c>
      <c r="S229" s="2">
        <v>42927</v>
      </c>
      <c r="T229" t="s">
        <v>294</v>
      </c>
      <c r="U229">
        <v>1.28</v>
      </c>
      <c r="V229" s="2">
        <v>42928</v>
      </c>
      <c r="W229">
        <v>17.868564710000001</v>
      </c>
      <c r="X229" t="s">
        <v>294</v>
      </c>
      <c r="Y229" t="s">
        <v>295</v>
      </c>
      <c r="Z229" s="2">
        <v>42933</v>
      </c>
      <c r="AA229">
        <v>19</v>
      </c>
      <c r="AB229" t="s">
        <v>296</v>
      </c>
      <c r="AE229" t="s">
        <v>298</v>
      </c>
      <c r="AF229" s="2">
        <v>42934</v>
      </c>
      <c r="AG229" t="s">
        <v>299</v>
      </c>
      <c r="AI229" t="s">
        <v>300</v>
      </c>
      <c r="AJ229" s="2">
        <v>42940</v>
      </c>
      <c r="AK229" t="s">
        <v>87</v>
      </c>
      <c r="AL229" t="s">
        <v>658</v>
      </c>
      <c r="AO229">
        <v>9</v>
      </c>
      <c r="AR229" s="2">
        <v>42576</v>
      </c>
      <c r="AS229" t="s">
        <v>294</v>
      </c>
      <c r="AU229" s="2">
        <v>42942</v>
      </c>
      <c r="AV229" t="s">
        <v>294</v>
      </c>
      <c r="AX229" s="2">
        <v>42971</v>
      </c>
      <c r="AY229" t="s">
        <v>67</v>
      </c>
      <c r="AZ229" t="s">
        <v>303</v>
      </c>
      <c r="BA229" t="s">
        <v>304</v>
      </c>
      <c r="BB229" t="s">
        <v>1138</v>
      </c>
      <c r="BC229" t="s">
        <v>62</v>
      </c>
      <c r="BD229" t="s">
        <v>305</v>
      </c>
      <c r="BE229" t="s">
        <v>306</v>
      </c>
      <c r="BF229" t="s">
        <v>307</v>
      </c>
      <c r="BG229" t="s">
        <v>308</v>
      </c>
      <c r="BH229" t="s">
        <v>1167</v>
      </c>
    </row>
    <row r="230" spans="1:60">
      <c r="A230">
        <v>203</v>
      </c>
      <c r="B230" t="s">
        <v>656</v>
      </c>
      <c r="C230" t="str">
        <f t="shared" si="27"/>
        <v>SB082916TAWCSCB54D25R1I203</v>
      </c>
      <c r="D230" t="str">
        <f t="shared" si="28"/>
        <v>B082916TAWCSCB54D25</v>
      </c>
      <c r="E230">
        <v>1</v>
      </c>
      <c r="F230" t="s">
        <v>470</v>
      </c>
      <c r="G230" t="str">
        <f t="shared" si="30"/>
        <v>082916</v>
      </c>
      <c r="H230">
        <v>25</v>
      </c>
      <c r="I230" t="s">
        <v>60</v>
      </c>
      <c r="J230" t="s">
        <v>61</v>
      </c>
      <c r="K230" t="str">
        <f t="shared" si="29"/>
        <v>082916</v>
      </c>
      <c r="L230" t="s">
        <v>474</v>
      </c>
      <c r="M230" t="s">
        <v>243</v>
      </c>
      <c r="N230" s="2">
        <v>42690</v>
      </c>
      <c r="O230">
        <v>1</v>
      </c>
      <c r="P230" s="2">
        <v>42695</v>
      </c>
      <c r="Q230" t="s">
        <v>244</v>
      </c>
      <c r="R230">
        <v>10</v>
      </c>
      <c r="V230" s="2">
        <v>42928</v>
      </c>
      <c r="W230">
        <v>22.981065480000002</v>
      </c>
      <c r="X230" t="s">
        <v>294</v>
      </c>
    </row>
    <row r="231" spans="1:60">
      <c r="A231">
        <v>204</v>
      </c>
      <c r="B231" t="s">
        <v>661</v>
      </c>
      <c r="C231" t="str">
        <f t="shared" si="27"/>
        <v>SB082916TAWCSCB61D11R1I204</v>
      </c>
      <c r="D231" t="str">
        <f t="shared" si="28"/>
        <v>B082916TAWCSCB61D11</v>
      </c>
      <c r="E231">
        <v>1</v>
      </c>
      <c r="F231" t="s">
        <v>476</v>
      </c>
      <c r="G231" t="str">
        <f t="shared" si="30"/>
        <v>082916</v>
      </c>
      <c r="H231">
        <v>11</v>
      </c>
      <c r="I231" t="s">
        <v>60</v>
      </c>
      <c r="J231" t="s">
        <v>61</v>
      </c>
      <c r="K231" t="str">
        <f t="shared" si="29"/>
        <v>082916</v>
      </c>
      <c r="L231" t="s">
        <v>477</v>
      </c>
      <c r="M231" t="s">
        <v>243</v>
      </c>
      <c r="N231" s="2">
        <v>42670</v>
      </c>
      <c r="O231">
        <v>3</v>
      </c>
      <c r="P231" s="2">
        <v>42695</v>
      </c>
      <c r="Q231" t="s">
        <v>244</v>
      </c>
      <c r="R231">
        <v>11</v>
      </c>
      <c r="V231" s="2">
        <v>42928</v>
      </c>
      <c r="W231">
        <v>17.57067988</v>
      </c>
      <c r="X231" t="s">
        <v>294</v>
      </c>
      <c r="Y231" t="s">
        <v>295</v>
      </c>
      <c r="Z231" s="2">
        <v>42933</v>
      </c>
      <c r="AA231">
        <v>18</v>
      </c>
      <c r="AB231" t="s">
        <v>296</v>
      </c>
      <c r="AE231" t="s">
        <v>298</v>
      </c>
      <c r="AF231" s="2">
        <v>42934</v>
      </c>
      <c r="AG231" t="s">
        <v>299</v>
      </c>
      <c r="AI231" t="s">
        <v>300</v>
      </c>
      <c r="AJ231" s="2">
        <v>42940</v>
      </c>
      <c r="AK231" t="s">
        <v>228</v>
      </c>
      <c r="AL231" t="s">
        <v>662</v>
      </c>
      <c r="AO231">
        <v>9</v>
      </c>
      <c r="AR231" s="2">
        <v>42576</v>
      </c>
      <c r="AS231" t="s">
        <v>294</v>
      </c>
      <c r="AU231" s="2">
        <v>42942</v>
      </c>
      <c r="AV231" t="s">
        <v>294</v>
      </c>
      <c r="AX231" s="2">
        <v>42971</v>
      </c>
      <c r="AY231" t="s">
        <v>67</v>
      </c>
      <c r="AZ231" t="s">
        <v>303</v>
      </c>
      <c r="BA231" t="s">
        <v>304</v>
      </c>
      <c r="BB231" t="s">
        <v>1138</v>
      </c>
      <c r="BC231" t="s">
        <v>62</v>
      </c>
      <c r="BD231" t="s">
        <v>305</v>
      </c>
      <c r="BE231" t="s">
        <v>306</v>
      </c>
      <c r="BF231" t="s">
        <v>307</v>
      </c>
      <c r="BG231" t="s">
        <v>308</v>
      </c>
      <c r="BH231" t="s">
        <v>1167</v>
      </c>
    </row>
    <row r="232" spans="1:60">
      <c r="A232">
        <v>204</v>
      </c>
      <c r="B232" t="s">
        <v>659</v>
      </c>
      <c r="C232" t="str">
        <f t="shared" si="27"/>
        <v>SB082916TAWCSCB61D11R2I204</v>
      </c>
      <c r="D232" t="str">
        <f t="shared" si="28"/>
        <v>B082916TAWCSCB61D11</v>
      </c>
      <c r="E232">
        <v>2</v>
      </c>
      <c r="F232" t="s">
        <v>476</v>
      </c>
      <c r="G232" t="str">
        <f t="shared" si="30"/>
        <v>082916</v>
      </c>
      <c r="H232">
        <v>11</v>
      </c>
      <c r="I232" t="s">
        <v>60</v>
      </c>
      <c r="J232" t="s">
        <v>61</v>
      </c>
      <c r="K232" t="str">
        <f t="shared" si="29"/>
        <v>082916</v>
      </c>
      <c r="L232" t="s">
        <v>477</v>
      </c>
      <c r="M232" t="s">
        <v>243</v>
      </c>
      <c r="N232" s="2">
        <v>42690</v>
      </c>
      <c r="O232">
        <v>2</v>
      </c>
      <c r="P232" s="2">
        <v>42695</v>
      </c>
      <c r="Q232" t="s">
        <v>244</v>
      </c>
      <c r="R232">
        <v>4</v>
      </c>
      <c r="V232" s="2">
        <v>42928</v>
      </c>
      <c r="W232">
        <v>17.445693540000001</v>
      </c>
      <c r="X232" t="s">
        <v>294</v>
      </c>
      <c r="Y232" t="s">
        <v>295</v>
      </c>
      <c r="Z232" s="2">
        <v>42933</v>
      </c>
      <c r="AA232">
        <v>18</v>
      </c>
      <c r="AB232" t="s">
        <v>296</v>
      </c>
      <c r="AE232" t="s">
        <v>298</v>
      </c>
      <c r="AF232" s="2">
        <v>42934</v>
      </c>
      <c r="AG232" t="s">
        <v>299</v>
      </c>
      <c r="AI232" t="s">
        <v>300</v>
      </c>
      <c r="AJ232" s="2">
        <v>42940</v>
      </c>
      <c r="AK232" t="s">
        <v>1128</v>
      </c>
      <c r="AL232" t="s">
        <v>660</v>
      </c>
      <c r="AO232">
        <v>9</v>
      </c>
      <c r="AR232" s="2">
        <v>42576</v>
      </c>
      <c r="AS232" t="s">
        <v>294</v>
      </c>
      <c r="AU232" s="2">
        <v>42942</v>
      </c>
      <c r="AV232" t="s">
        <v>294</v>
      </c>
      <c r="AX232" s="2">
        <v>42971</v>
      </c>
      <c r="AY232" t="s">
        <v>67</v>
      </c>
      <c r="AZ232" t="s">
        <v>303</v>
      </c>
      <c r="BA232" t="s">
        <v>304</v>
      </c>
      <c r="BB232" t="s">
        <v>1138</v>
      </c>
      <c r="BC232" t="s">
        <v>62</v>
      </c>
      <c r="BD232" t="s">
        <v>305</v>
      </c>
      <c r="BE232" t="s">
        <v>306</v>
      </c>
      <c r="BF232" t="s">
        <v>307</v>
      </c>
      <c r="BG232" t="s">
        <v>308</v>
      </c>
      <c r="BH232" t="s">
        <v>1167</v>
      </c>
    </row>
    <row r="233" spans="1:60">
      <c r="A233">
        <v>205</v>
      </c>
      <c r="B233" t="s">
        <v>663</v>
      </c>
      <c r="C233" t="str">
        <f t="shared" si="27"/>
        <v>SB082916TAWCSCB62D9R1I205</v>
      </c>
      <c r="D233" t="str">
        <f t="shared" si="28"/>
        <v>B082916TAWCSCB62D9</v>
      </c>
      <c r="E233">
        <v>1</v>
      </c>
      <c r="F233" t="s">
        <v>480</v>
      </c>
      <c r="G233" t="str">
        <f t="shared" si="30"/>
        <v>082916</v>
      </c>
      <c r="H233">
        <v>9</v>
      </c>
      <c r="I233" t="s">
        <v>60</v>
      </c>
      <c r="J233" t="s">
        <v>61</v>
      </c>
      <c r="K233" t="str">
        <f t="shared" si="29"/>
        <v>082916</v>
      </c>
      <c r="L233" t="s">
        <v>481</v>
      </c>
      <c r="M233" t="s">
        <v>243</v>
      </c>
      <c r="N233" s="2">
        <v>42670</v>
      </c>
      <c r="O233">
        <v>3</v>
      </c>
      <c r="P233" s="2">
        <v>42709</v>
      </c>
      <c r="Q233" t="s">
        <v>244</v>
      </c>
      <c r="R233">
        <v>6</v>
      </c>
      <c r="V233" s="2">
        <v>42928</v>
      </c>
      <c r="W233">
        <v>17.036086480000002</v>
      </c>
      <c r="X233" t="s">
        <v>294</v>
      </c>
      <c r="Y233" t="s">
        <v>295</v>
      </c>
      <c r="Z233" s="2">
        <v>42933</v>
      </c>
      <c r="AA233">
        <v>17</v>
      </c>
      <c r="AB233" t="s">
        <v>296</v>
      </c>
      <c r="AE233" t="s">
        <v>298</v>
      </c>
      <c r="AF233" s="2">
        <v>42934</v>
      </c>
      <c r="AG233" t="s">
        <v>299</v>
      </c>
      <c r="AI233" t="s">
        <v>300</v>
      </c>
      <c r="AJ233" s="2">
        <v>42940</v>
      </c>
      <c r="AK233" t="s">
        <v>222</v>
      </c>
      <c r="AL233" t="s">
        <v>664</v>
      </c>
      <c r="AO233">
        <v>9</v>
      </c>
      <c r="AR233" s="2">
        <v>42576</v>
      </c>
      <c r="AS233" t="s">
        <v>294</v>
      </c>
      <c r="AU233" s="2">
        <v>42942</v>
      </c>
      <c r="AV233" t="s">
        <v>294</v>
      </c>
      <c r="AX233" s="2">
        <v>42971</v>
      </c>
      <c r="AY233" t="s">
        <v>67</v>
      </c>
      <c r="AZ233" t="s">
        <v>303</v>
      </c>
      <c r="BA233" t="s">
        <v>304</v>
      </c>
      <c r="BB233" t="s">
        <v>1138</v>
      </c>
      <c r="BC233" t="s">
        <v>62</v>
      </c>
      <c r="BD233" t="s">
        <v>305</v>
      </c>
      <c r="BE233" t="s">
        <v>306</v>
      </c>
      <c r="BF233" t="s">
        <v>307</v>
      </c>
      <c r="BG233" t="s">
        <v>308</v>
      </c>
      <c r="BH233" t="s">
        <v>1167</v>
      </c>
    </row>
    <row r="234" spans="1:60">
      <c r="A234">
        <v>205</v>
      </c>
      <c r="B234" t="s">
        <v>665</v>
      </c>
      <c r="C234" t="str">
        <f t="shared" si="27"/>
        <v>SB082916TAWCSCB62D9R2I205</v>
      </c>
      <c r="D234" t="str">
        <f t="shared" si="28"/>
        <v>B082916TAWCSCB62D9</v>
      </c>
      <c r="E234">
        <v>2</v>
      </c>
      <c r="F234" t="s">
        <v>480</v>
      </c>
      <c r="G234" t="str">
        <f t="shared" si="30"/>
        <v>082916</v>
      </c>
      <c r="H234">
        <v>9</v>
      </c>
      <c r="I234" t="s">
        <v>60</v>
      </c>
      <c r="J234" t="s">
        <v>61</v>
      </c>
      <c r="K234" t="str">
        <f t="shared" si="29"/>
        <v>082916</v>
      </c>
      <c r="L234" t="s">
        <v>481</v>
      </c>
      <c r="M234" t="s">
        <v>243</v>
      </c>
      <c r="N234" s="2">
        <v>42670</v>
      </c>
      <c r="O234">
        <v>3</v>
      </c>
      <c r="P234" s="2">
        <v>42796</v>
      </c>
      <c r="Q234" t="s">
        <v>666</v>
      </c>
      <c r="Z234" s="2">
        <v>42803</v>
      </c>
      <c r="AA234">
        <v>20</v>
      </c>
      <c r="AB234" t="s">
        <v>666</v>
      </c>
      <c r="AC234" t="s">
        <v>400</v>
      </c>
      <c r="AD234" t="s">
        <v>588</v>
      </c>
      <c r="AF234" s="2">
        <v>42810</v>
      </c>
      <c r="AG234" t="s">
        <v>63</v>
      </c>
      <c r="AH234" t="s">
        <v>666</v>
      </c>
      <c r="AJ234" s="2">
        <v>42836</v>
      </c>
      <c r="AK234" t="s">
        <v>1131</v>
      </c>
      <c r="AL234" t="s">
        <v>667</v>
      </c>
      <c r="AM234" t="s">
        <v>359</v>
      </c>
      <c r="AP234" t="s">
        <v>666</v>
      </c>
    </row>
    <row r="235" spans="1:60">
      <c r="A235">
        <v>206</v>
      </c>
      <c r="B235" t="s">
        <v>668</v>
      </c>
      <c r="C235" t="str">
        <f t="shared" si="27"/>
        <v>SB082916TAWCSCB63D10R3I206</v>
      </c>
      <c r="D235" t="str">
        <f t="shared" si="28"/>
        <v>B082916TAWCSCB63D10</v>
      </c>
      <c r="E235">
        <v>3</v>
      </c>
      <c r="F235" t="s">
        <v>484</v>
      </c>
      <c r="G235" t="str">
        <f t="shared" si="30"/>
        <v>082916</v>
      </c>
      <c r="H235">
        <v>10</v>
      </c>
      <c r="I235" t="s">
        <v>60</v>
      </c>
      <c r="J235" t="s">
        <v>61</v>
      </c>
      <c r="K235" t="str">
        <f t="shared" si="29"/>
        <v>082916</v>
      </c>
      <c r="L235" t="s">
        <v>485</v>
      </c>
      <c r="M235" t="s">
        <v>243</v>
      </c>
      <c r="N235" s="2">
        <v>42670</v>
      </c>
      <c r="O235">
        <v>1</v>
      </c>
      <c r="P235" s="2">
        <v>42695</v>
      </c>
      <c r="Q235" t="s">
        <v>244</v>
      </c>
      <c r="R235">
        <v>12</v>
      </c>
      <c r="V235" s="2">
        <v>42928</v>
      </c>
      <c r="W235">
        <v>17.328407349999999</v>
      </c>
      <c r="X235" t="s">
        <v>294</v>
      </c>
      <c r="Y235" t="s">
        <v>295</v>
      </c>
      <c r="Z235" s="2">
        <v>42933</v>
      </c>
      <c r="AA235">
        <v>17</v>
      </c>
      <c r="AB235" t="s">
        <v>296</v>
      </c>
      <c r="AE235" t="s">
        <v>298</v>
      </c>
      <c r="AF235" s="2">
        <v>42934</v>
      </c>
      <c r="AG235" t="s">
        <v>299</v>
      </c>
      <c r="AI235" t="s">
        <v>300</v>
      </c>
      <c r="AJ235" s="2">
        <v>42940</v>
      </c>
      <c r="AK235" t="s">
        <v>85</v>
      </c>
      <c r="AL235" t="s">
        <v>669</v>
      </c>
      <c r="AO235">
        <v>9</v>
      </c>
      <c r="AR235" s="2">
        <v>42576</v>
      </c>
      <c r="AS235" t="s">
        <v>294</v>
      </c>
      <c r="AU235" s="2">
        <v>42942</v>
      </c>
      <c r="AV235" t="s">
        <v>294</v>
      </c>
      <c r="AX235" s="2">
        <v>42971</v>
      </c>
      <c r="AY235" t="s">
        <v>67</v>
      </c>
      <c r="AZ235" t="s">
        <v>303</v>
      </c>
      <c r="BA235" t="s">
        <v>304</v>
      </c>
      <c r="BB235" t="s">
        <v>1138</v>
      </c>
      <c r="BC235" t="s">
        <v>62</v>
      </c>
      <c r="BD235" t="s">
        <v>305</v>
      </c>
      <c r="BE235" t="s">
        <v>306</v>
      </c>
      <c r="BF235" t="s">
        <v>307</v>
      </c>
      <c r="BG235" t="s">
        <v>308</v>
      </c>
      <c r="BH235" t="s">
        <v>1167</v>
      </c>
    </row>
    <row r="236" spans="1:60">
      <c r="A236">
        <v>206</v>
      </c>
      <c r="B236" t="s">
        <v>670</v>
      </c>
      <c r="C236" t="str">
        <f t="shared" si="27"/>
        <v>SB082916TAWCSCB63D10R1I206</v>
      </c>
      <c r="D236" t="str">
        <f t="shared" si="28"/>
        <v>B082916TAWCSCB63D10</v>
      </c>
      <c r="E236">
        <v>1</v>
      </c>
      <c r="F236" t="s">
        <v>484</v>
      </c>
      <c r="G236" t="str">
        <f t="shared" si="30"/>
        <v>082916</v>
      </c>
      <c r="H236">
        <v>10</v>
      </c>
      <c r="I236" t="s">
        <v>60</v>
      </c>
      <c r="J236" t="s">
        <v>61</v>
      </c>
      <c r="K236" t="str">
        <f t="shared" si="29"/>
        <v>082916</v>
      </c>
      <c r="L236" t="s">
        <v>485</v>
      </c>
      <c r="M236" t="s">
        <v>243</v>
      </c>
      <c r="N236" s="2">
        <v>42690</v>
      </c>
      <c r="O236">
        <v>2</v>
      </c>
      <c r="P236" s="2">
        <v>42695</v>
      </c>
      <c r="Q236" t="s">
        <v>244</v>
      </c>
      <c r="R236">
        <v>18</v>
      </c>
      <c r="V236" s="2">
        <v>42928</v>
      </c>
      <c r="W236">
        <v>18.951624769999999</v>
      </c>
      <c r="X236" t="s">
        <v>294</v>
      </c>
    </row>
    <row r="237" spans="1:60">
      <c r="A237">
        <v>207</v>
      </c>
      <c r="B237" t="s">
        <v>673</v>
      </c>
      <c r="C237" t="str">
        <f t="shared" si="27"/>
        <v>SB082916TAWCSCB64D10R1I207</v>
      </c>
      <c r="D237" t="str">
        <f t="shared" si="28"/>
        <v>B082916TAWCSCB64D10</v>
      </c>
      <c r="E237">
        <v>1</v>
      </c>
      <c r="F237" t="s">
        <v>491</v>
      </c>
      <c r="G237" t="str">
        <f t="shared" si="30"/>
        <v>082916</v>
      </c>
      <c r="H237">
        <v>10</v>
      </c>
      <c r="I237" t="s">
        <v>60</v>
      </c>
      <c r="J237" t="s">
        <v>61</v>
      </c>
      <c r="K237" t="str">
        <f t="shared" si="29"/>
        <v>082916</v>
      </c>
      <c r="L237" t="s">
        <v>492</v>
      </c>
      <c r="M237" t="s">
        <v>243</v>
      </c>
      <c r="N237" s="2">
        <v>42690</v>
      </c>
      <c r="O237">
        <v>2</v>
      </c>
      <c r="P237" s="2">
        <v>42709</v>
      </c>
      <c r="Q237" t="s">
        <v>244</v>
      </c>
      <c r="R237">
        <v>4</v>
      </c>
      <c r="V237" s="2">
        <v>42928</v>
      </c>
      <c r="W237">
        <v>17.05107933</v>
      </c>
      <c r="X237" t="s">
        <v>294</v>
      </c>
      <c r="Y237" t="s">
        <v>295</v>
      </c>
      <c r="Z237" s="2">
        <v>42933</v>
      </c>
      <c r="AA237">
        <v>17</v>
      </c>
      <c r="AB237" t="s">
        <v>296</v>
      </c>
      <c r="AE237" t="s">
        <v>298</v>
      </c>
      <c r="AF237" s="2">
        <v>42934</v>
      </c>
      <c r="AG237" t="s">
        <v>299</v>
      </c>
      <c r="AI237" t="s">
        <v>300</v>
      </c>
      <c r="AJ237" s="2">
        <v>42940</v>
      </c>
      <c r="AK237" t="s">
        <v>206</v>
      </c>
      <c r="AL237" t="s">
        <v>674</v>
      </c>
      <c r="AO237">
        <v>9</v>
      </c>
      <c r="AR237" s="2">
        <v>42576</v>
      </c>
      <c r="AS237" t="s">
        <v>294</v>
      </c>
      <c r="AU237" s="2">
        <v>42942</v>
      </c>
      <c r="AV237" t="s">
        <v>294</v>
      </c>
      <c r="AX237" s="2">
        <v>42971</v>
      </c>
      <c r="AY237" t="s">
        <v>67</v>
      </c>
      <c r="AZ237" t="s">
        <v>303</v>
      </c>
      <c r="BA237" t="s">
        <v>304</v>
      </c>
      <c r="BB237" t="s">
        <v>1138</v>
      </c>
      <c r="BC237" t="s">
        <v>62</v>
      </c>
      <c r="BD237" t="s">
        <v>305</v>
      </c>
      <c r="BE237" t="s">
        <v>306</v>
      </c>
      <c r="BF237" t="s">
        <v>307</v>
      </c>
      <c r="BG237" t="s">
        <v>308</v>
      </c>
      <c r="BH237" t="s">
        <v>1167</v>
      </c>
    </row>
    <row r="238" spans="1:60">
      <c r="A238">
        <v>207</v>
      </c>
      <c r="B238" t="s">
        <v>671</v>
      </c>
      <c r="C238" t="str">
        <f t="shared" si="27"/>
        <v>SB082916TAWCSCB64D10R2I207</v>
      </c>
      <c r="D238" t="str">
        <f t="shared" si="28"/>
        <v>B082916TAWCSCB64D10</v>
      </c>
      <c r="E238">
        <v>2</v>
      </c>
      <c r="F238" t="s">
        <v>491</v>
      </c>
      <c r="G238" t="str">
        <f t="shared" si="30"/>
        <v>082916</v>
      </c>
      <c r="H238">
        <v>10</v>
      </c>
      <c r="I238" t="s">
        <v>60</v>
      </c>
      <c r="J238" t="s">
        <v>61</v>
      </c>
      <c r="K238" t="str">
        <f t="shared" si="29"/>
        <v>082916</v>
      </c>
      <c r="L238" t="s">
        <v>492</v>
      </c>
      <c r="M238" t="s">
        <v>243</v>
      </c>
      <c r="N238" s="2">
        <v>42690</v>
      </c>
      <c r="O238">
        <v>2</v>
      </c>
      <c r="P238" s="2">
        <v>42695</v>
      </c>
      <c r="Q238" t="s">
        <v>244</v>
      </c>
      <c r="R238">
        <v>24</v>
      </c>
      <c r="V238" s="2">
        <v>42928</v>
      </c>
      <c r="W238">
        <v>17.620681359999999</v>
      </c>
      <c r="X238" t="s">
        <v>294</v>
      </c>
      <c r="Y238" t="s">
        <v>295</v>
      </c>
      <c r="Z238" s="2">
        <v>42933</v>
      </c>
      <c r="AA238">
        <v>18</v>
      </c>
      <c r="AB238" t="s">
        <v>296</v>
      </c>
      <c r="AE238" t="s">
        <v>298</v>
      </c>
      <c r="AF238" s="2">
        <v>42934</v>
      </c>
      <c r="AG238" t="s">
        <v>299</v>
      </c>
      <c r="AI238" t="s">
        <v>300</v>
      </c>
      <c r="AJ238" s="2">
        <v>42940</v>
      </c>
      <c r="AK238" t="s">
        <v>180</v>
      </c>
      <c r="AL238" t="s">
        <v>672</v>
      </c>
      <c r="AO238">
        <v>9</v>
      </c>
      <c r="AR238" s="2">
        <v>42576</v>
      </c>
      <c r="AS238" t="s">
        <v>294</v>
      </c>
      <c r="AU238" s="2">
        <v>42942</v>
      </c>
      <c r="AV238" t="s">
        <v>294</v>
      </c>
      <c r="AX238" s="2">
        <v>42971</v>
      </c>
      <c r="AY238" t="s">
        <v>67</v>
      </c>
      <c r="AZ238" t="s">
        <v>303</v>
      </c>
      <c r="BA238" t="s">
        <v>304</v>
      </c>
      <c r="BB238" t="s">
        <v>1138</v>
      </c>
      <c r="BC238" t="s">
        <v>62</v>
      </c>
      <c r="BD238" t="s">
        <v>305</v>
      </c>
      <c r="BE238" t="s">
        <v>306</v>
      </c>
      <c r="BF238" t="s">
        <v>307</v>
      </c>
      <c r="BG238" t="s">
        <v>308</v>
      </c>
      <c r="BH238" t="s">
        <v>1167</v>
      </c>
    </row>
    <row r="239" spans="1:60">
      <c r="A239">
        <v>208</v>
      </c>
      <c r="B239" t="s">
        <v>677</v>
      </c>
      <c r="C239" t="str">
        <f t="shared" si="27"/>
        <v>SB082916TAWCSCB71D20R2I208</v>
      </c>
      <c r="D239" t="str">
        <f t="shared" si="28"/>
        <v>B082916TAWCSCB71D20</v>
      </c>
      <c r="E239">
        <v>2</v>
      </c>
      <c r="F239" t="s">
        <v>495</v>
      </c>
      <c r="G239" t="str">
        <f t="shared" si="30"/>
        <v>082916</v>
      </c>
      <c r="H239">
        <v>20</v>
      </c>
      <c r="I239" t="s">
        <v>60</v>
      </c>
      <c r="J239" t="s">
        <v>61</v>
      </c>
      <c r="K239" t="str">
        <f t="shared" si="29"/>
        <v>082916</v>
      </c>
      <c r="L239" t="s">
        <v>496</v>
      </c>
      <c r="M239" t="s">
        <v>243</v>
      </c>
      <c r="N239" t="s">
        <v>1168</v>
      </c>
      <c r="O239" t="s">
        <v>1168</v>
      </c>
      <c r="P239" s="2">
        <v>42796</v>
      </c>
      <c r="Q239" t="s">
        <v>678</v>
      </c>
      <c r="S239" s="2">
        <v>42927</v>
      </c>
      <c r="T239" t="s">
        <v>294</v>
      </c>
      <c r="U239">
        <v>1.25</v>
      </c>
      <c r="V239" s="2">
        <v>42928</v>
      </c>
      <c r="W239">
        <v>17.326720519999999</v>
      </c>
      <c r="X239" t="s">
        <v>294</v>
      </c>
      <c r="Y239" t="s">
        <v>295</v>
      </c>
      <c r="Z239" s="2">
        <v>42933</v>
      </c>
      <c r="AA239">
        <v>17</v>
      </c>
      <c r="AB239" t="s">
        <v>296</v>
      </c>
      <c r="AC239" t="s">
        <v>368</v>
      </c>
      <c r="AD239" t="s">
        <v>588</v>
      </c>
      <c r="AE239" t="s">
        <v>298</v>
      </c>
      <c r="AF239" s="2">
        <v>42934</v>
      </c>
      <c r="AG239" t="s">
        <v>299</v>
      </c>
      <c r="AH239" t="s">
        <v>678</v>
      </c>
      <c r="AI239" t="s">
        <v>300</v>
      </c>
      <c r="AJ239" s="2">
        <v>42940</v>
      </c>
      <c r="AK239" t="s">
        <v>172</v>
      </c>
      <c r="AL239" t="s">
        <v>679</v>
      </c>
      <c r="AM239" t="s">
        <v>368</v>
      </c>
      <c r="AO239">
        <v>9</v>
      </c>
      <c r="AP239" t="s">
        <v>678</v>
      </c>
      <c r="AR239" s="2">
        <v>42576</v>
      </c>
      <c r="AS239" t="s">
        <v>294</v>
      </c>
      <c r="AU239" s="2">
        <v>42942</v>
      </c>
      <c r="AV239" t="s">
        <v>294</v>
      </c>
      <c r="AX239" s="2">
        <v>42971</v>
      </c>
      <c r="AY239" t="s">
        <v>67</v>
      </c>
      <c r="AZ239" t="s">
        <v>303</v>
      </c>
      <c r="BA239" t="s">
        <v>304</v>
      </c>
      <c r="BB239" t="s">
        <v>1138</v>
      </c>
      <c r="BC239" t="s">
        <v>62</v>
      </c>
      <c r="BD239" t="s">
        <v>305</v>
      </c>
      <c r="BE239" t="s">
        <v>306</v>
      </c>
      <c r="BF239" t="s">
        <v>307</v>
      </c>
      <c r="BG239" t="s">
        <v>308</v>
      </c>
      <c r="BH239" t="s">
        <v>1167</v>
      </c>
    </row>
    <row r="240" spans="1:60">
      <c r="A240">
        <v>208</v>
      </c>
      <c r="B240" t="s">
        <v>675</v>
      </c>
      <c r="C240" t="str">
        <f t="shared" si="27"/>
        <v>SB082916TAWCSCB71D20R1I208</v>
      </c>
      <c r="D240" t="str">
        <f t="shared" si="28"/>
        <v>B082916TAWCSCB71D20</v>
      </c>
      <c r="E240">
        <v>1</v>
      </c>
      <c r="F240" t="s">
        <v>495</v>
      </c>
      <c r="G240" t="str">
        <f t="shared" si="30"/>
        <v>082916</v>
      </c>
      <c r="H240">
        <v>20</v>
      </c>
      <c r="I240" t="s">
        <v>60</v>
      </c>
      <c r="J240" t="s">
        <v>61</v>
      </c>
      <c r="K240" t="str">
        <f t="shared" si="29"/>
        <v>082916</v>
      </c>
      <c r="L240" t="s">
        <v>496</v>
      </c>
      <c r="M240" t="s">
        <v>243</v>
      </c>
      <c r="N240" s="2">
        <v>42670</v>
      </c>
      <c r="O240">
        <v>3</v>
      </c>
      <c r="P240" s="2">
        <v>42684</v>
      </c>
      <c r="Q240" t="s">
        <v>244</v>
      </c>
      <c r="R240">
        <v>1</v>
      </c>
      <c r="V240" s="2">
        <v>42928</v>
      </c>
      <c r="W240">
        <v>18.213742679999999</v>
      </c>
      <c r="X240" t="s">
        <v>294</v>
      </c>
      <c r="Y240" t="s">
        <v>295</v>
      </c>
      <c r="Z240" s="2">
        <v>42933</v>
      </c>
      <c r="AA240">
        <v>19</v>
      </c>
      <c r="AB240" t="s">
        <v>296</v>
      </c>
      <c r="AE240" t="s">
        <v>298</v>
      </c>
      <c r="AF240" s="2">
        <v>42934</v>
      </c>
      <c r="AG240" t="s">
        <v>299</v>
      </c>
      <c r="AI240" t="s">
        <v>300</v>
      </c>
      <c r="AJ240" s="2">
        <v>42940</v>
      </c>
      <c r="AK240" t="s">
        <v>89</v>
      </c>
      <c r="AL240" t="s">
        <v>676</v>
      </c>
      <c r="AO240">
        <v>9</v>
      </c>
      <c r="AR240" s="2">
        <v>42576</v>
      </c>
      <c r="AS240" t="s">
        <v>294</v>
      </c>
      <c r="AU240" s="2">
        <v>42942</v>
      </c>
      <c r="AV240" t="s">
        <v>294</v>
      </c>
      <c r="AX240" s="2">
        <v>42971</v>
      </c>
      <c r="AY240" t="s">
        <v>67</v>
      </c>
      <c r="AZ240" t="s">
        <v>303</v>
      </c>
      <c r="BA240" t="s">
        <v>304</v>
      </c>
      <c r="BB240" t="s">
        <v>1138</v>
      </c>
      <c r="BC240" t="s">
        <v>62</v>
      </c>
      <c r="BD240" t="s">
        <v>305</v>
      </c>
      <c r="BE240" t="s">
        <v>306</v>
      </c>
      <c r="BF240" t="s">
        <v>307</v>
      </c>
      <c r="BG240" t="s">
        <v>308</v>
      </c>
      <c r="BH240" t="s">
        <v>1167</v>
      </c>
    </row>
    <row r="241" spans="1:60">
      <c r="A241">
        <v>208</v>
      </c>
      <c r="B241" t="s">
        <v>680</v>
      </c>
      <c r="C241" t="str">
        <f t="shared" si="27"/>
        <v>SB082916TAWCSCB71D20R3I208</v>
      </c>
      <c r="D241" t="str">
        <f t="shared" si="28"/>
        <v>B082916TAWCSCB71D20</v>
      </c>
      <c r="E241">
        <v>3</v>
      </c>
      <c r="F241" t="s">
        <v>495</v>
      </c>
      <c r="G241" t="str">
        <f t="shared" si="30"/>
        <v>082916</v>
      </c>
      <c r="H241">
        <v>20</v>
      </c>
      <c r="I241" t="s">
        <v>60</v>
      </c>
      <c r="J241" t="s">
        <v>61</v>
      </c>
      <c r="K241" t="str">
        <f t="shared" si="29"/>
        <v>082916</v>
      </c>
      <c r="L241" t="s">
        <v>496</v>
      </c>
      <c r="M241" t="s">
        <v>243</v>
      </c>
      <c r="N241" s="2">
        <v>42690</v>
      </c>
      <c r="O241">
        <v>1</v>
      </c>
    </row>
    <row r="242" spans="1:60">
      <c r="A242">
        <v>209</v>
      </c>
      <c r="B242" t="s">
        <v>682</v>
      </c>
      <c r="C242" t="str">
        <f t="shared" si="27"/>
        <v>SB082916TAWCSCB72D20R1I209</v>
      </c>
      <c r="D242" t="str">
        <f t="shared" si="28"/>
        <v>B082916TAWCSCB72D20</v>
      </c>
      <c r="E242">
        <v>1</v>
      </c>
      <c r="F242" t="s">
        <v>499</v>
      </c>
      <c r="G242" t="str">
        <f t="shared" si="30"/>
        <v>082916</v>
      </c>
      <c r="H242">
        <v>20</v>
      </c>
      <c r="I242" t="s">
        <v>60</v>
      </c>
      <c r="J242" t="s">
        <v>61</v>
      </c>
      <c r="K242" t="str">
        <f t="shared" si="29"/>
        <v>082916</v>
      </c>
      <c r="L242" t="s">
        <v>500</v>
      </c>
      <c r="M242" t="s">
        <v>243</v>
      </c>
      <c r="N242" s="2">
        <v>42670</v>
      </c>
      <c r="O242">
        <v>1</v>
      </c>
      <c r="P242" s="2">
        <v>42695</v>
      </c>
      <c r="Q242" t="s">
        <v>244</v>
      </c>
      <c r="R242">
        <v>13</v>
      </c>
      <c r="V242" s="2">
        <v>42928</v>
      </c>
      <c r="W242">
        <v>18.38323703</v>
      </c>
      <c r="X242" t="s">
        <v>294</v>
      </c>
      <c r="Y242" t="s">
        <v>295</v>
      </c>
      <c r="Z242" s="2">
        <v>42933</v>
      </c>
      <c r="AA242">
        <v>19</v>
      </c>
      <c r="AB242" t="s">
        <v>296</v>
      </c>
      <c r="AE242" t="s">
        <v>298</v>
      </c>
      <c r="AF242" s="2">
        <v>42934</v>
      </c>
      <c r="AG242" t="s">
        <v>299</v>
      </c>
      <c r="AI242" t="s">
        <v>300</v>
      </c>
      <c r="AJ242" s="2">
        <v>42940</v>
      </c>
      <c r="AK242" t="s">
        <v>200</v>
      </c>
      <c r="AL242" t="s">
        <v>683</v>
      </c>
      <c r="AO242">
        <v>9</v>
      </c>
      <c r="AR242" s="2">
        <v>42576</v>
      </c>
      <c r="AS242" t="s">
        <v>294</v>
      </c>
      <c r="AU242" s="2">
        <v>42942</v>
      </c>
      <c r="AV242" t="s">
        <v>294</v>
      </c>
      <c r="AX242" s="2">
        <v>42971</v>
      </c>
      <c r="AY242" t="s">
        <v>67</v>
      </c>
      <c r="AZ242" t="s">
        <v>303</v>
      </c>
      <c r="BA242" t="s">
        <v>304</v>
      </c>
      <c r="BB242" t="s">
        <v>1138</v>
      </c>
      <c r="BC242" t="s">
        <v>62</v>
      </c>
      <c r="BD242" t="s">
        <v>305</v>
      </c>
      <c r="BE242" t="s">
        <v>306</v>
      </c>
      <c r="BF242" t="s">
        <v>307</v>
      </c>
      <c r="BG242" t="s">
        <v>308</v>
      </c>
      <c r="BH242" t="s">
        <v>1167</v>
      </c>
    </row>
    <row r="243" spans="1:60">
      <c r="A243">
        <v>209</v>
      </c>
      <c r="B243" t="s">
        <v>681</v>
      </c>
      <c r="C243" t="str">
        <f t="shared" si="27"/>
        <v>SB082916TAWCSCB72D20R2I209</v>
      </c>
      <c r="D243" t="str">
        <f t="shared" si="28"/>
        <v>B082916TAWCSCB72D20</v>
      </c>
      <c r="E243">
        <v>2</v>
      </c>
      <c r="F243" t="s">
        <v>499</v>
      </c>
      <c r="G243" t="str">
        <f t="shared" si="30"/>
        <v>082916</v>
      </c>
      <c r="H243">
        <v>20</v>
      </c>
      <c r="I243" t="s">
        <v>60</v>
      </c>
      <c r="J243" t="s">
        <v>61</v>
      </c>
      <c r="K243" t="str">
        <f t="shared" si="29"/>
        <v>082916</v>
      </c>
      <c r="L243" t="s">
        <v>500</v>
      </c>
      <c r="M243" t="s">
        <v>243</v>
      </c>
      <c r="N243" s="2">
        <v>42670</v>
      </c>
      <c r="O243">
        <v>1</v>
      </c>
      <c r="P243" s="2">
        <v>42684</v>
      </c>
      <c r="Q243" t="s">
        <v>244</v>
      </c>
      <c r="R243">
        <v>22</v>
      </c>
    </row>
    <row r="244" spans="1:60">
      <c r="A244">
        <v>210</v>
      </c>
      <c r="B244" t="s">
        <v>685</v>
      </c>
      <c r="C244" t="str">
        <f t="shared" si="27"/>
        <v>SB082916TAWCSCB73D12R2I210</v>
      </c>
      <c r="D244" t="str">
        <f t="shared" si="28"/>
        <v>B082916TAWCSCB73D12</v>
      </c>
      <c r="E244">
        <v>2</v>
      </c>
      <c r="F244" t="s">
        <v>504</v>
      </c>
      <c r="G244" t="str">
        <f t="shared" si="30"/>
        <v>082916</v>
      </c>
      <c r="H244">
        <v>12</v>
      </c>
      <c r="I244" t="s">
        <v>60</v>
      </c>
      <c r="J244" t="s">
        <v>61</v>
      </c>
      <c r="K244" t="str">
        <f t="shared" si="29"/>
        <v>082916</v>
      </c>
      <c r="L244" t="s">
        <v>505</v>
      </c>
      <c r="M244" t="s">
        <v>243</v>
      </c>
      <c r="N244" s="2">
        <v>42690</v>
      </c>
      <c r="O244">
        <v>1</v>
      </c>
      <c r="P244" s="2">
        <v>42796</v>
      </c>
      <c r="Q244" t="s">
        <v>686</v>
      </c>
      <c r="Z244" s="2">
        <v>42803</v>
      </c>
      <c r="AA244">
        <v>20</v>
      </c>
      <c r="AB244" t="s">
        <v>687</v>
      </c>
      <c r="AC244" t="s">
        <v>407</v>
      </c>
      <c r="AD244" t="s">
        <v>588</v>
      </c>
      <c r="AF244" s="2">
        <v>42810</v>
      </c>
      <c r="AG244" t="s">
        <v>63</v>
      </c>
      <c r="AH244" t="s">
        <v>686</v>
      </c>
      <c r="AJ244" s="2">
        <v>42836</v>
      </c>
      <c r="AK244" t="s">
        <v>1119</v>
      </c>
      <c r="AL244" t="s">
        <v>349</v>
      </c>
      <c r="AM244" t="s">
        <v>617</v>
      </c>
      <c r="AP244" t="s">
        <v>686</v>
      </c>
    </row>
    <row r="245" spans="1:60">
      <c r="A245">
        <v>210</v>
      </c>
      <c r="B245" t="s">
        <v>684</v>
      </c>
      <c r="C245" t="str">
        <f t="shared" si="27"/>
        <v>SB082916TAWCSCB73D12R3I210</v>
      </c>
      <c r="D245" t="str">
        <f t="shared" si="28"/>
        <v>B082916TAWCSCB73D12</v>
      </c>
      <c r="E245">
        <v>3</v>
      </c>
      <c r="F245" t="s">
        <v>504</v>
      </c>
      <c r="G245" t="str">
        <f t="shared" si="30"/>
        <v>082916</v>
      </c>
      <c r="H245">
        <v>12</v>
      </c>
      <c r="I245" t="s">
        <v>60</v>
      </c>
      <c r="J245" t="s">
        <v>61</v>
      </c>
      <c r="K245" t="str">
        <f t="shared" si="29"/>
        <v>082916</v>
      </c>
      <c r="L245" t="s">
        <v>505</v>
      </c>
      <c r="M245" t="s">
        <v>243</v>
      </c>
      <c r="N245" s="2">
        <v>42670</v>
      </c>
      <c r="O245">
        <v>2</v>
      </c>
      <c r="P245" s="2">
        <v>42709</v>
      </c>
      <c r="Q245" t="s">
        <v>244</v>
      </c>
      <c r="R245">
        <v>13</v>
      </c>
    </row>
    <row r="246" spans="1:60">
      <c r="A246">
        <v>210</v>
      </c>
      <c r="B246" t="s">
        <v>688</v>
      </c>
      <c r="C246" t="str">
        <f t="shared" si="27"/>
        <v>SB082916TAWCSCB73D12R1I210</v>
      </c>
      <c r="D246" t="str">
        <f t="shared" si="28"/>
        <v>B082916TAWCSCB73D12</v>
      </c>
      <c r="E246">
        <v>1</v>
      </c>
      <c r="F246" t="s">
        <v>504</v>
      </c>
      <c r="G246" t="str">
        <f t="shared" si="30"/>
        <v>082916</v>
      </c>
      <c r="H246">
        <v>12</v>
      </c>
      <c r="I246" t="s">
        <v>60</v>
      </c>
      <c r="J246" t="s">
        <v>61</v>
      </c>
      <c r="K246" t="str">
        <f t="shared" si="29"/>
        <v>082916</v>
      </c>
      <c r="L246" t="s">
        <v>505</v>
      </c>
      <c r="M246" t="s">
        <v>243</v>
      </c>
      <c r="N246" s="2">
        <v>42670</v>
      </c>
      <c r="O246" t="s">
        <v>689</v>
      </c>
      <c r="V246" s="2">
        <v>42928</v>
      </c>
      <c r="W246">
        <v>19.6339127295</v>
      </c>
      <c r="X246" t="s">
        <v>294</v>
      </c>
    </row>
    <row r="247" spans="1:60">
      <c r="A247">
        <v>211</v>
      </c>
      <c r="B247" t="s">
        <v>690</v>
      </c>
      <c r="C247" t="str">
        <f t="shared" si="27"/>
        <v>SB082916TAWCSCB74D13R1I211</v>
      </c>
      <c r="D247" t="str">
        <f t="shared" si="28"/>
        <v>B082916TAWCSCB74D13</v>
      </c>
      <c r="E247">
        <v>1</v>
      </c>
      <c r="F247" t="s">
        <v>508</v>
      </c>
      <c r="G247" t="str">
        <f t="shared" si="30"/>
        <v>082916</v>
      </c>
      <c r="H247">
        <v>13</v>
      </c>
      <c r="I247" t="s">
        <v>60</v>
      </c>
      <c r="J247" t="s">
        <v>61</v>
      </c>
      <c r="K247" t="str">
        <f t="shared" si="29"/>
        <v>082916</v>
      </c>
      <c r="L247" t="s">
        <v>509</v>
      </c>
      <c r="M247" t="s">
        <v>243</v>
      </c>
      <c r="N247" s="2">
        <v>42670</v>
      </c>
      <c r="O247">
        <v>1</v>
      </c>
      <c r="P247" s="2">
        <v>42695</v>
      </c>
      <c r="Q247" t="s">
        <v>244</v>
      </c>
      <c r="R247">
        <v>2</v>
      </c>
      <c r="V247" s="2">
        <v>42928</v>
      </c>
      <c r="W247">
        <v>18.3192992</v>
      </c>
      <c r="X247" t="s">
        <v>294</v>
      </c>
      <c r="Y247" t="s">
        <v>295</v>
      </c>
      <c r="Z247" s="2">
        <v>42933</v>
      </c>
      <c r="AA247">
        <v>19</v>
      </c>
      <c r="AB247" t="s">
        <v>296</v>
      </c>
      <c r="AE247" t="s">
        <v>298</v>
      </c>
      <c r="AF247" s="2">
        <v>42934</v>
      </c>
      <c r="AG247" t="s">
        <v>299</v>
      </c>
      <c r="AI247" t="s">
        <v>300</v>
      </c>
      <c r="AJ247" s="2">
        <v>42940</v>
      </c>
      <c r="AK247" t="s">
        <v>1134</v>
      </c>
      <c r="AL247" t="s">
        <v>401</v>
      </c>
      <c r="AO247">
        <v>9</v>
      </c>
      <c r="AR247" s="2">
        <v>42576</v>
      </c>
      <c r="AS247" t="s">
        <v>294</v>
      </c>
      <c r="AU247" s="2">
        <v>42942</v>
      </c>
      <c r="AV247" t="s">
        <v>294</v>
      </c>
      <c r="AX247" s="2">
        <v>42971</v>
      </c>
      <c r="AY247" t="s">
        <v>67</v>
      </c>
      <c r="AZ247" t="s">
        <v>303</v>
      </c>
      <c r="BA247" t="s">
        <v>304</v>
      </c>
      <c r="BB247" t="s">
        <v>1138</v>
      </c>
      <c r="BC247" t="s">
        <v>62</v>
      </c>
      <c r="BD247" t="s">
        <v>305</v>
      </c>
      <c r="BE247" t="s">
        <v>306</v>
      </c>
      <c r="BF247" t="s">
        <v>307</v>
      </c>
      <c r="BG247" t="s">
        <v>308</v>
      </c>
      <c r="BH247" t="s">
        <v>1167</v>
      </c>
    </row>
    <row r="248" spans="1:60">
      <c r="A248">
        <v>211</v>
      </c>
      <c r="B248" t="s">
        <v>691</v>
      </c>
      <c r="C248" t="str">
        <f t="shared" si="27"/>
        <v>SB082916TAWCSCB74D13R2I211</v>
      </c>
      <c r="D248" t="str">
        <f t="shared" si="28"/>
        <v>B082916TAWCSCB74D13</v>
      </c>
      <c r="E248">
        <v>2</v>
      </c>
      <c r="F248" t="s">
        <v>508</v>
      </c>
      <c r="G248" t="str">
        <f t="shared" si="30"/>
        <v>082916</v>
      </c>
      <c r="H248">
        <v>13</v>
      </c>
      <c r="I248" t="s">
        <v>60</v>
      </c>
      <c r="J248" t="s">
        <v>61</v>
      </c>
      <c r="K248" t="str">
        <f t="shared" si="29"/>
        <v>082916</v>
      </c>
      <c r="L248" t="s">
        <v>509</v>
      </c>
      <c r="M248" t="s">
        <v>243</v>
      </c>
      <c r="N248" s="2">
        <v>42690</v>
      </c>
      <c r="O248">
        <v>2</v>
      </c>
      <c r="P248" s="2">
        <v>42709</v>
      </c>
      <c r="Q248" t="s">
        <v>244</v>
      </c>
      <c r="R248">
        <v>2</v>
      </c>
      <c r="V248" s="2">
        <v>42928</v>
      </c>
      <c r="W248">
        <v>18.57359383</v>
      </c>
      <c r="X248" t="s">
        <v>294</v>
      </c>
      <c r="Y248" t="s">
        <v>295</v>
      </c>
      <c r="Z248" s="2">
        <v>42933</v>
      </c>
      <c r="AA248">
        <v>19</v>
      </c>
      <c r="AB248" t="s">
        <v>296</v>
      </c>
      <c r="AE248" t="s">
        <v>298</v>
      </c>
      <c r="AF248" s="2">
        <v>42934</v>
      </c>
      <c r="AG248" t="s">
        <v>299</v>
      </c>
      <c r="AI248" t="s">
        <v>300</v>
      </c>
      <c r="AJ248" s="2">
        <v>42940</v>
      </c>
      <c r="AK248" t="s">
        <v>119</v>
      </c>
      <c r="AL248" t="s">
        <v>692</v>
      </c>
      <c r="AO248">
        <v>9</v>
      </c>
      <c r="AR248" s="2">
        <v>42576</v>
      </c>
      <c r="AS248" t="s">
        <v>294</v>
      </c>
      <c r="AU248" s="2">
        <v>42942</v>
      </c>
      <c r="AV248" t="s">
        <v>294</v>
      </c>
      <c r="AX248" s="2">
        <v>42971</v>
      </c>
      <c r="AY248" t="s">
        <v>67</v>
      </c>
      <c r="AZ248" t="s">
        <v>303</v>
      </c>
      <c r="BA248" t="s">
        <v>304</v>
      </c>
      <c r="BB248" t="s">
        <v>1138</v>
      </c>
      <c r="BC248" t="s">
        <v>62</v>
      </c>
      <c r="BD248" t="s">
        <v>305</v>
      </c>
      <c r="BE248" t="s">
        <v>306</v>
      </c>
      <c r="BF248" t="s">
        <v>307</v>
      </c>
      <c r="BG248" t="s">
        <v>308</v>
      </c>
      <c r="BH248" t="s">
        <v>1167</v>
      </c>
    </row>
    <row r="249" spans="1:60">
      <c r="A249">
        <v>212</v>
      </c>
      <c r="B249" t="s">
        <v>693</v>
      </c>
      <c r="C249" t="str">
        <f t="shared" si="27"/>
        <v>SB092116TAWCSLABDNCR1I212</v>
      </c>
      <c r="D249" t="str">
        <f t="shared" si="28"/>
        <v>B092116TAWCSLABDNC</v>
      </c>
      <c r="E249">
        <v>1</v>
      </c>
      <c r="F249" t="s">
        <v>1140</v>
      </c>
      <c r="G249" t="str">
        <f>"092116"</f>
        <v>092116</v>
      </c>
      <c r="H249" t="s">
        <v>1142</v>
      </c>
      <c r="I249" t="s">
        <v>60</v>
      </c>
      <c r="J249" t="s">
        <v>61</v>
      </c>
      <c r="K249" t="str">
        <f t="shared" si="29"/>
        <v>092116</v>
      </c>
      <c r="L249" t="s">
        <v>1139</v>
      </c>
      <c r="M249" t="s">
        <v>1139</v>
      </c>
      <c r="N249" t="s">
        <v>1139</v>
      </c>
      <c r="O249" t="s">
        <v>1139</v>
      </c>
      <c r="P249" s="2">
        <v>42634</v>
      </c>
      <c r="Q249" t="s">
        <v>244</v>
      </c>
      <c r="R249">
        <v>12</v>
      </c>
      <c r="AB249" t="s">
        <v>244</v>
      </c>
      <c r="AF249" t="s">
        <v>249</v>
      </c>
      <c r="AH249" t="s">
        <v>244</v>
      </c>
      <c r="AJ249" s="2">
        <v>42669</v>
      </c>
      <c r="AK249" t="s">
        <v>1137</v>
      </c>
      <c r="AL249" t="s">
        <v>694</v>
      </c>
      <c r="AM249" t="s">
        <v>362</v>
      </c>
      <c r="AN249" t="s">
        <v>302</v>
      </c>
      <c r="AO249">
        <v>8</v>
      </c>
      <c r="AP249" t="s">
        <v>244</v>
      </c>
      <c r="AR249" t="s">
        <v>62</v>
      </c>
      <c r="AU249" s="2">
        <v>42685</v>
      </c>
      <c r="AV249" t="s">
        <v>244</v>
      </c>
      <c r="AW249" t="s">
        <v>253</v>
      </c>
      <c r="AX249" s="2">
        <v>42718</v>
      </c>
      <c r="BB249" t="s">
        <v>1144</v>
      </c>
      <c r="BC249" t="s">
        <v>62</v>
      </c>
      <c r="BD249" t="s">
        <v>1117</v>
      </c>
      <c r="BE249" t="s">
        <v>1145</v>
      </c>
      <c r="BF249" t="s">
        <v>1146</v>
      </c>
      <c r="BG249" t="s">
        <v>1155</v>
      </c>
      <c r="BH249" t="s">
        <v>1165</v>
      </c>
    </row>
    <row r="250" spans="1:60">
      <c r="A250">
        <v>213</v>
      </c>
      <c r="B250" t="s">
        <v>695</v>
      </c>
      <c r="C250" t="str">
        <f t="shared" si="27"/>
        <v>SBNATAWCSLABDPCR1I213</v>
      </c>
      <c r="D250" t="str">
        <f t="shared" si="28"/>
        <v>BNATAWCSLABDPC</v>
      </c>
      <c r="E250">
        <v>1</v>
      </c>
      <c r="F250" t="s">
        <v>1140</v>
      </c>
      <c r="G250" t="s">
        <v>1139</v>
      </c>
      <c r="H250" t="s">
        <v>1141</v>
      </c>
      <c r="I250" t="s">
        <v>60</v>
      </c>
      <c r="J250" t="s">
        <v>61</v>
      </c>
      <c r="K250" t="str">
        <f t="shared" si="29"/>
        <v>NA</v>
      </c>
      <c r="L250" t="s">
        <v>1139</v>
      </c>
      <c r="M250" t="s">
        <v>1139</v>
      </c>
      <c r="N250" t="s">
        <v>1139</v>
      </c>
      <c r="O250" t="s">
        <v>1139</v>
      </c>
      <c r="P250" s="2">
        <v>42649</v>
      </c>
      <c r="Q250" t="s">
        <v>244</v>
      </c>
      <c r="R250">
        <v>24</v>
      </c>
      <c r="S250" s="2">
        <v>42654</v>
      </c>
      <c r="T250" t="s">
        <v>244</v>
      </c>
      <c r="U250">
        <v>3.62</v>
      </c>
      <c r="V250" s="2">
        <v>42654</v>
      </c>
      <c r="X250" t="s">
        <v>244</v>
      </c>
      <c r="Y250" t="s">
        <v>270</v>
      </c>
      <c r="Z250" s="2">
        <v>42661</v>
      </c>
      <c r="AA250">
        <v>20</v>
      </c>
      <c r="AB250" t="s">
        <v>246</v>
      </c>
      <c r="AC250" t="s">
        <v>696</v>
      </c>
      <c r="AD250" t="s">
        <v>244</v>
      </c>
      <c r="AE250" t="s">
        <v>248</v>
      </c>
      <c r="AF250" t="s">
        <v>249</v>
      </c>
      <c r="AG250" t="s">
        <v>63</v>
      </c>
      <c r="AH250" t="s">
        <v>250</v>
      </c>
      <c r="AJ250" s="2">
        <v>42669</v>
      </c>
      <c r="AK250" t="s">
        <v>1118</v>
      </c>
      <c r="AL250" t="s">
        <v>341</v>
      </c>
      <c r="AM250" t="s">
        <v>617</v>
      </c>
      <c r="AN250" t="s">
        <v>274</v>
      </c>
      <c r="AO250">
        <v>8</v>
      </c>
      <c r="AP250" t="s">
        <v>244</v>
      </c>
      <c r="AR250" t="s">
        <v>62</v>
      </c>
      <c r="AU250" s="2">
        <v>42685</v>
      </c>
      <c r="AV250" t="s">
        <v>244</v>
      </c>
      <c r="AW250" t="s">
        <v>253</v>
      </c>
      <c r="AX250" s="2">
        <v>42718</v>
      </c>
      <c r="BB250" t="s">
        <v>1144</v>
      </c>
      <c r="BC250" t="s">
        <v>62</v>
      </c>
      <c r="BD250" t="s">
        <v>1117</v>
      </c>
      <c r="BE250" t="s">
        <v>1145</v>
      </c>
      <c r="BF250" t="s">
        <v>1146</v>
      </c>
      <c r="BG250" t="s">
        <v>1155</v>
      </c>
      <c r="BH250" t="s">
        <v>1165</v>
      </c>
    </row>
    <row r="251" spans="1:60">
      <c r="A251">
        <v>214</v>
      </c>
      <c r="B251" t="s">
        <v>697</v>
      </c>
      <c r="C251" t="str">
        <f t="shared" si="27"/>
        <v>SBNATAWCSLABDPCR2I214</v>
      </c>
      <c r="D251" t="str">
        <f t="shared" si="28"/>
        <v>BNATAWCSLABDPC</v>
      </c>
      <c r="E251">
        <v>2</v>
      </c>
      <c r="F251" t="s">
        <v>1140</v>
      </c>
      <c r="G251" t="s">
        <v>1139</v>
      </c>
      <c r="H251" t="s">
        <v>1141</v>
      </c>
      <c r="I251" t="s">
        <v>60</v>
      </c>
      <c r="J251" t="s">
        <v>61</v>
      </c>
      <c r="K251" t="str">
        <f t="shared" si="29"/>
        <v>NA</v>
      </c>
      <c r="L251" t="s">
        <v>1139</v>
      </c>
      <c r="M251" t="s">
        <v>1139</v>
      </c>
      <c r="N251" t="s">
        <v>1139</v>
      </c>
      <c r="O251" t="s">
        <v>1139</v>
      </c>
      <c r="P251" s="2">
        <v>42709</v>
      </c>
      <c r="Q251" t="s">
        <v>244</v>
      </c>
      <c r="R251">
        <v>21</v>
      </c>
    </row>
    <row r="252" spans="1:60">
      <c r="A252">
        <v>215</v>
      </c>
      <c r="B252" t="s">
        <v>698</v>
      </c>
      <c r="C252" t="str">
        <f t="shared" si="27"/>
        <v>SBNATAWCSLABDPCR3I215</v>
      </c>
      <c r="D252" t="str">
        <f t="shared" si="28"/>
        <v>BNATAWCSLABDPC</v>
      </c>
      <c r="E252">
        <v>3</v>
      </c>
      <c r="F252" t="s">
        <v>1140</v>
      </c>
      <c r="G252" t="s">
        <v>1139</v>
      </c>
      <c r="H252" t="s">
        <v>1141</v>
      </c>
      <c r="I252" t="s">
        <v>60</v>
      </c>
      <c r="J252" t="s">
        <v>61</v>
      </c>
      <c r="K252" t="str">
        <f t="shared" si="29"/>
        <v>NA</v>
      </c>
      <c r="L252" t="s">
        <v>1139</v>
      </c>
      <c r="M252" t="s">
        <v>1139</v>
      </c>
      <c r="N252" t="s">
        <v>1139</v>
      </c>
      <c r="O252" t="s">
        <v>1139</v>
      </c>
      <c r="P252" s="2">
        <v>42822</v>
      </c>
      <c r="Q252" t="s">
        <v>699</v>
      </c>
      <c r="Z252" s="2">
        <v>42829</v>
      </c>
      <c r="AA252">
        <v>20</v>
      </c>
      <c r="AB252" t="s">
        <v>699</v>
      </c>
      <c r="AC252" t="s">
        <v>539</v>
      </c>
      <c r="AD252" t="s">
        <v>588</v>
      </c>
      <c r="AF252" s="2">
        <v>42829</v>
      </c>
      <c r="AG252" t="s">
        <v>63</v>
      </c>
      <c r="AH252" t="s">
        <v>699</v>
      </c>
      <c r="AJ252" s="2">
        <v>42852</v>
      </c>
      <c r="AK252" t="s">
        <v>220</v>
      </c>
      <c r="AL252" t="s">
        <v>549</v>
      </c>
      <c r="AM252" t="s">
        <v>601</v>
      </c>
      <c r="AP252" t="s">
        <v>699</v>
      </c>
    </row>
    <row r="253" spans="1:60">
      <c r="A253">
        <v>216</v>
      </c>
      <c r="B253" t="s">
        <v>700</v>
      </c>
      <c r="C253" t="str">
        <f t="shared" si="27"/>
        <v>SBNATAWCSLABDPCR4I216</v>
      </c>
      <c r="D253" t="str">
        <f t="shared" si="28"/>
        <v>BNATAWCSLABDPC</v>
      </c>
      <c r="E253">
        <v>4</v>
      </c>
      <c r="F253" t="s">
        <v>1140</v>
      </c>
      <c r="G253" t="s">
        <v>1139</v>
      </c>
      <c r="H253" t="s">
        <v>1141</v>
      </c>
      <c r="I253" t="s">
        <v>60</v>
      </c>
      <c r="J253" t="s">
        <v>61</v>
      </c>
      <c r="K253" t="str">
        <f t="shared" si="29"/>
        <v>NA</v>
      </c>
      <c r="L253" t="s">
        <v>1139</v>
      </c>
      <c r="M253" t="s">
        <v>1139</v>
      </c>
      <c r="N253" t="s">
        <v>1139</v>
      </c>
      <c r="O253" t="s">
        <v>1139</v>
      </c>
      <c r="P253" s="2">
        <v>42695</v>
      </c>
      <c r="Q253" t="s">
        <v>244</v>
      </c>
      <c r="R253">
        <v>22</v>
      </c>
    </row>
    <row r="254" spans="1:60">
      <c r="A254">
        <v>217</v>
      </c>
      <c r="B254" t="s">
        <v>701</v>
      </c>
      <c r="C254" t="str">
        <f t="shared" si="27"/>
        <v>SBNATAWCSLABDPCR5I217</v>
      </c>
      <c r="D254" t="str">
        <f t="shared" si="28"/>
        <v>BNATAWCSLABDPC</v>
      </c>
      <c r="E254">
        <v>5</v>
      </c>
      <c r="F254" t="s">
        <v>1140</v>
      </c>
      <c r="G254" t="s">
        <v>1139</v>
      </c>
      <c r="H254" t="s">
        <v>1141</v>
      </c>
      <c r="I254" t="s">
        <v>60</v>
      </c>
      <c r="J254" t="s">
        <v>61</v>
      </c>
      <c r="K254" t="str">
        <f t="shared" si="29"/>
        <v>NA</v>
      </c>
      <c r="L254" t="s">
        <v>1139</v>
      </c>
      <c r="M254" t="s">
        <v>1139</v>
      </c>
      <c r="N254" t="s">
        <v>1139</v>
      </c>
      <c r="O254" t="s">
        <v>1139</v>
      </c>
    </row>
    <row r="255" spans="1:60">
      <c r="A255">
        <v>218</v>
      </c>
      <c r="B255" t="s">
        <v>702</v>
      </c>
      <c r="C255" t="str">
        <f t="shared" si="27"/>
        <v>SBNATAWCSLABDPCR6I218</v>
      </c>
      <c r="D255" t="str">
        <f t="shared" si="28"/>
        <v>BNATAWCSLABDPC</v>
      </c>
      <c r="E255">
        <v>6</v>
      </c>
      <c r="F255" t="s">
        <v>1140</v>
      </c>
      <c r="G255" t="s">
        <v>1139</v>
      </c>
      <c r="H255" t="s">
        <v>1141</v>
      </c>
      <c r="I255" t="s">
        <v>60</v>
      </c>
      <c r="J255" t="s">
        <v>61</v>
      </c>
      <c r="K255" t="str">
        <f t="shared" si="29"/>
        <v>NA</v>
      </c>
      <c r="L255" t="s">
        <v>1139</v>
      </c>
      <c r="M255" t="s">
        <v>1139</v>
      </c>
      <c r="N255" t="s">
        <v>1139</v>
      </c>
      <c r="O255" t="s">
        <v>1139</v>
      </c>
      <c r="P255" t="s">
        <v>1168</v>
      </c>
      <c r="Q255" t="s">
        <v>1168</v>
      </c>
      <c r="R255" t="s">
        <v>1168</v>
      </c>
      <c r="S255" t="s">
        <v>1168</v>
      </c>
      <c r="T255" t="s">
        <v>1168</v>
      </c>
      <c r="U255" t="s">
        <v>1168</v>
      </c>
      <c r="V255" t="s">
        <v>1168</v>
      </c>
      <c r="W255" t="s">
        <v>1168</v>
      </c>
      <c r="X255" t="s">
        <v>1168</v>
      </c>
      <c r="Y255" t="s">
        <v>1168</v>
      </c>
      <c r="Z255" s="2">
        <v>42648</v>
      </c>
      <c r="AA255">
        <v>23</v>
      </c>
      <c r="AB255" t="s">
        <v>703</v>
      </c>
      <c r="AC255" t="s">
        <v>617</v>
      </c>
      <c r="AD255" t="s">
        <v>244</v>
      </c>
      <c r="AE255" t="s">
        <v>248</v>
      </c>
      <c r="AJ255" s="2">
        <v>42669</v>
      </c>
      <c r="AK255" t="s">
        <v>1119</v>
      </c>
      <c r="AL255" t="s">
        <v>349</v>
      </c>
      <c r="AM255" t="s">
        <v>617</v>
      </c>
      <c r="AN255" t="s">
        <v>302</v>
      </c>
      <c r="AO255" t="s">
        <v>704</v>
      </c>
      <c r="AP255" t="s">
        <v>244</v>
      </c>
    </row>
    <row r="256" spans="1:60">
      <c r="A256">
        <v>219</v>
      </c>
      <c r="B256" t="s">
        <v>705</v>
      </c>
      <c r="C256" t="str">
        <f t="shared" si="27"/>
        <v>SB081613TAWCSLABDPCR7I219</v>
      </c>
      <c r="D256" t="str">
        <f t="shared" si="28"/>
        <v>B081613TAWCSLABDPC</v>
      </c>
      <c r="E256">
        <v>7</v>
      </c>
      <c r="F256" t="s">
        <v>1140</v>
      </c>
      <c r="G256" t="str">
        <f t="shared" ref="G256:G264" si="31">"081613"</f>
        <v>081613</v>
      </c>
      <c r="H256" t="s">
        <v>1141</v>
      </c>
      <c r="I256" t="s">
        <v>60</v>
      </c>
      <c r="J256" t="s">
        <v>61</v>
      </c>
      <c r="K256" t="str">
        <f t="shared" si="29"/>
        <v>081613</v>
      </c>
      <c r="L256" t="s">
        <v>706</v>
      </c>
      <c r="M256" t="s">
        <v>707</v>
      </c>
      <c r="N256" s="2">
        <v>42628</v>
      </c>
      <c r="O256" t="s">
        <v>708</v>
      </c>
      <c r="P256" s="2">
        <v>42822</v>
      </c>
      <c r="Q256" t="s">
        <v>709</v>
      </c>
      <c r="R256" t="s">
        <v>1168</v>
      </c>
      <c r="S256" t="s">
        <v>1168</v>
      </c>
      <c r="T256" t="s">
        <v>1168</v>
      </c>
      <c r="U256" t="s">
        <v>1168</v>
      </c>
      <c r="V256" t="s">
        <v>1168</v>
      </c>
      <c r="W256" t="s">
        <v>1168</v>
      </c>
      <c r="X256" t="s">
        <v>1168</v>
      </c>
      <c r="Y256" t="s">
        <v>1168</v>
      </c>
      <c r="Z256" s="2">
        <v>42829</v>
      </c>
      <c r="AA256">
        <v>20</v>
      </c>
      <c r="AB256" t="s">
        <v>709</v>
      </c>
      <c r="AC256" t="s">
        <v>629</v>
      </c>
      <c r="AD256" t="s">
        <v>588</v>
      </c>
      <c r="AF256" s="2">
        <v>42829</v>
      </c>
      <c r="AG256" t="s">
        <v>63</v>
      </c>
      <c r="AH256" t="s">
        <v>709</v>
      </c>
      <c r="AJ256" s="2">
        <v>42852</v>
      </c>
      <c r="AK256" t="s">
        <v>228</v>
      </c>
      <c r="AL256" t="s">
        <v>662</v>
      </c>
      <c r="AM256" t="s">
        <v>629</v>
      </c>
      <c r="AP256" t="s">
        <v>709</v>
      </c>
    </row>
    <row r="257" spans="1:61">
      <c r="A257">
        <v>220</v>
      </c>
      <c r="B257" t="s">
        <v>710</v>
      </c>
      <c r="C257" t="str">
        <f t="shared" si="27"/>
        <v>SB081613TAWCSLABDPCR8I220</v>
      </c>
      <c r="D257" t="str">
        <f t="shared" si="28"/>
        <v>B081613TAWCSLABDPC</v>
      </c>
      <c r="E257">
        <v>8</v>
      </c>
      <c r="F257" t="s">
        <v>1140</v>
      </c>
      <c r="G257" t="str">
        <f t="shared" si="31"/>
        <v>081613</v>
      </c>
      <c r="H257" t="s">
        <v>1141</v>
      </c>
      <c r="I257" t="s">
        <v>60</v>
      </c>
      <c r="J257" t="s">
        <v>61</v>
      </c>
      <c r="K257" t="str">
        <f t="shared" si="29"/>
        <v>081613</v>
      </c>
      <c r="L257" t="s">
        <v>706</v>
      </c>
      <c r="M257" t="s">
        <v>707</v>
      </c>
      <c r="N257" s="2">
        <v>42628</v>
      </c>
      <c r="O257" t="s">
        <v>711</v>
      </c>
      <c r="P257" s="2">
        <v>42796</v>
      </c>
      <c r="Q257" t="s">
        <v>712</v>
      </c>
      <c r="R257" t="s">
        <v>1168</v>
      </c>
      <c r="S257" t="s">
        <v>1168</v>
      </c>
      <c r="T257" t="s">
        <v>1168</v>
      </c>
      <c r="U257" t="s">
        <v>1168</v>
      </c>
      <c r="V257" t="s">
        <v>1168</v>
      </c>
      <c r="W257" t="s">
        <v>1168</v>
      </c>
      <c r="X257" t="s">
        <v>1168</v>
      </c>
      <c r="Y257" t="s">
        <v>1168</v>
      </c>
      <c r="Z257" s="2">
        <v>42803</v>
      </c>
      <c r="AA257">
        <v>20</v>
      </c>
      <c r="AB257" t="s">
        <v>713</v>
      </c>
      <c r="AC257" t="s">
        <v>714</v>
      </c>
      <c r="AD257" t="s">
        <v>588</v>
      </c>
      <c r="AJ257" s="2">
        <v>42845</v>
      </c>
      <c r="AK257" t="s">
        <v>1122</v>
      </c>
      <c r="AL257" t="s">
        <v>528</v>
      </c>
      <c r="AM257" t="s">
        <v>332</v>
      </c>
    </row>
    <row r="258" spans="1:61">
      <c r="A258">
        <v>221</v>
      </c>
      <c r="B258" t="s">
        <v>715</v>
      </c>
      <c r="C258" t="str">
        <f t="shared" ref="C258:C321" si="32">CONCATENATE("S",D258,"R",E258,"I",A258)</f>
        <v>SB081613TAWCSLABDPCR9I221</v>
      </c>
      <c r="D258" t="str">
        <f t="shared" ref="D258:D321" si="33">CONCATENATE("B",G258,"TAWCS", F258, "D",H258)</f>
        <v>B081613TAWCSLABDPC</v>
      </c>
      <c r="E258">
        <v>9</v>
      </c>
      <c r="F258" t="s">
        <v>1140</v>
      </c>
      <c r="G258" t="str">
        <f t="shared" si="31"/>
        <v>081613</v>
      </c>
      <c r="H258" t="s">
        <v>1141</v>
      </c>
      <c r="I258" t="s">
        <v>60</v>
      </c>
      <c r="J258" t="s">
        <v>61</v>
      </c>
      <c r="K258" t="str">
        <f t="shared" si="29"/>
        <v>081613</v>
      </c>
      <c r="L258" t="s">
        <v>706</v>
      </c>
      <c r="M258" t="s">
        <v>707</v>
      </c>
      <c r="N258" s="2">
        <v>42628</v>
      </c>
      <c r="O258" t="s">
        <v>716</v>
      </c>
      <c r="P258" s="2">
        <v>42796</v>
      </c>
      <c r="Q258" t="s">
        <v>717</v>
      </c>
      <c r="R258" t="s">
        <v>1168</v>
      </c>
      <c r="S258" t="s">
        <v>1168</v>
      </c>
      <c r="T258" t="s">
        <v>1168</v>
      </c>
      <c r="U258" t="s">
        <v>1168</v>
      </c>
      <c r="V258" t="s">
        <v>1168</v>
      </c>
      <c r="W258" t="s">
        <v>1168</v>
      </c>
      <c r="X258" t="s">
        <v>1168</v>
      </c>
      <c r="Y258" t="s">
        <v>1168</v>
      </c>
      <c r="Z258" s="2">
        <v>42803</v>
      </c>
      <c r="AA258">
        <v>20</v>
      </c>
      <c r="AB258" t="s">
        <v>717</v>
      </c>
      <c r="AC258" t="s">
        <v>273</v>
      </c>
      <c r="AD258" t="s">
        <v>588</v>
      </c>
      <c r="AF258" s="2">
        <v>42810</v>
      </c>
      <c r="AG258" t="s">
        <v>63</v>
      </c>
      <c r="AH258" t="s">
        <v>717</v>
      </c>
      <c r="AJ258" s="2">
        <v>42845</v>
      </c>
      <c r="AK258" t="s">
        <v>1130</v>
      </c>
      <c r="AL258" t="s">
        <v>358</v>
      </c>
      <c r="AM258" t="s">
        <v>359</v>
      </c>
      <c r="AP258" t="s">
        <v>717</v>
      </c>
    </row>
    <row r="259" spans="1:61">
      <c r="A259">
        <v>222</v>
      </c>
      <c r="B259" t="s">
        <v>718</v>
      </c>
      <c r="C259" t="str">
        <f t="shared" si="32"/>
        <v>SB081613TAWCSLABDPCR10I222</v>
      </c>
      <c r="D259" t="str">
        <f t="shared" si="33"/>
        <v>B081613TAWCSLABDPC</v>
      </c>
      <c r="E259">
        <v>10</v>
      </c>
      <c r="F259" t="s">
        <v>1140</v>
      </c>
      <c r="G259" t="str">
        <f t="shared" si="31"/>
        <v>081613</v>
      </c>
      <c r="H259" t="s">
        <v>1141</v>
      </c>
      <c r="I259" t="s">
        <v>60</v>
      </c>
      <c r="J259" t="s">
        <v>61</v>
      </c>
      <c r="K259" t="str">
        <f t="shared" si="29"/>
        <v>081613</v>
      </c>
      <c r="L259" t="s">
        <v>706</v>
      </c>
      <c r="M259" t="s">
        <v>707</v>
      </c>
      <c r="N259" s="2">
        <v>42635</v>
      </c>
      <c r="O259" t="s">
        <v>719</v>
      </c>
      <c r="P259" s="2">
        <v>42684</v>
      </c>
      <c r="Q259" t="s">
        <v>244</v>
      </c>
      <c r="R259">
        <v>15</v>
      </c>
    </row>
    <row r="260" spans="1:61">
      <c r="A260">
        <v>223</v>
      </c>
      <c r="B260" t="s">
        <v>720</v>
      </c>
      <c r="C260" t="str">
        <f t="shared" si="32"/>
        <v>SB081613TAWCSLABDPCR11I223</v>
      </c>
      <c r="D260" t="str">
        <f t="shared" si="33"/>
        <v>B081613TAWCSLABDPC</v>
      </c>
      <c r="E260">
        <v>11</v>
      </c>
      <c r="F260" t="s">
        <v>1140</v>
      </c>
      <c r="G260" t="str">
        <f t="shared" si="31"/>
        <v>081613</v>
      </c>
      <c r="H260" t="s">
        <v>1141</v>
      </c>
      <c r="I260" t="s">
        <v>60</v>
      </c>
      <c r="J260" t="s">
        <v>61</v>
      </c>
      <c r="K260" t="str">
        <f t="shared" si="29"/>
        <v>081613</v>
      </c>
      <c r="L260" t="s">
        <v>706</v>
      </c>
      <c r="M260" t="s">
        <v>707</v>
      </c>
      <c r="N260" s="2">
        <v>42635</v>
      </c>
      <c r="O260" t="s">
        <v>719</v>
      </c>
      <c r="P260" s="2">
        <v>42796</v>
      </c>
      <c r="Q260" t="s">
        <v>721</v>
      </c>
      <c r="R260" t="s">
        <v>1168</v>
      </c>
      <c r="S260" t="s">
        <v>1168</v>
      </c>
      <c r="T260" t="s">
        <v>1168</v>
      </c>
      <c r="U260" t="s">
        <v>1168</v>
      </c>
      <c r="V260" t="s">
        <v>1168</v>
      </c>
      <c r="W260" t="s">
        <v>1168</v>
      </c>
      <c r="X260" t="s">
        <v>1168</v>
      </c>
      <c r="Y260" t="s">
        <v>1168</v>
      </c>
      <c r="Z260" s="2">
        <v>42803</v>
      </c>
      <c r="AA260">
        <v>20</v>
      </c>
      <c r="AB260" t="s">
        <v>721</v>
      </c>
      <c r="AC260" t="s">
        <v>325</v>
      </c>
      <c r="AD260" t="s">
        <v>588</v>
      </c>
      <c r="AE260" t="s">
        <v>722</v>
      </c>
      <c r="AF260" s="2">
        <v>42810</v>
      </c>
      <c r="AG260" t="s">
        <v>63</v>
      </c>
      <c r="AH260" t="s">
        <v>721</v>
      </c>
      <c r="AP260" t="s">
        <v>721</v>
      </c>
    </row>
    <row r="261" spans="1:61">
      <c r="A261">
        <v>224</v>
      </c>
      <c r="B261" t="s">
        <v>723</v>
      </c>
      <c r="C261" t="str">
        <f t="shared" si="32"/>
        <v>SB081613TAWCSLABDPCR12I224</v>
      </c>
      <c r="D261" t="str">
        <f t="shared" si="33"/>
        <v>B081613TAWCSLABDPC</v>
      </c>
      <c r="E261">
        <v>12</v>
      </c>
      <c r="F261" t="s">
        <v>1140</v>
      </c>
      <c r="G261" t="str">
        <f t="shared" si="31"/>
        <v>081613</v>
      </c>
      <c r="H261" t="s">
        <v>1141</v>
      </c>
      <c r="I261" t="s">
        <v>60</v>
      </c>
      <c r="J261" t="s">
        <v>61</v>
      </c>
      <c r="K261" t="str">
        <f t="shared" si="29"/>
        <v>081613</v>
      </c>
      <c r="L261" t="s">
        <v>706</v>
      </c>
      <c r="M261" t="s">
        <v>707</v>
      </c>
      <c r="N261" s="2">
        <v>42635</v>
      </c>
      <c r="O261" t="s">
        <v>719</v>
      </c>
      <c r="AH261" t="s">
        <v>724</v>
      </c>
      <c r="AJ261" s="2">
        <v>42836</v>
      </c>
      <c r="AK261" t="s">
        <v>1127</v>
      </c>
      <c r="AL261" t="s">
        <v>408</v>
      </c>
      <c r="AM261" t="s">
        <v>368</v>
      </c>
      <c r="AP261" t="s">
        <v>724</v>
      </c>
    </row>
    <row r="262" spans="1:61">
      <c r="A262">
        <v>225</v>
      </c>
      <c r="B262" t="s">
        <v>725</v>
      </c>
      <c r="C262" t="str">
        <f t="shared" si="32"/>
        <v>SB081613TAWCSLABDPCR13I225</v>
      </c>
      <c r="D262" t="str">
        <f t="shared" si="33"/>
        <v>B081613TAWCSLABDPC</v>
      </c>
      <c r="E262">
        <v>13</v>
      </c>
      <c r="F262" t="s">
        <v>1140</v>
      </c>
      <c r="G262" t="str">
        <f t="shared" si="31"/>
        <v>081613</v>
      </c>
      <c r="H262" t="s">
        <v>1141</v>
      </c>
      <c r="I262" t="s">
        <v>60</v>
      </c>
      <c r="J262" t="s">
        <v>61</v>
      </c>
      <c r="K262" t="str">
        <f t="shared" si="29"/>
        <v>081613</v>
      </c>
      <c r="L262" t="s">
        <v>706</v>
      </c>
      <c r="M262" t="s">
        <v>707</v>
      </c>
      <c r="N262" s="2">
        <v>42635</v>
      </c>
      <c r="O262" t="s">
        <v>726</v>
      </c>
    </row>
    <row r="263" spans="1:61">
      <c r="A263">
        <v>226</v>
      </c>
      <c r="B263" t="s">
        <v>727</v>
      </c>
      <c r="C263" t="str">
        <f t="shared" si="32"/>
        <v>SB081613TAWCSLABDPCR14I226</v>
      </c>
      <c r="D263" t="str">
        <f t="shared" si="33"/>
        <v>B081613TAWCSLABDPC</v>
      </c>
      <c r="E263">
        <v>14</v>
      </c>
      <c r="F263" t="s">
        <v>1140</v>
      </c>
      <c r="G263" t="str">
        <f t="shared" si="31"/>
        <v>081613</v>
      </c>
      <c r="H263" t="s">
        <v>1141</v>
      </c>
      <c r="I263" t="s">
        <v>60</v>
      </c>
      <c r="J263" t="s">
        <v>61</v>
      </c>
      <c r="K263" t="str">
        <f t="shared" si="29"/>
        <v>081613</v>
      </c>
      <c r="L263" t="s">
        <v>706</v>
      </c>
      <c r="M263" t="s">
        <v>707</v>
      </c>
      <c r="N263" s="2">
        <v>42635</v>
      </c>
      <c r="O263" t="s">
        <v>726</v>
      </c>
    </row>
    <row r="264" spans="1:61">
      <c r="A264">
        <v>227</v>
      </c>
      <c r="B264" t="s">
        <v>728</v>
      </c>
      <c r="C264" t="str">
        <f t="shared" si="32"/>
        <v>SB081613TAWCSLABDPCR15I227</v>
      </c>
      <c r="D264" t="str">
        <f t="shared" si="33"/>
        <v>B081613TAWCSLABDPC</v>
      </c>
      <c r="E264">
        <v>15</v>
      </c>
      <c r="F264" t="s">
        <v>1140</v>
      </c>
      <c r="G264" t="str">
        <f t="shared" si="31"/>
        <v>081613</v>
      </c>
      <c r="H264" t="s">
        <v>1141</v>
      </c>
      <c r="I264" t="s">
        <v>60</v>
      </c>
      <c r="J264" t="s">
        <v>61</v>
      </c>
      <c r="K264" t="str">
        <f t="shared" si="29"/>
        <v>081613</v>
      </c>
      <c r="L264" t="s">
        <v>706</v>
      </c>
      <c r="M264" t="s">
        <v>707</v>
      </c>
      <c r="N264" s="2">
        <v>42635</v>
      </c>
      <c r="O264" t="s">
        <v>729</v>
      </c>
    </row>
    <row r="265" spans="1:61">
      <c r="A265">
        <v>228</v>
      </c>
      <c r="B265" t="s">
        <v>730</v>
      </c>
      <c r="C265" t="str">
        <f t="shared" si="32"/>
        <v>SBNATAWCSLABDPCR16I228</v>
      </c>
      <c r="D265" t="str">
        <f t="shared" si="33"/>
        <v>BNATAWCSLABDPC</v>
      </c>
      <c r="E265">
        <v>16</v>
      </c>
      <c r="F265" t="s">
        <v>1140</v>
      </c>
      <c r="G265" t="s">
        <v>1139</v>
      </c>
      <c r="H265" t="s">
        <v>1141</v>
      </c>
      <c r="I265" t="s">
        <v>60</v>
      </c>
      <c r="J265" t="s">
        <v>61</v>
      </c>
      <c r="K265" t="str">
        <f t="shared" si="29"/>
        <v>NA</v>
      </c>
      <c r="L265" t="s">
        <v>1139</v>
      </c>
      <c r="M265" t="s">
        <v>1139</v>
      </c>
      <c r="N265" t="s">
        <v>1139</v>
      </c>
      <c r="O265" t="s">
        <v>1139</v>
      </c>
    </row>
    <row r="266" spans="1:61">
      <c r="A266" s="4">
        <v>229</v>
      </c>
      <c r="B266" s="4" t="s">
        <v>731</v>
      </c>
      <c r="C266" s="4" t="str">
        <f t="shared" si="32"/>
        <v>SBNATAWCSLABDNAR1I229</v>
      </c>
      <c r="D266" s="4" t="str">
        <f t="shared" si="33"/>
        <v>BNATAWCSLABDNA</v>
      </c>
      <c r="E266" s="4">
        <v>1</v>
      </c>
      <c r="F266" s="4" t="s">
        <v>1140</v>
      </c>
      <c r="G266" s="4" t="s">
        <v>1139</v>
      </c>
      <c r="H266" s="4" t="s">
        <v>1139</v>
      </c>
      <c r="I266" s="4" t="s">
        <v>60</v>
      </c>
      <c r="J266" s="4" t="s">
        <v>61</v>
      </c>
      <c r="K266" s="4" t="str">
        <f t="shared" si="29"/>
        <v>NA</v>
      </c>
      <c r="L266" t="s">
        <v>1139</v>
      </c>
      <c r="M266" s="4" t="s">
        <v>1139</v>
      </c>
      <c r="N266" t="s">
        <v>1139</v>
      </c>
      <c r="O266" t="s">
        <v>1139</v>
      </c>
      <c r="P266" s="5">
        <v>42796</v>
      </c>
      <c r="Q266" s="4" t="s">
        <v>732</v>
      </c>
      <c r="R266" t="s">
        <v>1168</v>
      </c>
      <c r="S266" t="s">
        <v>1168</v>
      </c>
      <c r="T266" t="s">
        <v>1168</v>
      </c>
      <c r="U266" t="s">
        <v>1168</v>
      </c>
      <c r="V266" t="s">
        <v>1168</v>
      </c>
      <c r="W266" t="s">
        <v>1168</v>
      </c>
      <c r="X266" t="s">
        <v>1168</v>
      </c>
      <c r="Y266" t="s">
        <v>1168</v>
      </c>
      <c r="Z266" s="5">
        <v>42803</v>
      </c>
      <c r="AA266" s="4">
        <v>20</v>
      </c>
      <c r="AB266" s="4" t="s">
        <v>732</v>
      </c>
      <c r="AC266" s="4" t="s">
        <v>362</v>
      </c>
      <c r="AD266" s="4" t="s">
        <v>588</v>
      </c>
      <c r="AE266" s="4"/>
      <c r="AF266" s="5">
        <v>42810</v>
      </c>
      <c r="AG266" s="4" t="s">
        <v>63</v>
      </c>
      <c r="AH266" s="4" t="s">
        <v>732</v>
      </c>
      <c r="AI266" s="4"/>
      <c r="AJ266" s="5">
        <v>42852</v>
      </c>
      <c r="AK266" t="s">
        <v>224</v>
      </c>
      <c r="AL266" s="4" t="s">
        <v>417</v>
      </c>
      <c r="AM266" s="4" t="s">
        <v>432</v>
      </c>
      <c r="AN266" s="4"/>
      <c r="AO266" s="4"/>
      <c r="AP266" s="4" t="s">
        <v>732</v>
      </c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spans="1:61">
      <c r="A267" s="4">
        <v>230</v>
      </c>
      <c r="B267" s="4" t="s">
        <v>731</v>
      </c>
      <c r="C267" s="4" t="str">
        <f t="shared" si="32"/>
        <v>SBNATAWCSLABDNAR1I230</v>
      </c>
      <c r="D267" s="4" t="str">
        <f t="shared" si="33"/>
        <v>BNATAWCSLABDNA</v>
      </c>
      <c r="E267" s="4">
        <v>1</v>
      </c>
      <c r="F267" s="4" t="s">
        <v>1140</v>
      </c>
      <c r="G267" s="4" t="s">
        <v>1139</v>
      </c>
      <c r="H267" s="4" t="s">
        <v>1139</v>
      </c>
      <c r="I267" s="4" t="s">
        <v>60</v>
      </c>
      <c r="J267" s="4" t="s">
        <v>61</v>
      </c>
      <c r="K267" s="4" t="str">
        <f t="shared" ref="K267:K330" si="34">G267</f>
        <v>NA</v>
      </c>
      <c r="L267" t="s">
        <v>1139</v>
      </c>
      <c r="M267" s="4" t="s">
        <v>1139</v>
      </c>
      <c r="N267" t="s">
        <v>1139</v>
      </c>
      <c r="O267" t="s">
        <v>1139</v>
      </c>
      <c r="P267" s="5">
        <v>42794</v>
      </c>
      <c r="Q267" s="4" t="s">
        <v>733</v>
      </c>
      <c r="R267" t="s">
        <v>1168</v>
      </c>
      <c r="S267" t="s">
        <v>1168</v>
      </c>
      <c r="T267" t="s">
        <v>1168</v>
      </c>
      <c r="U267" t="s">
        <v>1168</v>
      </c>
      <c r="V267" t="s">
        <v>1168</v>
      </c>
      <c r="W267" t="s">
        <v>1168</v>
      </c>
      <c r="X267" t="s">
        <v>1168</v>
      </c>
      <c r="Y267" t="s">
        <v>1168</v>
      </c>
      <c r="Z267" s="5">
        <v>42803</v>
      </c>
      <c r="AA267" s="4">
        <v>20</v>
      </c>
      <c r="AB267" s="4" t="s">
        <v>733</v>
      </c>
      <c r="AC267" s="4" t="s">
        <v>368</v>
      </c>
      <c r="AD267" s="4" t="s">
        <v>588</v>
      </c>
      <c r="AE267" s="4"/>
      <c r="AF267" s="5">
        <v>42810</v>
      </c>
      <c r="AG267" s="4" t="s">
        <v>63</v>
      </c>
      <c r="AH267" s="4" t="s">
        <v>733</v>
      </c>
      <c r="AI267" s="4"/>
      <c r="AJ267" s="5">
        <v>42852</v>
      </c>
      <c r="AK267" t="s">
        <v>222</v>
      </c>
      <c r="AL267" s="4" t="s">
        <v>664</v>
      </c>
      <c r="AM267" s="4" t="s">
        <v>618</v>
      </c>
      <c r="AN267" s="4"/>
      <c r="AO267" s="4"/>
      <c r="AP267" s="4" t="s">
        <v>733</v>
      </c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spans="1:61" s="4" customFormat="1">
      <c r="A268" s="4">
        <v>231</v>
      </c>
      <c r="B268" s="4" t="s">
        <v>731</v>
      </c>
      <c r="C268" s="4" t="str">
        <f t="shared" si="32"/>
        <v>SBNATAWCSLABDNAR1I231</v>
      </c>
      <c r="D268" s="4" t="str">
        <f t="shared" si="33"/>
        <v>BNATAWCSLABDNA</v>
      </c>
      <c r="E268" s="4">
        <v>1</v>
      </c>
      <c r="F268" s="4" t="s">
        <v>1140</v>
      </c>
      <c r="G268" s="4" t="s">
        <v>1139</v>
      </c>
      <c r="H268" s="4" t="s">
        <v>1139</v>
      </c>
      <c r="I268" s="4" t="s">
        <v>60</v>
      </c>
      <c r="J268" s="4" t="s">
        <v>61</v>
      </c>
      <c r="K268" s="4" t="str">
        <f t="shared" si="34"/>
        <v>NA</v>
      </c>
      <c r="L268" t="s">
        <v>1139</v>
      </c>
      <c r="M268" s="4" t="s">
        <v>1139</v>
      </c>
      <c r="N268" t="s">
        <v>1139</v>
      </c>
      <c r="O268" t="s">
        <v>1139</v>
      </c>
      <c r="P268" s="5">
        <v>42794</v>
      </c>
      <c r="Q268" s="4" t="s">
        <v>734</v>
      </c>
      <c r="R268" t="s">
        <v>1168</v>
      </c>
      <c r="S268" t="s">
        <v>1168</v>
      </c>
      <c r="T268" t="s">
        <v>1168</v>
      </c>
      <c r="U268" t="s">
        <v>1168</v>
      </c>
      <c r="V268" t="s">
        <v>1168</v>
      </c>
      <c r="W268" t="s">
        <v>1168</v>
      </c>
      <c r="X268" t="s">
        <v>1168</v>
      </c>
      <c r="Y268" t="s">
        <v>1168</v>
      </c>
      <c r="Z268" s="5">
        <v>42803</v>
      </c>
      <c r="AA268" s="4">
        <v>20</v>
      </c>
      <c r="AB268" s="4" t="s">
        <v>734</v>
      </c>
      <c r="AC268" s="4" t="s">
        <v>364</v>
      </c>
      <c r="AD268" s="4" t="s">
        <v>588</v>
      </c>
      <c r="AF268" s="5">
        <v>42810</v>
      </c>
      <c r="AG268" s="4" t="s">
        <v>63</v>
      </c>
      <c r="AH268" s="4" t="s">
        <v>734</v>
      </c>
      <c r="AJ268" s="5">
        <v>42845</v>
      </c>
      <c r="AK268" t="s">
        <v>1118</v>
      </c>
      <c r="AL268" s="4" t="s">
        <v>341</v>
      </c>
      <c r="AM268" s="4" t="s">
        <v>617</v>
      </c>
      <c r="AP268" s="4" t="s">
        <v>734</v>
      </c>
    </row>
    <row r="269" spans="1:61" s="4" customFormat="1">
      <c r="A269" s="4">
        <v>231</v>
      </c>
      <c r="B269" s="4" t="s">
        <v>731</v>
      </c>
      <c r="C269" s="4" t="str">
        <f t="shared" si="32"/>
        <v>SBNATAWCSLABDNAR1I231</v>
      </c>
      <c r="D269" s="4" t="str">
        <f t="shared" si="33"/>
        <v>BNATAWCSLABDNA</v>
      </c>
      <c r="E269" s="4">
        <v>1</v>
      </c>
      <c r="F269" s="4" t="s">
        <v>1140</v>
      </c>
      <c r="G269" s="4" t="s">
        <v>1139</v>
      </c>
      <c r="H269" s="4" t="s">
        <v>1139</v>
      </c>
      <c r="I269" s="4" t="s">
        <v>60</v>
      </c>
      <c r="J269" s="4" t="s">
        <v>61</v>
      </c>
      <c r="K269" s="4" t="str">
        <f t="shared" si="34"/>
        <v>NA</v>
      </c>
      <c r="L269" t="s">
        <v>1139</v>
      </c>
      <c r="M269" s="4" t="s">
        <v>1139</v>
      </c>
      <c r="N269" t="s">
        <v>1139</v>
      </c>
      <c r="O269" t="s">
        <v>1139</v>
      </c>
      <c r="P269" s="5">
        <v>42794</v>
      </c>
      <c r="Q269" s="4" t="s">
        <v>734</v>
      </c>
      <c r="R269" t="s">
        <v>1168</v>
      </c>
      <c r="S269" t="s">
        <v>1168</v>
      </c>
      <c r="T269" t="s">
        <v>1168</v>
      </c>
      <c r="U269" t="s">
        <v>1168</v>
      </c>
      <c r="V269" t="s">
        <v>1168</v>
      </c>
      <c r="W269" t="s">
        <v>1168</v>
      </c>
      <c r="X269" t="s">
        <v>1168</v>
      </c>
      <c r="Y269" t="s">
        <v>1168</v>
      </c>
      <c r="Z269" s="5">
        <v>42803</v>
      </c>
      <c r="AA269" s="4">
        <v>20</v>
      </c>
      <c r="AB269" s="4" t="s">
        <v>734</v>
      </c>
      <c r="AC269" s="4" t="s">
        <v>364</v>
      </c>
      <c r="AD269" s="4" t="s">
        <v>588</v>
      </c>
      <c r="AF269" s="5">
        <v>42810</v>
      </c>
      <c r="AG269" s="4" t="s">
        <v>63</v>
      </c>
      <c r="AH269" s="4" t="s">
        <v>734</v>
      </c>
      <c r="AJ269" s="5">
        <v>42852</v>
      </c>
      <c r="AK269" t="s">
        <v>1132</v>
      </c>
      <c r="AL269" s="4" t="s">
        <v>454</v>
      </c>
      <c r="AM269" s="4" t="s">
        <v>247</v>
      </c>
      <c r="AO269" s="4" t="s">
        <v>735</v>
      </c>
      <c r="AP269" s="4" t="s">
        <v>734</v>
      </c>
    </row>
    <row r="270" spans="1:61" s="4" customFormat="1">
      <c r="A270">
        <v>232</v>
      </c>
      <c r="B270" t="s">
        <v>736</v>
      </c>
      <c r="C270" t="str">
        <f t="shared" si="32"/>
        <v>SB092616TAWCSLABDNAR1I232</v>
      </c>
      <c r="D270" t="str">
        <f t="shared" si="33"/>
        <v>B092616TAWCSLABDNA</v>
      </c>
      <c r="E270">
        <v>1</v>
      </c>
      <c r="F270" t="s">
        <v>1140</v>
      </c>
      <c r="G270" t="str">
        <f>"092616"</f>
        <v>092616</v>
      </c>
      <c r="H270" t="s">
        <v>1139</v>
      </c>
      <c r="I270" t="s">
        <v>60</v>
      </c>
      <c r="J270" t="s">
        <v>61</v>
      </c>
      <c r="K270" t="str">
        <f t="shared" si="34"/>
        <v>092616</v>
      </c>
      <c r="L270" t="s">
        <v>1139</v>
      </c>
      <c r="M270" t="s">
        <v>1139</v>
      </c>
      <c r="N270" s="2">
        <v>42639</v>
      </c>
      <c r="O270">
        <v>1</v>
      </c>
      <c r="P270" s="2">
        <v>42649</v>
      </c>
      <c r="Q270" t="s">
        <v>244</v>
      </c>
      <c r="R270">
        <v>1</v>
      </c>
      <c r="S270" s="2">
        <v>42654</v>
      </c>
      <c r="T270" t="s">
        <v>244</v>
      </c>
      <c r="U270"/>
      <c r="V270" s="2">
        <v>42654</v>
      </c>
      <c r="W270">
        <v>29.263998489999999</v>
      </c>
      <c r="X270" t="s">
        <v>244</v>
      </c>
      <c r="Y270" t="s">
        <v>245</v>
      </c>
      <c r="Z270" s="2">
        <v>42661</v>
      </c>
      <c r="AA270">
        <v>20</v>
      </c>
      <c r="AB270" t="s">
        <v>246</v>
      </c>
      <c r="AC270" t="s">
        <v>601</v>
      </c>
      <c r="AD270" t="s">
        <v>244</v>
      </c>
      <c r="AE270" t="s">
        <v>248</v>
      </c>
      <c r="AF270" t="s">
        <v>249</v>
      </c>
      <c r="AG270" t="s">
        <v>63</v>
      </c>
      <c r="AH270" t="s">
        <v>250</v>
      </c>
      <c r="AI270"/>
      <c r="AJ270" s="2">
        <v>42677</v>
      </c>
      <c r="AK270" t="s">
        <v>204</v>
      </c>
      <c r="AL270" t="s">
        <v>737</v>
      </c>
      <c r="AM270" t="s">
        <v>601</v>
      </c>
      <c r="AN270" t="s">
        <v>252</v>
      </c>
      <c r="AO270">
        <v>8</v>
      </c>
      <c r="AP270" t="s">
        <v>244</v>
      </c>
      <c r="AQ270"/>
      <c r="AR270" t="s">
        <v>62</v>
      </c>
      <c r="AS270"/>
      <c r="AT270"/>
      <c r="AU270" s="2">
        <v>42685</v>
      </c>
      <c r="AV270" t="s">
        <v>244</v>
      </c>
      <c r="AW270" t="s">
        <v>253</v>
      </c>
      <c r="AX270" s="2">
        <v>42718</v>
      </c>
      <c r="AY270"/>
      <c r="AZ270"/>
      <c r="BA270"/>
      <c r="BB270" t="s">
        <v>1144</v>
      </c>
      <c r="BC270" t="s">
        <v>62</v>
      </c>
      <c r="BD270" t="s">
        <v>1117</v>
      </c>
      <c r="BE270" t="s">
        <v>1145</v>
      </c>
      <c r="BF270" t="s">
        <v>1146</v>
      </c>
      <c r="BG270" t="s">
        <v>1155</v>
      </c>
      <c r="BH270" t="s">
        <v>1165</v>
      </c>
      <c r="BI270"/>
    </row>
    <row r="271" spans="1:61" s="4" customFormat="1">
      <c r="A271">
        <v>233</v>
      </c>
      <c r="B271" t="s">
        <v>738</v>
      </c>
      <c r="C271" t="str">
        <f t="shared" si="32"/>
        <v>SB092816TAWCSLABDNAR1I233</v>
      </c>
      <c r="D271" t="str">
        <f t="shared" si="33"/>
        <v>B092816TAWCSLABDNA</v>
      </c>
      <c r="E271">
        <v>1</v>
      </c>
      <c r="F271" t="s">
        <v>1140</v>
      </c>
      <c r="G271" t="str">
        <f>"092816"</f>
        <v>092816</v>
      </c>
      <c r="H271" t="s">
        <v>1139</v>
      </c>
      <c r="I271" t="s">
        <v>60</v>
      </c>
      <c r="J271" t="s">
        <v>61</v>
      </c>
      <c r="K271" t="str">
        <f t="shared" si="34"/>
        <v>092816</v>
      </c>
      <c r="L271" t="s">
        <v>1139</v>
      </c>
      <c r="M271" t="s">
        <v>1139</v>
      </c>
      <c r="N271" t="s">
        <v>1139</v>
      </c>
      <c r="O271" t="s">
        <v>1139</v>
      </c>
      <c r="P271" t="s">
        <v>1168</v>
      </c>
      <c r="Q271" t="s">
        <v>1168</v>
      </c>
      <c r="R271" t="s">
        <v>1168</v>
      </c>
      <c r="S271" t="s">
        <v>1168</v>
      </c>
      <c r="T271" t="s">
        <v>1168</v>
      </c>
      <c r="U271" t="s">
        <v>1168</v>
      </c>
      <c r="V271" s="2">
        <v>42641</v>
      </c>
      <c r="W271" t="s">
        <v>1168</v>
      </c>
      <c r="X271" t="s">
        <v>244</v>
      </c>
      <c r="Y271" t="s">
        <v>245</v>
      </c>
      <c r="Z271" s="2">
        <v>42648</v>
      </c>
      <c r="AA271">
        <v>23</v>
      </c>
      <c r="AB271" t="s">
        <v>703</v>
      </c>
      <c r="AC271" t="s">
        <v>739</v>
      </c>
      <c r="AD271" t="s">
        <v>244</v>
      </c>
      <c r="AE271" t="s">
        <v>248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  <row r="272" spans="1:61">
      <c r="A272">
        <v>234</v>
      </c>
      <c r="B272" t="s">
        <v>740</v>
      </c>
      <c r="C272" t="str">
        <f t="shared" si="32"/>
        <v>SBMix9TAWCSLABDPCR2I234</v>
      </c>
      <c r="D272" t="str">
        <f t="shared" si="33"/>
        <v>BMix9TAWCSLABDPC</v>
      </c>
      <c r="E272">
        <v>2</v>
      </c>
      <c r="F272" t="s">
        <v>1140</v>
      </c>
      <c r="G272" t="s">
        <v>1143</v>
      </c>
      <c r="H272" t="s">
        <v>1141</v>
      </c>
      <c r="I272" t="s">
        <v>60</v>
      </c>
      <c r="J272" t="s">
        <v>61</v>
      </c>
      <c r="K272" t="str">
        <f t="shared" si="34"/>
        <v>Mix9</v>
      </c>
      <c r="L272" t="s">
        <v>1139</v>
      </c>
      <c r="M272" t="s">
        <v>1139</v>
      </c>
      <c r="N272" t="s">
        <v>1139</v>
      </c>
      <c r="O272" t="s">
        <v>1139</v>
      </c>
      <c r="P272" t="s">
        <v>1168</v>
      </c>
      <c r="Q272" t="s">
        <v>1168</v>
      </c>
      <c r="R272" t="s">
        <v>1168</v>
      </c>
      <c r="S272" t="s">
        <v>1168</v>
      </c>
      <c r="T272" t="s">
        <v>1168</v>
      </c>
      <c r="U272" t="s">
        <v>1168</v>
      </c>
      <c r="V272" t="s">
        <v>1168</v>
      </c>
      <c r="W272" t="s">
        <v>1168</v>
      </c>
      <c r="X272" t="s">
        <v>1168</v>
      </c>
      <c r="Y272" t="s">
        <v>1168</v>
      </c>
      <c r="Z272" s="2">
        <v>42648</v>
      </c>
      <c r="AA272">
        <v>23</v>
      </c>
      <c r="AB272" t="s">
        <v>703</v>
      </c>
      <c r="AC272" t="s">
        <v>273</v>
      </c>
      <c r="AD272" t="s">
        <v>244</v>
      </c>
      <c r="AE272" t="s">
        <v>248</v>
      </c>
      <c r="AJ272" s="2">
        <v>42669</v>
      </c>
      <c r="AK272" t="s">
        <v>1136</v>
      </c>
      <c r="AL272" t="s">
        <v>741</v>
      </c>
      <c r="AM272" t="s">
        <v>742</v>
      </c>
      <c r="AN272" t="s">
        <v>274</v>
      </c>
      <c r="AO272" t="s">
        <v>743</v>
      </c>
      <c r="AP272" t="s">
        <v>244</v>
      </c>
    </row>
    <row r="273" spans="1:61">
      <c r="A273">
        <v>235</v>
      </c>
      <c r="B273" t="s">
        <v>744</v>
      </c>
      <c r="C273" t="str">
        <f t="shared" si="32"/>
        <v>SBNATAWCSCB62D9R1I235</v>
      </c>
      <c r="D273" t="str">
        <f t="shared" si="33"/>
        <v>BNATAWCSCB62D9</v>
      </c>
      <c r="E273">
        <v>1</v>
      </c>
      <c r="F273" t="s">
        <v>480</v>
      </c>
      <c r="G273" t="s">
        <v>1139</v>
      </c>
      <c r="H273">
        <v>9</v>
      </c>
      <c r="I273" t="s">
        <v>60</v>
      </c>
      <c r="J273" t="s">
        <v>61</v>
      </c>
      <c r="K273" t="str">
        <f t="shared" si="34"/>
        <v>NA</v>
      </c>
      <c r="L273" t="s">
        <v>1139</v>
      </c>
      <c r="M273" t="s">
        <v>243</v>
      </c>
      <c r="N273" s="2">
        <v>42662</v>
      </c>
      <c r="O273">
        <v>1</v>
      </c>
      <c r="P273" s="2">
        <v>42684</v>
      </c>
      <c r="Q273" t="s">
        <v>244</v>
      </c>
      <c r="R273">
        <v>5</v>
      </c>
      <c r="S273" t="s">
        <v>1168</v>
      </c>
      <c r="T273" t="s">
        <v>1168</v>
      </c>
      <c r="U273" t="s">
        <v>1168</v>
      </c>
      <c r="V273" s="2">
        <v>42928</v>
      </c>
      <c r="W273">
        <v>19.729533660000001</v>
      </c>
      <c r="X273" t="s">
        <v>294</v>
      </c>
    </row>
    <row r="274" spans="1:61">
      <c r="A274">
        <v>236</v>
      </c>
      <c r="B274" t="s">
        <v>745</v>
      </c>
      <c r="C274" t="str">
        <f t="shared" si="32"/>
        <v>SB101916TAWCSLABDNCR1I236</v>
      </c>
      <c r="D274" t="str">
        <f t="shared" si="33"/>
        <v>B101916TAWCSLABDNC</v>
      </c>
      <c r="E274">
        <v>1</v>
      </c>
      <c r="F274" t="s">
        <v>1140</v>
      </c>
      <c r="G274" t="str">
        <f>"101916"</f>
        <v>101916</v>
      </c>
      <c r="H274" t="s">
        <v>1142</v>
      </c>
      <c r="I274" t="s">
        <v>60</v>
      </c>
      <c r="J274" t="s">
        <v>61</v>
      </c>
      <c r="K274" t="str">
        <f t="shared" si="34"/>
        <v>101916</v>
      </c>
      <c r="L274" t="s">
        <v>1139</v>
      </c>
      <c r="M274" t="s">
        <v>1139</v>
      </c>
      <c r="N274" s="2">
        <v>42662</v>
      </c>
      <c r="O274">
        <v>1</v>
      </c>
      <c r="P274" s="2">
        <v>42709</v>
      </c>
      <c r="Q274" t="s">
        <v>244</v>
      </c>
      <c r="R274">
        <v>22</v>
      </c>
      <c r="S274" t="s">
        <v>1168</v>
      </c>
      <c r="T274" t="s">
        <v>1168</v>
      </c>
      <c r="U274" t="s">
        <v>1168</v>
      </c>
      <c r="V274" s="2">
        <v>42928</v>
      </c>
      <c r="W274">
        <v>29.015767350000001</v>
      </c>
      <c r="X274" t="s">
        <v>294</v>
      </c>
    </row>
    <row r="275" spans="1:61">
      <c r="A275">
        <v>237</v>
      </c>
      <c r="B275" t="s">
        <v>746</v>
      </c>
      <c r="C275" t="str">
        <f t="shared" si="32"/>
        <v>SB102716TAWCSLABDNCR1I237</v>
      </c>
      <c r="D275" t="str">
        <f t="shared" si="33"/>
        <v>B102716TAWCSLABDNC</v>
      </c>
      <c r="E275">
        <v>1</v>
      </c>
      <c r="F275" t="s">
        <v>1140</v>
      </c>
      <c r="G275" t="str">
        <f>"102716"</f>
        <v>102716</v>
      </c>
      <c r="H275" t="s">
        <v>1142</v>
      </c>
      <c r="I275" t="s">
        <v>60</v>
      </c>
      <c r="J275" t="s">
        <v>61</v>
      </c>
      <c r="K275" t="str">
        <f t="shared" si="34"/>
        <v>102716</v>
      </c>
      <c r="L275" t="s">
        <v>1139</v>
      </c>
      <c r="M275" t="s">
        <v>1139</v>
      </c>
      <c r="N275" s="2">
        <v>42670</v>
      </c>
      <c r="O275">
        <v>3</v>
      </c>
      <c r="P275" s="2">
        <v>42684</v>
      </c>
      <c r="Q275" t="s">
        <v>244</v>
      </c>
      <c r="R275">
        <v>24</v>
      </c>
    </row>
    <row r="276" spans="1:61">
      <c r="A276">
        <v>238</v>
      </c>
      <c r="B276" t="s">
        <v>747</v>
      </c>
      <c r="C276" t="str">
        <f t="shared" si="32"/>
        <v>SB111616TAWCSLABDNCR1I238</v>
      </c>
      <c r="D276" t="str">
        <f t="shared" si="33"/>
        <v>B111616TAWCSLABDNC</v>
      </c>
      <c r="E276">
        <v>1</v>
      </c>
      <c r="F276" t="s">
        <v>1140</v>
      </c>
      <c r="G276" t="str">
        <f>"111616"</f>
        <v>111616</v>
      </c>
      <c r="H276" t="s">
        <v>1142</v>
      </c>
      <c r="I276" t="s">
        <v>60</v>
      </c>
      <c r="J276" t="s">
        <v>61</v>
      </c>
      <c r="K276" t="str">
        <f t="shared" si="34"/>
        <v>111616</v>
      </c>
      <c r="L276" t="s">
        <v>1139</v>
      </c>
      <c r="M276" t="s">
        <v>1139</v>
      </c>
      <c r="N276" s="2">
        <v>42690</v>
      </c>
      <c r="O276">
        <v>2</v>
      </c>
      <c r="P276" s="2">
        <v>42695</v>
      </c>
      <c r="Q276" t="s">
        <v>244</v>
      </c>
      <c r="R276">
        <v>21</v>
      </c>
      <c r="S276" t="s">
        <v>1168</v>
      </c>
      <c r="T276" t="s">
        <v>1168</v>
      </c>
      <c r="U276" t="s">
        <v>1168</v>
      </c>
      <c r="V276" s="2">
        <v>42928</v>
      </c>
      <c r="W276">
        <v>29.748951080000001</v>
      </c>
      <c r="X276" t="s">
        <v>294</v>
      </c>
    </row>
    <row r="277" spans="1:61">
      <c r="A277" s="4">
        <v>239</v>
      </c>
      <c r="B277" s="4" t="s">
        <v>731</v>
      </c>
      <c r="C277" s="4" t="str">
        <f t="shared" si="32"/>
        <v>SBNATAWCSLABDNAR1I239</v>
      </c>
      <c r="D277" s="4" t="str">
        <f t="shared" si="33"/>
        <v>BNATAWCSLABDNA</v>
      </c>
      <c r="E277" s="4">
        <v>1</v>
      </c>
      <c r="F277" s="4" t="s">
        <v>1140</v>
      </c>
      <c r="G277" s="4" t="s">
        <v>1139</v>
      </c>
      <c r="H277" s="4" t="s">
        <v>1139</v>
      </c>
      <c r="I277" s="4" t="s">
        <v>60</v>
      </c>
      <c r="J277" s="4" t="s">
        <v>61</v>
      </c>
      <c r="K277" s="4" t="str">
        <f t="shared" si="34"/>
        <v>NA</v>
      </c>
      <c r="L277" t="s">
        <v>1139</v>
      </c>
      <c r="M277" s="4" t="s">
        <v>1139</v>
      </c>
      <c r="N277" t="s">
        <v>1139</v>
      </c>
      <c r="O277" t="s">
        <v>1139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spans="1:61">
      <c r="A278" s="4">
        <v>240</v>
      </c>
      <c r="B278" s="4" t="s">
        <v>731</v>
      </c>
      <c r="C278" s="4" t="str">
        <f t="shared" si="32"/>
        <v>SBNATAWCSLABDNAR1I240</v>
      </c>
      <c r="D278" s="4" t="str">
        <f t="shared" si="33"/>
        <v>BNATAWCSLABDNA</v>
      </c>
      <c r="E278" s="4">
        <v>1</v>
      </c>
      <c r="F278" s="4" t="s">
        <v>1140</v>
      </c>
      <c r="G278" s="4" t="s">
        <v>1139</v>
      </c>
      <c r="H278" s="4" t="s">
        <v>1139</v>
      </c>
      <c r="I278" s="4" t="s">
        <v>60</v>
      </c>
      <c r="J278" s="4" t="s">
        <v>61</v>
      </c>
      <c r="K278" s="4" t="str">
        <f t="shared" si="34"/>
        <v>NA</v>
      </c>
      <c r="L278" t="s">
        <v>1139</v>
      </c>
      <c r="M278" s="4" t="s">
        <v>1139</v>
      </c>
      <c r="N278" t="s">
        <v>1139</v>
      </c>
      <c r="O278" t="s">
        <v>1139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spans="1:61" s="4" customFormat="1">
      <c r="A279" s="4">
        <v>241</v>
      </c>
      <c r="B279" s="4" t="s">
        <v>731</v>
      </c>
      <c r="C279" s="4" t="str">
        <f t="shared" si="32"/>
        <v>SBNATAWCSLABDNAR1I241</v>
      </c>
      <c r="D279" s="4" t="str">
        <f t="shared" si="33"/>
        <v>BNATAWCSLABDNA</v>
      </c>
      <c r="E279" s="4">
        <v>1</v>
      </c>
      <c r="F279" s="4" t="s">
        <v>1140</v>
      </c>
      <c r="G279" s="4" t="s">
        <v>1139</v>
      </c>
      <c r="H279" s="4" t="s">
        <v>1139</v>
      </c>
      <c r="I279" s="4" t="s">
        <v>60</v>
      </c>
      <c r="J279" s="4" t="s">
        <v>61</v>
      </c>
      <c r="K279" s="4" t="str">
        <f t="shared" si="34"/>
        <v>NA</v>
      </c>
      <c r="L279" t="s">
        <v>1139</v>
      </c>
      <c r="M279" s="4" t="s">
        <v>1139</v>
      </c>
      <c r="N279" t="s">
        <v>1139</v>
      </c>
      <c r="O279" t="s">
        <v>1139</v>
      </c>
    </row>
    <row r="280" spans="1:61" s="4" customFormat="1">
      <c r="A280" s="4">
        <v>242</v>
      </c>
      <c r="B280" s="4" t="s">
        <v>731</v>
      </c>
      <c r="C280" s="4" t="str">
        <f t="shared" si="32"/>
        <v>SBNATAWCSLABDNAR1I242</v>
      </c>
      <c r="D280" s="4" t="str">
        <f t="shared" si="33"/>
        <v>BNATAWCSLABDNA</v>
      </c>
      <c r="E280" s="4">
        <v>1</v>
      </c>
      <c r="F280" s="4" t="s">
        <v>1140</v>
      </c>
      <c r="G280" s="4" t="s">
        <v>1139</v>
      </c>
      <c r="H280" s="4" t="s">
        <v>1139</v>
      </c>
      <c r="I280" s="4" t="s">
        <v>60</v>
      </c>
      <c r="J280" s="4" t="s">
        <v>61</v>
      </c>
      <c r="K280" s="4" t="str">
        <f t="shared" si="34"/>
        <v>NA</v>
      </c>
      <c r="L280" t="s">
        <v>1139</v>
      </c>
      <c r="M280" s="4" t="s">
        <v>1139</v>
      </c>
      <c r="N280" t="s">
        <v>1139</v>
      </c>
      <c r="O280" t="s">
        <v>1139</v>
      </c>
    </row>
    <row r="281" spans="1:61" s="4" customFormat="1">
      <c r="A281" s="4">
        <v>243</v>
      </c>
      <c r="B281" s="4" t="s">
        <v>731</v>
      </c>
      <c r="C281" s="4" t="str">
        <f t="shared" si="32"/>
        <v>SBNATAWCSLABDNAR1I243</v>
      </c>
      <c r="D281" s="4" t="str">
        <f t="shared" si="33"/>
        <v>BNATAWCSLABDNA</v>
      </c>
      <c r="E281" s="4">
        <v>1</v>
      </c>
      <c r="F281" s="4" t="s">
        <v>1140</v>
      </c>
      <c r="G281" s="4" t="s">
        <v>1139</v>
      </c>
      <c r="H281" s="4" t="s">
        <v>1139</v>
      </c>
      <c r="I281" s="4" t="s">
        <v>60</v>
      </c>
      <c r="J281" s="4" t="s">
        <v>61</v>
      </c>
      <c r="K281" s="4" t="str">
        <f t="shared" si="34"/>
        <v>NA</v>
      </c>
      <c r="L281" t="s">
        <v>1139</v>
      </c>
      <c r="M281" s="4" t="s">
        <v>1139</v>
      </c>
      <c r="N281" t="s">
        <v>1139</v>
      </c>
      <c r="O281" t="s">
        <v>1139</v>
      </c>
    </row>
    <row r="282" spans="1:61" s="4" customFormat="1">
      <c r="A282" s="4">
        <v>244</v>
      </c>
      <c r="B282" s="4" t="s">
        <v>731</v>
      </c>
      <c r="C282" s="4" t="str">
        <f t="shared" si="32"/>
        <v>SBNATAWCSLABDNAR1I244</v>
      </c>
      <c r="D282" s="4" t="str">
        <f t="shared" si="33"/>
        <v>BNATAWCSLABDNA</v>
      </c>
      <c r="E282" s="4">
        <v>1</v>
      </c>
      <c r="F282" s="4" t="s">
        <v>1140</v>
      </c>
      <c r="G282" s="4" t="s">
        <v>1139</v>
      </c>
      <c r="H282" s="4" t="s">
        <v>1139</v>
      </c>
      <c r="I282" s="4" t="s">
        <v>60</v>
      </c>
      <c r="J282" s="4" t="s">
        <v>61</v>
      </c>
      <c r="K282" s="4" t="str">
        <f t="shared" si="34"/>
        <v>NA</v>
      </c>
      <c r="L282" t="s">
        <v>1139</v>
      </c>
      <c r="M282" s="4" t="s">
        <v>1139</v>
      </c>
      <c r="N282" t="s">
        <v>1139</v>
      </c>
      <c r="O282" t="s">
        <v>1139</v>
      </c>
    </row>
    <row r="283" spans="1:61" s="4" customFormat="1">
      <c r="A283" s="4">
        <v>245</v>
      </c>
      <c r="B283" s="4" t="s">
        <v>731</v>
      </c>
      <c r="C283" s="4" t="str">
        <f t="shared" si="32"/>
        <v>SBNATAWCSLABDNAR1I245</v>
      </c>
      <c r="D283" s="4" t="str">
        <f t="shared" si="33"/>
        <v>BNATAWCSLABDNA</v>
      </c>
      <c r="E283" s="4">
        <v>1</v>
      </c>
      <c r="F283" s="4" t="s">
        <v>1140</v>
      </c>
      <c r="G283" s="4" t="s">
        <v>1139</v>
      </c>
      <c r="H283" s="4" t="s">
        <v>1139</v>
      </c>
      <c r="I283" s="4" t="s">
        <v>60</v>
      </c>
      <c r="J283" s="4" t="s">
        <v>61</v>
      </c>
      <c r="K283" s="4" t="str">
        <f t="shared" si="34"/>
        <v>NA</v>
      </c>
      <c r="L283" t="s">
        <v>1139</v>
      </c>
      <c r="M283" s="4" t="s">
        <v>1139</v>
      </c>
      <c r="N283" t="s">
        <v>1139</v>
      </c>
      <c r="O283" t="s">
        <v>1139</v>
      </c>
    </row>
    <row r="284" spans="1:61" s="4" customFormat="1">
      <c r="A284" s="4">
        <v>246</v>
      </c>
      <c r="B284" s="4" t="s">
        <v>731</v>
      </c>
      <c r="C284" s="4" t="str">
        <f t="shared" si="32"/>
        <v>SBNATAWCSLABDNAR1I246</v>
      </c>
      <c r="D284" s="4" t="str">
        <f t="shared" si="33"/>
        <v>BNATAWCSLABDNA</v>
      </c>
      <c r="E284" s="4">
        <v>1</v>
      </c>
      <c r="F284" s="4" t="s">
        <v>1140</v>
      </c>
      <c r="G284" s="4" t="s">
        <v>1139</v>
      </c>
      <c r="H284" s="4" t="s">
        <v>1139</v>
      </c>
      <c r="I284" s="4" t="s">
        <v>60</v>
      </c>
      <c r="J284" s="4" t="s">
        <v>61</v>
      </c>
      <c r="K284" s="4" t="str">
        <f t="shared" si="34"/>
        <v>NA</v>
      </c>
      <c r="L284" t="s">
        <v>1139</v>
      </c>
      <c r="M284" s="4" t="s">
        <v>1139</v>
      </c>
      <c r="N284" t="s">
        <v>1139</v>
      </c>
      <c r="O284" t="s">
        <v>1139</v>
      </c>
    </row>
    <row r="285" spans="1:61" s="4" customFormat="1">
      <c r="A285" s="4">
        <v>247</v>
      </c>
      <c r="B285" s="4" t="s">
        <v>731</v>
      </c>
      <c r="C285" s="4" t="str">
        <f t="shared" si="32"/>
        <v>SBNATAWCSLABDNAR1I247</v>
      </c>
      <c r="D285" s="4" t="str">
        <f t="shared" si="33"/>
        <v>BNATAWCSLABDNA</v>
      </c>
      <c r="E285" s="4">
        <v>1</v>
      </c>
      <c r="F285" s="4" t="s">
        <v>1140</v>
      </c>
      <c r="G285" s="4" t="s">
        <v>1139</v>
      </c>
      <c r="H285" s="4" t="s">
        <v>1139</v>
      </c>
      <c r="I285" s="4" t="s">
        <v>60</v>
      </c>
      <c r="J285" s="4" t="s">
        <v>61</v>
      </c>
      <c r="K285" s="4" t="str">
        <f t="shared" si="34"/>
        <v>NA</v>
      </c>
      <c r="L285" t="s">
        <v>1139</v>
      </c>
      <c r="M285" s="4" t="s">
        <v>1139</v>
      </c>
      <c r="N285" t="s">
        <v>1139</v>
      </c>
      <c r="O285" t="s">
        <v>1139</v>
      </c>
    </row>
    <row r="286" spans="1:61" s="4" customFormat="1">
      <c r="A286">
        <v>248</v>
      </c>
      <c r="B286" t="s">
        <v>748</v>
      </c>
      <c r="C286" t="str">
        <f t="shared" si="32"/>
        <v>SB041117TAWCSCB53D5R1I248</v>
      </c>
      <c r="D286" t="str">
        <f t="shared" si="33"/>
        <v>B041117TAWCSCB53D5</v>
      </c>
      <c r="E286">
        <v>1</v>
      </c>
      <c r="F286" t="s">
        <v>463</v>
      </c>
      <c r="G286" t="str">
        <f t="shared" ref="G286:G319" si="35">"041117"</f>
        <v>041117</v>
      </c>
      <c r="H286">
        <v>5</v>
      </c>
      <c r="I286" t="s">
        <v>60</v>
      </c>
      <c r="J286" t="s">
        <v>61</v>
      </c>
      <c r="K286" t="str">
        <f t="shared" si="34"/>
        <v>041117</v>
      </c>
      <c r="L286" t="s">
        <v>1167</v>
      </c>
      <c r="M286" t="s">
        <v>243</v>
      </c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</row>
    <row r="287" spans="1:61" s="4" customFormat="1">
      <c r="A287">
        <v>249</v>
      </c>
      <c r="B287" t="s">
        <v>749</v>
      </c>
      <c r="C287" t="str">
        <f t="shared" si="32"/>
        <v>SB041117TAWCSCB44D5R1I249</v>
      </c>
      <c r="D287" t="str">
        <f t="shared" si="33"/>
        <v>B041117TAWCSCB44D5</v>
      </c>
      <c r="E287">
        <v>1</v>
      </c>
      <c r="F287" t="s">
        <v>446</v>
      </c>
      <c r="G287" t="str">
        <f t="shared" si="35"/>
        <v>041117</v>
      </c>
      <c r="H287">
        <v>5</v>
      </c>
      <c r="I287" t="s">
        <v>60</v>
      </c>
      <c r="J287" t="s">
        <v>61</v>
      </c>
      <c r="K287" t="str">
        <f t="shared" si="34"/>
        <v>041117</v>
      </c>
      <c r="L287" t="s">
        <v>1167</v>
      </c>
      <c r="M287" t="s">
        <v>243</v>
      </c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</row>
    <row r="288" spans="1:61">
      <c r="A288">
        <v>250</v>
      </c>
      <c r="B288" t="s">
        <v>750</v>
      </c>
      <c r="C288" t="str">
        <f t="shared" si="32"/>
        <v>SB041117TAWCSCB33CD5R1I250</v>
      </c>
      <c r="D288" t="str">
        <f t="shared" si="33"/>
        <v>B041117TAWCSCB33CD5</v>
      </c>
      <c r="E288">
        <v>1</v>
      </c>
      <c r="F288" t="s">
        <v>77</v>
      </c>
      <c r="G288" t="str">
        <f t="shared" si="35"/>
        <v>041117</v>
      </c>
      <c r="H288">
        <v>5</v>
      </c>
      <c r="I288" t="s">
        <v>60</v>
      </c>
      <c r="J288" t="s">
        <v>61</v>
      </c>
      <c r="K288" t="str">
        <f t="shared" si="34"/>
        <v>041117</v>
      </c>
      <c r="L288" t="s">
        <v>1167</v>
      </c>
      <c r="M288" t="s">
        <v>243</v>
      </c>
    </row>
    <row r="289" spans="1:13">
      <c r="A289">
        <v>251</v>
      </c>
      <c r="B289" t="s">
        <v>751</v>
      </c>
      <c r="C289" t="str">
        <f t="shared" si="32"/>
        <v>SB041117TAWCSCB22D11R1I251</v>
      </c>
      <c r="D289" t="str">
        <f t="shared" si="33"/>
        <v>B041117TAWCSCB22D11</v>
      </c>
      <c r="E289">
        <v>1</v>
      </c>
      <c r="F289" t="s">
        <v>414</v>
      </c>
      <c r="G289" t="str">
        <f t="shared" si="35"/>
        <v>041117</v>
      </c>
      <c r="H289">
        <v>11</v>
      </c>
      <c r="I289" t="s">
        <v>60</v>
      </c>
      <c r="J289" t="s">
        <v>61</v>
      </c>
      <c r="K289" t="str">
        <f t="shared" si="34"/>
        <v>041117</v>
      </c>
      <c r="L289" t="s">
        <v>1167</v>
      </c>
      <c r="M289" t="s">
        <v>243</v>
      </c>
    </row>
    <row r="290" spans="1:13">
      <c r="A290">
        <v>252</v>
      </c>
      <c r="B290" t="s">
        <v>752</v>
      </c>
      <c r="C290" t="str">
        <f t="shared" si="32"/>
        <v>SB041117TAWCSCB22D11R2I252</v>
      </c>
      <c r="D290" t="str">
        <f t="shared" si="33"/>
        <v>B041117TAWCSCB22D11</v>
      </c>
      <c r="E290">
        <v>2</v>
      </c>
      <c r="F290" t="s">
        <v>414</v>
      </c>
      <c r="G290" t="str">
        <f t="shared" si="35"/>
        <v>041117</v>
      </c>
      <c r="H290">
        <v>11</v>
      </c>
      <c r="I290" t="s">
        <v>60</v>
      </c>
      <c r="J290" t="s">
        <v>61</v>
      </c>
      <c r="K290" t="str">
        <f t="shared" si="34"/>
        <v>041117</v>
      </c>
      <c r="L290" t="s">
        <v>1167</v>
      </c>
      <c r="M290" t="s">
        <v>243</v>
      </c>
    </row>
    <row r="291" spans="1:13">
      <c r="A291">
        <v>253</v>
      </c>
      <c r="B291" t="s">
        <v>753</v>
      </c>
      <c r="C291" t="str">
        <f t="shared" si="32"/>
        <v>SB041117TAWCSCB31D13R1I253</v>
      </c>
      <c r="D291" t="str">
        <f t="shared" si="33"/>
        <v>B041117TAWCSCB31D13</v>
      </c>
      <c r="E291">
        <v>1</v>
      </c>
      <c r="F291" t="s">
        <v>425</v>
      </c>
      <c r="G291" t="str">
        <f t="shared" si="35"/>
        <v>041117</v>
      </c>
      <c r="H291">
        <v>13</v>
      </c>
      <c r="I291" t="s">
        <v>60</v>
      </c>
      <c r="J291" t="s">
        <v>61</v>
      </c>
      <c r="K291" t="str">
        <f t="shared" si="34"/>
        <v>041117</v>
      </c>
      <c r="L291" t="s">
        <v>1167</v>
      </c>
      <c r="M291" t="s">
        <v>243</v>
      </c>
    </row>
    <row r="292" spans="1:13">
      <c r="A292">
        <v>254</v>
      </c>
      <c r="B292" t="s">
        <v>754</v>
      </c>
      <c r="C292" t="str">
        <f t="shared" si="32"/>
        <v>SB041117TAWCSCB32D10R2I254</v>
      </c>
      <c r="D292" t="str">
        <f t="shared" si="33"/>
        <v>B041117TAWCSCB32D10</v>
      </c>
      <c r="E292">
        <v>2</v>
      </c>
      <c r="F292" t="s">
        <v>428</v>
      </c>
      <c r="G292" t="str">
        <f t="shared" si="35"/>
        <v>041117</v>
      </c>
      <c r="H292">
        <v>10</v>
      </c>
      <c r="I292" t="s">
        <v>60</v>
      </c>
      <c r="J292" t="s">
        <v>61</v>
      </c>
      <c r="K292" t="str">
        <f t="shared" si="34"/>
        <v>041117</v>
      </c>
      <c r="L292" t="s">
        <v>1167</v>
      </c>
      <c r="M292" t="s">
        <v>243</v>
      </c>
    </row>
    <row r="293" spans="1:13">
      <c r="A293">
        <v>255</v>
      </c>
      <c r="B293" t="s">
        <v>755</v>
      </c>
      <c r="C293" t="str">
        <f t="shared" si="32"/>
        <v>SB041117TAWCSCB33CD24R1I255</v>
      </c>
      <c r="D293" t="str">
        <f t="shared" si="33"/>
        <v>B041117TAWCSCB33CD24</v>
      </c>
      <c r="E293">
        <v>1</v>
      </c>
      <c r="F293" t="s">
        <v>77</v>
      </c>
      <c r="G293" t="str">
        <f t="shared" si="35"/>
        <v>041117</v>
      </c>
      <c r="H293">
        <v>24</v>
      </c>
      <c r="I293" t="s">
        <v>60</v>
      </c>
      <c r="J293" t="s">
        <v>61</v>
      </c>
      <c r="K293" t="str">
        <f t="shared" si="34"/>
        <v>041117</v>
      </c>
      <c r="L293" t="s">
        <v>1167</v>
      </c>
      <c r="M293" t="s">
        <v>243</v>
      </c>
    </row>
    <row r="294" spans="1:13">
      <c r="A294">
        <v>256</v>
      </c>
      <c r="B294" t="s">
        <v>756</v>
      </c>
      <c r="C294" t="str">
        <f t="shared" si="32"/>
        <v>SB041117TAWCSCB41CD31R1I256</v>
      </c>
      <c r="D294" t="str">
        <f t="shared" si="33"/>
        <v>B041117TAWCSCB41CD31</v>
      </c>
      <c r="E294">
        <v>1</v>
      </c>
      <c r="F294" t="s">
        <v>435</v>
      </c>
      <c r="G294" t="str">
        <f t="shared" si="35"/>
        <v>041117</v>
      </c>
      <c r="H294">
        <v>31</v>
      </c>
      <c r="I294" t="s">
        <v>60</v>
      </c>
      <c r="J294" t="s">
        <v>61</v>
      </c>
      <c r="K294" t="str">
        <f t="shared" si="34"/>
        <v>041117</v>
      </c>
      <c r="L294" t="s">
        <v>1167</v>
      </c>
      <c r="M294" t="s">
        <v>243</v>
      </c>
    </row>
    <row r="295" spans="1:13">
      <c r="A295">
        <v>257</v>
      </c>
      <c r="B295" t="s">
        <v>757</v>
      </c>
      <c r="C295" t="str">
        <f t="shared" si="32"/>
        <v>SB041117TAWCSCB42CD26R1I257</v>
      </c>
      <c r="D295" t="str">
        <f t="shared" si="33"/>
        <v>B041117TAWCSCB42CD26</v>
      </c>
      <c r="E295">
        <v>1</v>
      </c>
      <c r="F295" t="s">
        <v>439</v>
      </c>
      <c r="G295" t="str">
        <f t="shared" si="35"/>
        <v>041117</v>
      </c>
      <c r="H295">
        <v>26</v>
      </c>
      <c r="I295" t="s">
        <v>60</v>
      </c>
      <c r="J295" t="s">
        <v>61</v>
      </c>
      <c r="K295" t="str">
        <f t="shared" si="34"/>
        <v>041117</v>
      </c>
      <c r="L295" t="s">
        <v>1167</v>
      </c>
      <c r="M295" t="s">
        <v>243</v>
      </c>
    </row>
    <row r="296" spans="1:13">
      <c r="A296">
        <v>258</v>
      </c>
      <c r="B296" t="s">
        <v>758</v>
      </c>
      <c r="C296" t="str">
        <f t="shared" si="32"/>
        <v>SB041117TAWCSCB43CD27R1I258</v>
      </c>
      <c r="D296" t="str">
        <f t="shared" si="33"/>
        <v>B041117TAWCSCB43CD27</v>
      </c>
      <c r="E296">
        <v>1</v>
      </c>
      <c r="F296" t="s">
        <v>442</v>
      </c>
      <c r="G296" t="str">
        <f t="shared" si="35"/>
        <v>041117</v>
      </c>
      <c r="H296">
        <v>27</v>
      </c>
      <c r="I296" t="s">
        <v>60</v>
      </c>
      <c r="J296" t="s">
        <v>61</v>
      </c>
      <c r="K296" t="str">
        <f t="shared" si="34"/>
        <v>041117</v>
      </c>
      <c r="L296" t="s">
        <v>1167</v>
      </c>
      <c r="M296" t="s">
        <v>243</v>
      </c>
    </row>
    <row r="297" spans="1:13">
      <c r="A297">
        <v>259</v>
      </c>
      <c r="B297" t="s">
        <v>759</v>
      </c>
      <c r="C297" t="str">
        <f t="shared" si="32"/>
        <v>SB041117TAWCSCB44D31R1I259</v>
      </c>
      <c r="D297" t="str">
        <f t="shared" si="33"/>
        <v>B041117TAWCSCB44D31</v>
      </c>
      <c r="E297">
        <v>1</v>
      </c>
      <c r="F297" t="s">
        <v>446</v>
      </c>
      <c r="G297" t="str">
        <f t="shared" si="35"/>
        <v>041117</v>
      </c>
      <c r="H297">
        <v>31</v>
      </c>
      <c r="I297" t="s">
        <v>60</v>
      </c>
      <c r="J297" t="s">
        <v>61</v>
      </c>
      <c r="K297" t="str">
        <f t="shared" si="34"/>
        <v>041117</v>
      </c>
      <c r="L297" t="s">
        <v>1167</v>
      </c>
      <c r="M297" t="s">
        <v>243</v>
      </c>
    </row>
    <row r="298" spans="1:13">
      <c r="A298">
        <v>260</v>
      </c>
      <c r="B298" t="s">
        <v>760</v>
      </c>
      <c r="C298" t="str">
        <f t="shared" si="32"/>
        <v>SB041117TAWCSCB51D33R1I260</v>
      </c>
      <c r="D298" t="str">
        <f t="shared" si="33"/>
        <v>B041117TAWCSCB51D33</v>
      </c>
      <c r="E298">
        <v>1</v>
      </c>
      <c r="F298" t="s">
        <v>451</v>
      </c>
      <c r="G298" t="str">
        <f t="shared" si="35"/>
        <v>041117</v>
      </c>
      <c r="H298">
        <v>33</v>
      </c>
      <c r="I298" t="s">
        <v>60</v>
      </c>
      <c r="J298" t="s">
        <v>61</v>
      </c>
      <c r="K298" t="str">
        <f t="shared" si="34"/>
        <v>041117</v>
      </c>
      <c r="L298" t="s">
        <v>1167</v>
      </c>
      <c r="M298" t="s">
        <v>243</v>
      </c>
    </row>
    <row r="299" spans="1:13">
      <c r="A299">
        <v>261</v>
      </c>
      <c r="B299" t="s">
        <v>761</v>
      </c>
      <c r="C299" t="str">
        <f t="shared" si="32"/>
        <v>SB041117TAWCSCB52D29R1I261</v>
      </c>
      <c r="D299" t="str">
        <f t="shared" si="33"/>
        <v>B041117TAWCSCB52D29</v>
      </c>
      <c r="E299">
        <v>1</v>
      </c>
      <c r="F299" t="s">
        <v>457</v>
      </c>
      <c r="G299" t="str">
        <f t="shared" si="35"/>
        <v>041117</v>
      </c>
      <c r="H299">
        <v>29</v>
      </c>
      <c r="I299" t="s">
        <v>60</v>
      </c>
      <c r="J299" t="s">
        <v>61</v>
      </c>
      <c r="K299" t="str">
        <f t="shared" si="34"/>
        <v>041117</v>
      </c>
      <c r="L299" t="s">
        <v>1167</v>
      </c>
      <c r="M299" t="s">
        <v>243</v>
      </c>
    </row>
    <row r="300" spans="1:13">
      <c r="A300">
        <v>262</v>
      </c>
      <c r="B300" t="s">
        <v>762</v>
      </c>
      <c r="C300" t="str">
        <f t="shared" si="32"/>
        <v>SB041117TAWCSCB53D25R1I262</v>
      </c>
      <c r="D300" t="str">
        <f t="shared" si="33"/>
        <v>B041117TAWCSCB53D25</v>
      </c>
      <c r="E300">
        <v>1</v>
      </c>
      <c r="F300" t="s">
        <v>463</v>
      </c>
      <c r="G300" t="str">
        <f t="shared" si="35"/>
        <v>041117</v>
      </c>
      <c r="H300">
        <v>25</v>
      </c>
      <c r="I300" t="s">
        <v>60</v>
      </c>
      <c r="J300" t="s">
        <v>61</v>
      </c>
      <c r="K300" t="str">
        <f t="shared" si="34"/>
        <v>041117</v>
      </c>
      <c r="L300" t="s">
        <v>1167</v>
      </c>
      <c r="M300" t="s">
        <v>243</v>
      </c>
    </row>
    <row r="301" spans="1:13">
      <c r="A301">
        <v>263</v>
      </c>
      <c r="B301" t="s">
        <v>763</v>
      </c>
      <c r="C301" t="str">
        <f t="shared" si="32"/>
        <v>SB041117TAWCSCB53D25R2I263</v>
      </c>
      <c r="D301" t="str">
        <f t="shared" si="33"/>
        <v>B041117TAWCSCB53D25</v>
      </c>
      <c r="E301">
        <v>2</v>
      </c>
      <c r="F301" t="s">
        <v>463</v>
      </c>
      <c r="G301" t="str">
        <f t="shared" si="35"/>
        <v>041117</v>
      </c>
      <c r="H301">
        <v>25</v>
      </c>
      <c r="I301" t="s">
        <v>60</v>
      </c>
      <c r="J301" t="s">
        <v>61</v>
      </c>
      <c r="K301" t="str">
        <f t="shared" si="34"/>
        <v>041117</v>
      </c>
      <c r="L301" t="s">
        <v>1167</v>
      </c>
      <c r="M301" t="s">
        <v>243</v>
      </c>
    </row>
    <row r="302" spans="1:13">
      <c r="A302">
        <v>264</v>
      </c>
      <c r="B302" t="s">
        <v>764</v>
      </c>
      <c r="C302" t="str">
        <f t="shared" si="32"/>
        <v>SB041117TAWCSCB54D25R1I264</v>
      </c>
      <c r="D302" t="str">
        <f t="shared" si="33"/>
        <v>B041117TAWCSCB54D25</v>
      </c>
      <c r="E302">
        <v>1</v>
      </c>
      <c r="F302" t="s">
        <v>470</v>
      </c>
      <c r="G302" t="str">
        <f t="shared" si="35"/>
        <v>041117</v>
      </c>
      <c r="H302">
        <v>25</v>
      </c>
      <c r="I302" t="s">
        <v>60</v>
      </c>
      <c r="J302" t="s">
        <v>61</v>
      </c>
      <c r="K302" t="str">
        <f t="shared" si="34"/>
        <v>041117</v>
      </c>
      <c r="L302" t="s">
        <v>1167</v>
      </c>
      <c r="M302" t="s">
        <v>243</v>
      </c>
    </row>
    <row r="303" spans="1:13">
      <c r="A303">
        <v>265</v>
      </c>
      <c r="B303" t="s">
        <v>765</v>
      </c>
      <c r="C303" t="str">
        <f t="shared" si="32"/>
        <v>SB041117TAWCSCB54D25R2I265</v>
      </c>
      <c r="D303" t="str">
        <f t="shared" si="33"/>
        <v>B041117TAWCSCB54D25</v>
      </c>
      <c r="E303">
        <v>2</v>
      </c>
      <c r="F303" t="s">
        <v>470</v>
      </c>
      <c r="G303" t="str">
        <f t="shared" si="35"/>
        <v>041117</v>
      </c>
      <c r="H303">
        <v>25</v>
      </c>
      <c r="I303" t="s">
        <v>60</v>
      </c>
      <c r="J303" t="s">
        <v>61</v>
      </c>
      <c r="K303" t="str">
        <f t="shared" si="34"/>
        <v>041117</v>
      </c>
      <c r="L303" t="s">
        <v>1167</v>
      </c>
      <c r="M303" t="s">
        <v>243</v>
      </c>
    </row>
    <row r="304" spans="1:13">
      <c r="A304">
        <v>266</v>
      </c>
      <c r="B304" t="s">
        <v>766</v>
      </c>
      <c r="C304" t="str">
        <f t="shared" si="32"/>
        <v>SB041117TAWCSCB61D11R1I266</v>
      </c>
      <c r="D304" t="str">
        <f t="shared" si="33"/>
        <v>B041117TAWCSCB61D11</v>
      </c>
      <c r="E304">
        <v>1</v>
      </c>
      <c r="F304" t="s">
        <v>476</v>
      </c>
      <c r="G304" t="str">
        <f t="shared" si="35"/>
        <v>041117</v>
      </c>
      <c r="H304">
        <v>11</v>
      </c>
      <c r="I304" t="s">
        <v>60</v>
      </c>
      <c r="J304" t="s">
        <v>61</v>
      </c>
      <c r="K304" t="str">
        <f t="shared" si="34"/>
        <v>041117</v>
      </c>
      <c r="L304" t="s">
        <v>1167</v>
      </c>
      <c r="M304" t="s">
        <v>243</v>
      </c>
    </row>
    <row r="305" spans="1:13">
      <c r="A305">
        <v>267</v>
      </c>
      <c r="B305" t="s">
        <v>767</v>
      </c>
      <c r="C305" t="str">
        <f t="shared" si="32"/>
        <v>SB041117TAWCSCB62D9R1I267</v>
      </c>
      <c r="D305" t="str">
        <f t="shared" si="33"/>
        <v>B041117TAWCSCB62D9</v>
      </c>
      <c r="E305">
        <v>1</v>
      </c>
      <c r="F305" t="s">
        <v>480</v>
      </c>
      <c r="G305" t="str">
        <f t="shared" si="35"/>
        <v>041117</v>
      </c>
      <c r="H305">
        <v>9</v>
      </c>
      <c r="I305" t="s">
        <v>60</v>
      </c>
      <c r="J305" t="s">
        <v>61</v>
      </c>
      <c r="K305" t="str">
        <f t="shared" si="34"/>
        <v>041117</v>
      </c>
      <c r="L305" t="s">
        <v>1167</v>
      </c>
      <c r="M305" t="s">
        <v>243</v>
      </c>
    </row>
    <row r="306" spans="1:13">
      <c r="A306">
        <v>268</v>
      </c>
      <c r="B306" t="s">
        <v>768</v>
      </c>
      <c r="C306" t="str">
        <f t="shared" si="32"/>
        <v>SB041117TAWCSCB63D10R1I268</v>
      </c>
      <c r="D306" t="str">
        <f t="shared" si="33"/>
        <v>B041117TAWCSCB63D10</v>
      </c>
      <c r="E306">
        <v>1</v>
      </c>
      <c r="F306" t="s">
        <v>484</v>
      </c>
      <c r="G306" t="str">
        <f t="shared" si="35"/>
        <v>041117</v>
      </c>
      <c r="H306">
        <v>10</v>
      </c>
      <c r="I306" t="s">
        <v>60</v>
      </c>
      <c r="J306" t="s">
        <v>61</v>
      </c>
      <c r="K306" t="str">
        <f t="shared" si="34"/>
        <v>041117</v>
      </c>
      <c r="L306" t="s">
        <v>1167</v>
      </c>
      <c r="M306" t="s">
        <v>243</v>
      </c>
    </row>
    <row r="307" spans="1:13">
      <c r="A307">
        <v>269</v>
      </c>
      <c r="B307" t="s">
        <v>769</v>
      </c>
      <c r="C307" t="str">
        <f t="shared" si="32"/>
        <v>SB041117TAWCSCB64D10R1I269</v>
      </c>
      <c r="D307" t="str">
        <f t="shared" si="33"/>
        <v>B041117TAWCSCB64D10</v>
      </c>
      <c r="E307">
        <v>1</v>
      </c>
      <c r="F307" t="s">
        <v>491</v>
      </c>
      <c r="G307" t="str">
        <f t="shared" si="35"/>
        <v>041117</v>
      </c>
      <c r="H307">
        <v>10</v>
      </c>
      <c r="I307" t="s">
        <v>60</v>
      </c>
      <c r="J307" t="s">
        <v>61</v>
      </c>
      <c r="K307" t="str">
        <f t="shared" si="34"/>
        <v>041117</v>
      </c>
      <c r="L307" t="s">
        <v>1167</v>
      </c>
      <c r="M307" t="s">
        <v>243</v>
      </c>
    </row>
    <row r="308" spans="1:13">
      <c r="A308">
        <v>270</v>
      </c>
      <c r="B308" t="s">
        <v>770</v>
      </c>
      <c r="C308" t="str">
        <f t="shared" si="32"/>
        <v>SB041117TAWCSCB71D20R1I270</v>
      </c>
      <c r="D308" t="str">
        <f t="shared" si="33"/>
        <v>B041117TAWCSCB71D20</v>
      </c>
      <c r="E308">
        <v>1</v>
      </c>
      <c r="F308" t="s">
        <v>495</v>
      </c>
      <c r="G308" t="str">
        <f t="shared" si="35"/>
        <v>041117</v>
      </c>
      <c r="H308">
        <v>20</v>
      </c>
      <c r="I308" t="s">
        <v>60</v>
      </c>
      <c r="J308" t="s">
        <v>61</v>
      </c>
      <c r="K308" t="str">
        <f t="shared" si="34"/>
        <v>041117</v>
      </c>
      <c r="L308" t="s">
        <v>1167</v>
      </c>
      <c r="M308" t="s">
        <v>243</v>
      </c>
    </row>
    <row r="309" spans="1:13">
      <c r="A309">
        <v>271</v>
      </c>
      <c r="B309" t="s">
        <v>771</v>
      </c>
      <c r="C309" t="str">
        <f t="shared" si="32"/>
        <v>SB041117TAWCSCB72D20R1I271</v>
      </c>
      <c r="D309" t="str">
        <f t="shared" si="33"/>
        <v>B041117TAWCSCB72D20</v>
      </c>
      <c r="E309">
        <v>1</v>
      </c>
      <c r="F309" t="s">
        <v>499</v>
      </c>
      <c r="G309" t="str">
        <f t="shared" si="35"/>
        <v>041117</v>
      </c>
      <c r="H309">
        <v>20</v>
      </c>
      <c r="I309" t="s">
        <v>60</v>
      </c>
      <c r="J309" t="s">
        <v>61</v>
      </c>
      <c r="K309" t="str">
        <f t="shared" si="34"/>
        <v>041117</v>
      </c>
      <c r="L309" t="s">
        <v>1167</v>
      </c>
      <c r="M309" t="s">
        <v>243</v>
      </c>
    </row>
    <row r="310" spans="1:13">
      <c r="A310">
        <v>272</v>
      </c>
      <c r="B310" t="s">
        <v>772</v>
      </c>
      <c r="C310" t="str">
        <f t="shared" si="32"/>
        <v>SB041117TAWCSCB73D12R1I272</v>
      </c>
      <c r="D310" t="str">
        <f t="shared" si="33"/>
        <v>B041117TAWCSCB73D12</v>
      </c>
      <c r="E310">
        <v>1</v>
      </c>
      <c r="F310" t="s">
        <v>504</v>
      </c>
      <c r="G310" t="str">
        <f t="shared" si="35"/>
        <v>041117</v>
      </c>
      <c r="H310">
        <v>12</v>
      </c>
      <c r="I310" t="s">
        <v>60</v>
      </c>
      <c r="J310" t="s">
        <v>61</v>
      </c>
      <c r="K310" t="str">
        <f t="shared" si="34"/>
        <v>041117</v>
      </c>
      <c r="L310" t="s">
        <v>1167</v>
      </c>
      <c r="M310" t="s">
        <v>243</v>
      </c>
    </row>
    <row r="311" spans="1:13">
      <c r="A311">
        <v>273</v>
      </c>
      <c r="B311" t="s">
        <v>773</v>
      </c>
      <c r="C311" t="str">
        <f t="shared" si="32"/>
        <v>SB041117TAWCSCB54D25R1I273</v>
      </c>
      <c r="D311" t="str">
        <f t="shared" si="33"/>
        <v>B041117TAWCSCB54D25</v>
      </c>
      <c r="E311">
        <v>1</v>
      </c>
      <c r="F311" t="s">
        <v>470</v>
      </c>
      <c r="G311" t="str">
        <f t="shared" si="35"/>
        <v>041117</v>
      </c>
      <c r="H311">
        <v>25</v>
      </c>
      <c r="I311" t="s">
        <v>60</v>
      </c>
      <c r="J311" t="s">
        <v>61</v>
      </c>
      <c r="K311" t="str">
        <f t="shared" si="34"/>
        <v>041117</v>
      </c>
      <c r="L311" t="s">
        <v>1167</v>
      </c>
      <c r="M311" t="s">
        <v>243</v>
      </c>
    </row>
    <row r="312" spans="1:13">
      <c r="A312">
        <v>274</v>
      </c>
      <c r="B312" t="s">
        <v>774</v>
      </c>
      <c r="C312" t="str">
        <f t="shared" si="32"/>
        <v>SB041117TAWCSCB54D25R2I274</v>
      </c>
      <c r="D312" t="str">
        <f t="shared" si="33"/>
        <v>B041117TAWCSCB54D25</v>
      </c>
      <c r="E312">
        <v>2</v>
      </c>
      <c r="F312" t="s">
        <v>470</v>
      </c>
      <c r="G312" t="str">
        <f t="shared" si="35"/>
        <v>041117</v>
      </c>
      <c r="H312">
        <v>25</v>
      </c>
      <c r="I312" t="s">
        <v>60</v>
      </c>
      <c r="J312" t="s">
        <v>61</v>
      </c>
      <c r="K312" t="str">
        <f t="shared" si="34"/>
        <v>041117</v>
      </c>
      <c r="L312" t="s">
        <v>1167</v>
      </c>
      <c r="M312" t="s">
        <v>243</v>
      </c>
    </row>
    <row r="313" spans="1:13">
      <c r="A313">
        <v>275</v>
      </c>
      <c r="B313" t="s">
        <v>775</v>
      </c>
      <c r="C313" t="str">
        <f t="shared" si="32"/>
        <v>SB041117TAWCSCB61D11R1I275</v>
      </c>
      <c r="D313" t="str">
        <f t="shared" si="33"/>
        <v>B041117TAWCSCB61D11</v>
      </c>
      <c r="E313">
        <v>1</v>
      </c>
      <c r="F313" t="s">
        <v>476</v>
      </c>
      <c r="G313" t="str">
        <f t="shared" si="35"/>
        <v>041117</v>
      </c>
      <c r="H313">
        <v>11</v>
      </c>
      <c r="I313" t="s">
        <v>60</v>
      </c>
      <c r="J313" t="s">
        <v>61</v>
      </c>
      <c r="K313" t="str">
        <f t="shared" si="34"/>
        <v>041117</v>
      </c>
      <c r="L313" t="s">
        <v>1167</v>
      </c>
      <c r="M313" t="s">
        <v>243</v>
      </c>
    </row>
    <row r="314" spans="1:13">
      <c r="A314">
        <v>276</v>
      </c>
      <c r="B314" t="s">
        <v>776</v>
      </c>
      <c r="C314" t="str">
        <f t="shared" si="32"/>
        <v>SB041117TAWCSCB62D9R1I276</v>
      </c>
      <c r="D314" t="str">
        <f t="shared" si="33"/>
        <v>B041117TAWCSCB62D9</v>
      </c>
      <c r="E314">
        <v>1</v>
      </c>
      <c r="F314" t="s">
        <v>480</v>
      </c>
      <c r="G314" t="str">
        <f t="shared" si="35"/>
        <v>041117</v>
      </c>
      <c r="H314">
        <v>9</v>
      </c>
      <c r="I314" t="s">
        <v>60</v>
      </c>
      <c r="J314" t="s">
        <v>61</v>
      </c>
      <c r="K314" t="str">
        <f t="shared" si="34"/>
        <v>041117</v>
      </c>
      <c r="L314" t="s">
        <v>1167</v>
      </c>
      <c r="M314" t="s">
        <v>243</v>
      </c>
    </row>
    <row r="315" spans="1:13">
      <c r="A315">
        <v>277</v>
      </c>
      <c r="B315" t="s">
        <v>777</v>
      </c>
      <c r="C315" t="str">
        <f t="shared" si="32"/>
        <v>SB041117TAWCSCB63D10R2I277</v>
      </c>
      <c r="D315" t="str">
        <f t="shared" si="33"/>
        <v>B041117TAWCSCB63D10</v>
      </c>
      <c r="E315">
        <v>2</v>
      </c>
      <c r="F315" t="s">
        <v>484</v>
      </c>
      <c r="G315" t="str">
        <f t="shared" si="35"/>
        <v>041117</v>
      </c>
      <c r="H315">
        <v>10</v>
      </c>
      <c r="I315" t="s">
        <v>60</v>
      </c>
      <c r="J315" t="s">
        <v>61</v>
      </c>
      <c r="K315" t="str">
        <f t="shared" si="34"/>
        <v>041117</v>
      </c>
      <c r="L315" t="s">
        <v>1167</v>
      </c>
      <c r="M315" t="s">
        <v>243</v>
      </c>
    </row>
    <row r="316" spans="1:13">
      <c r="A316">
        <v>278</v>
      </c>
      <c r="B316" t="s">
        <v>778</v>
      </c>
      <c r="C316" t="str">
        <f t="shared" si="32"/>
        <v>SB041117TAWCSCB64D10R1I278</v>
      </c>
      <c r="D316" t="str">
        <f t="shared" si="33"/>
        <v>B041117TAWCSCB64D10</v>
      </c>
      <c r="E316">
        <v>1</v>
      </c>
      <c r="F316" t="s">
        <v>491</v>
      </c>
      <c r="G316" t="str">
        <f t="shared" si="35"/>
        <v>041117</v>
      </c>
      <c r="H316">
        <v>10</v>
      </c>
      <c r="I316" t="s">
        <v>60</v>
      </c>
      <c r="J316" t="s">
        <v>61</v>
      </c>
      <c r="K316" t="str">
        <f t="shared" si="34"/>
        <v>041117</v>
      </c>
      <c r="L316" t="s">
        <v>1167</v>
      </c>
      <c r="M316" t="s">
        <v>243</v>
      </c>
    </row>
    <row r="317" spans="1:13">
      <c r="A317">
        <v>279</v>
      </c>
      <c r="B317" t="s">
        <v>779</v>
      </c>
      <c r="C317" t="str">
        <f t="shared" si="32"/>
        <v>SB041117TAWCSCB71D20R2I279</v>
      </c>
      <c r="D317" t="str">
        <f t="shared" si="33"/>
        <v>B041117TAWCSCB71D20</v>
      </c>
      <c r="E317">
        <v>2</v>
      </c>
      <c r="F317" t="s">
        <v>495</v>
      </c>
      <c r="G317" t="str">
        <f t="shared" si="35"/>
        <v>041117</v>
      </c>
      <c r="H317">
        <v>20</v>
      </c>
      <c r="I317" t="s">
        <v>60</v>
      </c>
      <c r="J317" t="s">
        <v>61</v>
      </c>
      <c r="K317" t="str">
        <f t="shared" si="34"/>
        <v>041117</v>
      </c>
      <c r="L317" t="s">
        <v>1167</v>
      </c>
      <c r="M317" t="s">
        <v>243</v>
      </c>
    </row>
    <row r="318" spans="1:13">
      <c r="A318">
        <v>280</v>
      </c>
      <c r="B318" t="s">
        <v>780</v>
      </c>
      <c r="C318" t="str">
        <f t="shared" si="32"/>
        <v>SB041117TAWCSCB72D20R1I280</v>
      </c>
      <c r="D318" t="str">
        <f t="shared" si="33"/>
        <v>B041117TAWCSCB72D20</v>
      </c>
      <c r="E318">
        <v>1</v>
      </c>
      <c r="F318" t="s">
        <v>499</v>
      </c>
      <c r="G318" t="str">
        <f t="shared" si="35"/>
        <v>041117</v>
      </c>
      <c r="H318">
        <v>20</v>
      </c>
      <c r="I318" t="s">
        <v>60</v>
      </c>
      <c r="J318" t="s">
        <v>61</v>
      </c>
      <c r="K318" t="str">
        <f t="shared" si="34"/>
        <v>041117</v>
      </c>
      <c r="L318" t="s">
        <v>1167</v>
      </c>
      <c r="M318" t="s">
        <v>243</v>
      </c>
    </row>
    <row r="319" spans="1:13">
      <c r="A319">
        <v>281</v>
      </c>
      <c r="B319" t="s">
        <v>781</v>
      </c>
      <c r="C319" t="str">
        <f t="shared" si="32"/>
        <v>SB041117TAWCSCB73D12R1I281</v>
      </c>
      <c r="D319" t="str">
        <f t="shared" si="33"/>
        <v>B041117TAWCSCB73D12</v>
      </c>
      <c r="E319">
        <v>1</v>
      </c>
      <c r="F319" t="s">
        <v>504</v>
      </c>
      <c r="G319" t="str">
        <f t="shared" si="35"/>
        <v>041117</v>
      </c>
      <c r="H319">
        <v>12</v>
      </c>
      <c r="I319" t="s">
        <v>60</v>
      </c>
      <c r="J319" t="s">
        <v>61</v>
      </c>
      <c r="K319" t="str">
        <f t="shared" si="34"/>
        <v>041117</v>
      </c>
      <c r="L319" t="s">
        <v>1167</v>
      </c>
      <c r="M319" t="s">
        <v>243</v>
      </c>
    </row>
    <row r="320" spans="1:13">
      <c r="A320">
        <v>282</v>
      </c>
      <c r="B320" t="s">
        <v>782</v>
      </c>
      <c r="C320" t="str">
        <f t="shared" si="32"/>
        <v>SB050817TAWCSCB53D5R1I282</v>
      </c>
      <c r="D320" t="str">
        <f t="shared" si="33"/>
        <v>B050817TAWCSCB53D5</v>
      </c>
      <c r="E320">
        <v>1</v>
      </c>
      <c r="F320" t="s">
        <v>463</v>
      </c>
      <c r="G320" t="str">
        <f t="shared" ref="G320:G353" si="36">"050817"</f>
        <v>050817</v>
      </c>
      <c r="H320">
        <v>5</v>
      </c>
      <c r="I320" t="s">
        <v>60</v>
      </c>
      <c r="J320" t="s">
        <v>61</v>
      </c>
      <c r="K320" t="str">
        <f t="shared" si="34"/>
        <v>050817</v>
      </c>
      <c r="L320" t="s">
        <v>1167</v>
      </c>
      <c r="M320" t="s">
        <v>243</v>
      </c>
    </row>
    <row r="321" spans="1:13">
      <c r="A321">
        <v>283</v>
      </c>
      <c r="B321" t="s">
        <v>783</v>
      </c>
      <c r="C321" t="str">
        <f t="shared" si="32"/>
        <v>SB050817TAWCSCB44D5R1I283</v>
      </c>
      <c r="D321" t="str">
        <f t="shared" si="33"/>
        <v>B050817TAWCSCB44D5</v>
      </c>
      <c r="E321">
        <v>1</v>
      </c>
      <c r="F321" t="s">
        <v>446</v>
      </c>
      <c r="G321" t="str">
        <f t="shared" si="36"/>
        <v>050817</v>
      </c>
      <c r="H321">
        <v>5</v>
      </c>
      <c r="I321" t="s">
        <v>60</v>
      </c>
      <c r="J321" t="s">
        <v>61</v>
      </c>
      <c r="K321" t="str">
        <f t="shared" si="34"/>
        <v>050817</v>
      </c>
      <c r="L321" t="s">
        <v>1167</v>
      </c>
      <c r="M321" t="s">
        <v>243</v>
      </c>
    </row>
    <row r="322" spans="1:13">
      <c r="A322">
        <v>284</v>
      </c>
      <c r="B322" t="s">
        <v>784</v>
      </c>
      <c r="C322" t="str">
        <f t="shared" ref="C322:C385" si="37">CONCATENATE("S",D322,"R",E322,"I",A322)</f>
        <v>SB050817TAWCSCB33CD5R1I284</v>
      </c>
      <c r="D322" t="str">
        <f t="shared" ref="D322:D385" si="38">CONCATENATE("B",G322,"TAWCS", F322, "D",H322)</f>
        <v>B050817TAWCSCB33CD5</v>
      </c>
      <c r="E322">
        <v>1</v>
      </c>
      <c r="F322" t="s">
        <v>77</v>
      </c>
      <c r="G322" t="str">
        <f t="shared" si="36"/>
        <v>050817</v>
      </c>
      <c r="H322">
        <v>5</v>
      </c>
      <c r="I322" t="s">
        <v>60</v>
      </c>
      <c r="J322" t="s">
        <v>61</v>
      </c>
      <c r="K322" t="str">
        <f t="shared" si="34"/>
        <v>050817</v>
      </c>
      <c r="L322" t="s">
        <v>1167</v>
      </c>
      <c r="M322" t="s">
        <v>243</v>
      </c>
    </row>
    <row r="323" spans="1:13">
      <c r="A323">
        <v>285</v>
      </c>
      <c r="B323" t="s">
        <v>785</v>
      </c>
      <c r="C323" t="str">
        <f t="shared" si="37"/>
        <v>SB050817TAWCSCB22D11R1I285</v>
      </c>
      <c r="D323" t="str">
        <f t="shared" si="38"/>
        <v>B050817TAWCSCB22D11</v>
      </c>
      <c r="E323">
        <v>1</v>
      </c>
      <c r="F323" t="s">
        <v>414</v>
      </c>
      <c r="G323" t="str">
        <f t="shared" si="36"/>
        <v>050817</v>
      </c>
      <c r="H323">
        <v>11</v>
      </c>
      <c r="I323" t="s">
        <v>60</v>
      </c>
      <c r="J323" t="s">
        <v>61</v>
      </c>
      <c r="K323" t="str">
        <f t="shared" si="34"/>
        <v>050817</v>
      </c>
      <c r="L323" t="s">
        <v>1167</v>
      </c>
      <c r="M323" t="s">
        <v>243</v>
      </c>
    </row>
    <row r="324" spans="1:13">
      <c r="A324">
        <v>286</v>
      </c>
      <c r="B324" t="s">
        <v>786</v>
      </c>
      <c r="C324" t="str">
        <f t="shared" si="37"/>
        <v>SB050817TAWCSCB22D11R1I286</v>
      </c>
      <c r="D324" t="str">
        <f t="shared" si="38"/>
        <v>B050817TAWCSCB22D11</v>
      </c>
      <c r="E324">
        <v>1</v>
      </c>
      <c r="F324" t="s">
        <v>414</v>
      </c>
      <c r="G324" t="str">
        <f t="shared" si="36"/>
        <v>050817</v>
      </c>
      <c r="H324">
        <v>11</v>
      </c>
      <c r="I324" t="s">
        <v>60</v>
      </c>
      <c r="J324" t="s">
        <v>61</v>
      </c>
      <c r="K324" t="str">
        <f t="shared" si="34"/>
        <v>050817</v>
      </c>
      <c r="L324" t="s">
        <v>1167</v>
      </c>
      <c r="M324" t="s">
        <v>243</v>
      </c>
    </row>
    <row r="325" spans="1:13">
      <c r="A325">
        <v>287</v>
      </c>
      <c r="B325" t="s">
        <v>787</v>
      </c>
      <c r="C325" t="str">
        <f t="shared" si="37"/>
        <v>SB050817TAWCSCB31D13R1I287</v>
      </c>
      <c r="D325" t="str">
        <f t="shared" si="38"/>
        <v>B050817TAWCSCB31D13</v>
      </c>
      <c r="E325">
        <v>1</v>
      </c>
      <c r="F325" t="s">
        <v>425</v>
      </c>
      <c r="G325" t="str">
        <f t="shared" si="36"/>
        <v>050817</v>
      </c>
      <c r="H325">
        <v>13</v>
      </c>
      <c r="I325" t="s">
        <v>60</v>
      </c>
      <c r="J325" t="s">
        <v>61</v>
      </c>
      <c r="K325" t="str">
        <f t="shared" si="34"/>
        <v>050817</v>
      </c>
      <c r="L325" t="s">
        <v>1167</v>
      </c>
      <c r="M325" t="s">
        <v>243</v>
      </c>
    </row>
    <row r="326" spans="1:13">
      <c r="A326">
        <v>288</v>
      </c>
      <c r="B326" t="s">
        <v>788</v>
      </c>
      <c r="C326" t="str">
        <f t="shared" si="37"/>
        <v>SB050817TAWCSCB32D10R2I288</v>
      </c>
      <c r="D326" t="str">
        <f t="shared" si="38"/>
        <v>B050817TAWCSCB32D10</v>
      </c>
      <c r="E326">
        <v>2</v>
      </c>
      <c r="F326" t="s">
        <v>428</v>
      </c>
      <c r="G326" t="str">
        <f t="shared" si="36"/>
        <v>050817</v>
      </c>
      <c r="H326">
        <v>10</v>
      </c>
      <c r="I326" t="s">
        <v>60</v>
      </c>
      <c r="J326" t="s">
        <v>61</v>
      </c>
      <c r="K326" t="str">
        <f t="shared" si="34"/>
        <v>050817</v>
      </c>
      <c r="L326" t="s">
        <v>1167</v>
      </c>
      <c r="M326" t="s">
        <v>243</v>
      </c>
    </row>
    <row r="327" spans="1:13">
      <c r="A327">
        <v>289</v>
      </c>
      <c r="B327" t="s">
        <v>789</v>
      </c>
      <c r="C327" t="str">
        <f t="shared" si="37"/>
        <v>SB050817TAWCSCB33CD24R1I289</v>
      </c>
      <c r="D327" t="str">
        <f t="shared" si="38"/>
        <v>B050817TAWCSCB33CD24</v>
      </c>
      <c r="E327">
        <v>1</v>
      </c>
      <c r="F327" t="s">
        <v>77</v>
      </c>
      <c r="G327" t="str">
        <f t="shared" si="36"/>
        <v>050817</v>
      </c>
      <c r="H327">
        <v>24</v>
      </c>
      <c r="I327" t="s">
        <v>60</v>
      </c>
      <c r="J327" t="s">
        <v>61</v>
      </c>
      <c r="K327" t="str">
        <f t="shared" si="34"/>
        <v>050817</v>
      </c>
      <c r="L327" t="s">
        <v>1167</v>
      </c>
      <c r="M327" t="s">
        <v>243</v>
      </c>
    </row>
    <row r="328" spans="1:13">
      <c r="A328">
        <v>290</v>
      </c>
      <c r="B328" t="s">
        <v>790</v>
      </c>
      <c r="C328" t="str">
        <f t="shared" si="37"/>
        <v>SB050817TAWCSCB41CD31R2I290</v>
      </c>
      <c r="D328" t="str">
        <f t="shared" si="38"/>
        <v>B050817TAWCSCB41CD31</v>
      </c>
      <c r="E328">
        <v>2</v>
      </c>
      <c r="F328" t="s">
        <v>435</v>
      </c>
      <c r="G328" t="str">
        <f t="shared" si="36"/>
        <v>050817</v>
      </c>
      <c r="H328">
        <v>31</v>
      </c>
      <c r="I328" t="s">
        <v>60</v>
      </c>
      <c r="J328" t="s">
        <v>61</v>
      </c>
      <c r="K328" t="str">
        <f t="shared" si="34"/>
        <v>050817</v>
      </c>
      <c r="L328" t="s">
        <v>1167</v>
      </c>
      <c r="M328" t="s">
        <v>243</v>
      </c>
    </row>
    <row r="329" spans="1:13">
      <c r="A329">
        <v>291</v>
      </c>
      <c r="B329" t="s">
        <v>791</v>
      </c>
      <c r="C329" t="str">
        <f t="shared" si="37"/>
        <v>SB050817TAWCSCB42CD26R1I291</v>
      </c>
      <c r="D329" t="str">
        <f t="shared" si="38"/>
        <v>B050817TAWCSCB42CD26</v>
      </c>
      <c r="E329">
        <v>1</v>
      </c>
      <c r="F329" t="s">
        <v>439</v>
      </c>
      <c r="G329" t="str">
        <f t="shared" si="36"/>
        <v>050817</v>
      </c>
      <c r="H329">
        <v>26</v>
      </c>
      <c r="I329" t="s">
        <v>60</v>
      </c>
      <c r="J329" t="s">
        <v>61</v>
      </c>
      <c r="K329" t="str">
        <f t="shared" si="34"/>
        <v>050817</v>
      </c>
      <c r="L329" t="s">
        <v>1167</v>
      </c>
      <c r="M329" t="s">
        <v>243</v>
      </c>
    </row>
    <row r="330" spans="1:13">
      <c r="A330">
        <v>292</v>
      </c>
      <c r="B330" t="s">
        <v>792</v>
      </c>
      <c r="C330" t="str">
        <f t="shared" si="37"/>
        <v>SB050817TAWCSCB43CD27R1I292</v>
      </c>
      <c r="D330" t="str">
        <f t="shared" si="38"/>
        <v>B050817TAWCSCB43CD27</v>
      </c>
      <c r="E330">
        <v>1</v>
      </c>
      <c r="F330" t="s">
        <v>442</v>
      </c>
      <c r="G330" t="str">
        <f t="shared" si="36"/>
        <v>050817</v>
      </c>
      <c r="H330">
        <v>27</v>
      </c>
      <c r="I330" t="s">
        <v>60</v>
      </c>
      <c r="J330" t="s">
        <v>61</v>
      </c>
      <c r="K330" t="str">
        <f t="shared" si="34"/>
        <v>050817</v>
      </c>
      <c r="L330" t="s">
        <v>1167</v>
      </c>
      <c r="M330" t="s">
        <v>243</v>
      </c>
    </row>
    <row r="331" spans="1:13">
      <c r="A331">
        <v>293</v>
      </c>
      <c r="B331" t="s">
        <v>793</v>
      </c>
      <c r="C331" t="str">
        <f t="shared" si="37"/>
        <v>SB050817TAWCSCB44D31R1I293</v>
      </c>
      <c r="D331" t="str">
        <f t="shared" si="38"/>
        <v>B050817TAWCSCB44D31</v>
      </c>
      <c r="E331">
        <v>1</v>
      </c>
      <c r="F331" t="s">
        <v>446</v>
      </c>
      <c r="G331" t="str">
        <f t="shared" si="36"/>
        <v>050817</v>
      </c>
      <c r="H331">
        <v>31</v>
      </c>
      <c r="I331" t="s">
        <v>60</v>
      </c>
      <c r="J331" t="s">
        <v>61</v>
      </c>
      <c r="K331" t="str">
        <f t="shared" ref="K331:K394" si="39">G331</f>
        <v>050817</v>
      </c>
      <c r="L331" t="s">
        <v>1167</v>
      </c>
      <c r="M331" t="s">
        <v>243</v>
      </c>
    </row>
    <row r="332" spans="1:13">
      <c r="A332">
        <v>294</v>
      </c>
      <c r="B332" t="s">
        <v>794</v>
      </c>
      <c r="C332" t="str">
        <f t="shared" si="37"/>
        <v>SB050817TAWCSCB51D33R1I294</v>
      </c>
      <c r="D332" t="str">
        <f t="shared" si="38"/>
        <v>B050817TAWCSCB51D33</v>
      </c>
      <c r="E332">
        <v>1</v>
      </c>
      <c r="F332" t="s">
        <v>451</v>
      </c>
      <c r="G332" t="str">
        <f t="shared" si="36"/>
        <v>050817</v>
      </c>
      <c r="H332">
        <v>33</v>
      </c>
      <c r="I332" t="s">
        <v>60</v>
      </c>
      <c r="J332" t="s">
        <v>61</v>
      </c>
      <c r="K332" t="str">
        <f t="shared" si="39"/>
        <v>050817</v>
      </c>
      <c r="L332" t="s">
        <v>1167</v>
      </c>
      <c r="M332" t="s">
        <v>243</v>
      </c>
    </row>
    <row r="333" spans="1:13">
      <c r="A333">
        <v>295</v>
      </c>
      <c r="B333" t="s">
        <v>795</v>
      </c>
      <c r="C333" t="str">
        <f t="shared" si="37"/>
        <v>SB050817TAWCSCB52D29R1I295</v>
      </c>
      <c r="D333" t="str">
        <f t="shared" si="38"/>
        <v>B050817TAWCSCB52D29</v>
      </c>
      <c r="E333">
        <v>1</v>
      </c>
      <c r="F333" t="s">
        <v>457</v>
      </c>
      <c r="G333" t="str">
        <f t="shared" si="36"/>
        <v>050817</v>
      </c>
      <c r="H333">
        <v>29</v>
      </c>
      <c r="I333" t="s">
        <v>60</v>
      </c>
      <c r="J333" t="s">
        <v>61</v>
      </c>
      <c r="K333" t="str">
        <f t="shared" si="39"/>
        <v>050817</v>
      </c>
      <c r="L333" t="s">
        <v>1167</v>
      </c>
      <c r="M333" t="s">
        <v>243</v>
      </c>
    </row>
    <row r="334" spans="1:13">
      <c r="A334">
        <v>296</v>
      </c>
      <c r="B334" t="s">
        <v>796</v>
      </c>
      <c r="C334" t="str">
        <f t="shared" si="37"/>
        <v>SB050817TAWCSCB53D25R1I296</v>
      </c>
      <c r="D334" t="str">
        <f t="shared" si="38"/>
        <v>B050817TAWCSCB53D25</v>
      </c>
      <c r="E334">
        <v>1</v>
      </c>
      <c r="F334" t="s">
        <v>463</v>
      </c>
      <c r="G334" t="str">
        <f t="shared" si="36"/>
        <v>050817</v>
      </c>
      <c r="H334">
        <v>25</v>
      </c>
      <c r="I334" t="s">
        <v>60</v>
      </c>
      <c r="J334" t="s">
        <v>61</v>
      </c>
      <c r="K334" t="str">
        <f t="shared" si="39"/>
        <v>050817</v>
      </c>
      <c r="L334" t="s">
        <v>1167</v>
      </c>
      <c r="M334" t="s">
        <v>243</v>
      </c>
    </row>
    <row r="335" spans="1:13">
      <c r="A335">
        <v>297</v>
      </c>
      <c r="B335" t="s">
        <v>797</v>
      </c>
      <c r="C335" t="str">
        <f t="shared" si="37"/>
        <v>SB050817TAWCSCB53D25R2I297</v>
      </c>
      <c r="D335" t="str">
        <f t="shared" si="38"/>
        <v>B050817TAWCSCB53D25</v>
      </c>
      <c r="E335">
        <v>2</v>
      </c>
      <c r="F335" t="s">
        <v>463</v>
      </c>
      <c r="G335" t="str">
        <f t="shared" si="36"/>
        <v>050817</v>
      </c>
      <c r="H335">
        <v>25</v>
      </c>
      <c r="I335" t="s">
        <v>60</v>
      </c>
      <c r="J335" t="s">
        <v>61</v>
      </c>
      <c r="K335" t="str">
        <f t="shared" si="39"/>
        <v>050817</v>
      </c>
      <c r="L335" t="s">
        <v>1167</v>
      </c>
      <c r="M335" t="s">
        <v>243</v>
      </c>
    </row>
    <row r="336" spans="1:13">
      <c r="A336">
        <v>298</v>
      </c>
      <c r="B336" t="s">
        <v>798</v>
      </c>
      <c r="C336" t="str">
        <f t="shared" si="37"/>
        <v>SB050817TAWCSCB54D25R1I298</v>
      </c>
      <c r="D336" t="str">
        <f t="shared" si="38"/>
        <v>B050817TAWCSCB54D25</v>
      </c>
      <c r="E336">
        <v>1</v>
      </c>
      <c r="F336" t="s">
        <v>470</v>
      </c>
      <c r="G336" t="str">
        <f t="shared" si="36"/>
        <v>050817</v>
      </c>
      <c r="H336">
        <v>25</v>
      </c>
      <c r="I336" t="s">
        <v>60</v>
      </c>
      <c r="J336" t="s">
        <v>61</v>
      </c>
      <c r="K336" t="str">
        <f t="shared" si="39"/>
        <v>050817</v>
      </c>
      <c r="L336" t="s">
        <v>1167</v>
      </c>
      <c r="M336" t="s">
        <v>243</v>
      </c>
    </row>
    <row r="337" spans="1:13">
      <c r="A337">
        <v>299</v>
      </c>
      <c r="B337" t="s">
        <v>799</v>
      </c>
      <c r="C337" t="str">
        <f t="shared" si="37"/>
        <v>SB050817TAWCSCB54D25R2I299</v>
      </c>
      <c r="D337" t="str">
        <f t="shared" si="38"/>
        <v>B050817TAWCSCB54D25</v>
      </c>
      <c r="E337">
        <v>2</v>
      </c>
      <c r="F337" t="s">
        <v>470</v>
      </c>
      <c r="G337" t="str">
        <f t="shared" si="36"/>
        <v>050817</v>
      </c>
      <c r="H337">
        <v>25</v>
      </c>
      <c r="I337" t="s">
        <v>60</v>
      </c>
      <c r="J337" t="s">
        <v>61</v>
      </c>
      <c r="K337" t="str">
        <f t="shared" si="39"/>
        <v>050817</v>
      </c>
      <c r="L337" t="s">
        <v>1167</v>
      </c>
      <c r="M337" t="s">
        <v>243</v>
      </c>
    </row>
    <row r="338" spans="1:13">
      <c r="A338">
        <v>300</v>
      </c>
      <c r="B338" t="s">
        <v>800</v>
      </c>
      <c r="C338" t="str">
        <f t="shared" si="37"/>
        <v>SB050817TAWCSCB61D11R1I300</v>
      </c>
      <c r="D338" t="str">
        <f t="shared" si="38"/>
        <v>B050817TAWCSCB61D11</v>
      </c>
      <c r="E338">
        <v>1</v>
      </c>
      <c r="F338" t="s">
        <v>476</v>
      </c>
      <c r="G338" t="str">
        <f t="shared" si="36"/>
        <v>050817</v>
      </c>
      <c r="H338">
        <v>11</v>
      </c>
      <c r="I338" t="s">
        <v>60</v>
      </c>
      <c r="J338" t="s">
        <v>61</v>
      </c>
      <c r="K338" t="str">
        <f t="shared" si="39"/>
        <v>050817</v>
      </c>
      <c r="L338" t="s">
        <v>1167</v>
      </c>
      <c r="M338" t="s">
        <v>243</v>
      </c>
    </row>
    <row r="339" spans="1:13">
      <c r="A339">
        <v>301</v>
      </c>
      <c r="B339" t="s">
        <v>801</v>
      </c>
      <c r="C339" t="str">
        <f t="shared" si="37"/>
        <v>SB050817TAWCSCB62D9R1I301</v>
      </c>
      <c r="D339" t="str">
        <f t="shared" si="38"/>
        <v>B050817TAWCSCB62D9</v>
      </c>
      <c r="E339">
        <v>1</v>
      </c>
      <c r="F339" t="s">
        <v>480</v>
      </c>
      <c r="G339" t="str">
        <f t="shared" si="36"/>
        <v>050817</v>
      </c>
      <c r="H339">
        <v>9</v>
      </c>
      <c r="I339" t="s">
        <v>60</v>
      </c>
      <c r="J339" t="s">
        <v>61</v>
      </c>
      <c r="K339" t="str">
        <f t="shared" si="39"/>
        <v>050817</v>
      </c>
      <c r="L339" t="s">
        <v>1167</v>
      </c>
      <c r="M339" t="s">
        <v>243</v>
      </c>
    </row>
    <row r="340" spans="1:13">
      <c r="A340">
        <v>302</v>
      </c>
      <c r="B340" t="s">
        <v>802</v>
      </c>
      <c r="C340" t="str">
        <f t="shared" si="37"/>
        <v>SB050817TAWCSCB63D10R1I302</v>
      </c>
      <c r="D340" t="str">
        <f t="shared" si="38"/>
        <v>B050817TAWCSCB63D10</v>
      </c>
      <c r="E340">
        <v>1</v>
      </c>
      <c r="F340" t="s">
        <v>484</v>
      </c>
      <c r="G340" t="str">
        <f t="shared" si="36"/>
        <v>050817</v>
      </c>
      <c r="H340">
        <v>10</v>
      </c>
      <c r="I340" t="s">
        <v>60</v>
      </c>
      <c r="J340" t="s">
        <v>61</v>
      </c>
      <c r="K340" t="str">
        <f t="shared" si="39"/>
        <v>050817</v>
      </c>
      <c r="L340" t="s">
        <v>1167</v>
      </c>
      <c r="M340" t="s">
        <v>243</v>
      </c>
    </row>
    <row r="341" spans="1:13">
      <c r="A341">
        <v>303</v>
      </c>
      <c r="B341" t="s">
        <v>803</v>
      </c>
      <c r="C341" t="str">
        <f t="shared" si="37"/>
        <v>SB050817TAWCSCB64D10R1I303</v>
      </c>
      <c r="D341" t="str">
        <f t="shared" si="38"/>
        <v>B050817TAWCSCB64D10</v>
      </c>
      <c r="E341">
        <v>1</v>
      </c>
      <c r="F341" t="s">
        <v>491</v>
      </c>
      <c r="G341" t="str">
        <f t="shared" si="36"/>
        <v>050817</v>
      </c>
      <c r="H341">
        <v>10</v>
      </c>
      <c r="I341" t="s">
        <v>60</v>
      </c>
      <c r="J341" t="s">
        <v>61</v>
      </c>
      <c r="K341" t="str">
        <f t="shared" si="39"/>
        <v>050817</v>
      </c>
      <c r="L341" t="s">
        <v>1167</v>
      </c>
      <c r="M341" t="s">
        <v>243</v>
      </c>
    </row>
    <row r="342" spans="1:13">
      <c r="A342">
        <v>304</v>
      </c>
      <c r="B342" t="s">
        <v>804</v>
      </c>
      <c r="C342" t="str">
        <f t="shared" si="37"/>
        <v>SB050817TAWCSCB71D20R1I304</v>
      </c>
      <c r="D342" t="str">
        <f t="shared" si="38"/>
        <v>B050817TAWCSCB71D20</v>
      </c>
      <c r="E342">
        <v>1</v>
      </c>
      <c r="F342" t="s">
        <v>495</v>
      </c>
      <c r="G342" t="str">
        <f t="shared" si="36"/>
        <v>050817</v>
      </c>
      <c r="H342">
        <v>20</v>
      </c>
      <c r="I342" t="s">
        <v>60</v>
      </c>
      <c r="J342" t="s">
        <v>61</v>
      </c>
      <c r="K342" t="str">
        <f t="shared" si="39"/>
        <v>050817</v>
      </c>
      <c r="L342" t="s">
        <v>1167</v>
      </c>
      <c r="M342" t="s">
        <v>243</v>
      </c>
    </row>
    <row r="343" spans="1:13">
      <c r="A343">
        <v>305</v>
      </c>
      <c r="B343" t="s">
        <v>805</v>
      </c>
      <c r="C343" t="str">
        <f t="shared" si="37"/>
        <v>SB050817TAWCSCB72D20R1I305</v>
      </c>
      <c r="D343" t="str">
        <f t="shared" si="38"/>
        <v>B050817TAWCSCB72D20</v>
      </c>
      <c r="E343">
        <v>1</v>
      </c>
      <c r="F343" t="s">
        <v>499</v>
      </c>
      <c r="G343" t="str">
        <f t="shared" si="36"/>
        <v>050817</v>
      </c>
      <c r="H343">
        <v>20</v>
      </c>
      <c r="I343" t="s">
        <v>60</v>
      </c>
      <c r="J343" t="s">
        <v>61</v>
      </c>
      <c r="K343" t="str">
        <f t="shared" si="39"/>
        <v>050817</v>
      </c>
      <c r="L343" t="s">
        <v>1167</v>
      </c>
      <c r="M343" t="s">
        <v>243</v>
      </c>
    </row>
    <row r="344" spans="1:13">
      <c r="A344">
        <v>306</v>
      </c>
      <c r="B344" t="s">
        <v>806</v>
      </c>
      <c r="C344" t="str">
        <f t="shared" si="37"/>
        <v>SB050817TAWCSCB73D12R1I306</v>
      </c>
      <c r="D344" t="str">
        <f t="shared" si="38"/>
        <v>B050817TAWCSCB73D12</v>
      </c>
      <c r="E344">
        <v>1</v>
      </c>
      <c r="F344" t="s">
        <v>504</v>
      </c>
      <c r="G344" t="str">
        <f t="shared" si="36"/>
        <v>050817</v>
      </c>
      <c r="H344">
        <v>12</v>
      </c>
      <c r="I344" t="s">
        <v>60</v>
      </c>
      <c r="J344" t="s">
        <v>61</v>
      </c>
      <c r="K344" t="str">
        <f t="shared" si="39"/>
        <v>050817</v>
      </c>
      <c r="L344" t="s">
        <v>1167</v>
      </c>
      <c r="M344" t="s">
        <v>243</v>
      </c>
    </row>
    <row r="345" spans="1:13">
      <c r="A345">
        <v>307</v>
      </c>
      <c r="B345" t="s">
        <v>807</v>
      </c>
      <c r="C345" t="str">
        <f t="shared" si="37"/>
        <v>SB050817TAWCSCB54D25R1I307</v>
      </c>
      <c r="D345" t="str">
        <f t="shared" si="38"/>
        <v>B050817TAWCSCB54D25</v>
      </c>
      <c r="E345">
        <v>1</v>
      </c>
      <c r="F345" t="s">
        <v>470</v>
      </c>
      <c r="G345" t="str">
        <f t="shared" si="36"/>
        <v>050817</v>
      </c>
      <c r="H345">
        <v>25</v>
      </c>
      <c r="I345" t="s">
        <v>60</v>
      </c>
      <c r="J345" t="s">
        <v>61</v>
      </c>
      <c r="K345" t="str">
        <f t="shared" si="39"/>
        <v>050817</v>
      </c>
      <c r="L345" t="s">
        <v>1167</v>
      </c>
      <c r="M345" t="s">
        <v>243</v>
      </c>
    </row>
    <row r="346" spans="1:13">
      <c r="A346">
        <v>308</v>
      </c>
      <c r="B346" t="s">
        <v>808</v>
      </c>
      <c r="C346" t="str">
        <f t="shared" si="37"/>
        <v>SB050817TAWCSCB54D25R2I308</v>
      </c>
      <c r="D346" t="str">
        <f t="shared" si="38"/>
        <v>B050817TAWCSCB54D25</v>
      </c>
      <c r="E346">
        <v>2</v>
      </c>
      <c r="F346" t="s">
        <v>470</v>
      </c>
      <c r="G346" t="str">
        <f t="shared" si="36"/>
        <v>050817</v>
      </c>
      <c r="H346">
        <v>25</v>
      </c>
      <c r="I346" t="s">
        <v>60</v>
      </c>
      <c r="J346" t="s">
        <v>61</v>
      </c>
      <c r="K346" t="str">
        <f t="shared" si="39"/>
        <v>050817</v>
      </c>
      <c r="L346" t="s">
        <v>1167</v>
      </c>
      <c r="M346" t="s">
        <v>243</v>
      </c>
    </row>
    <row r="347" spans="1:13">
      <c r="A347">
        <v>309</v>
      </c>
      <c r="B347" t="s">
        <v>809</v>
      </c>
      <c r="C347" t="str">
        <f t="shared" si="37"/>
        <v>SB050817TAWCSCB61D11R1I309</v>
      </c>
      <c r="D347" t="str">
        <f t="shared" si="38"/>
        <v>B050817TAWCSCB61D11</v>
      </c>
      <c r="E347">
        <v>1</v>
      </c>
      <c r="F347" t="s">
        <v>476</v>
      </c>
      <c r="G347" t="str">
        <f t="shared" si="36"/>
        <v>050817</v>
      </c>
      <c r="H347">
        <v>11</v>
      </c>
      <c r="I347" t="s">
        <v>60</v>
      </c>
      <c r="J347" t="s">
        <v>61</v>
      </c>
      <c r="K347" t="str">
        <f t="shared" si="39"/>
        <v>050817</v>
      </c>
      <c r="L347" t="s">
        <v>1167</v>
      </c>
      <c r="M347" t="s">
        <v>243</v>
      </c>
    </row>
    <row r="348" spans="1:13">
      <c r="A348">
        <v>310</v>
      </c>
      <c r="B348" t="s">
        <v>810</v>
      </c>
      <c r="C348" t="str">
        <f t="shared" si="37"/>
        <v>SB050817TAWCSCB62D9R1I310</v>
      </c>
      <c r="D348" t="str">
        <f t="shared" si="38"/>
        <v>B050817TAWCSCB62D9</v>
      </c>
      <c r="E348">
        <v>1</v>
      </c>
      <c r="F348" t="s">
        <v>480</v>
      </c>
      <c r="G348" t="str">
        <f t="shared" si="36"/>
        <v>050817</v>
      </c>
      <c r="H348">
        <v>9</v>
      </c>
      <c r="I348" t="s">
        <v>60</v>
      </c>
      <c r="J348" t="s">
        <v>61</v>
      </c>
      <c r="K348" t="str">
        <f t="shared" si="39"/>
        <v>050817</v>
      </c>
      <c r="L348" t="s">
        <v>1167</v>
      </c>
      <c r="M348" t="s">
        <v>243</v>
      </c>
    </row>
    <row r="349" spans="1:13">
      <c r="A349">
        <v>311</v>
      </c>
      <c r="B349" t="s">
        <v>811</v>
      </c>
      <c r="C349" t="str">
        <f t="shared" si="37"/>
        <v>SB050817TAWCSCB63D10R2I311</v>
      </c>
      <c r="D349" t="str">
        <f t="shared" si="38"/>
        <v>B050817TAWCSCB63D10</v>
      </c>
      <c r="E349">
        <v>2</v>
      </c>
      <c r="F349" t="s">
        <v>484</v>
      </c>
      <c r="G349" t="str">
        <f t="shared" si="36"/>
        <v>050817</v>
      </c>
      <c r="H349">
        <v>10</v>
      </c>
      <c r="I349" t="s">
        <v>60</v>
      </c>
      <c r="J349" t="s">
        <v>61</v>
      </c>
      <c r="K349" t="str">
        <f t="shared" si="39"/>
        <v>050817</v>
      </c>
      <c r="L349" t="s">
        <v>1167</v>
      </c>
      <c r="M349" t="s">
        <v>243</v>
      </c>
    </row>
    <row r="350" spans="1:13">
      <c r="A350">
        <v>312</v>
      </c>
      <c r="B350" t="s">
        <v>812</v>
      </c>
      <c r="C350" t="str">
        <f t="shared" si="37"/>
        <v>SB050817TAWCSCB64D10R1I312</v>
      </c>
      <c r="D350" t="str">
        <f t="shared" si="38"/>
        <v>B050817TAWCSCB64D10</v>
      </c>
      <c r="E350">
        <v>1</v>
      </c>
      <c r="F350" t="s">
        <v>491</v>
      </c>
      <c r="G350" t="str">
        <f t="shared" si="36"/>
        <v>050817</v>
      </c>
      <c r="H350">
        <v>10</v>
      </c>
      <c r="I350" t="s">
        <v>60</v>
      </c>
      <c r="J350" t="s">
        <v>61</v>
      </c>
      <c r="K350" t="str">
        <f t="shared" si="39"/>
        <v>050817</v>
      </c>
      <c r="L350" t="s">
        <v>1167</v>
      </c>
      <c r="M350" t="s">
        <v>243</v>
      </c>
    </row>
    <row r="351" spans="1:13">
      <c r="A351">
        <v>313</v>
      </c>
      <c r="B351" t="s">
        <v>813</v>
      </c>
      <c r="C351" t="str">
        <f t="shared" si="37"/>
        <v>SB050817TAWCSCB71D20R2I313</v>
      </c>
      <c r="D351" t="str">
        <f t="shared" si="38"/>
        <v>B050817TAWCSCB71D20</v>
      </c>
      <c r="E351">
        <v>2</v>
      </c>
      <c r="F351" t="s">
        <v>495</v>
      </c>
      <c r="G351" t="str">
        <f t="shared" si="36"/>
        <v>050817</v>
      </c>
      <c r="H351">
        <v>20</v>
      </c>
      <c r="I351" t="s">
        <v>60</v>
      </c>
      <c r="J351" t="s">
        <v>61</v>
      </c>
      <c r="K351" t="str">
        <f t="shared" si="39"/>
        <v>050817</v>
      </c>
      <c r="L351" t="s">
        <v>1167</v>
      </c>
      <c r="M351" t="s">
        <v>243</v>
      </c>
    </row>
    <row r="352" spans="1:13">
      <c r="A352">
        <v>314</v>
      </c>
      <c r="B352" t="s">
        <v>814</v>
      </c>
      <c r="C352" t="str">
        <f t="shared" si="37"/>
        <v>SB050817TAWCSCB72D20R1I314</v>
      </c>
      <c r="D352" t="str">
        <f t="shared" si="38"/>
        <v>B050817TAWCSCB72D20</v>
      </c>
      <c r="E352">
        <v>1</v>
      </c>
      <c r="F352" t="s">
        <v>499</v>
      </c>
      <c r="G352" t="str">
        <f t="shared" si="36"/>
        <v>050817</v>
      </c>
      <c r="H352">
        <v>20</v>
      </c>
      <c r="I352" t="s">
        <v>60</v>
      </c>
      <c r="J352" t="s">
        <v>61</v>
      </c>
      <c r="K352" t="str">
        <f t="shared" si="39"/>
        <v>050817</v>
      </c>
      <c r="L352" t="s">
        <v>1167</v>
      </c>
      <c r="M352" t="s">
        <v>243</v>
      </c>
    </row>
    <row r="353" spans="1:13">
      <c r="A353">
        <v>315</v>
      </c>
      <c r="B353" t="s">
        <v>815</v>
      </c>
      <c r="C353" t="str">
        <f t="shared" si="37"/>
        <v>SB050817TAWCSCB73D12R1I315</v>
      </c>
      <c r="D353" t="str">
        <f t="shared" si="38"/>
        <v>B050817TAWCSCB73D12</v>
      </c>
      <c r="E353">
        <v>1</v>
      </c>
      <c r="F353" t="s">
        <v>504</v>
      </c>
      <c r="G353" t="str">
        <f t="shared" si="36"/>
        <v>050817</v>
      </c>
      <c r="H353">
        <v>12</v>
      </c>
      <c r="I353" t="s">
        <v>60</v>
      </c>
      <c r="J353" t="s">
        <v>61</v>
      </c>
      <c r="K353" t="str">
        <f t="shared" si="39"/>
        <v>050817</v>
      </c>
      <c r="L353" t="s">
        <v>1167</v>
      </c>
      <c r="M353" t="s">
        <v>243</v>
      </c>
    </row>
    <row r="354" spans="1:13">
      <c r="A354">
        <v>316</v>
      </c>
      <c r="B354" t="s">
        <v>816</v>
      </c>
      <c r="C354" t="str">
        <f t="shared" si="37"/>
        <v>SB060517TAWCSCB53D5R1I316</v>
      </c>
      <c r="D354" t="str">
        <f t="shared" si="38"/>
        <v>B060517TAWCSCB53D5</v>
      </c>
      <c r="E354">
        <v>1</v>
      </c>
      <c r="F354" t="s">
        <v>463</v>
      </c>
      <c r="G354" t="str">
        <f t="shared" ref="G354:G387" si="40">"060517"</f>
        <v>060517</v>
      </c>
      <c r="H354">
        <v>5</v>
      </c>
      <c r="I354" t="s">
        <v>60</v>
      </c>
      <c r="J354" t="s">
        <v>61</v>
      </c>
      <c r="K354" t="str">
        <f t="shared" si="39"/>
        <v>060517</v>
      </c>
      <c r="L354" t="s">
        <v>1167</v>
      </c>
      <c r="M354" t="s">
        <v>243</v>
      </c>
    </row>
    <row r="355" spans="1:13">
      <c r="A355">
        <v>317</v>
      </c>
      <c r="B355" t="s">
        <v>817</v>
      </c>
      <c r="C355" t="str">
        <f t="shared" si="37"/>
        <v>SB060517TAWCSCB44D5R1I317</v>
      </c>
      <c r="D355" t="str">
        <f t="shared" si="38"/>
        <v>B060517TAWCSCB44D5</v>
      </c>
      <c r="E355">
        <v>1</v>
      </c>
      <c r="F355" t="s">
        <v>446</v>
      </c>
      <c r="G355" t="str">
        <f t="shared" si="40"/>
        <v>060517</v>
      </c>
      <c r="H355">
        <v>5</v>
      </c>
      <c r="I355" t="s">
        <v>60</v>
      </c>
      <c r="J355" t="s">
        <v>61</v>
      </c>
      <c r="K355" t="str">
        <f t="shared" si="39"/>
        <v>060517</v>
      </c>
      <c r="L355" t="s">
        <v>1167</v>
      </c>
      <c r="M355" t="s">
        <v>243</v>
      </c>
    </row>
    <row r="356" spans="1:13">
      <c r="A356">
        <v>318</v>
      </c>
      <c r="B356" t="s">
        <v>818</v>
      </c>
      <c r="C356" t="str">
        <f t="shared" si="37"/>
        <v>SB060517TAWCSCB33CD5R1I318</v>
      </c>
      <c r="D356" t="str">
        <f t="shared" si="38"/>
        <v>B060517TAWCSCB33CD5</v>
      </c>
      <c r="E356">
        <v>1</v>
      </c>
      <c r="F356" t="s">
        <v>77</v>
      </c>
      <c r="G356" t="str">
        <f t="shared" si="40"/>
        <v>060517</v>
      </c>
      <c r="H356">
        <v>5</v>
      </c>
      <c r="I356" t="s">
        <v>60</v>
      </c>
      <c r="J356" t="s">
        <v>61</v>
      </c>
      <c r="K356" t="str">
        <f t="shared" si="39"/>
        <v>060517</v>
      </c>
      <c r="L356" t="s">
        <v>1167</v>
      </c>
      <c r="M356" t="s">
        <v>243</v>
      </c>
    </row>
    <row r="357" spans="1:13">
      <c r="A357">
        <v>319</v>
      </c>
      <c r="B357" t="s">
        <v>819</v>
      </c>
      <c r="C357" t="str">
        <f t="shared" si="37"/>
        <v>SB060517TAWCSCB22D11R1I319</v>
      </c>
      <c r="D357" t="str">
        <f t="shared" si="38"/>
        <v>B060517TAWCSCB22D11</v>
      </c>
      <c r="E357">
        <v>1</v>
      </c>
      <c r="F357" t="s">
        <v>414</v>
      </c>
      <c r="G357" t="str">
        <f t="shared" si="40"/>
        <v>060517</v>
      </c>
      <c r="H357">
        <v>11</v>
      </c>
      <c r="I357" t="s">
        <v>60</v>
      </c>
      <c r="J357" t="s">
        <v>61</v>
      </c>
      <c r="K357" t="str">
        <f t="shared" si="39"/>
        <v>060517</v>
      </c>
      <c r="L357" t="s">
        <v>1167</v>
      </c>
      <c r="M357" t="s">
        <v>243</v>
      </c>
    </row>
    <row r="358" spans="1:13">
      <c r="A358">
        <v>320</v>
      </c>
      <c r="B358" t="s">
        <v>820</v>
      </c>
      <c r="C358" t="str">
        <f t="shared" si="37"/>
        <v>SB060517TAWCSCB22D11R2I320</v>
      </c>
      <c r="D358" t="str">
        <f t="shared" si="38"/>
        <v>B060517TAWCSCB22D11</v>
      </c>
      <c r="E358">
        <v>2</v>
      </c>
      <c r="F358" t="s">
        <v>414</v>
      </c>
      <c r="G358" t="str">
        <f t="shared" si="40"/>
        <v>060517</v>
      </c>
      <c r="H358">
        <v>11</v>
      </c>
      <c r="I358" t="s">
        <v>60</v>
      </c>
      <c r="J358" t="s">
        <v>61</v>
      </c>
      <c r="K358" t="str">
        <f t="shared" si="39"/>
        <v>060517</v>
      </c>
      <c r="L358" t="s">
        <v>1167</v>
      </c>
      <c r="M358" t="s">
        <v>243</v>
      </c>
    </row>
    <row r="359" spans="1:13">
      <c r="A359">
        <v>321</v>
      </c>
      <c r="B359" t="s">
        <v>821</v>
      </c>
      <c r="C359" t="str">
        <f t="shared" si="37"/>
        <v>SB060517TAWCSCB31D13R1I321</v>
      </c>
      <c r="D359" t="str">
        <f t="shared" si="38"/>
        <v>B060517TAWCSCB31D13</v>
      </c>
      <c r="E359">
        <v>1</v>
      </c>
      <c r="F359" t="s">
        <v>425</v>
      </c>
      <c r="G359" t="str">
        <f t="shared" si="40"/>
        <v>060517</v>
      </c>
      <c r="H359">
        <v>13</v>
      </c>
      <c r="I359" t="s">
        <v>60</v>
      </c>
      <c r="J359" t="s">
        <v>61</v>
      </c>
      <c r="K359" t="str">
        <f t="shared" si="39"/>
        <v>060517</v>
      </c>
      <c r="L359" t="s">
        <v>1167</v>
      </c>
      <c r="M359" t="s">
        <v>243</v>
      </c>
    </row>
    <row r="360" spans="1:13">
      <c r="A360">
        <v>322</v>
      </c>
      <c r="B360" t="s">
        <v>822</v>
      </c>
      <c r="C360" t="str">
        <f t="shared" si="37"/>
        <v>SB060517TAWCSCB32D10R2I322</v>
      </c>
      <c r="D360" t="str">
        <f t="shared" si="38"/>
        <v>B060517TAWCSCB32D10</v>
      </c>
      <c r="E360">
        <v>2</v>
      </c>
      <c r="F360" t="s">
        <v>428</v>
      </c>
      <c r="G360" t="str">
        <f t="shared" si="40"/>
        <v>060517</v>
      </c>
      <c r="H360">
        <v>10</v>
      </c>
      <c r="I360" t="s">
        <v>60</v>
      </c>
      <c r="J360" t="s">
        <v>61</v>
      </c>
      <c r="K360" t="str">
        <f t="shared" si="39"/>
        <v>060517</v>
      </c>
      <c r="L360" t="s">
        <v>1167</v>
      </c>
      <c r="M360" t="s">
        <v>243</v>
      </c>
    </row>
    <row r="361" spans="1:13">
      <c r="A361">
        <v>323</v>
      </c>
      <c r="B361" t="s">
        <v>823</v>
      </c>
      <c r="C361" t="str">
        <f t="shared" si="37"/>
        <v>SB060517TAWCSCB33CD24R1I323</v>
      </c>
      <c r="D361" t="str">
        <f t="shared" si="38"/>
        <v>B060517TAWCSCB33CD24</v>
      </c>
      <c r="E361">
        <v>1</v>
      </c>
      <c r="F361" t="s">
        <v>77</v>
      </c>
      <c r="G361" t="str">
        <f t="shared" si="40"/>
        <v>060517</v>
      </c>
      <c r="H361">
        <v>24</v>
      </c>
      <c r="I361" t="s">
        <v>60</v>
      </c>
      <c r="J361" t="s">
        <v>61</v>
      </c>
      <c r="K361" t="str">
        <f t="shared" si="39"/>
        <v>060517</v>
      </c>
      <c r="L361" t="s">
        <v>1167</v>
      </c>
      <c r="M361" t="s">
        <v>243</v>
      </c>
    </row>
    <row r="362" spans="1:13">
      <c r="A362">
        <v>324</v>
      </c>
      <c r="B362" t="s">
        <v>824</v>
      </c>
      <c r="C362" t="str">
        <f t="shared" si="37"/>
        <v>SB060517TAWCSCB41CD31R2I324</v>
      </c>
      <c r="D362" t="str">
        <f t="shared" si="38"/>
        <v>B060517TAWCSCB41CD31</v>
      </c>
      <c r="E362">
        <v>2</v>
      </c>
      <c r="F362" t="s">
        <v>435</v>
      </c>
      <c r="G362" t="str">
        <f t="shared" si="40"/>
        <v>060517</v>
      </c>
      <c r="H362">
        <v>31</v>
      </c>
      <c r="I362" t="s">
        <v>60</v>
      </c>
      <c r="J362" t="s">
        <v>61</v>
      </c>
      <c r="K362" t="str">
        <f t="shared" si="39"/>
        <v>060517</v>
      </c>
      <c r="L362" t="s">
        <v>1167</v>
      </c>
      <c r="M362" t="s">
        <v>243</v>
      </c>
    </row>
    <row r="363" spans="1:13">
      <c r="A363">
        <v>325</v>
      </c>
      <c r="B363" t="s">
        <v>825</v>
      </c>
      <c r="C363" t="str">
        <f t="shared" si="37"/>
        <v>SB060517TAWCSCB42CD26R1I325</v>
      </c>
      <c r="D363" t="str">
        <f t="shared" si="38"/>
        <v>B060517TAWCSCB42CD26</v>
      </c>
      <c r="E363">
        <v>1</v>
      </c>
      <c r="F363" t="s">
        <v>439</v>
      </c>
      <c r="G363" t="str">
        <f t="shared" si="40"/>
        <v>060517</v>
      </c>
      <c r="H363">
        <v>26</v>
      </c>
      <c r="I363" t="s">
        <v>60</v>
      </c>
      <c r="J363" t="s">
        <v>61</v>
      </c>
      <c r="K363" t="str">
        <f t="shared" si="39"/>
        <v>060517</v>
      </c>
      <c r="L363" t="s">
        <v>1167</v>
      </c>
      <c r="M363" t="s">
        <v>243</v>
      </c>
    </row>
    <row r="364" spans="1:13">
      <c r="A364">
        <v>326</v>
      </c>
      <c r="B364" t="s">
        <v>826</v>
      </c>
      <c r="C364" t="str">
        <f t="shared" si="37"/>
        <v>SB060517TAWCSCB43CD27R1I326</v>
      </c>
      <c r="D364" t="str">
        <f t="shared" si="38"/>
        <v>B060517TAWCSCB43CD27</v>
      </c>
      <c r="E364">
        <v>1</v>
      </c>
      <c r="F364" t="s">
        <v>442</v>
      </c>
      <c r="G364" t="str">
        <f t="shared" si="40"/>
        <v>060517</v>
      </c>
      <c r="H364">
        <v>27</v>
      </c>
      <c r="I364" t="s">
        <v>60</v>
      </c>
      <c r="J364" t="s">
        <v>61</v>
      </c>
      <c r="K364" t="str">
        <f t="shared" si="39"/>
        <v>060517</v>
      </c>
      <c r="L364" t="s">
        <v>1167</v>
      </c>
      <c r="M364" t="s">
        <v>243</v>
      </c>
    </row>
    <row r="365" spans="1:13">
      <c r="A365">
        <v>327</v>
      </c>
      <c r="B365" t="s">
        <v>827</v>
      </c>
      <c r="C365" t="str">
        <f t="shared" si="37"/>
        <v>SB060517TAWCSCB44D31R1I327</v>
      </c>
      <c r="D365" t="str">
        <f t="shared" si="38"/>
        <v>B060517TAWCSCB44D31</v>
      </c>
      <c r="E365">
        <v>1</v>
      </c>
      <c r="F365" t="s">
        <v>446</v>
      </c>
      <c r="G365" t="str">
        <f t="shared" si="40"/>
        <v>060517</v>
      </c>
      <c r="H365">
        <v>31</v>
      </c>
      <c r="I365" t="s">
        <v>60</v>
      </c>
      <c r="J365" t="s">
        <v>61</v>
      </c>
      <c r="K365" t="str">
        <f t="shared" si="39"/>
        <v>060517</v>
      </c>
      <c r="L365" t="s">
        <v>1167</v>
      </c>
      <c r="M365" t="s">
        <v>243</v>
      </c>
    </row>
    <row r="366" spans="1:13">
      <c r="A366">
        <v>328</v>
      </c>
      <c r="B366" t="s">
        <v>828</v>
      </c>
      <c r="C366" t="str">
        <f t="shared" si="37"/>
        <v>SB060517TAWCSCB51D33R1I328</v>
      </c>
      <c r="D366" t="str">
        <f t="shared" si="38"/>
        <v>B060517TAWCSCB51D33</v>
      </c>
      <c r="E366">
        <v>1</v>
      </c>
      <c r="F366" t="s">
        <v>451</v>
      </c>
      <c r="G366" t="str">
        <f t="shared" si="40"/>
        <v>060517</v>
      </c>
      <c r="H366">
        <v>33</v>
      </c>
      <c r="I366" t="s">
        <v>60</v>
      </c>
      <c r="J366" t="s">
        <v>61</v>
      </c>
      <c r="K366" t="str">
        <f t="shared" si="39"/>
        <v>060517</v>
      </c>
      <c r="L366" t="s">
        <v>1167</v>
      </c>
      <c r="M366" t="s">
        <v>243</v>
      </c>
    </row>
    <row r="367" spans="1:13">
      <c r="A367">
        <v>329</v>
      </c>
      <c r="B367" t="s">
        <v>829</v>
      </c>
      <c r="C367" t="str">
        <f t="shared" si="37"/>
        <v>SB060517TAWCSCB52D29R1I329</v>
      </c>
      <c r="D367" t="str">
        <f t="shared" si="38"/>
        <v>B060517TAWCSCB52D29</v>
      </c>
      <c r="E367">
        <v>1</v>
      </c>
      <c r="F367" t="s">
        <v>457</v>
      </c>
      <c r="G367" t="str">
        <f t="shared" si="40"/>
        <v>060517</v>
      </c>
      <c r="H367">
        <v>29</v>
      </c>
      <c r="I367" t="s">
        <v>60</v>
      </c>
      <c r="J367" t="s">
        <v>61</v>
      </c>
      <c r="K367" t="str">
        <f t="shared" si="39"/>
        <v>060517</v>
      </c>
      <c r="L367" t="s">
        <v>1167</v>
      </c>
      <c r="M367" t="s">
        <v>243</v>
      </c>
    </row>
    <row r="368" spans="1:13">
      <c r="A368">
        <v>330</v>
      </c>
      <c r="B368" t="s">
        <v>830</v>
      </c>
      <c r="C368" t="str">
        <f t="shared" si="37"/>
        <v>SB060517TAWCSCB53D25R1I330</v>
      </c>
      <c r="D368" t="str">
        <f t="shared" si="38"/>
        <v>B060517TAWCSCB53D25</v>
      </c>
      <c r="E368">
        <v>1</v>
      </c>
      <c r="F368" t="s">
        <v>463</v>
      </c>
      <c r="G368" t="str">
        <f t="shared" si="40"/>
        <v>060517</v>
      </c>
      <c r="H368">
        <v>25</v>
      </c>
      <c r="I368" t="s">
        <v>60</v>
      </c>
      <c r="J368" t="s">
        <v>61</v>
      </c>
      <c r="K368" t="str">
        <f t="shared" si="39"/>
        <v>060517</v>
      </c>
      <c r="L368" t="s">
        <v>1167</v>
      </c>
      <c r="M368" t="s">
        <v>243</v>
      </c>
    </row>
    <row r="369" spans="1:13">
      <c r="A369">
        <v>331</v>
      </c>
      <c r="B369" t="s">
        <v>831</v>
      </c>
      <c r="C369" t="str">
        <f t="shared" si="37"/>
        <v>SB060517TAWCSCB53D25R2I331</v>
      </c>
      <c r="D369" t="str">
        <f t="shared" si="38"/>
        <v>B060517TAWCSCB53D25</v>
      </c>
      <c r="E369">
        <v>2</v>
      </c>
      <c r="F369" t="s">
        <v>463</v>
      </c>
      <c r="G369" t="str">
        <f t="shared" si="40"/>
        <v>060517</v>
      </c>
      <c r="H369">
        <v>25</v>
      </c>
      <c r="I369" t="s">
        <v>60</v>
      </c>
      <c r="J369" t="s">
        <v>61</v>
      </c>
      <c r="K369" t="str">
        <f t="shared" si="39"/>
        <v>060517</v>
      </c>
      <c r="L369" t="s">
        <v>1167</v>
      </c>
      <c r="M369" t="s">
        <v>243</v>
      </c>
    </row>
    <row r="370" spans="1:13">
      <c r="A370">
        <v>332</v>
      </c>
      <c r="B370" t="s">
        <v>832</v>
      </c>
      <c r="C370" t="str">
        <f t="shared" si="37"/>
        <v>SB060517TAWCSCB54D25R1I332</v>
      </c>
      <c r="D370" t="str">
        <f t="shared" si="38"/>
        <v>B060517TAWCSCB54D25</v>
      </c>
      <c r="E370">
        <v>1</v>
      </c>
      <c r="F370" t="s">
        <v>470</v>
      </c>
      <c r="G370" t="str">
        <f t="shared" si="40"/>
        <v>060517</v>
      </c>
      <c r="H370">
        <v>25</v>
      </c>
      <c r="I370" t="s">
        <v>60</v>
      </c>
      <c r="J370" t="s">
        <v>61</v>
      </c>
      <c r="K370" t="str">
        <f t="shared" si="39"/>
        <v>060517</v>
      </c>
      <c r="L370" t="s">
        <v>1167</v>
      </c>
      <c r="M370" t="s">
        <v>243</v>
      </c>
    </row>
    <row r="371" spans="1:13">
      <c r="A371">
        <v>333</v>
      </c>
      <c r="B371" t="s">
        <v>833</v>
      </c>
      <c r="C371" t="str">
        <f t="shared" si="37"/>
        <v>SB060517TAWCSCB54D25R2I333</v>
      </c>
      <c r="D371" t="str">
        <f t="shared" si="38"/>
        <v>B060517TAWCSCB54D25</v>
      </c>
      <c r="E371">
        <v>2</v>
      </c>
      <c r="F371" t="s">
        <v>470</v>
      </c>
      <c r="G371" t="str">
        <f t="shared" si="40"/>
        <v>060517</v>
      </c>
      <c r="H371">
        <v>25</v>
      </c>
      <c r="I371" t="s">
        <v>60</v>
      </c>
      <c r="J371" t="s">
        <v>61</v>
      </c>
      <c r="K371" t="str">
        <f t="shared" si="39"/>
        <v>060517</v>
      </c>
      <c r="L371" t="s">
        <v>1167</v>
      </c>
      <c r="M371" t="s">
        <v>243</v>
      </c>
    </row>
    <row r="372" spans="1:13">
      <c r="A372">
        <v>334</v>
      </c>
      <c r="B372" t="s">
        <v>834</v>
      </c>
      <c r="C372" t="str">
        <f t="shared" si="37"/>
        <v>SB060517TAWCSCB61D11R1I334</v>
      </c>
      <c r="D372" t="str">
        <f t="shared" si="38"/>
        <v>B060517TAWCSCB61D11</v>
      </c>
      <c r="E372">
        <v>1</v>
      </c>
      <c r="F372" t="s">
        <v>476</v>
      </c>
      <c r="G372" t="str">
        <f t="shared" si="40"/>
        <v>060517</v>
      </c>
      <c r="H372">
        <v>11</v>
      </c>
      <c r="I372" t="s">
        <v>60</v>
      </c>
      <c r="J372" t="s">
        <v>61</v>
      </c>
      <c r="K372" t="str">
        <f t="shared" si="39"/>
        <v>060517</v>
      </c>
      <c r="L372" t="s">
        <v>1167</v>
      </c>
      <c r="M372" t="s">
        <v>243</v>
      </c>
    </row>
    <row r="373" spans="1:13">
      <c r="A373">
        <v>335</v>
      </c>
      <c r="B373" t="s">
        <v>835</v>
      </c>
      <c r="C373" t="str">
        <f t="shared" si="37"/>
        <v>SB060517TAWCSCB62D9R1I335</v>
      </c>
      <c r="D373" t="str">
        <f t="shared" si="38"/>
        <v>B060517TAWCSCB62D9</v>
      </c>
      <c r="E373">
        <v>1</v>
      </c>
      <c r="F373" t="s">
        <v>480</v>
      </c>
      <c r="G373" t="str">
        <f t="shared" si="40"/>
        <v>060517</v>
      </c>
      <c r="H373">
        <v>9</v>
      </c>
      <c r="I373" t="s">
        <v>60</v>
      </c>
      <c r="J373" t="s">
        <v>61</v>
      </c>
      <c r="K373" t="str">
        <f t="shared" si="39"/>
        <v>060517</v>
      </c>
      <c r="L373" t="s">
        <v>1167</v>
      </c>
      <c r="M373" t="s">
        <v>243</v>
      </c>
    </row>
    <row r="374" spans="1:13">
      <c r="A374">
        <v>336</v>
      </c>
      <c r="B374" t="s">
        <v>836</v>
      </c>
      <c r="C374" t="str">
        <f t="shared" si="37"/>
        <v>SB060517TAWCSCB63D10R1I336</v>
      </c>
      <c r="D374" t="str">
        <f t="shared" si="38"/>
        <v>B060517TAWCSCB63D10</v>
      </c>
      <c r="E374">
        <v>1</v>
      </c>
      <c r="F374" t="s">
        <v>484</v>
      </c>
      <c r="G374" t="str">
        <f t="shared" si="40"/>
        <v>060517</v>
      </c>
      <c r="H374">
        <v>10</v>
      </c>
      <c r="I374" t="s">
        <v>60</v>
      </c>
      <c r="J374" t="s">
        <v>61</v>
      </c>
      <c r="K374" t="str">
        <f t="shared" si="39"/>
        <v>060517</v>
      </c>
      <c r="L374" t="s">
        <v>1167</v>
      </c>
      <c r="M374" t="s">
        <v>243</v>
      </c>
    </row>
    <row r="375" spans="1:13">
      <c r="A375">
        <v>337</v>
      </c>
      <c r="B375" t="s">
        <v>837</v>
      </c>
      <c r="C375" t="str">
        <f t="shared" si="37"/>
        <v>SB060517TAWCSCB64D10R1I337</v>
      </c>
      <c r="D375" t="str">
        <f t="shared" si="38"/>
        <v>B060517TAWCSCB64D10</v>
      </c>
      <c r="E375">
        <v>1</v>
      </c>
      <c r="F375" t="s">
        <v>491</v>
      </c>
      <c r="G375" t="str">
        <f t="shared" si="40"/>
        <v>060517</v>
      </c>
      <c r="H375">
        <v>10</v>
      </c>
      <c r="I375" t="s">
        <v>60</v>
      </c>
      <c r="J375" t="s">
        <v>61</v>
      </c>
      <c r="K375" t="str">
        <f t="shared" si="39"/>
        <v>060517</v>
      </c>
      <c r="L375" t="s">
        <v>1167</v>
      </c>
      <c r="M375" t="s">
        <v>243</v>
      </c>
    </row>
    <row r="376" spans="1:13">
      <c r="A376">
        <v>338</v>
      </c>
      <c r="B376" t="s">
        <v>838</v>
      </c>
      <c r="C376" t="str">
        <f t="shared" si="37"/>
        <v>SB060517TAWCSCB71D20R1I338</v>
      </c>
      <c r="D376" t="str">
        <f t="shared" si="38"/>
        <v>B060517TAWCSCB71D20</v>
      </c>
      <c r="E376">
        <v>1</v>
      </c>
      <c r="F376" t="s">
        <v>495</v>
      </c>
      <c r="G376" t="str">
        <f t="shared" si="40"/>
        <v>060517</v>
      </c>
      <c r="H376">
        <v>20</v>
      </c>
      <c r="I376" t="s">
        <v>60</v>
      </c>
      <c r="J376" t="s">
        <v>61</v>
      </c>
      <c r="K376" t="str">
        <f t="shared" si="39"/>
        <v>060517</v>
      </c>
      <c r="L376" t="s">
        <v>1167</v>
      </c>
      <c r="M376" t="s">
        <v>243</v>
      </c>
    </row>
    <row r="377" spans="1:13">
      <c r="A377">
        <v>339</v>
      </c>
      <c r="B377" t="s">
        <v>839</v>
      </c>
      <c r="C377" t="str">
        <f t="shared" si="37"/>
        <v>SB060517TAWCSCB72D20R1I339</v>
      </c>
      <c r="D377" t="str">
        <f t="shared" si="38"/>
        <v>B060517TAWCSCB72D20</v>
      </c>
      <c r="E377">
        <v>1</v>
      </c>
      <c r="F377" t="s">
        <v>499</v>
      </c>
      <c r="G377" t="str">
        <f t="shared" si="40"/>
        <v>060517</v>
      </c>
      <c r="H377">
        <v>20</v>
      </c>
      <c r="I377" t="s">
        <v>60</v>
      </c>
      <c r="J377" t="s">
        <v>61</v>
      </c>
      <c r="K377" t="str">
        <f t="shared" si="39"/>
        <v>060517</v>
      </c>
      <c r="L377" t="s">
        <v>1167</v>
      </c>
      <c r="M377" t="s">
        <v>243</v>
      </c>
    </row>
    <row r="378" spans="1:13">
      <c r="A378">
        <v>340</v>
      </c>
      <c r="B378" t="s">
        <v>840</v>
      </c>
      <c r="C378" t="str">
        <f t="shared" si="37"/>
        <v>SB060517TAWCSCB73D12R1I340</v>
      </c>
      <c r="D378" t="str">
        <f t="shared" si="38"/>
        <v>B060517TAWCSCB73D12</v>
      </c>
      <c r="E378">
        <v>1</v>
      </c>
      <c r="F378" t="s">
        <v>504</v>
      </c>
      <c r="G378" t="str">
        <f t="shared" si="40"/>
        <v>060517</v>
      </c>
      <c r="H378">
        <v>12</v>
      </c>
      <c r="I378" t="s">
        <v>60</v>
      </c>
      <c r="J378" t="s">
        <v>61</v>
      </c>
      <c r="K378" t="str">
        <f t="shared" si="39"/>
        <v>060517</v>
      </c>
      <c r="L378" t="s">
        <v>1167</v>
      </c>
      <c r="M378" t="s">
        <v>243</v>
      </c>
    </row>
    <row r="379" spans="1:13">
      <c r="A379">
        <v>341</v>
      </c>
      <c r="B379" t="s">
        <v>841</v>
      </c>
      <c r="C379" t="str">
        <f t="shared" si="37"/>
        <v>SB060517TAWCSCB54D25R1I341</v>
      </c>
      <c r="D379" t="str">
        <f t="shared" si="38"/>
        <v>B060517TAWCSCB54D25</v>
      </c>
      <c r="E379">
        <v>1</v>
      </c>
      <c r="F379" t="s">
        <v>470</v>
      </c>
      <c r="G379" t="str">
        <f t="shared" si="40"/>
        <v>060517</v>
      </c>
      <c r="H379">
        <v>25</v>
      </c>
      <c r="I379" t="s">
        <v>60</v>
      </c>
      <c r="J379" t="s">
        <v>61</v>
      </c>
      <c r="K379" t="str">
        <f t="shared" si="39"/>
        <v>060517</v>
      </c>
      <c r="L379" t="s">
        <v>1167</v>
      </c>
      <c r="M379" t="s">
        <v>243</v>
      </c>
    </row>
    <row r="380" spans="1:13">
      <c r="A380">
        <v>342</v>
      </c>
      <c r="B380" t="s">
        <v>842</v>
      </c>
      <c r="C380" t="str">
        <f t="shared" si="37"/>
        <v>SB060517TAWCSCB54D25R2I342</v>
      </c>
      <c r="D380" t="str">
        <f t="shared" si="38"/>
        <v>B060517TAWCSCB54D25</v>
      </c>
      <c r="E380">
        <v>2</v>
      </c>
      <c r="F380" t="s">
        <v>470</v>
      </c>
      <c r="G380" t="str">
        <f t="shared" si="40"/>
        <v>060517</v>
      </c>
      <c r="H380">
        <v>25</v>
      </c>
      <c r="I380" t="s">
        <v>60</v>
      </c>
      <c r="J380" t="s">
        <v>61</v>
      </c>
      <c r="K380" t="str">
        <f t="shared" si="39"/>
        <v>060517</v>
      </c>
      <c r="L380" t="s">
        <v>1167</v>
      </c>
      <c r="M380" t="s">
        <v>243</v>
      </c>
    </row>
    <row r="381" spans="1:13">
      <c r="A381">
        <v>343</v>
      </c>
      <c r="B381" t="s">
        <v>843</v>
      </c>
      <c r="C381" t="str">
        <f t="shared" si="37"/>
        <v>SB060517TAWCSCB61D11R1I343</v>
      </c>
      <c r="D381" t="str">
        <f t="shared" si="38"/>
        <v>B060517TAWCSCB61D11</v>
      </c>
      <c r="E381">
        <v>1</v>
      </c>
      <c r="F381" t="s">
        <v>476</v>
      </c>
      <c r="G381" t="str">
        <f t="shared" si="40"/>
        <v>060517</v>
      </c>
      <c r="H381">
        <v>11</v>
      </c>
      <c r="I381" t="s">
        <v>60</v>
      </c>
      <c r="J381" t="s">
        <v>61</v>
      </c>
      <c r="K381" t="str">
        <f t="shared" si="39"/>
        <v>060517</v>
      </c>
      <c r="L381" t="s">
        <v>1167</v>
      </c>
      <c r="M381" t="s">
        <v>243</v>
      </c>
    </row>
    <row r="382" spans="1:13">
      <c r="A382">
        <v>344</v>
      </c>
      <c r="B382" t="s">
        <v>844</v>
      </c>
      <c r="C382" t="str">
        <f t="shared" si="37"/>
        <v>SB060517TAWCSCB62D9R1I344</v>
      </c>
      <c r="D382" t="str">
        <f t="shared" si="38"/>
        <v>B060517TAWCSCB62D9</v>
      </c>
      <c r="E382">
        <v>1</v>
      </c>
      <c r="F382" t="s">
        <v>480</v>
      </c>
      <c r="G382" t="str">
        <f t="shared" si="40"/>
        <v>060517</v>
      </c>
      <c r="H382">
        <v>9</v>
      </c>
      <c r="I382" t="s">
        <v>60</v>
      </c>
      <c r="J382" t="s">
        <v>61</v>
      </c>
      <c r="K382" t="str">
        <f t="shared" si="39"/>
        <v>060517</v>
      </c>
      <c r="L382" t="s">
        <v>1167</v>
      </c>
      <c r="M382" t="s">
        <v>243</v>
      </c>
    </row>
    <row r="383" spans="1:13">
      <c r="A383">
        <v>345</v>
      </c>
      <c r="B383" t="s">
        <v>845</v>
      </c>
      <c r="C383" t="str">
        <f t="shared" si="37"/>
        <v>SB060517TAWCSCB63D10R1I345</v>
      </c>
      <c r="D383" t="str">
        <f t="shared" si="38"/>
        <v>B060517TAWCSCB63D10</v>
      </c>
      <c r="E383">
        <v>1</v>
      </c>
      <c r="F383" t="s">
        <v>484</v>
      </c>
      <c r="G383" t="str">
        <f t="shared" si="40"/>
        <v>060517</v>
      </c>
      <c r="H383">
        <v>10</v>
      </c>
      <c r="I383" t="s">
        <v>60</v>
      </c>
      <c r="J383" t="s">
        <v>61</v>
      </c>
      <c r="K383" t="str">
        <f t="shared" si="39"/>
        <v>060517</v>
      </c>
      <c r="L383" t="s">
        <v>1167</v>
      </c>
      <c r="M383" t="s">
        <v>243</v>
      </c>
    </row>
    <row r="384" spans="1:13">
      <c r="A384">
        <v>346</v>
      </c>
      <c r="B384" t="s">
        <v>846</v>
      </c>
      <c r="C384" t="str">
        <f t="shared" si="37"/>
        <v>SB060517TAWCSCB64D10R1I346</v>
      </c>
      <c r="D384" t="str">
        <f t="shared" si="38"/>
        <v>B060517TAWCSCB64D10</v>
      </c>
      <c r="E384">
        <v>1</v>
      </c>
      <c r="F384" t="s">
        <v>491</v>
      </c>
      <c r="G384" t="str">
        <f t="shared" si="40"/>
        <v>060517</v>
      </c>
      <c r="H384">
        <v>10</v>
      </c>
      <c r="I384" t="s">
        <v>60</v>
      </c>
      <c r="J384" t="s">
        <v>61</v>
      </c>
      <c r="K384" t="str">
        <f t="shared" si="39"/>
        <v>060517</v>
      </c>
      <c r="L384" t="s">
        <v>1167</v>
      </c>
      <c r="M384" t="s">
        <v>243</v>
      </c>
    </row>
    <row r="385" spans="1:13">
      <c r="A385">
        <v>347</v>
      </c>
      <c r="B385" t="s">
        <v>847</v>
      </c>
      <c r="C385" t="str">
        <f t="shared" si="37"/>
        <v>SB060517TAWCSCB71D20R1I347</v>
      </c>
      <c r="D385" t="str">
        <f t="shared" si="38"/>
        <v>B060517TAWCSCB71D20</v>
      </c>
      <c r="E385">
        <v>1</v>
      </c>
      <c r="F385" t="s">
        <v>495</v>
      </c>
      <c r="G385" t="str">
        <f t="shared" si="40"/>
        <v>060517</v>
      </c>
      <c r="H385">
        <v>20</v>
      </c>
      <c r="I385" t="s">
        <v>60</v>
      </c>
      <c r="J385" t="s">
        <v>61</v>
      </c>
      <c r="K385" t="str">
        <f t="shared" si="39"/>
        <v>060517</v>
      </c>
      <c r="L385" t="s">
        <v>1167</v>
      </c>
      <c r="M385" t="s">
        <v>243</v>
      </c>
    </row>
    <row r="386" spans="1:13">
      <c r="A386">
        <v>348</v>
      </c>
      <c r="B386" t="s">
        <v>848</v>
      </c>
      <c r="C386" t="str">
        <f t="shared" ref="C386:C449" si="41">CONCATENATE("S",D386,"R",E386,"I",A386)</f>
        <v>SB060517TAWCSCB72D20R1I348</v>
      </c>
      <c r="D386" t="str">
        <f t="shared" ref="D386:D449" si="42">CONCATENATE("B",G386,"TAWCS", F386, "D",H386)</f>
        <v>B060517TAWCSCB72D20</v>
      </c>
      <c r="E386">
        <v>1</v>
      </c>
      <c r="F386" t="s">
        <v>499</v>
      </c>
      <c r="G386" t="str">
        <f t="shared" si="40"/>
        <v>060517</v>
      </c>
      <c r="H386">
        <v>20</v>
      </c>
      <c r="I386" t="s">
        <v>60</v>
      </c>
      <c r="J386" t="s">
        <v>61</v>
      </c>
      <c r="K386" t="str">
        <f t="shared" si="39"/>
        <v>060517</v>
      </c>
      <c r="L386" t="s">
        <v>1167</v>
      </c>
      <c r="M386" t="s">
        <v>243</v>
      </c>
    </row>
    <row r="387" spans="1:13">
      <c r="A387">
        <v>349</v>
      </c>
      <c r="B387" t="s">
        <v>849</v>
      </c>
      <c r="C387" t="str">
        <f t="shared" si="41"/>
        <v>SB060517TAWCSCB73D12R1I349</v>
      </c>
      <c r="D387" t="str">
        <f t="shared" si="42"/>
        <v>B060517TAWCSCB73D12</v>
      </c>
      <c r="E387">
        <v>1</v>
      </c>
      <c r="F387" t="s">
        <v>504</v>
      </c>
      <c r="G387" t="str">
        <f t="shared" si="40"/>
        <v>060517</v>
      </c>
      <c r="H387">
        <v>12</v>
      </c>
      <c r="I387" t="s">
        <v>60</v>
      </c>
      <c r="J387" t="s">
        <v>61</v>
      </c>
      <c r="K387" t="str">
        <f t="shared" si="39"/>
        <v>060517</v>
      </c>
      <c r="L387" t="s">
        <v>1167</v>
      </c>
      <c r="M387" t="s">
        <v>243</v>
      </c>
    </row>
    <row r="388" spans="1:13">
      <c r="A388">
        <v>350</v>
      </c>
      <c r="B388" t="s">
        <v>850</v>
      </c>
      <c r="C388" t="str">
        <f t="shared" si="41"/>
        <v>SB071017TAWCSCB53D5R1I350</v>
      </c>
      <c r="D388" t="str">
        <f t="shared" si="42"/>
        <v>B071017TAWCSCB53D5</v>
      </c>
      <c r="E388">
        <v>1</v>
      </c>
      <c r="F388" t="s">
        <v>463</v>
      </c>
      <c r="G388" t="str">
        <f t="shared" ref="G388:G421" si="43">"071017"</f>
        <v>071017</v>
      </c>
      <c r="H388">
        <v>5</v>
      </c>
      <c r="I388" t="s">
        <v>60</v>
      </c>
      <c r="J388" t="s">
        <v>61</v>
      </c>
      <c r="K388" t="str">
        <f t="shared" si="39"/>
        <v>071017</v>
      </c>
      <c r="L388" t="s">
        <v>1167</v>
      </c>
      <c r="M388" t="s">
        <v>243</v>
      </c>
    </row>
    <row r="389" spans="1:13">
      <c r="A389">
        <v>351</v>
      </c>
      <c r="B389" t="s">
        <v>851</v>
      </c>
      <c r="C389" t="str">
        <f t="shared" si="41"/>
        <v>SB071017TAWCSCB44D5R1I351</v>
      </c>
      <c r="D389" t="str">
        <f t="shared" si="42"/>
        <v>B071017TAWCSCB44D5</v>
      </c>
      <c r="E389">
        <v>1</v>
      </c>
      <c r="F389" t="s">
        <v>446</v>
      </c>
      <c r="G389" t="str">
        <f t="shared" si="43"/>
        <v>071017</v>
      </c>
      <c r="H389">
        <v>5</v>
      </c>
      <c r="I389" t="s">
        <v>60</v>
      </c>
      <c r="J389" t="s">
        <v>61</v>
      </c>
      <c r="K389" t="str">
        <f t="shared" si="39"/>
        <v>071017</v>
      </c>
      <c r="L389" t="s">
        <v>1167</v>
      </c>
      <c r="M389" t="s">
        <v>243</v>
      </c>
    </row>
    <row r="390" spans="1:13">
      <c r="A390">
        <v>352</v>
      </c>
      <c r="B390" t="s">
        <v>852</v>
      </c>
      <c r="C390" t="str">
        <f t="shared" si="41"/>
        <v>SB071017TAWCSCB33CD5R1I352</v>
      </c>
      <c r="D390" t="str">
        <f t="shared" si="42"/>
        <v>B071017TAWCSCB33CD5</v>
      </c>
      <c r="E390">
        <v>1</v>
      </c>
      <c r="F390" t="s">
        <v>77</v>
      </c>
      <c r="G390" t="str">
        <f t="shared" si="43"/>
        <v>071017</v>
      </c>
      <c r="H390">
        <v>5</v>
      </c>
      <c r="I390" t="s">
        <v>60</v>
      </c>
      <c r="J390" t="s">
        <v>61</v>
      </c>
      <c r="K390" t="str">
        <f t="shared" si="39"/>
        <v>071017</v>
      </c>
      <c r="L390" t="s">
        <v>1167</v>
      </c>
      <c r="M390" t="s">
        <v>243</v>
      </c>
    </row>
    <row r="391" spans="1:13">
      <c r="A391">
        <v>353</v>
      </c>
      <c r="B391" t="s">
        <v>853</v>
      </c>
      <c r="C391" t="str">
        <f t="shared" si="41"/>
        <v>SB071017TAWCSCB22D11R1I353</v>
      </c>
      <c r="D391" t="str">
        <f t="shared" si="42"/>
        <v>B071017TAWCSCB22D11</v>
      </c>
      <c r="E391">
        <v>1</v>
      </c>
      <c r="F391" t="s">
        <v>414</v>
      </c>
      <c r="G391" t="str">
        <f t="shared" si="43"/>
        <v>071017</v>
      </c>
      <c r="H391">
        <v>11</v>
      </c>
      <c r="I391" t="s">
        <v>60</v>
      </c>
      <c r="J391" t="s">
        <v>61</v>
      </c>
      <c r="K391" t="str">
        <f t="shared" si="39"/>
        <v>071017</v>
      </c>
      <c r="L391" t="s">
        <v>1167</v>
      </c>
      <c r="M391" t="s">
        <v>243</v>
      </c>
    </row>
    <row r="392" spans="1:13">
      <c r="A392">
        <v>354</v>
      </c>
      <c r="B392" t="s">
        <v>854</v>
      </c>
      <c r="C392" t="str">
        <f t="shared" si="41"/>
        <v>SB071017TAWCSCB22D11R2I354</v>
      </c>
      <c r="D392" t="str">
        <f t="shared" si="42"/>
        <v>B071017TAWCSCB22D11</v>
      </c>
      <c r="E392">
        <v>2</v>
      </c>
      <c r="F392" t="s">
        <v>414</v>
      </c>
      <c r="G392" t="str">
        <f t="shared" si="43"/>
        <v>071017</v>
      </c>
      <c r="H392">
        <v>11</v>
      </c>
      <c r="I392" t="s">
        <v>60</v>
      </c>
      <c r="J392" t="s">
        <v>61</v>
      </c>
      <c r="K392" t="str">
        <f t="shared" si="39"/>
        <v>071017</v>
      </c>
      <c r="L392" t="s">
        <v>1167</v>
      </c>
      <c r="M392" t="s">
        <v>243</v>
      </c>
    </row>
    <row r="393" spans="1:13">
      <c r="A393">
        <v>355</v>
      </c>
      <c r="B393" t="s">
        <v>855</v>
      </c>
      <c r="C393" t="str">
        <f t="shared" si="41"/>
        <v>SB071017TAWCSCB31D13R1I355</v>
      </c>
      <c r="D393" t="str">
        <f t="shared" si="42"/>
        <v>B071017TAWCSCB31D13</v>
      </c>
      <c r="E393">
        <v>1</v>
      </c>
      <c r="F393" t="s">
        <v>425</v>
      </c>
      <c r="G393" t="str">
        <f t="shared" si="43"/>
        <v>071017</v>
      </c>
      <c r="H393">
        <v>13</v>
      </c>
      <c r="I393" t="s">
        <v>60</v>
      </c>
      <c r="J393" t="s">
        <v>61</v>
      </c>
      <c r="K393" t="str">
        <f t="shared" si="39"/>
        <v>071017</v>
      </c>
      <c r="L393" t="s">
        <v>1167</v>
      </c>
      <c r="M393" t="s">
        <v>243</v>
      </c>
    </row>
    <row r="394" spans="1:13">
      <c r="A394">
        <v>356</v>
      </c>
      <c r="B394" t="s">
        <v>856</v>
      </c>
      <c r="C394" t="str">
        <f t="shared" si="41"/>
        <v>SB071017TAWCSCB32D10R1I356</v>
      </c>
      <c r="D394" t="str">
        <f t="shared" si="42"/>
        <v>B071017TAWCSCB32D10</v>
      </c>
      <c r="E394">
        <v>1</v>
      </c>
      <c r="F394" t="s">
        <v>428</v>
      </c>
      <c r="G394" t="str">
        <f t="shared" si="43"/>
        <v>071017</v>
      </c>
      <c r="H394">
        <v>10</v>
      </c>
      <c r="I394" t="s">
        <v>60</v>
      </c>
      <c r="J394" t="s">
        <v>61</v>
      </c>
      <c r="K394" t="str">
        <f t="shared" si="39"/>
        <v>071017</v>
      </c>
      <c r="L394" t="s">
        <v>1167</v>
      </c>
      <c r="M394" t="s">
        <v>243</v>
      </c>
    </row>
    <row r="395" spans="1:13">
      <c r="A395">
        <v>357</v>
      </c>
      <c r="B395" t="s">
        <v>857</v>
      </c>
      <c r="C395" t="str">
        <f t="shared" si="41"/>
        <v>SB071017TAWCSCB33CD24R1I357</v>
      </c>
      <c r="D395" t="str">
        <f t="shared" si="42"/>
        <v>B071017TAWCSCB33CD24</v>
      </c>
      <c r="E395">
        <v>1</v>
      </c>
      <c r="F395" t="s">
        <v>77</v>
      </c>
      <c r="G395" t="str">
        <f t="shared" si="43"/>
        <v>071017</v>
      </c>
      <c r="H395">
        <v>24</v>
      </c>
      <c r="I395" t="s">
        <v>60</v>
      </c>
      <c r="J395" t="s">
        <v>61</v>
      </c>
      <c r="K395" t="str">
        <f t="shared" ref="K395:K458" si="44">G395</f>
        <v>071017</v>
      </c>
      <c r="L395" t="s">
        <v>1167</v>
      </c>
      <c r="M395" t="s">
        <v>243</v>
      </c>
    </row>
    <row r="396" spans="1:13">
      <c r="A396">
        <v>358</v>
      </c>
      <c r="B396" t="s">
        <v>858</v>
      </c>
      <c r="C396" t="str">
        <f t="shared" si="41"/>
        <v>SB071017TAWCSCB41CD31R1I358</v>
      </c>
      <c r="D396" t="str">
        <f t="shared" si="42"/>
        <v>B071017TAWCSCB41CD31</v>
      </c>
      <c r="E396">
        <v>1</v>
      </c>
      <c r="F396" t="s">
        <v>435</v>
      </c>
      <c r="G396" t="str">
        <f t="shared" si="43"/>
        <v>071017</v>
      </c>
      <c r="H396">
        <v>31</v>
      </c>
      <c r="I396" t="s">
        <v>60</v>
      </c>
      <c r="J396" t="s">
        <v>61</v>
      </c>
      <c r="K396" t="str">
        <f t="shared" si="44"/>
        <v>071017</v>
      </c>
      <c r="L396" t="s">
        <v>1167</v>
      </c>
      <c r="M396" t="s">
        <v>243</v>
      </c>
    </row>
    <row r="397" spans="1:13">
      <c r="A397">
        <v>359</v>
      </c>
      <c r="B397" t="s">
        <v>859</v>
      </c>
      <c r="C397" t="str">
        <f t="shared" si="41"/>
        <v>SB071017TAWCSCB42CD26R1I359</v>
      </c>
      <c r="D397" t="str">
        <f t="shared" si="42"/>
        <v>B071017TAWCSCB42CD26</v>
      </c>
      <c r="E397">
        <v>1</v>
      </c>
      <c r="F397" t="s">
        <v>439</v>
      </c>
      <c r="G397" t="str">
        <f t="shared" si="43"/>
        <v>071017</v>
      </c>
      <c r="H397">
        <v>26</v>
      </c>
      <c r="I397" t="s">
        <v>60</v>
      </c>
      <c r="J397" t="s">
        <v>61</v>
      </c>
      <c r="K397" t="str">
        <f t="shared" si="44"/>
        <v>071017</v>
      </c>
      <c r="L397" t="s">
        <v>1167</v>
      </c>
      <c r="M397" t="s">
        <v>243</v>
      </c>
    </row>
    <row r="398" spans="1:13">
      <c r="A398">
        <v>360</v>
      </c>
      <c r="B398" t="s">
        <v>860</v>
      </c>
      <c r="C398" t="str">
        <f t="shared" si="41"/>
        <v>SB071017TAWCSCB43CD27R1I360</v>
      </c>
      <c r="D398" t="str">
        <f t="shared" si="42"/>
        <v>B071017TAWCSCB43CD27</v>
      </c>
      <c r="E398">
        <v>1</v>
      </c>
      <c r="F398" t="s">
        <v>442</v>
      </c>
      <c r="G398" t="str">
        <f t="shared" si="43"/>
        <v>071017</v>
      </c>
      <c r="H398">
        <v>27</v>
      </c>
      <c r="I398" t="s">
        <v>60</v>
      </c>
      <c r="J398" t="s">
        <v>61</v>
      </c>
      <c r="K398" t="str">
        <f t="shared" si="44"/>
        <v>071017</v>
      </c>
      <c r="L398" t="s">
        <v>1167</v>
      </c>
      <c r="M398" t="s">
        <v>243</v>
      </c>
    </row>
    <row r="399" spans="1:13">
      <c r="A399">
        <v>361</v>
      </c>
      <c r="B399" t="s">
        <v>861</v>
      </c>
      <c r="C399" t="str">
        <f t="shared" si="41"/>
        <v>SB071017TAWCSCB44D31R1I361</v>
      </c>
      <c r="D399" t="str">
        <f t="shared" si="42"/>
        <v>B071017TAWCSCB44D31</v>
      </c>
      <c r="E399">
        <v>1</v>
      </c>
      <c r="F399" t="s">
        <v>446</v>
      </c>
      <c r="G399" t="str">
        <f t="shared" si="43"/>
        <v>071017</v>
      </c>
      <c r="H399">
        <v>31</v>
      </c>
      <c r="I399" t="s">
        <v>60</v>
      </c>
      <c r="J399" t="s">
        <v>61</v>
      </c>
      <c r="K399" t="str">
        <f t="shared" si="44"/>
        <v>071017</v>
      </c>
      <c r="L399" t="s">
        <v>1167</v>
      </c>
      <c r="M399" t="s">
        <v>243</v>
      </c>
    </row>
    <row r="400" spans="1:13">
      <c r="A400">
        <v>362</v>
      </c>
      <c r="B400" t="s">
        <v>862</v>
      </c>
      <c r="C400" t="str">
        <f t="shared" si="41"/>
        <v>SB071017TAWCSCB51D33R1I362</v>
      </c>
      <c r="D400" t="str">
        <f t="shared" si="42"/>
        <v>B071017TAWCSCB51D33</v>
      </c>
      <c r="E400">
        <v>1</v>
      </c>
      <c r="F400" t="s">
        <v>451</v>
      </c>
      <c r="G400" t="str">
        <f t="shared" si="43"/>
        <v>071017</v>
      </c>
      <c r="H400">
        <v>33</v>
      </c>
      <c r="I400" t="s">
        <v>60</v>
      </c>
      <c r="J400" t="s">
        <v>61</v>
      </c>
      <c r="K400" t="str">
        <f t="shared" si="44"/>
        <v>071017</v>
      </c>
      <c r="L400" t="s">
        <v>1167</v>
      </c>
      <c r="M400" t="s">
        <v>243</v>
      </c>
    </row>
    <row r="401" spans="1:13">
      <c r="A401">
        <v>363</v>
      </c>
      <c r="B401" t="s">
        <v>863</v>
      </c>
      <c r="C401" t="str">
        <f t="shared" si="41"/>
        <v>SB071017TAWCSCB52D29R1I363</v>
      </c>
      <c r="D401" t="str">
        <f t="shared" si="42"/>
        <v>B071017TAWCSCB52D29</v>
      </c>
      <c r="E401">
        <v>1</v>
      </c>
      <c r="F401" t="s">
        <v>457</v>
      </c>
      <c r="G401" t="str">
        <f t="shared" si="43"/>
        <v>071017</v>
      </c>
      <c r="H401">
        <v>29</v>
      </c>
      <c r="I401" t="s">
        <v>60</v>
      </c>
      <c r="J401" t="s">
        <v>61</v>
      </c>
      <c r="K401" t="str">
        <f t="shared" si="44"/>
        <v>071017</v>
      </c>
      <c r="L401" t="s">
        <v>1167</v>
      </c>
      <c r="M401" t="s">
        <v>243</v>
      </c>
    </row>
    <row r="402" spans="1:13">
      <c r="A402">
        <v>364</v>
      </c>
      <c r="B402" t="s">
        <v>864</v>
      </c>
      <c r="C402" t="str">
        <f t="shared" si="41"/>
        <v>SB071017TAWCSCB53D25R1I364</v>
      </c>
      <c r="D402" t="str">
        <f t="shared" si="42"/>
        <v>B071017TAWCSCB53D25</v>
      </c>
      <c r="E402">
        <v>1</v>
      </c>
      <c r="F402" t="s">
        <v>463</v>
      </c>
      <c r="G402" t="str">
        <f t="shared" si="43"/>
        <v>071017</v>
      </c>
      <c r="H402">
        <v>25</v>
      </c>
      <c r="I402" t="s">
        <v>60</v>
      </c>
      <c r="J402" t="s">
        <v>61</v>
      </c>
      <c r="K402" t="str">
        <f t="shared" si="44"/>
        <v>071017</v>
      </c>
      <c r="L402" t="s">
        <v>1167</v>
      </c>
      <c r="M402" t="s">
        <v>243</v>
      </c>
    </row>
    <row r="403" spans="1:13">
      <c r="A403">
        <v>365</v>
      </c>
      <c r="B403" t="s">
        <v>865</v>
      </c>
      <c r="C403" t="str">
        <f t="shared" si="41"/>
        <v>SB071017TAWCSCB53D25R2I365</v>
      </c>
      <c r="D403" t="str">
        <f t="shared" si="42"/>
        <v>B071017TAWCSCB53D25</v>
      </c>
      <c r="E403">
        <v>2</v>
      </c>
      <c r="F403" t="s">
        <v>463</v>
      </c>
      <c r="G403" t="str">
        <f t="shared" si="43"/>
        <v>071017</v>
      </c>
      <c r="H403">
        <v>25</v>
      </c>
      <c r="I403" t="s">
        <v>60</v>
      </c>
      <c r="J403" t="s">
        <v>61</v>
      </c>
      <c r="K403" t="str">
        <f t="shared" si="44"/>
        <v>071017</v>
      </c>
      <c r="L403" t="s">
        <v>1167</v>
      </c>
      <c r="M403" t="s">
        <v>243</v>
      </c>
    </row>
    <row r="404" spans="1:13">
      <c r="A404">
        <v>366</v>
      </c>
      <c r="B404" t="s">
        <v>866</v>
      </c>
      <c r="C404" t="str">
        <f t="shared" si="41"/>
        <v>SB071017TAWCSCB54D25R1I366</v>
      </c>
      <c r="D404" t="str">
        <f t="shared" si="42"/>
        <v>B071017TAWCSCB54D25</v>
      </c>
      <c r="E404">
        <v>1</v>
      </c>
      <c r="F404" t="s">
        <v>470</v>
      </c>
      <c r="G404" t="str">
        <f t="shared" si="43"/>
        <v>071017</v>
      </c>
      <c r="H404">
        <v>25</v>
      </c>
      <c r="I404" t="s">
        <v>60</v>
      </c>
      <c r="J404" t="s">
        <v>61</v>
      </c>
      <c r="K404" t="str">
        <f t="shared" si="44"/>
        <v>071017</v>
      </c>
      <c r="L404" t="s">
        <v>1167</v>
      </c>
      <c r="M404" t="s">
        <v>243</v>
      </c>
    </row>
    <row r="405" spans="1:13">
      <c r="A405">
        <v>367</v>
      </c>
      <c r="B405" t="s">
        <v>867</v>
      </c>
      <c r="C405" t="str">
        <f t="shared" si="41"/>
        <v>SB071017TAWCSCB54D25R2I367</v>
      </c>
      <c r="D405" t="str">
        <f t="shared" si="42"/>
        <v>B071017TAWCSCB54D25</v>
      </c>
      <c r="E405">
        <v>2</v>
      </c>
      <c r="F405" t="s">
        <v>470</v>
      </c>
      <c r="G405" t="str">
        <f t="shared" si="43"/>
        <v>071017</v>
      </c>
      <c r="H405">
        <v>25</v>
      </c>
      <c r="I405" t="s">
        <v>60</v>
      </c>
      <c r="J405" t="s">
        <v>61</v>
      </c>
      <c r="K405" t="str">
        <f t="shared" si="44"/>
        <v>071017</v>
      </c>
      <c r="L405" t="s">
        <v>1167</v>
      </c>
      <c r="M405" t="s">
        <v>243</v>
      </c>
    </row>
    <row r="406" spans="1:13">
      <c r="A406">
        <v>368</v>
      </c>
      <c r="B406" t="s">
        <v>868</v>
      </c>
      <c r="C406" t="str">
        <f t="shared" si="41"/>
        <v>SB071017TAWCSCB61D11R1I368</v>
      </c>
      <c r="D406" t="str">
        <f t="shared" si="42"/>
        <v>B071017TAWCSCB61D11</v>
      </c>
      <c r="E406">
        <v>1</v>
      </c>
      <c r="F406" t="s">
        <v>476</v>
      </c>
      <c r="G406" t="str">
        <f t="shared" si="43"/>
        <v>071017</v>
      </c>
      <c r="H406">
        <v>11</v>
      </c>
      <c r="I406" t="s">
        <v>60</v>
      </c>
      <c r="J406" t="s">
        <v>61</v>
      </c>
      <c r="K406" t="str">
        <f t="shared" si="44"/>
        <v>071017</v>
      </c>
      <c r="L406" t="s">
        <v>1167</v>
      </c>
      <c r="M406" t="s">
        <v>243</v>
      </c>
    </row>
    <row r="407" spans="1:13">
      <c r="A407">
        <v>369</v>
      </c>
      <c r="B407" t="s">
        <v>869</v>
      </c>
      <c r="C407" t="str">
        <f t="shared" si="41"/>
        <v>SB071017TAWCSCB62D9R1I369</v>
      </c>
      <c r="D407" t="str">
        <f t="shared" si="42"/>
        <v>B071017TAWCSCB62D9</v>
      </c>
      <c r="E407">
        <v>1</v>
      </c>
      <c r="F407" t="s">
        <v>480</v>
      </c>
      <c r="G407" t="str">
        <f t="shared" si="43"/>
        <v>071017</v>
      </c>
      <c r="H407">
        <v>9</v>
      </c>
      <c r="I407" t="s">
        <v>60</v>
      </c>
      <c r="J407" t="s">
        <v>61</v>
      </c>
      <c r="K407" t="str">
        <f t="shared" si="44"/>
        <v>071017</v>
      </c>
      <c r="L407" t="s">
        <v>1167</v>
      </c>
      <c r="M407" t="s">
        <v>243</v>
      </c>
    </row>
    <row r="408" spans="1:13">
      <c r="A408">
        <v>370</v>
      </c>
      <c r="B408" t="s">
        <v>870</v>
      </c>
      <c r="C408" t="str">
        <f t="shared" si="41"/>
        <v>SB071017TAWCSCB63D10R1I370</v>
      </c>
      <c r="D408" t="str">
        <f t="shared" si="42"/>
        <v>B071017TAWCSCB63D10</v>
      </c>
      <c r="E408">
        <v>1</v>
      </c>
      <c r="F408" t="s">
        <v>484</v>
      </c>
      <c r="G408" t="str">
        <f t="shared" si="43"/>
        <v>071017</v>
      </c>
      <c r="H408">
        <v>10</v>
      </c>
      <c r="I408" t="s">
        <v>60</v>
      </c>
      <c r="J408" t="s">
        <v>61</v>
      </c>
      <c r="K408" t="str">
        <f t="shared" si="44"/>
        <v>071017</v>
      </c>
      <c r="L408" t="s">
        <v>1167</v>
      </c>
      <c r="M408" t="s">
        <v>243</v>
      </c>
    </row>
    <row r="409" spans="1:13">
      <c r="A409">
        <v>371</v>
      </c>
      <c r="B409" t="s">
        <v>871</v>
      </c>
      <c r="C409" t="str">
        <f t="shared" si="41"/>
        <v>SB071017TAWCSCB64D10R1I371</v>
      </c>
      <c r="D409" t="str">
        <f t="shared" si="42"/>
        <v>B071017TAWCSCB64D10</v>
      </c>
      <c r="E409">
        <v>1</v>
      </c>
      <c r="F409" t="s">
        <v>491</v>
      </c>
      <c r="G409" t="str">
        <f t="shared" si="43"/>
        <v>071017</v>
      </c>
      <c r="H409">
        <v>10</v>
      </c>
      <c r="I409" t="s">
        <v>60</v>
      </c>
      <c r="J409" t="s">
        <v>61</v>
      </c>
      <c r="K409" t="str">
        <f t="shared" si="44"/>
        <v>071017</v>
      </c>
      <c r="L409" t="s">
        <v>1167</v>
      </c>
      <c r="M409" t="s">
        <v>243</v>
      </c>
    </row>
    <row r="410" spans="1:13">
      <c r="A410">
        <v>372</v>
      </c>
      <c r="B410" t="s">
        <v>872</v>
      </c>
      <c r="C410" t="str">
        <f t="shared" si="41"/>
        <v>SB071017TAWCSCB71D20R1I372</v>
      </c>
      <c r="D410" t="str">
        <f t="shared" si="42"/>
        <v>B071017TAWCSCB71D20</v>
      </c>
      <c r="E410">
        <v>1</v>
      </c>
      <c r="F410" t="s">
        <v>495</v>
      </c>
      <c r="G410" t="str">
        <f t="shared" si="43"/>
        <v>071017</v>
      </c>
      <c r="H410">
        <v>20</v>
      </c>
      <c r="I410" t="s">
        <v>60</v>
      </c>
      <c r="J410" t="s">
        <v>61</v>
      </c>
      <c r="K410" t="str">
        <f t="shared" si="44"/>
        <v>071017</v>
      </c>
      <c r="L410" t="s">
        <v>1167</v>
      </c>
      <c r="M410" t="s">
        <v>243</v>
      </c>
    </row>
    <row r="411" spans="1:13">
      <c r="A411">
        <v>373</v>
      </c>
      <c r="B411" t="s">
        <v>873</v>
      </c>
      <c r="C411" t="str">
        <f t="shared" si="41"/>
        <v>SB071017TAWCSCB72D20R1I373</v>
      </c>
      <c r="D411" t="str">
        <f t="shared" si="42"/>
        <v>B071017TAWCSCB72D20</v>
      </c>
      <c r="E411">
        <v>1</v>
      </c>
      <c r="F411" t="s">
        <v>499</v>
      </c>
      <c r="G411" t="str">
        <f t="shared" si="43"/>
        <v>071017</v>
      </c>
      <c r="H411">
        <v>20</v>
      </c>
      <c r="I411" t="s">
        <v>60</v>
      </c>
      <c r="J411" t="s">
        <v>61</v>
      </c>
      <c r="K411" t="str">
        <f t="shared" si="44"/>
        <v>071017</v>
      </c>
      <c r="L411" t="s">
        <v>1167</v>
      </c>
      <c r="M411" t="s">
        <v>243</v>
      </c>
    </row>
    <row r="412" spans="1:13">
      <c r="A412">
        <v>374</v>
      </c>
      <c r="B412" t="s">
        <v>874</v>
      </c>
      <c r="C412" t="str">
        <f t="shared" si="41"/>
        <v>SB071017TAWCSCB73D12R1I374</v>
      </c>
      <c r="D412" t="str">
        <f t="shared" si="42"/>
        <v>B071017TAWCSCB73D12</v>
      </c>
      <c r="E412">
        <v>1</v>
      </c>
      <c r="F412" t="s">
        <v>504</v>
      </c>
      <c r="G412" t="str">
        <f t="shared" si="43"/>
        <v>071017</v>
      </c>
      <c r="H412">
        <v>12</v>
      </c>
      <c r="I412" t="s">
        <v>60</v>
      </c>
      <c r="J412" t="s">
        <v>61</v>
      </c>
      <c r="K412" t="str">
        <f t="shared" si="44"/>
        <v>071017</v>
      </c>
      <c r="L412" t="s">
        <v>1167</v>
      </c>
      <c r="M412" t="s">
        <v>243</v>
      </c>
    </row>
    <row r="413" spans="1:13">
      <c r="A413">
        <v>375</v>
      </c>
      <c r="B413" t="s">
        <v>875</v>
      </c>
      <c r="C413" t="str">
        <f t="shared" si="41"/>
        <v>SB071017TAWCSCB54D25R1I375</v>
      </c>
      <c r="D413" t="str">
        <f t="shared" si="42"/>
        <v>B071017TAWCSCB54D25</v>
      </c>
      <c r="E413">
        <v>1</v>
      </c>
      <c r="F413" t="s">
        <v>470</v>
      </c>
      <c r="G413" t="str">
        <f t="shared" si="43"/>
        <v>071017</v>
      </c>
      <c r="H413">
        <v>25</v>
      </c>
      <c r="I413" t="s">
        <v>60</v>
      </c>
      <c r="J413" t="s">
        <v>61</v>
      </c>
      <c r="K413" t="str">
        <f t="shared" si="44"/>
        <v>071017</v>
      </c>
      <c r="L413" t="s">
        <v>1167</v>
      </c>
      <c r="M413" t="s">
        <v>243</v>
      </c>
    </row>
    <row r="414" spans="1:13">
      <c r="A414">
        <v>376</v>
      </c>
      <c r="B414" t="s">
        <v>876</v>
      </c>
      <c r="C414" t="str">
        <f t="shared" si="41"/>
        <v>SB071017TAWCSCB54D25R2I376</v>
      </c>
      <c r="D414" t="str">
        <f t="shared" si="42"/>
        <v>B071017TAWCSCB54D25</v>
      </c>
      <c r="E414">
        <v>2</v>
      </c>
      <c r="F414" t="s">
        <v>470</v>
      </c>
      <c r="G414" t="str">
        <f t="shared" si="43"/>
        <v>071017</v>
      </c>
      <c r="H414">
        <v>25</v>
      </c>
      <c r="I414" t="s">
        <v>60</v>
      </c>
      <c r="J414" t="s">
        <v>61</v>
      </c>
      <c r="K414" t="str">
        <f t="shared" si="44"/>
        <v>071017</v>
      </c>
      <c r="L414" t="s">
        <v>1167</v>
      </c>
      <c r="M414" t="s">
        <v>243</v>
      </c>
    </row>
    <row r="415" spans="1:13">
      <c r="A415">
        <v>377</v>
      </c>
      <c r="B415" t="s">
        <v>877</v>
      </c>
      <c r="C415" t="str">
        <f t="shared" si="41"/>
        <v>SB071017TAWCSCB61D11R1I377</v>
      </c>
      <c r="D415" t="str">
        <f t="shared" si="42"/>
        <v>B071017TAWCSCB61D11</v>
      </c>
      <c r="E415">
        <v>1</v>
      </c>
      <c r="F415" t="s">
        <v>476</v>
      </c>
      <c r="G415" t="str">
        <f t="shared" si="43"/>
        <v>071017</v>
      </c>
      <c r="H415">
        <v>11</v>
      </c>
      <c r="I415" t="s">
        <v>60</v>
      </c>
      <c r="J415" t="s">
        <v>61</v>
      </c>
      <c r="K415" t="str">
        <f t="shared" si="44"/>
        <v>071017</v>
      </c>
      <c r="L415" t="s">
        <v>1167</v>
      </c>
      <c r="M415" t="s">
        <v>243</v>
      </c>
    </row>
    <row r="416" spans="1:13">
      <c r="A416">
        <v>378</v>
      </c>
      <c r="B416" t="s">
        <v>878</v>
      </c>
      <c r="C416" t="str">
        <f t="shared" si="41"/>
        <v>SB071017TAWCSCB62D9R1I378</v>
      </c>
      <c r="D416" t="str">
        <f t="shared" si="42"/>
        <v>B071017TAWCSCB62D9</v>
      </c>
      <c r="E416">
        <v>1</v>
      </c>
      <c r="F416" t="s">
        <v>480</v>
      </c>
      <c r="G416" t="str">
        <f t="shared" si="43"/>
        <v>071017</v>
      </c>
      <c r="H416">
        <v>9</v>
      </c>
      <c r="I416" t="s">
        <v>60</v>
      </c>
      <c r="J416" t="s">
        <v>61</v>
      </c>
      <c r="K416" t="str">
        <f t="shared" si="44"/>
        <v>071017</v>
      </c>
      <c r="L416" t="s">
        <v>1167</v>
      </c>
      <c r="M416" t="s">
        <v>243</v>
      </c>
    </row>
    <row r="417" spans="1:13">
      <c r="A417">
        <v>379</v>
      </c>
      <c r="B417" t="s">
        <v>879</v>
      </c>
      <c r="C417" t="str">
        <f t="shared" si="41"/>
        <v>SB071017TAWCSCB63D10R1I379</v>
      </c>
      <c r="D417" t="str">
        <f t="shared" si="42"/>
        <v>B071017TAWCSCB63D10</v>
      </c>
      <c r="E417">
        <v>1</v>
      </c>
      <c r="F417" t="s">
        <v>484</v>
      </c>
      <c r="G417" t="str">
        <f t="shared" si="43"/>
        <v>071017</v>
      </c>
      <c r="H417">
        <v>10</v>
      </c>
      <c r="I417" t="s">
        <v>60</v>
      </c>
      <c r="J417" t="s">
        <v>61</v>
      </c>
      <c r="K417" t="str">
        <f t="shared" si="44"/>
        <v>071017</v>
      </c>
      <c r="L417" t="s">
        <v>1167</v>
      </c>
      <c r="M417" t="s">
        <v>243</v>
      </c>
    </row>
    <row r="418" spans="1:13">
      <c r="A418">
        <v>380</v>
      </c>
      <c r="B418" t="s">
        <v>880</v>
      </c>
      <c r="C418" t="str">
        <f t="shared" si="41"/>
        <v>SB071017TAWCSCB64D10R1I380</v>
      </c>
      <c r="D418" t="str">
        <f t="shared" si="42"/>
        <v>B071017TAWCSCB64D10</v>
      </c>
      <c r="E418">
        <v>1</v>
      </c>
      <c r="F418" t="s">
        <v>491</v>
      </c>
      <c r="G418" t="str">
        <f t="shared" si="43"/>
        <v>071017</v>
      </c>
      <c r="H418">
        <v>10</v>
      </c>
      <c r="I418" t="s">
        <v>60</v>
      </c>
      <c r="J418" t="s">
        <v>61</v>
      </c>
      <c r="K418" t="str">
        <f t="shared" si="44"/>
        <v>071017</v>
      </c>
      <c r="L418" t="s">
        <v>1167</v>
      </c>
      <c r="M418" t="s">
        <v>243</v>
      </c>
    </row>
    <row r="419" spans="1:13">
      <c r="A419">
        <v>381</v>
      </c>
      <c r="B419" t="s">
        <v>881</v>
      </c>
      <c r="C419" t="str">
        <f t="shared" si="41"/>
        <v>SB071017TAWCSCB71D20R1I381</v>
      </c>
      <c r="D419" t="str">
        <f t="shared" si="42"/>
        <v>B071017TAWCSCB71D20</v>
      </c>
      <c r="E419">
        <v>1</v>
      </c>
      <c r="F419" t="s">
        <v>495</v>
      </c>
      <c r="G419" t="str">
        <f t="shared" si="43"/>
        <v>071017</v>
      </c>
      <c r="H419">
        <v>20</v>
      </c>
      <c r="I419" t="s">
        <v>60</v>
      </c>
      <c r="J419" t="s">
        <v>61</v>
      </c>
      <c r="K419" t="str">
        <f t="shared" si="44"/>
        <v>071017</v>
      </c>
      <c r="L419" t="s">
        <v>1167</v>
      </c>
      <c r="M419" t="s">
        <v>243</v>
      </c>
    </row>
    <row r="420" spans="1:13">
      <c r="A420">
        <v>382</v>
      </c>
      <c r="B420" t="s">
        <v>882</v>
      </c>
      <c r="C420" t="str">
        <f t="shared" si="41"/>
        <v>SB071017TAWCSCB72D20R1I382</v>
      </c>
      <c r="D420" t="str">
        <f t="shared" si="42"/>
        <v>B071017TAWCSCB72D20</v>
      </c>
      <c r="E420">
        <v>1</v>
      </c>
      <c r="F420" t="s">
        <v>499</v>
      </c>
      <c r="G420" t="str">
        <f t="shared" si="43"/>
        <v>071017</v>
      </c>
      <c r="H420">
        <v>20</v>
      </c>
      <c r="I420" t="s">
        <v>60</v>
      </c>
      <c r="J420" t="s">
        <v>61</v>
      </c>
      <c r="K420" t="str">
        <f t="shared" si="44"/>
        <v>071017</v>
      </c>
      <c r="L420" t="s">
        <v>1167</v>
      </c>
      <c r="M420" t="s">
        <v>243</v>
      </c>
    </row>
    <row r="421" spans="1:13">
      <c r="A421">
        <v>383</v>
      </c>
      <c r="B421" t="s">
        <v>883</v>
      </c>
      <c r="C421" t="str">
        <f t="shared" si="41"/>
        <v>SB071017TAWCSCB73D12R1I383</v>
      </c>
      <c r="D421" t="str">
        <f t="shared" si="42"/>
        <v>B071017TAWCSCB73D12</v>
      </c>
      <c r="E421">
        <v>1</v>
      </c>
      <c r="F421" t="s">
        <v>504</v>
      </c>
      <c r="G421" t="str">
        <f t="shared" si="43"/>
        <v>071017</v>
      </c>
      <c r="H421">
        <v>12</v>
      </c>
      <c r="I421" t="s">
        <v>60</v>
      </c>
      <c r="J421" t="s">
        <v>61</v>
      </c>
      <c r="K421" t="str">
        <f t="shared" si="44"/>
        <v>071017</v>
      </c>
      <c r="L421" t="s">
        <v>1167</v>
      </c>
      <c r="M421" t="s">
        <v>243</v>
      </c>
    </row>
    <row r="422" spans="1:13">
      <c r="A422">
        <v>384</v>
      </c>
      <c r="B422" t="s">
        <v>884</v>
      </c>
      <c r="C422" t="str">
        <f t="shared" si="41"/>
        <v>SB080717TAWCSCB53D5R1I384</v>
      </c>
      <c r="D422" t="str">
        <f t="shared" si="42"/>
        <v>B080717TAWCSCB53D5</v>
      </c>
      <c r="E422">
        <v>1</v>
      </c>
      <c r="F422" t="s">
        <v>463</v>
      </c>
      <c r="G422" t="str">
        <f t="shared" ref="G422:G455" si="45">"080717"</f>
        <v>080717</v>
      </c>
      <c r="H422">
        <v>5</v>
      </c>
      <c r="I422" t="s">
        <v>60</v>
      </c>
      <c r="J422" t="s">
        <v>61</v>
      </c>
      <c r="K422" t="str">
        <f t="shared" si="44"/>
        <v>080717</v>
      </c>
      <c r="L422" t="s">
        <v>1167</v>
      </c>
      <c r="M422" t="s">
        <v>243</v>
      </c>
    </row>
    <row r="423" spans="1:13">
      <c r="A423">
        <v>385</v>
      </c>
      <c r="B423" t="s">
        <v>885</v>
      </c>
      <c r="C423" t="str">
        <f t="shared" si="41"/>
        <v>SB080717TAWCSCB44D5R1I385</v>
      </c>
      <c r="D423" t="str">
        <f t="shared" si="42"/>
        <v>B080717TAWCSCB44D5</v>
      </c>
      <c r="E423">
        <v>1</v>
      </c>
      <c r="F423" t="s">
        <v>446</v>
      </c>
      <c r="G423" t="str">
        <f t="shared" si="45"/>
        <v>080717</v>
      </c>
      <c r="H423">
        <v>5</v>
      </c>
      <c r="I423" t="s">
        <v>60</v>
      </c>
      <c r="J423" t="s">
        <v>61</v>
      </c>
      <c r="K423" t="str">
        <f t="shared" si="44"/>
        <v>080717</v>
      </c>
      <c r="L423" t="s">
        <v>1167</v>
      </c>
      <c r="M423" t="s">
        <v>243</v>
      </c>
    </row>
    <row r="424" spans="1:13">
      <c r="A424">
        <v>386</v>
      </c>
      <c r="B424" t="s">
        <v>886</v>
      </c>
      <c r="C424" t="str">
        <f t="shared" si="41"/>
        <v>SB080717TAWCSCB33CD5R1I386</v>
      </c>
      <c r="D424" t="str">
        <f t="shared" si="42"/>
        <v>B080717TAWCSCB33CD5</v>
      </c>
      <c r="E424">
        <v>1</v>
      </c>
      <c r="F424" t="s">
        <v>77</v>
      </c>
      <c r="G424" t="str">
        <f t="shared" si="45"/>
        <v>080717</v>
      </c>
      <c r="H424">
        <v>5</v>
      </c>
      <c r="I424" t="s">
        <v>60</v>
      </c>
      <c r="J424" t="s">
        <v>61</v>
      </c>
      <c r="K424" t="str">
        <f t="shared" si="44"/>
        <v>080717</v>
      </c>
      <c r="L424" t="s">
        <v>1167</v>
      </c>
      <c r="M424" t="s">
        <v>243</v>
      </c>
    </row>
    <row r="425" spans="1:13">
      <c r="A425">
        <v>387</v>
      </c>
      <c r="B425" t="s">
        <v>887</v>
      </c>
      <c r="C425" t="str">
        <f t="shared" si="41"/>
        <v>SB080717TAWCSCB22D11R1I387</v>
      </c>
      <c r="D425" t="str">
        <f t="shared" si="42"/>
        <v>B080717TAWCSCB22D11</v>
      </c>
      <c r="E425">
        <v>1</v>
      </c>
      <c r="F425" t="s">
        <v>414</v>
      </c>
      <c r="G425" t="str">
        <f t="shared" si="45"/>
        <v>080717</v>
      </c>
      <c r="H425">
        <v>11</v>
      </c>
      <c r="I425" t="s">
        <v>60</v>
      </c>
      <c r="J425" t="s">
        <v>61</v>
      </c>
      <c r="K425" t="str">
        <f t="shared" si="44"/>
        <v>080717</v>
      </c>
      <c r="L425" t="s">
        <v>1167</v>
      </c>
      <c r="M425" t="s">
        <v>243</v>
      </c>
    </row>
    <row r="426" spans="1:13">
      <c r="A426">
        <v>388</v>
      </c>
      <c r="B426" t="s">
        <v>888</v>
      </c>
      <c r="C426" t="str">
        <f t="shared" si="41"/>
        <v>SB080717TAWCSCB22D11R2I388</v>
      </c>
      <c r="D426" t="str">
        <f t="shared" si="42"/>
        <v>B080717TAWCSCB22D11</v>
      </c>
      <c r="E426">
        <v>2</v>
      </c>
      <c r="F426" t="s">
        <v>414</v>
      </c>
      <c r="G426" t="str">
        <f t="shared" si="45"/>
        <v>080717</v>
      </c>
      <c r="H426">
        <v>11</v>
      </c>
      <c r="I426" t="s">
        <v>60</v>
      </c>
      <c r="J426" t="s">
        <v>61</v>
      </c>
      <c r="K426" t="str">
        <f t="shared" si="44"/>
        <v>080717</v>
      </c>
      <c r="L426" t="s">
        <v>1167</v>
      </c>
      <c r="M426" t="s">
        <v>243</v>
      </c>
    </row>
    <row r="427" spans="1:13">
      <c r="A427">
        <v>389</v>
      </c>
      <c r="B427" t="s">
        <v>889</v>
      </c>
      <c r="C427" t="str">
        <f t="shared" si="41"/>
        <v>SB080717TAWCSCB31D13R1I389</v>
      </c>
      <c r="D427" t="str">
        <f t="shared" si="42"/>
        <v>B080717TAWCSCB31D13</v>
      </c>
      <c r="E427">
        <v>1</v>
      </c>
      <c r="F427" t="s">
        <v>425</v>
      </c>
      <c r="G427" t="str">
        <f t="shared" si="45"/>
        <v>080717</v>
      </c>
      <c r="H427">
        <v>13</v>
      </c>
      <c r="I427" t="s">
        <v>60</v>
      </c>
      <c r="J427" t="s">
        <v>61</v>
      </c>
      <c r="K427" t="str">
        <f t="shared" si="44"/>
        <v>080717</v>
      </c>
      <c r="L427" t="s">
        <v>1167</v>
      </c>
      <c r="M427" t="s">
        <v>243</v>
      </c>
    </row>
    <row r="428" spans="1:13">
      <c r="A428">
        <v>390</v>
      </c>
      <c r="B428" t="s">
        <v>890</v>
      </c>
      <c r="C428" t="str">
        <f t="shared" si="41"/>
        <v>SB080717TAWCSCB32D10R1I390</v>
      </c>
      <c r="D428" t="str">
        <f t="shared" si="42"/>
        <v>B080717TAWCSCB32D10</v>
      </c>
      <c r="E428">
        <v>1</v>
      </c>
      <c r="F428" t="s">
        <v>428</v>
      </c>
      <c r="G428" t="str">
        <f t="shared" si="45"/>
        <v>080717</v>
      </c>
      <c r="H428">
        <v>10</v>
      </c>
      <c r="I428" t="s">
        <v>60</v>
      </c>
      <c r="J428" t="s">
        <v>61</v>
      </c>
      <c r="K428" t="str">
        <f t="shared" si="44"/>
        <v>080717</v>
      </c>
      <c r="L428" t="s">
        <v>1167</v>
      </c>
      <c r="M428" t="s">
        <v>243</v>
      </c>
    </row>
    <row r="429" spans="1:13">
      <c r="A429">
        <v>391</v>
      </c>
      <c r="B429" t="s">
        <v>891</v>
      </c>
      <c r="C429" t="str">
        <f t="shared" si="41"/>
        <v>SB080717TAWCSCB33CD24R1I391</v>
      </c>
      <c r="D429" t="str">
        <f t="shared" si="42"/>
        <v>B080717TAWCSCB33CD24</v>
      </c>
      <c r="E429">
        <v>1</v>
      </c>
      <c r="F429" t="s">
        <v>77</v>
      </c>
      <c r="G429" t="str">
        <f t="shared" si="45"/>
        <v>080717</v>
      </c>
      <c r="H429">
        <v>24</v>
      </c>
      <c r="I429" t="s">
        <v>60</v>
      </c>
      <c r="J429" t="s">
        <v>61</v>
      </c>
      <c r="K429" t="str">
        <f t="shared" si="44"/>
        <v>080717</v>
      </c>
      <c r="L429" t="s">
        <v>1167</v>
      </c>
      <c r="M429" t="s">
        <v>243</v>
      </c>
    </row>
    <row r="430" spans="1:13">
      <c r="A430">
        <v>392</v>
      </c>
      <c r="B430" t="s">
        <v>892</v>
      </c>
      <c r="C430" t="str">
        <f t="shared" si="41"/>
        <v>SB080717TAWCSCB41CD31R1I392</v>
      </c>
      <c r="D430" t="str">
        <f t="shared" si="42"/>
        <v>B080717TAWCSCB41CD31</v>
      </c>
      <c r="E430">
        <v>1</v>
      </c>
      <c r="F430" t="s">
        <v>435</v>
      </c>
      <c r="G430" t="str">
        <f t="shared" si="45"/>
        <v>080717</v>
      </c>
      <c r="H430">
        <v>31</v>
      </c>
      <c r="I430" t="s">
        <v>60</v>
      </c>
      <c r="J430" t="s">
        <v>61</v>
      </c>
      <c r="K430" t="str">
        <f t="shared" si="44"/>
        <v>080717</v>
      </c>
      <c r="L430" t="s">
        <v>1167</v>
      </c>
      <c r="M430" t="s">
        <v>243</v>
      </c>
    </row>
    <row r="431" spans="1:13">
      <c r="A431">
        <v>393</v>
      </c>
      <c r="B431" t="s">
        <v>893</v>
      </c>
      <c r="C431" t="str">
        <f t="shared" si="41"/>
        <v>SB080717TAWCSCB42CD26R1I393</v>
      </c>
      <c r="D431" t="str">
        <f t="shared" si="42"/>
        <v>B080717TAWCSCB42CD26</v>
      </c>
      <c r="E431">
        <v>1</v>
      </c>
      <c r="F431" t="s">
        <v>439</v>
      </c>
      <c r="G431" t="str">
        <f t="shared" si="45"/>
        <v>080717</v>
      </c>
      <c r="H431">
        <v>26</v>
      </c>
      <c r="I431" t="s">
        <v>60</v>
      </c>
      <c r="J431" t="s">
        <v>61</v>
      </c>
      <c r="K431" t="str">
        <f t="shared" si="44"/>
        <v>080717</v>
      </c>
      <c r="L431" t="s">
        <v>1167</v>
      </c>
      <c r="M431" t="s">
        <v>243</v>
      </c>
    </row>
    <row r="432" spans="1:13">
      <c r="A432">
        <v>394</v>
      </c>
      <c r="B432" t="s">
        <v>894</v>
      </c>
      <c r="C432" t="str">
        <f t="shared" si="41"/>
        <v>SB080717TAWCSCB43CD27R1I394</v>
      </c>
      <c r="D432" t="str">
        <f t="shared" si="42"/>
        <v>B080717TAWCSCB43CD27</v>
      </c>
      <c r="E432">
        <v>1</v>
      </c>
      <c r="F432" t="s">
        <v>442</v>
      </c>
      <c r="G432" t="str">
        <f t="shared" si="45"/>
        <v>080717</v>
      </c>
      <c r="H432">
        <v>27</v>
      </c>
      <c r="I432" t="s">
        <v>60</v>
      </c>
      <c r="J432" t="s">
        <v>61</v>
      </c>
      <c r="K432" t="str">
        <f t="shared" si="44"/>
        <v>080717</v>
      </c>
      <c r="L432" t="s">
        <v>1167</v>
      </c>
      <c r="M432" t="s">
        <v>243</v>
      </c>
    </row>
    <row r="433" spans="1:13">
      <c r="A433">
        <v>395</v>
      </c>
      <c r="B433" t="s">
        <v>895</v>
      </c>
      <c r="C433" t="str">
        <f t="shared" si="41"/>
        <v>SB080717TAWCSCB44D31R1I395</v>
      </c>
      <c r="D433" t="str">
        <f t="shared" si="42"/>
        <v>B080717TAWCSCB44D31</v>
      </c>
      <c r="E433">
        <v>1</v>
      </c>
      <c r="F433" t="s">
        <v>446</v>
      </c>
      <c r="G433" t="str">
        <f t="shared" si="45"/>
        <v>080717</v>
      </c>
      <c r="H433">
        <v>31</v>
      </c>
      <c r="I433" t="s">
        <v>60</v>
      </c>
      <c r="J433" t="s">
        <v>61</v>
      </c>
      <c r="K433" t="str">
        <f t="shared" si="44"/>
        <v>080717</v>
      </c>
      <c r="L433" t="s">
        <v>1167</v>
      </c>
      <c r="M433" t="s">
        <v>243</v>
      </c>
    </row>
    <row r="434" spans="1:13">
      <c r="A434">
        <v>396</v>
      </c>
      <c r="B434" t="s">
        <v>896</v>
      </c>
      <c r="C434" t="str">
        <f t="shared" si="41"/>
        <v>SB080717TAWCSCB51D33R1I396</v>
      </c>
      <c r="D434" t="str">
        <f t="shared" si="42"/>
        <v>B080717TAWCSCB51D33</v>
      </c>
      <c r="E434">
        <v>1</v>
      </c>
      <c r="F434" t="s">
        <v>451</v>
      </c>
      <c r="G434" t="str">
        <f t="shared" si="45"/>
        <v>080717</v>
      </c>
      <c r="H434">
        <v>33</v>
      </c>
      <c r="I434" t="s">
        <v>60</v>
      </c>
      <c r="J434" t="s">
        <v>61</v>
      </c>
      <c r="K434" t="str">
        <f t="shared" si="44"/>
        <v>080717</v>
      </c>
      <c r="L434" t="s">
        <v>1167</v>
      </c>
      <c r="M434" t="s">
        <v>243</v>
      </c>
    </row>
    <row r="435" spans="1:13">
      <c r="A435">
        <v>397</v>
      </c>
      <c r="B435" t="s">
        <v>897</v>
      </c>
      <c r="C435" t="str">
        <f t="shared" si="41"/>
        <v>SB080717TAWCSCB52D29R1I397</v>
      </c>
      <c r="D435" t="str">
        <f t="shared" si="42"/>
        <v>B080717TAWCSCB52D29</v>
      </c>
      <c r="E435">
        <v>1</v>
      </c>
      <c r="F435" t="s">
        <v>457</v>
      </c>
      <c r="G435" t="str">
        <f t="shared" si="45"/>
        <v>080717</v>
      </c>
      <c r="H435">
        <v>29</v>
      </c>
      <c r="I435" t="s">
        <v>60</v>
      </c>
      <c r="J435" t="s">
        <v>61</v>
      </c>
      <c r="K435" t="str">
        <f t="shared" si="44"/>
        <v>080717</v>
      </c>
      <c r="L435" t="s">
        <v>1167</v>
      </c>
      <c r="M435" t="s">
        <v>243</v>
      </c>
    </row>
    <row r="436" spans="1:13">
      <c r="A436">
        <v>398</v>
      </c>
      <c r="B436" t="s">
        <v>898</v>
      </c>
      <c r="C436" t="str">
        <f t="shared" si="41"/>
        <v>SB080717TAWCSCB53D25R1I398</v>
      </c>
      <c r="D436" t="str">
        <f t="shared" si="42"/>
        <v>B080717TAWCSCB53D25</v>
      </c>
      <c r="E436">
        <v>1</v>
      </c>
      <c r="F436" t="s">
        <v>463</v>
      </c>
      <c r="G436" t="str">
        <f t="shared" si="45"/>
        <v>080717</v>
      </c>
      <c r="H436">
        <v>25</v>
      </c>
      <c r="I436" t="s">
        <v>60</v>
      </c>
      <c r="J436" t="s">
        <v>61</v>
      </c>
      <c r="K436" t="str">
        <f t="shared" si="44"/>
        <v>080717</v>
      </c>
      <c r="L436" t="s">
        <v>1167</v>
      </c>
      <c r="M436" t="s">
        <v>243</v>
      </c>
    </row>
    <row r="437" spans="1:13">
      <c r="A437">
        <v>399</v>
      </c>
      <c r="B437" t="s">
        <v>899</v>
      </c>
      <c r="C437" t="str">
        <f t="shared" si="41"/>
        <v>SB080717TAWCSCB53D25R2I399</v>
      </c>
      <c r="D437" t="str">
        <f t="shared" si="42"/>
        <v>B080717TAWCSCB53D25</v>
      </c>
      <c r="E437">
        <v>2</v>
      </c>
      <c r="F437" t="s">
        <v>463</v>
      </c>
      <c r="G437" t="str">
        <f t="shared" si="45"/>
        <v>080717</v>
      </c>
      <c r="H437">
        <v>25</v>
      </c>
      <c r="I437" t="s">
        <v>60</v>
      </c>
      <c r="J437" t="s">
        <v>61</v>
      </c>
      <c r="K437" t="str">
        <f t="shared" si="44"/>
        <v>080717</v>
      </c>
      <c r="L437" t="s">
        <v>1167</v>
      </c>
      <c r="M437" t="s">
        <v>243</v>
      </c>
    </row>
    <row r="438" spans="1:13">
      <c r="A438">
        <v>400</v>
      </c>
      <c r="B438" t="s">
        <v>900</v>
      </c>
      <c r="C438" t="str">
        <f t="shared" si="41"/>
        <v>SB080717TAWCSCB54D25R1I400</v>
      </c>
      <c r="D438" t="str">
        <f t="shared" si="42"/>
        <v>B080717TAWCSCB54D25</v>
      </c>
      <c r="E438">
        <v>1</v>
      </c>
      <c r="F438" t="s">
        <v>470</v>
      </c>
      <c r="G438" t="str">
        <f t="shared" si="45"/>
        <v>080717</v>
      </c>
      <c r="H438">
        <v>25</v>
      </c>
      <c r="I438" t="s">
        <v>60</v>
      </c>
      <c r="J438" t="s">
        <v>61</v>
      </c>
      <c r="K438" t="str">
        <f t="shared" si="44"/>
        <v>080717</v>
      </c>
      <c r="L438" t="s">
        <v>1167</v>
      </c>
      <c r="M438" t="s">
        <v>243</v>
      </c>
    </row>
    <row r="439" spans="1:13">
      <c r="A439">
        <v>401</v>
      </c>
      <c r="B439" t="s">
        <v>901</v>
      </c>
      <c r="C439" t="str">
        <f t="shared" si="41"/>
        <v>SB080717TAWCSCB54D25R2I401</v>
      </c>
      <c r="D439" t="str">
        <f t="shared" si="42"/>
        <v>B080717TAWCSCB54D25</v>
      </c>
      <c r="E439">
        <v>2</v>
      </c>
      <c r="F439" t="s">
        <v>470</v>
      </c>
      <c r="G439" t="str">
        <f t="shared" si="45"/>
        <v>080717</v>
      </c>
      <c r="H439">
        <v>25</v>
      </c>
      <c r="I439" t="s">
        <v>60</v>
      </c>
      <c r="J439" t="s">
        <v>61</v>
      </c>
      <c r="K439" t="str">
        <f t="shared" si="44"/>
        <v>080717</v>
      </c>
      <c r="L439" t="s">
        <v>1167</v>
      </c>
      <c r="M439" t="s">
        <v>243</v>
      </c>
    </row>
    <row r="440" spans="1:13">
      <c r="A440">
        <v>402</v>
      </c>
      <c r="B440" t="s">
        <v>902</v>
      </c>
      <c r="C440" t="str">
        <f t="shared" si="41"/>
        <v>SB080717TAWCSCB61D11R1I402</v>
      </c>
      <c r="D440" t="str">
        <f t="shared" si="42"/>
        <v>B080717TAWCSCB61D11</v>
      </c>
      <c r="E440">
        <v>1</v>
      </c>
      <c r="F440" t="s">
        <v>476</v>
      </c>
      <c r="G440" t="str">
        <f t="shared" si="45"/>
        <v>080717</v>
      </c>
      <c r="H440">
        <v>11</v>
      </c>
      <c r="I440" t="s">
        <v>60</v>
      </c>
      <c r="J440" t="s">
        <v>61</v>
      </c>
      <c r="K440" t="str">
        <f t="shared" si="44"/>
        <v>080717</v>
      </c>
      <c r="L440" t="s">
        <v>1167</v>
      </c>
      <c r="M440" t="s">
        <v>243</v>
      </c>
    </row>
    <row r="441" spans="1:13">
      <c r="A441">
        <v>403</v>
      </c>
      <c r="B441" t="s">
        <v>903</v>
      </c>
      <c r="C441" t="str">
        <f t="shared" si="41"/>
        <v>SB080717TAWCSCB62D9R1I403</v>
      </c>
      <c r="D441" t="str">
        <f t="shared" si="42"/>
        <v>B080717TAWCSCB62D9</v>
      </c>
      <c r="E441">
        <v>1</v>
      </c>
      <c r="F441" t="s">
        <v>480</v>
      </c>
      <c r="G441" t="str">
        <f t="shared" si="45"/>
        <v>080717</v>
      </c>
      <c r="H441">
        <v>9</v>
      </c>
      <c r="I441" t="s">
        <v>60</v>
      </c>
      <c r="J441" t="s">
        <v>61</v>
      </c>
      <c r="K441" t="str">
        <f t="shared" si="44"/>
        <v>080717</v>
      </c>
      <c r="L441" t="s">
        <v>1167</v>
      </c>
      <c r="M441" t="s">
        <v>243</v>
      </c>
    </row>
    <row r="442" spans="1:13">
      <c r="A442">
        <v>404</v>
      </c>
      <c r="B442" t="s">
        <v>904</v>
      </c>
      <c r="C442" t="str">
        <f t="shared" si="41"/>
        <v>SB080717TAWCSCB63D10R1I404</v>
      </c>
      <c r="D442" t="str">
        <f t="shared" si="42"/>
        <v>B080717TAWCSCB63D10</v>
      </c>
      <c r="E442">
        <v>1</v>
      </c>
      <c r="F442" t="s">
        <v>484</v>
      </c>
      <c r="G442" t="str">
        <f t="shared" si="45"/>
        <v>080717</v>
      </c>
      <c r="H442">
        <v>10</v>
      </c>
      <c r="I442" t="s">
        <v>60</v>
      </c>
      <c r="J442" t="s">
        <v>61</v>
      </c>
      <c r="K442" t="str">
        <f t="shared" si="44"/>
        <v>080717</v>
      </c>
      <c r="L442" t="s">
        <v>1167</v>
      </c>
      <c r="M442" t="s">
        <v>243</v>
      </c>
    </row>
    <row r="443" spans="1:13">
      <c r="A443">
        <v>405</v>
      </c>
      <c r="B443" t="s">
        <v>905</v>
      </c>
      <c r="C443" t="str">
        <f t="shared" si="41"/>
        <v>SB080717TAWCSCB64D10R1I405</v>
      </c>
      <c r="D443" t="str">
        <f t="shared" si="42"/>
        <v>B080717TAWCSCB64D10</v>
      </c>
      <c r="E443">
        <v>1</v>
      </c>
      <c r="F443" t="s">
        <v>491</v>
      </c>
      <c r="G443" t="str">
        <f t="shared" si="45"/>
        <v>080717</v>
      </c>
      <c r="H443">
        <v>10</v>
      </c>
      <c r="I443" t="s">
        <v>60</v>
      </c>
      <c r="J443" t="s">
        <v>61</v>
      </c>
      <c r="K443" t="str">
        <f t="shared" si="44"/>
        <v>080717</v>
      </c>
      <c r="L443" t="s">
        <v>1167</v>
      </c>
      <c r="M443" t="s">
        <v>243</v>
      </c>
    </row>
    <row r="444" spans="1:13">
      <c r="A444">
        <v>406</v>
      </c>
      <c r="B444" t="s">
        <v>906</v>
      </c>
      <c r="C444" t="str">
        <f t="shared" si="41"/>
        <v>SB080717TAWCSCB71D20R1I406</v>
      </c>
      <c r="D444" t="str">
        <f t="shared" si="42"/>
        <v>B080717TAWCSCB71D20</v>
      </c>
      <c r="E444">
        <v>1</v>
      </c>
      <c r="F444" t="s">
        <v>495</v>
      </c>
      <c r="G444" t="str">
        <f t="shared" si="45"/>
        <v>080717</v>
      </c>
      <c r="H444">
        <v>20</v>
      </c>
      <c r="I444" t="s">
        <v>60</v>
      </c>
      <c r="J444" t="s">
        <v>61</v>
      </c>
      <c r="K444" t="str">
        <f t="shared" si="44"/>
        <v>080717</v>
      </c>
      <c r="L444" t="s">
        <v>1167</v>
      </c>
      <c r="M444" t="s">
        <v>243</v>
      </c>
    </row>
    <row r="445" spans="1:13">
      <c r="A445">
        <v>407</v>
      </c>
      <c r="B445" t="s">
        <v>907</v>
      </c>
      <c r="C445" t="str">
        <f t="shared" si="41"/>
        <v>SB080717TAWCSCB72D20R1I407</v>
      </c>
      <c r="D445" t="str">
        <f t="shared" si="42"/>
        <v>B080717TAWCSCB72D20</v>
      </c>
      <c r="E445">
        <v>1</v>
      </c>
      <c r="F445" t="s">
        <v>499</v>
      </c>
      <c r="G445" t="str">
        <f t="shared" si="45"/>
        <v>080717</v>
      </c>
      <c r="H445">
        <v>20</v>
      </c>
      <c r="I445" t="s">
        <v>60</v>
      </c>
      <c r="J445" t="s">
        <v>61</v>
      </c>
      <c r="K445" t="str">
        <f t="shared" si="44"/>
        <v>080717</v>
      </c>
      <c r="L445" t="s">
        <v>1167</v>
      </c>
      <c r="M445" t="s">
        <v>243</v>
      </c>
    </row>
    <row r="446" spans="1:13">
      <c r="A446">
        <v>408</v>
      </c>
      <c r="B446" t="s">
        <v>908</v>
      </c>
      <c r="C446" t="str">
        <f t="shared" si="41"/>
        <v>SB080717TAWCSCB73D12R1I408</v>
      </c>
      <c r="D446" t="str">
        <f t="shared" si="42"/>
        <v>B080717TAWCSCB73D12</v>
      </c>
      <c r="E446">
        <v>1</v>
      </c>
      <c r="F446" t="s">
        <v>504</v>
      </c>
      <c r="G446" t="str">
        <f t="shared" si="45"/>
        <v>080717</v>
      </c>
      <c r="H446">
        <v>12</v>
      </c>
      <c r="I446" t="s">
        <v>60</v>
      </c>
      <c r="J446" t="s">
        <v>61</v>
      </c>
      <c r="K446" t="str">
        <f t="shared" si="44"/>
        <v>080717</v>
      </c>
      <c r="L446" t="s">
        <v>1167</v>
      </c>
      <c r="M446" t="s">
        <v>243</v>
      </c>
    </row>
    <row r="447" spans="1:13">
      <c r="A447">
        <v>409</v>
      </c>
      <c r="B447" t="s">
        <v>909</v>
      </c>
      <c r="C447" t="str">
        <f t="shared" si="41"/>
        <v>SB080717TAWCSCB54D25R1I409</v>
      </c>
      <c r="D447" t="str">
        <f t="shared" si="42"/>
        <v>B080717TAWCSCB54D25</v>
      </c>
      <c r="E447">
        <v>1</v>
      </c>
      <c r="F447" t="s">
        <v>470</v>
      </c>
      <c r="G447" t="str">
        <f t="shared" si="45"/>
        <v>080717</v>
      </c>
      <c r="H447">
        <v>25</v>
      </c>
      <c r="I447" t="s">
        <v>60</v>
      </c>
      <c r="J447" t="s">
        <v>61</v>
      </c>
      <c r="K447" t="str">
        <f t="shared" si="44"/>
        <v>080717</v>
      </c>
      <c r="L447" t="s">
        <v>1167</v>
      </c>
      <c r="M447" t="s">
        <v>243</v>
      </c>
    </row>
    <row r="448" spans="1:13">
      <c r="A448">
        <v>410</v>
      </c>
      <c r="B448" t="s">
        <v>910</v>
      </c>
      <c r="C448" t="str">
        <f t="shared" si="41"/>
        <v>SB080717TAWCSCB54D25R2I410</v>
      </c>
      <c r="D448" t="str">
        <f t="shared" si="42"/>
        <v>B080717TAWCSCB54D25</v>
      </c>
      <c r="E448">
        <v>2</v>
      </c>
      <c r="F448" t="s">
        <v>470</v>
      </c>
      <c r="G448" t="str">
        <f t="shared" si="45"/>
        <v>080717</v>
      </c>
      <c r="H448">
        <v>25</v>
      </c>
      <c r="I448" t="s">
        <v>60</v>
      </c>
      <c r="J448" t="s">
        <v>61</v>
      </c>
      <c r="K448" t="str">
        <f t="shared" si="44"/>
        <v>080717</v>
      </c>
      <c r="L448" t="s">
        <v>1167</v>
      </c>
      <c r="M448" t="s">
        <v>243</v>
      </c>
    </row>
    <row r="449" spans="1:13">
      <c r="A449">
        <v>411</v>
      </c>
      <c r="B449" t="s">
        <v>911</v>
      </c>
      <c r="C449" t="str">
        <f t="shared" si="41"/>
        <v>SB080717TAWCSCB61D11R1I411</v>
      </c>
      <c r="D449" t="str">
        <f t="shared" si="42"/>
        <v>B080717TAWCSCB61D11</v>
      </c>
      <c r="E449">
        <v>1</v>
      </c>
      <c r="F449" t="s">
        <v>476</v>
      </c>
      <c r="G449" t="str">
        <f t="shared" si="45"/>
        <v>080717</v>
      </c>
      <c r="H449">
        <v>11</v>
      </c>
      <c r="I449" t="s">
        <v>60</v>
      </c>
      <c r="J449" t="s">
        <v>61</v>
      </c>
      <c r="K449" t="str">
        <f t="shared" si="44"/>
        <v>080717</v>
      </c>
      <c r="L449" t="s">
        <v>1167</v>
      </c>
      <c r="M449" t="s">
        <v>243</v>
      </c>
    </row>
    <row r="450" spans="1:13">
      <c r="A450">
        <v>412</v>
      </c>
      <c r="B450" t="s">
        <v>912</v>
      </c>
      <c r="C450" t="str">
        <f t="shared" ref="C450:C513" si="46">CONCATENATE("S",D450,"R",E450,"I",A450)</f>
        <v>SB080717TAWCSCB62D9R1I412</v>
      </c>
      <c r="D450" t="str">
        <f t="shared" ref="D450:D513" si="47">CONCATENATE("B",G450,"TAWCS", F450, "D",H450)</f>
        <v>B080717TAWCSCB62D9</v>
      </c>
      <c r="E450">
        <v>1</v>
      </c>
      <c r="F450" t="s">
        <v>480</v>
      </c>
      <c r="G450" t="str">
        <f t="shared" si="45"/>
        <v>080717</v>
      </c>
      <c r="H450">
        <v>9</v>
      </c>
      <c r="I450" t="s">
        <v>60</v>
      </c>
      <c r="J450" t="s">
        <v>61</v>
      </c>
      <c r="K450" t="str">
        <f t="shared" si="44"/>
        <v>080717</v>
      </c>
      <c r="L450" t="s">
        <v>1167</v>
      </c>
      <c r="M450" t="s">
        <v>243</v>
      </c>
    </row>
    <row r="451" spans="1:13">
      <c r="A451">
        <v>413</v>
      </c>
      <c r="B451" t="s">
        <v>913</v>
      </c>
      <c r="C451" t="str">
        <f t="shared" si="46"/>
        <v>SB080717TAWCSCB63D10R1I413</v>
      </c>
      <c r="D451" t="str">
        <f t="shared" si="47"/>
        <v>B080717TAWCSCB63D10</v>
      </c>
      <c r="E451">
        <v>1</v>
      </c>
      <c r="F451" t="s">
        <v>484</v>
      </c>
      <c r="G451" t="str">
        <f t="shared" si="45"/>
        <v>080717</v>
      </c>
      <c r="H451">
        <v>10</v>
      </c>
      <c r="I451" t="s">
        <v>60</v>
      </c>
      <c r="J451" t="s">
        <v>61</v>
      </c>
      <c r="K451" t="str">
        <f t="shared" si="44"/>
        <v>080717</v>
      </c>
      <c r="L451" t="s">
        <v>1167</v>
      </c>
      <c r="M451" t="s">
        <v>243</v>
      </c>
    </row>
    <row r="452" spans="1:13">
      <c r="A452">
        <v>414</v>
      </c>
      <c r="B452" t="s">
        <v>914</v>
      </c>
      <c r="C452" t="str">
        <f t="shared" si="46"/>
        <v>SB080717TAWCSCB64D10R1I414</v>
      </c>
      <c r="D452" t="str">
        <f t="shared" si="47"/>
        <v>B080717TAWCSCB64D10</v>
      </c>
      <c r="E452">
        <v>1</v>
      </c>
      <c r="F452" t="s">
        <v>491</v>
      </c>
      <c r="G452" t="str">
        <f t="shared" si="45"/>
        <v>080717</v>
      </c>
      <c r="H452">
        <v>10</v>
      </c>
      <c r="I452" t="s">
        <v>60</v>
      </c>
      <c r="J452" t="s">
        <v>61</v>
      </c>
      <c r="K452" t="str">
        <f t="shared" si="44"/>
        <v>080717</v>
      </c>
      <c r="L452" t="s">
        <v>1167</v>
      </c>
      <c r="M452" t="s">
        <v>243</v>
      </c>
    </row>
    <row r="453" spans="1:13">
      <c r="A453">
        <v>415</v>
      </c>
      <c r="B453" t="s">
        <v>915</v>
      </c>
      <c r="C453" t="str">
        <f t="shared" si="46"/>
        <v>SB080717TAWCSCB71D20R1I415</v>
      </c>
      <c r="D453" t="str">
        <f t="shared" si="47"/>
        <v>B080717TAWCSCB71D20</v>
      </c>
      <c r="E453">
        <v>1</v>
      </c>
      <c r="F453" t="s">
        <v>495</v>
      </c>
      <c r="G453" t="str">
        <f t="shared" si="45"/>
        <v>080717</v>
      </c>
      <c r="H453">
        <v>20</v>
      </c>
      <c r="I453" t="s">
        <v>60</v>
      </c>
      <c r="J453" t="s">
        <v>61</v>
      </c>
      <c r="K453" t="str">
        <f t="shared" si="44"/>
        <v>080717</v>
      </c>
      <c r="L453" t="s">
        <v>1167</v>
      </c>
      <c r="M453" t="s">
        <v>243</v>
      </c>
    </row>
    <row r="454" spans="1:13">
      <c r="A454">
        <v>416</v>
      </c>
      <c r="B454" t="s">
        <v>916</v>
      </c>
      <c r="C454" t="str">
        <f t="shared" si="46"/>
        <v>SB080717TAWCSCB72D20R1I416</v>
      </c>
      <c r="D454" t="str">
        <f t="shared" si="47"/>
        <v>B080717TAWCSCB72D20</v>
      </c>
      <c r="E454">
        <v>1</v>
      </c>
      <c r="F454" t="s">
        <v>499</v>
      </c>
      <c r="G454" t="str">
        <f t="shared" si="45"/>
        <v>080717</v>
      </c>
      <c r="H454">
        <v>20</v>
      </c>
      <c r="I454" t="s">
        <v>60</v>
      </c>
      <c r="J454" t="s">
        <v>61</v>
      </c>
      <c r="K454" t="str">
        <f t="shared" si="44"/>
        <v>080717</v>
      </c>
      <c r="L454" t="s">
        <v>1167</v>
      </c>
      <c r="M454" t="s">
        <v>243</v>
      </c>
    </row>
    <row r="455" spans="1:13">
      <c r="A455">
        <v>417</v>
      </c>
      <c r="B455" t="s">
        <v>917</v>
      </c>
      <c r="C455" t="str">
        <f t="shared" si="46"/>
        <v>SB080717TAWCSCB73D12R1I417</v>
      </c>
      <c r="D455" t="str">
        <f t="shared" si="47"/>
        <v>B080717TAWCSCB73D12</v>
      </c>
      <c r="E455">
        <v>1</v>
      </c>
      <c r="F455" t="s">
        <v>504</v>
      </c>
      <c r="G455" t="str">
        <f t="shared" si="45"/>
        <v>080717</v>
      </c>
      <c r="H455">
        <v>12</v>
      </c>
      <c r="I455" t="s">
        <v>60</v>
      </c>
      <c r="J455" t="s">
        <v>61</v>
      </c>
      <c r="K455" t="str">
        <f t="shared" si="44"/>
        <v>080717</v>
      </c>
      <c r="L455" t="s">
        <v>1167</v>
      </c>
      <c r="M455" t="s">
        <v>243</v>
      </c>
    </row>
    <row r="456" spans="1:13">
      <c r="A456">
        <v>418</v>
      </c>
      <c r="B456" t="s">
        <v>918</v>
      </c>
      <c r="C456" t="str">
        <f t="shared" si="46"/>
        <v>SB082817TAWCSCB53D5R1I418</v>
      </c>
      <c r="D456" t="str">
        <f t="shared" si="47"/>
        <v>B082817TAWCSCB53D5</v>
      </c>
      <c r="E456">
        <v>1</v>
      </c>
      <c r="F456" t="s">
        <v>463</v>
      </c>
      <c r="G456" t="str">
        <f t="shared" ref="G456:G489" si="48">"082817"</f>
        <v>082817</v>
      </c>
      <c r="H456">
        <v>5</v>
      </c>
      <c r="I456" t="s">
        <v>60</v>
      </c>
      <c r="J456" t="s">
        <v>61</v>
      </c>
      <c r="K456" t="str">
        <f t="shared" si="44"/>
        <v>082817</v>
      </c>
      <c r="L456" t="s">
        <v>1167</v>
      </c>
      <c r="M456" t="s">
        <v>243</v>
      </c>
    </row>
    <row r="457" spans="1:13">
      <c r="A457">
        <v>419</v>
      </c>
      <c r="B457" t="s">
        <v>919</v>
      </c>
      <c r="C457" t="str">
        <f t="shared" si="46"/>
        <v>SB082817TAWCSCB44D5R1I419</v>
      </c>
      <c r="D457" t="str">
        <f t="shared" si="47"/>
        <v>B082817TAWCSCB44D5</v>
      </c>
      <c r="E457">
        <v>1</v>
      </c>
      <c r="F457" t="s">
        <v>446</v>
      </c>
      <c r="G457" t="str">
        <f t="shared" si="48"/>
        <v>082817</v>
      </c>
      <c r="H457">
        <v>5</v>
      </c>
      <c r="I457" t="s">
        <v>60</v>
      </c>
      <c r="J457" t="s">
        <v>61</v>
      </c>
      <c r="K457" t="str">
        <f t="shared" si="44"/>
        <v>082817</v>
      </c>
      <c r="L457" t="s">
        <v>1167</v>
      </c>
      <c r="M457" t="s">
        <v>243</v>
      </c>
    </row>
    <row r="458" spans="1:13">
      <c r="A458">
        <v>420</v>
      </c>
      <c r="B458" t="s">
        <v>920</v>
      </c>
      <c r="C458" t="str">
        <f t="shared" si="46"/>
        <v>SB082817TAWCSCB33CD5R1I420</v>
      </c>
      <c r="D458" t="str">
        <f t="shared" si="47"/>
        <v>B082817TAWCSCB33CD5</v>
      </c>
      <c r="E458">
        <v>1</v>
      </c>
      <c r="F458" t="s">
        <v>77</v>
      </c>
      <c r="G458" t="str">
        <f t="shared" si="48"/>
        <v>082817</v>
      </c>
      <c r="H458">
        <v>5</v>
      </c>
      <c r="I458" t="s">
        <v>60</v>
      </c>
      <c r="J458" t="s">
        <v>61</v>
      </c>
      <c r="K458" t="str">
        <f t="shared" si="44"/>
        <v>082817</v>
      </c>
      <c r="L458" t="s">
        <v>1167</v>
      </c>
      <c r="M458" t="s">
        <v>243</v>
      </c>
    </row>
    <row r="459" spans="1:13">
      <c r="A459">
        <v>421</v>
      </c>
      <c r="B459" t="s">
        <v>921</v>
      </c>
      <c r="C459" t="str">
        <f t="shared" si="46"/>
        <v>SB082817TAWCSCB22D11R1I421</v>
      </c>
      <c r="D459" t="str">
        <f t="shared" si="47"/>
        <v>B082817TAWCSCB22D11</v>
      </c>
      <c r="E459">
        <v>1</v>
      </c>
      <c r="F459" t="s">
        <v>414</v>
      </c>
      <c r="G459" t="str">
        <f t="shared" si="48"/>
        <v>082817</v>
      </c>
      <c r="H459">
        <v>11</v>
      </c>
      <c r="I459" t="s">
        <v>60</v>
      </c>
      <c r="J459" t="s">
        <v>61</v>
      </c>
      <c r="K459" t="str">
        <f t="shared" ref="K459:K522" si="49">G459</f>
        <v>082817</v>
      </c>
      <c r="L459" t="s">
        <v>1167</v>
      </c>
      <c r="M459" t="s">
        <v>243</v>
      </c>
    </row>
    <row r="460" spans="1:13">
      <c r="A460">
        <v>422</v>
      </c>
      <c r="B460" t="s">
        <v>922</v>
      </c>
      <c r="C460" t="str">
        <f t="shared" si="46"/>
        <v>SB082817TAWCSCB22D11R2I422</v>
      </c>
      <c r="D460" t="str">
        <f t="shared" si="47"/>
        <v>B082817TAWCSCB22D11</v>
      </c>
      <c r="E460">
        <v>2</v>
      </c>
      <c r="F460" t="s">
        <v>414</v>
      </c>
      <c r="G460" t="str">
        <f t="shared" si="48"/>
        <v>082817</v>
      </c>
      <c r="H460">
        <v>11</v>
      </c>
      <c r="I460" t="s">
        <v>60</v>
      </c>
      <c r="J460" t="s">
        <v>61</v>
      </c>
      <c r="K460" t="str">
        <f t="shared" si="49"/>
        <v>082817</v>
      </c>
      <c r="L460" t="s">
        <v>1167</v>
      </c>
      <c r="M460" t="s">
        <v>243</v>
      </c>
    </row>
    <row r="461" spans="1:13">
      <c r="A461">
        <v>423</v>
      </c>
      <c r="B461" t="s">
        <v>923</v>
      </c>
      <c r="C461" t="str">
        <f t="shared" si="46"/>
        <v>SB082817TAWCSCB31D13R1I423</v>
      </c>
      <c r="D461" t="str">
        <f t="shared" si="47"/>
        <v>B082817TAWCSCB31D13</v>
      </c>
      <c r="E461">
        <v>1</v>
      </c>
      <c r="F461" t="s">
        <v>425</v>
      </c>
      <c r="G461" t="str">
        <f t="shared" si="48"/>
        <v>082817</v>
      </c>
      <c r="H461">
        <v>13</v>
      </c>
      <c r="I461" t="s">
        <v>60</v>
      </c>
      <c r="J461" t="s">
        <v>61</v>
      </c>
      <c r="K461" t="str">
        <f t="shared" si="49"/>
        <v>082817</v>
      </c>
      <c r="L461" t="s">
        <v>1167</v>
      </c>
      <c r="M461" t="s">
        <v>243</v>
      </c>
    </row>
    <row r="462" spans="1:13">
      <c r="A462">
        <v>424</v>
      </c>
      <c r="B462" t="s">
        <v>924</v>
      </c>
      <c r="C462" t="str">
        <f t="shared" si="46"/>
        <v>SB082817TAWCSCB32D10R1I424</v>
      </c>
      <c r="D462" t="str">
        <f t="shared" si="47"/>
        <v>B082817TAWCSCB32D10</v>
      </c>
      <c r="E462">
        <v>1</v>
      </c>
      <c r="F462" t="s">
        <v>428</v>
      </c>
      <c r="G462" t="str">
        <f t="shared" si="48"/>
        <v>082817</v>
      </c>
      <c r="H462">
        <v>10</v>
      </c>
      <c r="I462" t="s">
        <v>60</v>
      </c>
      <c r="J462" t="s">
        <v>61</v>
      </c>
      <c r="K462" t="str">
        <f t="shared" si="49"/>
        <v>082817</v>
      </c>
      <c r="L462" t="s">
        <v>1167</v>
      </c>
      <c r="M462" t="s">
        <v>243</v>
      </c>
    </row>
    <row r="463" spans="1:13">
      <c r="A463">
        <v>425</v>
      </c>
      <c r="B463" t="s">
        <v>925</v>
      </c>
      <c r="C463" t="str">
        <f t="shared" si="46"/>
        <v>SB082817TAWCSCB33CD24R1I425</v>
      </c>
      <c r="D463" t="str">
        <f t="shared" si="47"/>
        <v>B082817TAWCSCB33CD24</v>
      </c>
      <c r="E463">
        <v>1</v>
      </c>
      <c r="F463" t="s">
        <v>77</v>
      </c>
      <c r="G463" t="str">
        <f t="shared" si="48"/>
        <v>082817</v>
      </c>
      <c r="H463">
        <v>24</v>
      </c>
      <c r="I463" t="s">
        <v>60</v>
      </c>
      <c r="J463" t="s">
        <v>61</v>
      </c>
      <c r="K463" t="str">
        <f t="shared" si="49"/>
        <v>082817</v>
      </c>
      <c r="L463" t="s">
        <v>1167</v>
      </c>
      <c r="M463" t="s">
        <v>243</v>
      </c>
    </row>
    <row r="464" spans="1:13">
      <c r="A464">
        <v>426</v>
      </c>
      <c r="B464" t="s">
        <v>926</v>
      </c>
      <c r="C464" t="str">
        <f t="shared" si="46"/>
        <v>SB082817TAWCSCB41CD31R1I426</v>
      </c>
      <c r="D464" t="str">
        <f t="shared" si="47"/>
        <v>B082817TAWCSCB41CD31</v>
      </c>
      <c r="E464">
        <v>1</v>
      </c>
      <c r="F464" t="s">
        <v>435</v>
      </c>
      <c r="G464" t="str">
        <f t="shared" si="48"/>
        <v>082817</v>
      </c>
      <c r="H464">
        <v>31</v>
      </c>
      <c r="I464" t="s">
        <v>60</v>
      </c>
      <c r="J464" t="s">
        <v>61</v>
      </c>
      <c r="K464" t="str">
        <f t="shared" si="49"/>
        <v>082817</v>
      </c>
      <c r="L464" t="s">
        <v>1167</v>
      </c>
      <c r="M464" t="s">
        <v>243</v>
      </c>
    </row>
    <row r="465" spans="1:13">
      <c r="A465">
        <v>427</v>
      </c>
      <c r="B465" t="s">
        <v>927</v>
      </c>
      <c r="C465" t="str">
        <f t="shared" si="46"/>
        <v>SB082817TAWCSCB42CD26R1I427</v>
      </c>
      <c r="D465" t="str">
        <f t="shared" si="47"/>
        <v>B082817TAWCSCB42CD26</v>
      </c>
      <c r="E465">
        <v>1</v>
      </c>
      <c r="F465" t="s">
        <v>439</v>
      </c>
      <c r="G465" t="str">
        <f t="shared" si="48"/>
        <v>082817</v>
      </c>
      <c r="H465">
        <v>26</v>
      </c>
      <c r="I465" t="s">
        <v>60</v>
      </c>
      <c r="J465" t="s">
        <v>61</v>
      </c>
      <c r="K465" t="str">
        <f t="shared" si="49"/>
        <v>082817</v>
      </c>
      <c r="L465" t="s">
        <v>1167</v>
      </c>
      <c r="M465" t="s">
        <v>243</v>
      </c>
    </row>
    <row r="466" spans="1:13">
      <c r="A466">
        <v>428</v>
      </c>
      <c r="B466" t="s">
        <v>928</v>
      </c>
      <c r="C466" t="str">
        <f t="shared" si="46"/>
        <v>SB082817TAWCSCB43CD27R1I428</v>
      </c>
      <c r="D466" t="str">
        <f t="shared" si="47"/>
        <v>B082817TAWCSCB43CD27</v>
      </c>
      <c r="E466">
        <v>1</v>
      </c>
      <c r="F466" t="s">
        <v>442</v>
      </c>
      <c r="G466" t="str">
        <f t="shared" si="48"/>
        <v>082817</v>
      </c>
      <c r="H466">
        <v>27</v>
      </c>
      <c r="I466" t="s">
        <v>60</v>
      </c>
      <c r="J466" t="s">
        <v>61</v>
      </c>
      <c r="K466" t="str">
        <f t="shared" si="49"/>
        <v>082817</v>
      </c>
      <c r="L466" t="s">
        <v>1167</v>
      </c>
      <c r="M466" t="s">
        <v>243</v>
      </c>
    </row>
    <row r="467" spans="1:13">
      <c r="A467">
        <v>429</v>
      </c>
      <c r="B467" t="s">
        <v>929</v>
      </c>
      <c r="C467" t="str">
        <f t="shared" si="46"/>
        <v>SB082817TAWCSCB44D31R1I429</v>
      </c>
      <c r="D467" t="str">
        <f t="shared" si="47"/>
        <v>B082817TAWCSCB44D31</v>
      </c>
      <c r="E467">
        <v>1</v>
      </c>
      <c r="F467" t="s">
        <v>446</v>
      </c>
      <c r="G467" t="str">
        <f t="shared" si="48"/>
        <v>082817</v>
      </c>
      <c r="H467">
        <v>31</v>
      </c>
      <c r="I467" t="s">
        <v>60</v>
      </c>
      <c r="J467" t="s">
        <v>61</v>
      </c>
      <c r="K467" t="str">
        <f t="shared" si="49"/>
        <v>082817</v>
      </c>
      <c r="L467" t="s">
        <v>1167</v>
      </c>
      <c r="M467" t="s">
        <v>243</v>
      </c>
    </row>
    <row r="468" spans="1:13">
      <c r="A468">
        <v>430</v>
      </c>
      <c r="B468" t="s">
        <v>930</v>
      </c>
      <c r="C468" t="str">
        <f t="shared" si="46"/>
        <v>SB082817TAWCSCB51D33R1I430</v>
      </c>
      <c r="D468" t="str">
        <f t="shared" si="47"/>
        <v>B082817TAWCSCB51D33</v>
      </c>
      <c r="E468">
        <v>1</v>
      </c>
      <c r="F468" t="s">
        <v>451</v>
      </c>
      <c r="G468" t="str">
        <f t="shared" si="48"/>
        <v>082817</v>
      </c>
      <c r="H468">
        <v>33</v>
      </c>
      <c r="I468" t="s">
        <v>60</v>
      </c>
      <c r="J468" t="s">
        <v>61</v>
      </c>
      <c r="K468" t="str">
        <f t="shared" si="49"/>
        <v>082817</v>
      </c>
      <c r="L468" t="s">
        <v>1167</v>
      </c>
      <c r="M468" t="s">
        <v>243</v>
      </c>
    </row>
    <row r="469" spans="1:13">
      <c r="A469">
        <v>431</v>
      </c>
      <c r="B469" t="s">
        <v>931</v>
      </c>
      <c r="C469" t="str">
        <f t="shared" si="46"/>
        <v>SB082817TAWCSCB52D29R1I431</v>
      </c>
      <c r="D469" t="str">
        <f t="shared" si="47"/>
        <v>B082817TAWCSCB52D29</v>
      </c>
      <c r="E469">
        <v>1</v>
      </c>
      <c r="F469" t="s">
        <v>457</v>
      </c>
      <c r="G469" t="str">
        <f t="shared" si="48"/>
        <v>082817</v>
      </c>
      <c r="H469">
        <v>29</v>
      </c>
      <c r="I469" t="s">
        <v>60</v>
      </c>
      <c r="J469" t="s">
        <v>61</v>
      </c>
      <c r="K469" t="str">
        <f t="shared" si="49"/>
        <v>082817</v>
      </c>
      <c r="L469" t="s">
        <v>1167</v>
      </c>
      <c r="M469" t="s">
        <v>243</v>
      </c>
    </row>
    <row r="470" spans="1:13">
      <c r="A470">
        <v>432</v>
      </c>
      <c r="B470" t="s">
        <v>932</v>
      </c>
      <c r="C470" t="str">
        <f t="shared" si="46"/>
        <v>SB082817TAWCSCB53D25R1I432</v>
      </c>
      <c r="D470" t="str">
        <f t="shared" si="47"/>
        <v>B082817TAWCSCB53D25</v>
      </c>
      <c r="E470">
        <v>1</v>
      </c>
      <c r="F470" t="s">
        <v>463</v>
      </c>
      <c r="G470" t="str">
        <f t="shared" si="48"/>
        <v>082817</v>
      </c>
      <c r="H470">
        <v>25</v>
      </c>
      <c r="I470" t="s">
        <v>60</v>
      </c>
      <c r="J470" t="s">
        <v>61</v>
      </c>
      <c r="K470" t="str">
        <f t="shared" si="49"/>
        <v>082817</v>
      </c>
      <c r="L470" t="s">
        <v>1167</v>
      </c>
      <c r="M470" t="s">
        <v>243</v>
      </c>
    </row>
    <row r="471" spans="1:13">
      <c r="A471">
        <v>433</v>
      </c>
      <c r="B471" t="s">
        <v>933</v>
      </c>
      <c r="C471" t="str">
        <f t="shared" si="46"/>
        <v>SB082817TAWCSCB53D25R2I433</v>
      </c>
      <c r="D471" t="str">
        <f t="shared" si="47"/>
        <v>B082817TAWCSCB53D25</v>
      </c>
      <c r="E471">
        <v>2</v>
      </c>
      <c r="F471" t="s">
        <v>463</v>
      </c>
      <c r="G471" t="str">
        <f t="shared" si="48"/>
        <v>082817</v>
      </c>
      <c r="H471">
        <v>25</v>
      </c>
      <c r="I471" t="s">
        <v>60</v>
      </c>
      <c r="J471" t="s">
        <v>61</v>
      </c>
      <c r="K471" t="str">
        <f t="shared" si="49"/>
        <v>082817</v>
      </c>
      <c r="L471" t="s">
        <v>1167</v>
      </c>
      <c r="M471" t="s">
        <v>243</v>
      </c>
    </row>
    <row r="472" spans="1:13">
      <c r="A472">
        <v>434</v>
      </c>
      <c r="B472" t="s">
        <v>934</v>
      </c>
      <c r="C472" t="str">
        <f t="shared" si="46"/>
        <v>SB082817TAWCSCB54D25R1I434</v>
      </c>
      <c r="D472" t="str">
        <f t="shared" si="47"/>
        <v>B082817TAWCSCB54D25</v>
      </c>
      <c r="E472">
        <v>1</v>
      </c>
      <c r="F472" t="s">
        <v>470</v>
      </c>
      <c r="G472" t="str">
        <f t="shared" si="48"/>
        <v>082817</v>
      </c>
      <c r="H472">
        <v>25</v>
      </c>
      <c r="I472" t="s">
        <v>60</v>
      </c>
      <c r="J472" t="s">
        <v>61</v>
      </c>
      <c r="K472" t="str">
        <f t="shared" si="49"/>
        <v>082817</v>
      </c>
      <c r="L472" t="s">
        <v>1167</v>
      </c>
      <c r="M472" t="s">
        <v>243</v>
      </c>
    </row>
    <row r="473" spans="1:13">
      <c r="A473">
        <v>435</v>
      </c>
      <c r="B473" t="s">
        <v>935</v>
      </c>
      <c r="C473" t="str">
        <f t="shared" si="46"/>
        <v>SB082817TAWCSCB54D25R2I435</v>
      </c>
      <c r="D473" t="str">
        <f t="shared" si="47"/>
        <v>B082817TAWCSCB54D25</v>
      </c>
      <c r="E473">
        <v>2</v>
      </c>
      <c r="F473" t="s">
        <v>470</v>
      </c>
      <c r="G473" t="str">
        <f t="shared" si="48"/>
        <v>082817</v>
      </c>
      <c r="H473">
        <v>25</v>
      </c>
      <c r="I473" t="s">
        <v>60</v>
      </c>
      <c r="J473" t="s">
        <v>61</v>
      </c>
      <c r="K473" t="str">
        <f t="shared" si="49"/>
        <v>082817</v>
      </c>
      <c r="L473" t="s">
        <v>1167</v>
      </c>
      <c r="M473" t="s">
        <v>243</v>
      </c>
    </row>
    <row r="474" spans="1:13">
      <c r="A474">
        <v>436</v>
      </c>
      <c r="B474" t="s">
        <v>936</v>
      </c>
      <c r="C474" t="str">
        <f t="shared" si="46"/>
        <v>SB082817TAWCSCB61D11R1I436</v>
      </c>
      <c r="D474" t="str">
        <f t="shared" si="47"/>
        <v>B082817TAWCSCB61D11</v>
      </c>
      <c r="E474">
        <v>1</v>
      </c>
      <c r="F474" t="s">
        <v>476</v>
      </c>
      <c r="G474" t="str">
        <f t="shared" si="48"/>
        <v>082817</v>
      </c>
      <c r="H474">
        <v>11</v>
      </c>
      <c r="I474" t="s">
        <v>60</v>
      </c>
      <c r="J474" t="s">
        <v>61</v>
      </c>
      <c r="K474" t="str">
        <f t="shared" si="49"/>
        <v>082817</v>
      </c>
      <c r="L474" t="s">
        <v>1167</v>
      </c>
      <c r="M474" t="s">
        <v>243</v>
      </c>
    </row>
    <row r="475" spans="1:13">
      <c r="A475">
        <v>437</v>
      </c>
      <c r="B475" t="s">
        <v>937</v>
      </c>
      <c r="C475" t="str">
        <f t="shared" si="46"/>
        <v>SB082817TAWCSCB62D9R1I437</v>
      </c>
      <c r="D475" t="str">
        <f t="shared" si="47"/>
        <v>B082817TAWCSCB62D9</v>
      </c>
      <c r="E475">
        <v>1</v>
      </c>
      <c r="F475" t="s">
        <v>480</v>
      </c>
      <c r="G475" t="str">
        <f t="shared" si="48"/>
        <v>082817</v>
      </c>
      <c r="H475">
        <v>9</v>
      </c>
      <c r="I475" t="s">
        <v>60</v>
      </c>
      <c r="J475" t="s">
        <v>61</v>
      </c>
      <c r="K475" t="str">
        <f t="shared" si="49"/>
        <v>082817</v>
      </c>
      <c r="L475" t="s">
        <v>1167</v>
      </c>
      <c r="M475" t="s">
        <v>243</v>
      </c>
    </row>
    <row r="476" spans="1:13">
      <c r="A476">
        <v>438</v>
      </c>
      <c r="B476" t="s">
        <v>938</v>
      </c>
      <c r="C476" t="str">
        <f t="shared" si="46"/>
        <v>SB082817TAWCSCB63D10R1I438</v>
      </c>
      <c r="D476" t="str">
        <f t="shared" si="47"/>
        <v>B082817TAWCSCB63D10</v>
      </c>
      <c r="E476">
        <v>1</v>
      </c>
      <c r="F476" t="s">
        <v>484</v>
      </c>
      <c r="G476" t="str">
        <f t="shared" si="48"/>
        <v>082817</v>
      </c>
      <c r="H476">
        <v>10</v>
      </c>
      <c r="I476" t="s">
        <v>60</v>
      </c>
      <c r="J476" t="s">
        <v>61</v>
      </c>
      <c r="K476" t="str">
        <f t="shared" si="49"/>
        <v>082817</v>
      </c>
      <c r="L476" t="s">
        <v>1167</v>
      </c>
      <c r="M476" t="s">
        <v>243</v>
      </c>
    </row>
    <row r="477" spans="1:13">
      <c r="A477">
        <v>439</v>
      </c>
      <c r="B477" t="s">
        <v>939</v>
      </c>
      <c r="C477" t="str">
        <f t="shared" si="46"/>
        <v>SB082817TAWCSCB64D10R1I439</v>
      </c>
      <c r="D477" t="str">
        <f t="shared" si="47"/>
        <v>B082817TAWCSCB64D10</v>
      </c>
      <c r="E477">
        <v>1</v>
      </c>
      <c r="F477" t="s">
        <v>491</v>
      </c>
      <c r="G477" t="str">
        <f t="shared" si="48"/>
        <v>082817</v>
      </c>
      <c r="H477">
        <v>10</v>
      </c>
      <c r="I477" t="s">
        <v>60</v>
      </c>
      <c r="J477" t="s">
        <v>61</v>
      </c>
      <c r="K477" t="str">
        <f t="shared" si="49"/>
        <v>082817</v>
      </c>
      <c r="L477" t="s">
        <v>1167</v>
      </c>
      <c r="M477" t="s">
        <v>243</v>
      </c>
    </row>
    <row r="478" spans="1:13">
      <c r="A478">
        <v>440</v>
      </c>
      <c r="B478" t="s">
        <v>940</v>
      </c>
      <c r="C478" t="str">
        <f t="shared" si="46"/>
        <v>SB082817TAWCSCB71D20R1I440</v>
      </c>
      <c r="D478" t="str">
        <f t="shared" si="47"/>
        <v>B082817TAWCSCB71D20</v>
      </c>
      <c r="E478">
        <v>1</v>
      </c>
      <c r="F478" t="s">
        <v>495</v>
      </c>
      <c r="G478" t="str">
        <f t="shared" si="48"/>
        <v>082817</v>
      </c>
      <c r="H478">
        <v>20</v>
      </c>
      <c r="I478" t="s">
        <v>60</v>
      </c>
      <c r="J478" t="s">
        <v>61</v>
      </c>
      <c r="K478" t="str">
        <f t="shared" si="49"/>
        <v>082817</v>
      </c>
      <c r="L478" t="s">
        <v>1167</v>
      </c>
      <c r="M478" t="s">
        <v>243</v>
      </c>
    </row>
    <row r="479" spans="1:13">
      <c r="A479">
        <v>441</v>
      </c>
      <c r="B479" t="s">
        <v>941</v>
      </c>
      <c r="C479" t="str">
        <f t="shared" si="46"/>
        <v>SB082817TAWCSCB72D20R1I441</v>
      </c>
      <c r="D479" t="str">
        <f t="shared" si="47"/>
        <v>B082817TAWCSCB72D20</v>
      </c>
      <c r="E479">
        <v>1</v>
      </c>
      <c r="F479" t="s">
        <v>499</v>
      </c>
      <c r="G479" t="str">
        <f t="shared" si="48"/>
        <v>082817</v>
      </c>
      <c r="H479">
        <v>20</v>
      </c>
      <c r="I479" t="s">
        <v>60</v>
      </c>
      <c r="J479" t="s">
        <v>61</v>
      </c>
      <c r="K479" t="str">
        <f t="shared" si="49"/>
        <v>082817</v>
      </c>
      <c r="L479" t="s">
        <v>1167</v>
      </c>
      <c r="M479" t="s">
        <v>243</v>
      </c>
    </row>
    <row r="480" spans="1:13">
      <c r="A480">
        <v>442</v>
      </c>
      <c r="B480" t="s">
        <v>942</v>
      </c>
      <c r="C480" t="str">
        <f t="shared" si="46"/>
        <v>SB082817TAWCSCB73D12R1I442</v>
      </c>
      <c r="D480" t="str">
        <f t="shared" si="47"/>
        <v>B082817TAWCSCB73D12</v>
      </c>
      <c r="E480">
        <v>1</v>
      </c>
      <c r="F480" t="s">
        <v>504</v>
      </c>
      <c r="G480" t="str">
        <f t="shared" si="48"/>
        <v>082817</v>
      </c>
      <c r="H480">
        <v>12</v>
      </c>
      <c r="I480" t="s">
        <v>60</v>
      </c>
      <c r="J480" t="s">
        <v>61</v>
      </c>
      <c r="K480" t="str">
        <f t="shared" si="49"/>
        <v>082817</v>
      </c>
      <c r="L480" t="s">
        <v>1167</v>
      </c>
      <c r="M480" t="s">
        <v>243</v>
      </c>
    </row>
    <row r="481" spans="1:13">
      <c r="A481">
        <v>443</v>
      </c>
      <c r="B481" t="s">
        <v>943</v>
      </c>
      <c r="C481" t="str">
        <f t="shared" si="46"/>
        <v>SB082817TAWCSCB54D25R1I443</v>
      </c>
      <c r="D481" t="str">
        <f t="shared" si="47"/>
        <v>B082817TAWCSCB54D25</v>
      </c>
      <c r="E481">
        <v>1</v>
      </c>
      <c r="F481" t="s">
        <v>470</v>
      </c>
      <c r="G481" t="str">
        <f t="shared" si="48"/>
        <v>082817</v>
      </c>
      <c r="H481">
        <v>25</v>
      </c>
      <c r="I481" t="s">
        <v>60</v>
      </c>
      <c r="J481" t="s">
        <v>61</v>
      </c>
      <c r="K481" t="str">
        <f t="shared" si="49"/>
        <v>082817</v>
      </c>
      <c r="L481" t="s">
        <v>1167</v>
      </c>
      <c r="M481" t="s">
        <v>243</v>
      </c>
    </row>
    <row r="482" spans="1:13">
      <c r="A482">
        <v>444</v>
      </c>
      <c r="B482" t="s">
        <v>944</v>
      </c>
      <c r="C482" t="str">
        <f t="shared" si="46"/>
        <v>SB082817TAWCSCB54D25R2I444</v>
      </c>
      <c r="D482" t="str">
        <f t="shared" si="47"/>
        <v>B082817TAWCSCB54D25</v>
      </c>
      <c r="E482">
        <v>2</v>
      </c>
      <c r="F482" t="s">
        <v>470</v>
      </c>
      <c r="G482" t="str">
        <f t="shared" si="48"/>
        <v>082817</v>
      </c>
      <c r="H482">
        <v>25</v>
      </c>
      <c r="I482" t="s">
        <v>60</v>
      </c>
      <c r="J482" t="s">
        <v>61</v>
      </c>
      <c r="K482" t="str">
        <f t="shared" si="49"/>
        <v>082817</v>
      </c>
      <c r="L482" t="s">
        <v>1167</v>
      </c>
      <c r="M482" t="s">
        <v>243</v>
      </c>
    </row>
    <row r="483" spans="1:13">
      <c r="A483">
        <v>445</v>
      </c>
      <c r="B483" t="s">
        <v>945</v>
      </c>
      <c r="C483" t="str">
        <f t="shared" si="46"/>
        <v>SB082817TAWCSCB61D11R1I445</v>
      </c>
      <c r="D483" t="str">
        <f t="shared" si="47"/>
        <v>B082817TAWCSCB61D11</v>
      </c>
      <c r="E483">
        <v>1</v>
      </c>
      <c r="F483" t="s">
        <v>476</v>
      </c>
      <c r="G483" t="str">
        <f t="shared" si="48"/>
        <v>082817</v>
      </c>
      <c r="H483">
        <v>11</v>
      </c>
      <c r="I483" t="s">
        <v>60</v>
      </c>
      <c r="J483" t="s">
        <v>61</v>
      </c>
      <c r="K483" t="str">
        <f t="shared" si="49"/>
        <v>082817</v>
      </c>
      <c r="L483" t="s">
        <v>1167</v>
      </c>
      <c r="M483" t="s">
        <v>243</v>
      </c>
    </row>
    <row r="484" spans="1:13">
      <c r="A484">
        <v>446</v>
      </c>
      <c r="B484" t="s">
        <v>946</v>
      </c>
      <c r="C484" t="str">
        <f t="shared" si="46"/>
        <v>SB082817TAWCSCB62D9R1I446</v>
      </c>
      <c r="D484" t="str">
        <f t="shared" si="47"/>
        <v>B082817TAWCSCB62D9</v>
      </c>
      <c r="E484">
        <v>1</v>
      </c>
      <c r="F484" t="s">
        <v>480</v>
      </c>
      <c r="G484" t="str">
        <f t="shared" si="48"/>
        <v>082817</v>
      </c>
      <c r="H484">
        <v>9</v>
      </c>
      <c r="I484" t="s">
        <v>60</v>
      </c>
      <c r="J484" t="s">
        <v>61</v>
      </c>
      <c r="K484" t="str">
        <f t="shared" si="49"/>
        <v>082817</v>
      </c>
      <c r="L484" t="s">
        <v>1167</v>
      </c>
      <c r="M484" t="s">
        <v>243</v>
      </c>
    </row>
    <row r="485" spans="1:13">
      <c r="A485">
        <v>447</v>
      </c>
      <c r="B485" t="s">
        <v>947</v>
      </c>
      <c r="C485" t="str">
        <f t="shared" si="46"/>
        <v>SB082817TAWCSCB63D10R1I447</v>
      </c>
      <c r="D485" t="str">
        <f t="shared" si="47"/>
        <v>B082817TAWCSCB63D10</v>
      </c>
      <c r="E485">
        <v>1</v>
      </c>
      <c r="F485" t="s">
        <v>484</v>
      </c>
      <c r="G485" t="str">
        <f t="shared" si="48"/>
        <v>082817</v>
      </c>
      <c r="H485">
        <v>10</v>
      </c>
      <c r="I485" t="s">
        <v>60</v>
      </c>
      <c r="J485" t="s">
        <v>61</v>
      </c>
      <c r="K485" t="str">
        <f t="shared" si="49"/>
        <v>082817</v>
      </c>
      <c r="L485" t="s">
        <v>1167</v>
      </c>
      <c r="M485" t="s">
        <v>243</v>
      </c>
    </row>
    <row r="486" spans="1:13">
      <c r="A486">
        <v>448</v>
      </c>
      <c r="B486" t="s">
        <v>948</v>
      </c>
      <c r="C486" t="str">
        <f t="shared" si="46"/>
        <v>SB082817TAWCSCB64D10R1I448</v>
      </c>
      <c r="D486" t="str">
        <f t="shared" si="47"/>
        <v>B082817TAWCSCB64D10</v>
      </c>
      <c r="E486">
        <v>1</v>
      </c>
      <c r="F486" t="s">
        <v>491</v>
      </c>
      <c r="G486" t="str">
        <f t="shared" si="48"/>
        <v>082817</v>
      </c>
      <c r="H486">
        <v>10</v>
      </c>
      <c r="I486" t="s">
        <v>60</v>
      </c>
      <c r="J486" t="s">
        <v>61</v>
      </c>
      <c r="K486" t="str">
        <f t="shared" si="49"/>
        <v>082817</v>
      </c>
      <c r="L486" t="s">
        <v>1167</v>
      </c>
      <c r="M486" t="s">
        <v>243</v>
      </c>
    </row>
    <row r="487" spans="1:13">
      <c r="A487">
        <v>449</v>
      </c>
      <c r="B487" t="s">
        <v>949</v>
      </c>
      <c r="C487" t="str">
        <f t="shared" si="46"/>
        <v>SB082817TAWCSCB71D20R1I449</v>
      </c>
      <c r="D487" t="str">
        <f t="shared" si="47"/>
        <v>B082817TAWCSCB71D20</v>
      </c>
      <c r="E487">
        <v>1</v>
      </c>
      <c r="F487" t="s">
        <v>495</v>
      </c>
      <c r="G487" t="str">
        <f t="shared" si="48"/>
        <v>082817</v>
      </c>
      <c r="H487">
        <v>20</v>
      </c>
      <c r="I487" t="s">
        <v>60</v>
      </c>
      <c r="J487" t="s">
        <v>61</v>
      </c>
      <c r="K487" t="str">
        <f t="shared" si="49"/>
        <v>082817</v>
      </c>
      <c r="L487" t="s">
        <v>1167</v>
      </c>
      <c r="M487" t="s">
        <v>243</v>
      </c>
    </row>
    <row r="488" spans="1:13">
      <c r="A488">
        <v>450</v>
      </c>
      <c r="B488" t="s">
        <v>950</v>
      </c>
      <c r="C488" t="str">
        <f t="shared" si="46"/>
        <v>SB082817TAWCSCB72D20R1I450</v>
      </c>
      <c r="D488" t="str">
        <f t="shared" si="47"/>
        <v>B082817TAWCSCB72D20</v>
      </c>
      <c r="E488">
        <v>1</v>
      </c>
      <c r="F488" t="s">
        <v>499</v>
      </c>
      <c r="G488" t="str">
        <f t="shared" si="48"/>
        <v>082817</v>
      </c>
      <c r="H488">
        <v>20</v>
      </c>
      <c r="I488" t="s">
        <v>60</v>
      </c>
      <c r="J488" t="s">
        <v>61</v>
      </c>
      <c r="K488" t="str">
        <f t="shared" si="49"/>
        <v>082817</v>
      </c>
      <c r="L488" t="s">
        <v>1167</v>
      </c>
      <c r="M488" t="s">
        <v>243</v>
      </c>
    </row>
    <row r="489" spans="1:13">
      <c r="A489">
        <v>451</v>
      </c>
      <c r="B489" t="s">
        <v>951</v>
      </c>
      <c r="C489" t="str">
        <f t="shared" si="46"/>
        <v>SB082817TAWCSCB73D12R1I451</v>
      </c>
      <c r="D489" t="str">
        <f t="shared" si="47"/>
        <v>B082817TAWCSCB73D12</v>
      </c>
      <c r="E489">
        <v>1</v>
      </c>
      <c r="F489" t="s">
        <v>504</v>
      </c>
      <c r="G489" t="str">
        <f t="shared" si="48"/>
        <v>082817</v>
      </c>
      <c r="H489">
        <v>12</v>
      </c>
      <c r="I489" t="s">
        <v>60</v>
      </c>
      <c r="J489" t="s">
        <v>61</v>
      </c>
      <c r="K489" t="str">
        <f t="shared" si="49"/>
        <v>082817</v>
      </c>
      <c r="L489" t="s">
        <v>1167</v>
      </c>
      <c r="M489" t="s">
        <v>243</v>
      </c>
    </row>
    <row r="490" spans="1:13">
      <c r="A490">
        <v>452</v>
      </c>
      <c r="B490" t="s">
        <v>952</v>
      </c>
      <c r="C490" t="str">
        <f t="shared" si="46"/>
        <v>SB091817TAWCSCB53D5R1I452</v>
      </c>
      <c r="D490" t="str">
        <f t="shared" si="47"/>
        <v>B091817TAWCSCB53D5</v>
      </c>
      <c r="E490">
        <v>1</v>
      </c>
      <c r="F490" t="s">
        <v>463</v>
      </c>
      <c r="G490" t="str">
        <f t="shared" ref="G490:G525" si="50">"091817"</f>
        <v>091817</v>
      </c>
      <c r="H490">
        <v>5</v>
      </c>
      <c r="I490" t="s">
        <v>60</v>
      </c>
      <c r="J490" t="s">
        <v>61</v>
      </c>
      <c r="K490" t="str">
        <f t="shared" si="49"/>
        <v>091817</v>
      </c>
      <c r="L490" t="s">
        <v>1167</v>
      </c>
      <c r="M490" t="s">
        <v>243</v>
      </c>
    </row>
    <row r="491" spans="1:13">
      <c r="A491">
        <v>453</v>
      </c>
      <c r="B491" t="s">
        <v>953</v>
      </c>
      <c r="C491" t="str">
        <f t="shared" si="46"/>
        <v>SB091817TAWCSCB44D5R1I453</v>
      </c>
      <c r="D491" t="str">
        <f t="shared" si="47"/>
        <v>B091817TAWCSCB44D5</v>
      </c>
      <c r="E491">
        <v>1</v>
      </c>
      <c r="F491" t="s">
        <v>446</v>
      </c>
      <c r="G491" t="str">
        <f t="shared" si="50"/>
        <v>091817</v>
      </c>
      <c r="H491">
        <v>5</v>
      </c>
      <c r="I491" t="s">
        <v>60</v>
      </c>
      <c r="J491" t="s">
        <v>61</v>
      </c>
      <c r="K491" t="str">
        <f t="shared" si="49"/>
        <v>091817</v>
      </c>
      <c r="L491" t="s">
        <v>1167</v>
      </c>
      <c r="M491" t="s">
        <v>243</v>
      </c>
    </row>
    <row r="492" spans="1:13">
      <c r="A492">
        <v>454</v>
      </c>
      <c r="B492" t="s">
        <v>954</v>
      </c>
      <c r="C492" t="str">
        <f t="shared" si="46"/>
        <v>SB091817TAWCSCB33CD5R1I454</v>
      </c>
      <c r="D492" t="str">
        <f t="shared" si="47"/>
        <v>B091817TAWCSCB33CD5</v>
      </c>
      <c r="E492">
        <v>1</v>
      </c>
      <c r="F492" t="s">
        <v>77</v>
      </c>
      <c r="G492" t="str">
        <f t="shared" si="50"/>
        <v>091817</v>
      </c>
      <c r="H492">
        <v>5</v>
      </c>
      <c r="I492" t="s">
        <v>60</v>
      </c>
      <c r="J492" t="s">
        <v>61</v>
      </c>
      <c r="K492" t="str">
        <f t="shared" si="49"/>
        <v>091817</v>
      </c>
      <c r="L492" t="s">
        <v>1167</v>
      </c>
      <c r="M492" t="s">
        <v>243</v>
      </c>
    </row>
    <row r="493" spans="1:13">
      <c r="A493">
        <v>455</v>
      </c>
      <c r="B493" t="s">
        <v>955</v>
      </c>
      <c r="C493" t="str">
        <f t="shared" si="46"/>
        <v>SB091817TAWCSCB22D11R1I455</v>
      </c>
      <c r="D493" t="str">
        <f t="shared" si="47"/>
        <v>B091817TAWCSCB22D11</v>
      </c>
      <c r="E493">
        <v>1</v>
      </c>
      <c r="F493" t="s">
        <v>414</v>
      </c>
      <c r="G493" t="str">
        <f t="shared" si="50"/>
        <v>091817</v>
      </c>
      <c r="H493">
        <v>11</v>
      </c>
      <c r="I493" t="s">
        <v>60</v>
      </c>
      <c r="J493" t="s">
        <v>61</v>
      </c>
      <c r="K493" t="str">
        <f t="shared" si="49"/>
        <v>091817</v>
      </c>
      <c r="L493" t="s">
        <v>1167</v>
      </c>
      <c r="M493" t="s">
        <v>243</v>
      </c>
    </row>
    <row r="494" spans="1:13">
      <c r="A494">
        <v>456</v>
      </c>
      <c r="B494" t="s">
        <v>956</v>
      </c>
      <c r="C494" t="str">
        <f t="shared" si="46"/>
        <v>SB091817TAWCSCB22D11R2I456</v>
      </c>
      <c r="D494" t="str">
        <f t="shared" si="47"/>
        <v>B091817TAWCSCB22D11</v>
      </c>
      <c r="E494">
        <v>2</v>
      </c>
      <c r="F494" t="s">
        <v>414</v>
      </c>
      <c r="G494" t="str">
        <f t="shared" si="50"/>
        <v>091817</v>
      </c>
      <c r="H494">
        <v>11</v>
      </c>
      <c r="I494" t="s">
        <v>60</v>
      </c>
      <c r="J494" t="s">
        <v>61</v>
      </c>
      <c r="K494" t="str">
        <f t="shared" si="49"/>
        <v>091817</v>
      </c>
      <c r="L494" t="s">
        <v>1167</v>
      </c>
      <c r="M494" t="s">
        <v>243</v>
      </c>
    </row>
    <row r="495" spans="1:13">
      <c r="A495">
        <v>457</v>
      </c>
      <c r="B495" t="s">
        <v>957</v>
      </c>
      <c r="C495" t="str">
        <f t="shared" si="46"/>
        <v>SB091817TAWCSCB31D13R1I457</v>
      </c>
      <c r="D495" t="str">
        <f t="shared" si="47"/>
        <v>B091817TAWCSCB31D13</v>
      </c>
      <c r="E495">
        <v>1</v>
      </c>
      <c r="F495" t="s">
        <v>425</v>
      </c>
      <c r="G495" t="str">
        <f t="shared" si="50"/>
        <v>091817</v>
      </c>
      <c r="H495">
        <v>13</v>
      </c>
      <c r="I495" t="s">
        <v>60</v>
      </c>
      <c r="J495" t="s">
        <v>61</v>
      </c>
      <c r="K495" t="str">
        <f t="shared" si="49"/>
        <v>091817</v>
      </c>
      <c r="L495" t="s">
        <v>1167</v>
      </c>
      <c r="M495" t="s">
        <v>243</v>
      </c>
    </row>
    <row r="496" spans="1:13">
      <c r="A496">
        <v>458</v>
      </c>
      <c r="B496" t="s">
        <v>958</v>
      </c>
      <c r="C496" t="str">
        <f t="shared" si="46"/>
        <v>SB091817TAWCSCB32D10R1I458</v>
      </c>
      <c r="D496" t="str">
        <f t="shared" si="47"/>
        <v>B091817TAWCSCB32D10</v>
      </c>
      <c r="E496">
        <v>1</v>
      </c>
      <c r="F496" t="s">
        <v>428</v>
      </c>
      <c r="G496" t="str">
        <f t="shared" si="50"/>
        <v>091817</v>
      </c>
      <c r="H496">
        <v>10</v>
      </c>
      <c r="I496" t="s">
        <v>60</v>
      </c>
      <c r="J496" t="s">
        <v>61</v>
      </c>
      <c r="K496" t="str">
        <f t="shared" si="49"/>
        <v>091817</v>
      </c>
      <c r="L496" t="s">
        <v>1167</v>
      </c>
      <c r="M496" t="s">
        <v>243</v>
      </c>
    </row>
    <row r="497" spans="1:13">
      <c r="A497">
        <v>459</v>
      </c>
      <c r="B497" t="s">
        <v>959</v>
      </c>
      <c r="C497" t="str">
        <f t="shared" si="46"/>
        <v>SB091817TAWCSCB33CD24R1I459</v>
      </c>
      <c r="D497" t="str">
        <f t="shared" si="47"/>
        <v>B091817TAWCSCB33CD24</v>
      </c>
      <c r="E497">
        <v>1</v>
      </c>
      <c r="F497" t="s">
        <v>77</v>
      </c>
      <c r="G497" t="str">
        <f t="shared" si="50"/>
        <v>091817</v>
      </c>
      <c r="H497">
        <v>24</v>
      </c>
      <c r="I497" t="s">
        <v>60</v>
      </c>
      <c r="J497" t="s">
        <v>61</v>
      </c>
      <c r="K497" t="str">
        <f t="shared" si="49"/>
        <v>091817</v>
      </c>
      <c r="L497" t="s">
        <v>1167</v>
      </c>
      <c r="M497" t="s">
        <v>243</v>
      </c>
    </row>
    <row r="498" spans="1:13">
      <c r="A498">
        <v>460</v>
      </c>
      <c r="B498" t="s">
        <v>960</v>
      </c>
      <c r="C498" t="str">
        <f t="shared" si="46"/>
        <v>SB091817TAWCSCB41CD31R1I460</v>
      </c>
      <c r="D498" t="str">
        <f t="shared" si="47"/>
        <v>B091817TAWCSCB41CD31</v>
      </c>
      <c r="E498">
        <v>1</v>
      </c>
      <c r="F498" t="s">
        <v>435</v>
      </c>
      <c r="G498" t="str">
        <f t="shared" si="50"/>
        <v>091817</v>
      </c>
      <c r="H498">
        <v>31</v>
      </c>
      <c r="I498" t="s">
        <v>60</v>
      </c>
      <c r="J498" t="s">
        <v>61</v>
      </c>
      <c r="K498" t="str">
        <f t="shared" si="49"/>
        <v>091817</v>
      </c>
      <c r="L498" t="s">
        <v>1167</v>
      </c>
      <c r="M498" t="s">
        <v>243</v>
      </c>
    </row>
    <row r="499" spans="1:13">
      <c r="A499">
        <v>461</v>
      </c>
      <c r="B499" t="s">
        <v>961</v>
      </c>
      <c r="C499" t="str">
        <f t="shared" si="46"/>
        <v>SB091817TAWCSCB42CD26R1I461</v>
      </c>
      <c r="D499" t="str">
        <f t="shared" si="47"/>
        <v>B091817TAWCSCB42CD26</v>
      </c>
      <c r="E499">
        <v>1</v>
      </c>
      <c r="F499" t="s">
        <v>439</v>
      </c>
      <c r="G499" t="str">
        <f t="shared" si="50"/>
        <v>091817</v>
      </c>
      <c r="H499">
        <v>26</v>
      </c>
      <c r="I499" t="s">
        <v>60</v>
      </c>
      <c r="J499" t="s">
        <v>61</v>
      </c>
      <c r="K499" t="str">
        <f t="shared" si="49"/>
        <v>091817</v>
      </c>
      <c r="L499" t="s">
        <v>1167</v>
      </c>
      <c r="M499" t="s">
        <v>243</v>
      </c>
    </row>
    <row r="500" spans="1:13">
      <c r="A500">
        <v>462</v>
      </c>
      <c r="B500" t="s">
        <v>962</v>
      </c>
      <c r="C500" t="str">
        <f t="shared" si="46"/>
        <v>SB091817TAWCSCB43CD27R1I462</v>
      </c>
      <c r="D500" t="str">
        <f t="shared" si="47"/>
        <v>B091817TAWCSCB43CD27</v>
      </c>
      <c r="E500">
        <v>1</v>
      </c>
      <c r="F500" t="s">
        <v>442</v>
      </c>
      <c r="G500" t="str">
        <f t="shared" si="50"/>
        <v>091817</v>
      </c>
      <c r="H500">
        <v>27</v>
      </c>
      <c r="I500" t="s">
        <v>60</v>
      </c>
      <c r="J500" t="s">
        <v>61</v>
      </c>
      <c r="K500" t="str">
        <f t="shared" si="49"/>
        <v>091817</v>
      </c>
      <c r="L500" t="s">
        <v>1167</v>
      </c>
      <c r="M500" t="s">
        <v>243</v>
      </c>
    </row>
    <row r="501" spans="1:13">
      <c r="A501">
        <v>463</v>
      </c>
      <c r="B501" t="s">
        <v>963</v>
      </c>
      <c r="C501" t="str">
        <f t="shared" si="46"/>
        <v>SB091817TAWCSCB44D31R1I463</v>
      </c>
      <c r="D501" t="str">
        <f t="shared" si="47"/>
        <v>B091817TAWCSCB44D31</v>
      </c>
      <c r="E501">
        <v>1</v>
      </c>
      <c r="F501" t="s">
        <v>446</v>
      </c>
      <c r="G501" t="str">
        <f t="shared" si="50"/>
        <v>091817</v>
      </c>
      <c r="H501">
        <v>31</v>
      </c>
      <c r="I501" t="s">
        <v>60</v>
      </c>
      <c r="J501" t="s">
        <v>61</v>
      </c>
      <c r="K501" t="str">
        <f t="shared" si="49"/>
        <v>091817</v>
      </c>
      <c r="L501" t="s">
        <v>1167</v>
      </c>
      <c r="M501" t="s">
        <v>243</v>
      </c>
    </row>
    <row r="502" spans="1:13">
      <c r="A502">
        <v>464</v>
      </c>
      <c r="B502" t="s">
        <v>964</v>
      </c>
      <c r="C502" t="str">
        <f t="shared" si="46"/>
        <v>SB091817TAWCSCB51D33R1I464</v>
      </c>
      <c r="D502" t="str">
        <f t="shared" si="47"/>
        <v>B091817TAWCSCB51D33</v>
      </c>
      <c r="E502">
        <v>1</v>
      </c>
      <c r="F502" t="s">
        <v>451</v>
      </c>
      <c r="G502" t="str">
        <f t="shared" si="50"/>
        <v>091817</v>
      </c>
      <c r="H502">
        <v>33</v>
      </c>
      <c r="I502" t="s">
        <v>60</v>
      </c>
      <c r="J502" t="s">
        <v>61</v>
      </c>
      <c r="K502" t="str">
        <f t="shared" si="49"/>
        <v>091817</v>
      </c>
      <c r="L502" t="s">
        <v>1167</v>
      </c>
      <c r="M502" t="s">
        <v>243</v>
      </c>
    </row>
    <row r="503" spans="1:13">
      <c r="A503">
        <v>465</v>
      </c>
      <c r="B503" t="s">
        <v>965</v>
      </c>
      <c r="C503" t="str">
        <f t="shared" si="46"/>
        <v>SB091817TAWCSCB52D29R1I465</v>
      </c>
      <c r="D503" t="str">
        <f t="shared" si="47"/>
        <v>B091817TAWCSCB52D29</v>
      </c>
      <c r="E503">
        <v>1</v>
      </c>
      <c r="F503" t="s">
        <v>457</v>
      </c>
      <c r="G503" t="str">
        <f t="shared" si="50"/>
        <v>091817</v>
      </c>
      <c r="H503">
        <v>29</v>
      </c>
      <c r="I503" t="s">
        <v>60</v>
      </c>
      <c r="J503" t="s">
        <v>61</v>
      </c>
      <c r="K503" t="str">
        <f t="shared" si="49"/>
        <v>091817</v>
      </c>
      <c r="L503" t="s">
        <v>1167</v>
      </c>
      <c r="M503" t="s">
        <v>243</v>
      </c>
    </row>
    <row r="504" spans="1:13">
      <c r="A504">
        <v>466</v>
      </c>
      <c r="B504" t="s">
        <v>966</v>
      </c>
      <c r="C504" t="str">
        <f t="shared" si="46"/>
        <v>SB091817TAWCSCB53D25R1I466</v>
      </c>
      <c r="D504" t="str">
        <f t="shared" si="47"/>
        <v>B091817TAWCSCB53D25</v>
      </c>
      <c r="E504">
        <v>1</v>
      </c>
      <c r="F504" t="s">
        <v>463</v>
      </c>
      <c r="G504" t="str">
        <f t="shared" si="50"/>
        <v>091817</v>
      </c>
      <c r="H504">
        <v>25</v>
      </c>
      <c r="I504" t="s">
        <v>60</v>
      </c>
      <c r="J504" t="s">
        <v>61</v>
      </c>
      <c r="K504" t="str">
        <f t="shared" si="49"/>
        <v>091817</v>
      </c>
      <c r="L504" t="s">
        <v>1167</v>
      </c>
      <c r="M504" t="s">
        <v>243</v>
      </c>
    </row>
    <row r="505" spans="1:13">
      <c r="A505">
        <v>467</v>
      </c>
      <c r="B505" t="s">
        <v>967</v>
      </c>
      <c r="C505" t="str">
        <f t="shared" si="46"/>
        <v>SB091817TAWCSCB53D25R2I467</v>
      </c>
      <c r="D505" t="str">
        <f t="shared" si="47"/>
        <v>B091817TAWCSCB53D25</v>
      </c>
      <c r="E505">
        <v>2</v>
      </c>
      <c r="F505" t="s">
        <v>463</v>
      </c>
      <c r="G505" t="str">
        <f t="shared" si="50"/>
        <v>091817</v>
      </c>
      <c r="H505">
        <v>25</v>
      </c>
      <c r="I505" t="s">
        <v>60</v>
      </c>
      <c r="J505" t="s">
        <v>61</v>
      </c>
      <c r="K505" t="str">
        <f t="shared" si="49"/>
        <v>091817</v>
      </c>
      <c r="L505" t="s">
        <v>1167</v>
      </c>
      <c r="M505" t="s">
        <v>243</v>
      </c>
    </row>
    <row r="506" spans="1:13">
      <c r="A506">
        <v>468</v>
      </c>
      <c r="B506" t="s">
        <v>968</v>
      </c>
      <c r="C506" t="str">
        <f t="shared" si="46"/>
        <v>SB091817TAWCSCB54D25R1I468</v>
      </c>
      <c r="D506" t="str">
        <f t="shared" si="47"/>
        <v>B091817TAWCSCB54D25</v>
      </c>
      <c r="E506">
        <v>1</v>
      </c>
      <c r="F506" t="s">
        <v>470</v>
      </c>
      <c r="G506" t="str">
        <f t="shared" si="50"/>
        <v>091817</v>
      </c>
      <c r="H506">
        <v>25</v>
      </c>
      <c r="I506" t="s">
        <v>60</v>
      </c>
      <c r="J506" t="s">
        <v>61</v>
      </c>
      <c r="K506" t="str">
        <f t="shared" si="49"/>
        <v>091817</v>
      </c>
      <c r="L506" t="s">
        <v>1167</v>
      </c>
      <c r="M506" t="s">
        <v>243</v>
      </c>
    </row>
    <row r="507" spans="1:13">
      <c r="A507">
        <v>469</v>
      </c>
      <c r="B507" t="s">
        <v>969</v>
      </c>
      <c r="C507" t="str">
        <f t="shared" si="46"/>
        <v>SB091817TAWCSCB54D25R2I469</v>
      </c>
      <c r="D507" t="str">
        <f t="shared" si="47"/>
        <v>B091817TAWCSCB54D25</v>
      </c>
      <c r="E507">
        <v>2</v>
      </c>
      <c r="F507" t="s">
        <v>470</v>
      </c>
      <c r="G507" t="str">
        <f t="shared" si="50"/>
        <v>091817</v>
      </c>
      <c r="H507">
        <v>25</v>
      </c>
      <c r="I507" t="s">
        <v>60</v>
      </c>
      <c r="J507" t="s">
        <v>61</v>
      </c>
      <c r="K507" t="str">
        <f t="shared" si="49"/>
        <v>091817</v>
      </c>
      <c r="L507" t="s">
        <v>1167</v>
      </c>
      <c r="M507" t="s">
        <v>243</v>
      </c>
    </row>
    <row r="508" spans="1:13">
      <c r="A508">
        <v>470</v>
      </c>
      <c r="B508" t="s">
        <v>970</v>
      </c>
      <c r="C508" t="str">
        <f t="shared" si="46"/>
        <v>SB091817TAWCSCB61D11R1I470</v>
      </c>
      <c r="D508" t="str">
        <f t="shared" si="47"/>
        <v>B091817TAWCSCB61D11</v>
      </c>
      <c r="E508">
        <v>1</v>
      </c>
      <c r="F508" t="s">
        <v>476</v>
      </c>
      <c r="G508" t="str">
        <f t="shared" si="50"/>
        <v>091817</v>
      </c>
      <c r="H508">
        <v>11</v>
      </c>
      <c r="I508" t="s">
        <v>60</v>
      </c>
      <c r="J508" t="s">
        <v>61</v>
      </c>
      <c r="K508" t="str">
        <f t="shared" si="49"/>
        <v>091817</v>
      </c>
      <c r="L508" t="s">
        <v>1167</v>
      </c>
      <c r="M508" t="s">
        <v>243</v>
      </c>
    </row>
    <row r="509" spans="1:13">
      <c r="A509">
        <v>471</v>
      </c>
      <c r="B509" t="s">
        <v>971</v>
      </c>
      <c r="C509" t="str">
        <f t="shared" si="46"/>
        <v>SB091817TAWCSCB62D9R1I471</v>
      </c>
      <c r="D509" t="str">
        <f t="shared" si="47"/>
        <v>B091817TAWCSCB62D9</v>
      </c>
      <c r="E509">
        <v>1</v>
      </c>
      <c r="F509" t="s">
        <v>480</v>
      </c>
      <c r="G509" t="str">
        <f t="shared" si="50"/>
        <v>091817</v>
      </c>
      <c r="H509">
        <v>9</v>
      </c>
      <c r="I509" t="s">
        <v>60</v>
      </c>
      <c r="J509" t="s">
        <v>61</v>
      </c>
      <c r="K509" t="str">
        <f t="shared" si="49"/>
        <v>091817</v>
      </c>
      <c r="L509" t="s">
        <v>1167</v>
      </c>
      <c r="M509" t="s">
        <v>243</v>
      </c>
    </row>
    <row r="510" spans="1:13">
      <c r="A510">
        <v>472</v>
      </c>
      <c r="B510" t="s">
        <v>972</v>
      </c>
      <c r="C510" t="str">
        <f t="shared" si="46"/>
        <v>SB091817TAWCSCB63D10R1I472</v>
      </c>
      <c r="D510" t="str">
        <f t="shared" si="47"/>
        <v>B091817TAWCSCB63D10</v>
      </c>
      <c r="E510">
        <v>1</v>
      </c>
      <c r="F510" t="s">
        <v>484</v>
      </c>
      <c r="G510" t="str">
        <f t="shared" si="50"/>
        <v>091817</v>
      </c>
      <c r="H510">
        <v>10</v>
      </c>
      <c r="I510" t="s">
        <v>60</v>
      </c>
      <c r="J510" t="s">
        <v>61</v>
      </c>
      <c r="K510" t="str">
        <f t="shared" si="49"/>
        <v>091817</v>
      </c>
      <c r="L510" t="s">
        <v>1167</v>
      </c>
      <c r="M510" t="s">
        <v>243</v>
      </c>
    </row>
    <row r="511" spans="1:13">
      <c r="A511">
        <v>473</v>
      </c>
      <c r="B511" t="s">
        <v>973</v>
      </c>
      <c r="C511" t="str">
        <f t="shared" si="46"/>
        <v>SB091817TAWCSCB64D10R1I473</v>
      </c>
      <c r="D511" t="str">
        <f t="shared" si="47"/>
        <v>B091817TAWCSCB64D10</v>
      </c>
      <c r="E511">
        <v>1</v>
      </c>
      <c r="F511" t="s">
        <v>491</v>
      </c>
      <c r="G511" t="str">
        <f t="shared" si="50"/>
        <v>091817</v>
      </c>
      <c r="H511">
        <v>10</v>
      </c>
      <c r="I511" t="s">
        <v>60</v>
      </c>
      <c r="J511" t="s">
        <v>61</v>
      </c>
      <c r="K511" t="str">
        <f t="shared" si="49"/>
        <v>091817</v>
      </c>
      <c r="L511" t="s">
        <v>1167</v>
      </c>
      <c r="M511" t="s">
        <v>243</v>
      </c>
    </row>
    <row r="512" spans="1:13">
      <c r="A512">
        <v>474</v>
      </c>
      <c r="B512" t="s">
        <v>974</v>
      </c>
      <c r="C512" t="str">
        <f t="shared" si="46"/>
        <v>SB091817TAWCSCB71D20R1I474</v>
      </c>
      <c r="D512" t="str">
        <f t="shared" si="47"/>
        <v>B091817TAWCSCB71D20</v>
      </c>
      <c r="E512">
        <v>1</v>
      </c>
      <c r="F512" t="s">
        <v>495</v>
      </c>
      <c r="G512" t="str">
        <f t="shared" si="50"/>
        <v>091817</v>
      </c>
      <c r="H512">
        <v>20</v>
      </c>
      <c r="I512" t="s">
        <v>60</v>
      </c>
      <c r="J512" t="s">
        <v>61</v>
      </c>
      <c r="K512" t="str">
        <f t="shared" si="49"/>
        <v>091817</v>
      </c>
      <c r="L512" t="s">
        <v>1167</v>
      </c>
      <c r="M512" t="s">
        <v>243</v>
      </c>
    </row>
    <row r="513" spans="1:60">
      <c r="A513">
        <v>475</v>
      </c>
      <c r="B513" t="s">
        <v>975</v>
      </c>
      <c r="C513" t="str">
        <f t="shared" si="46"/>
        <v>SB091817TAWCSCB72D20R1I475</v>
      </c>
      <c r="D513" t="str">
        <f t="shared" si="47"/>
        <v>B091817TAWCSCB72D20</v>
      </c>
      <c r="E513">
        <v>1</v>
      </c>
      <c r="F513" t="s">
        <v>499</v>
      </c>
      <c r="G513" t="str">
        <f t="shared" si="50"/>
        <v>091817</v>
      </c>
      <c r="H513">
        <v>20</v>
      </c>
      <c r="I513" t="s">
        <v>60</v>
      </c>
      <c r="J513" t="s">
        <v>61</v>
      </c>
      <c r="K513" t="str">
        <f t="shared" si="49"/>
        <v>091817</v>
      </c>
      <c r="L513" t="s">
        <v>1167</v>
      </c>
      <c r="M513" t="s">
        <v>243</v>
      </c>
    </row>
    <row r="514" spans="1:60">
      <c r="A514">
        <v>476</v>
      </c>
      <c r="B514" t="s">
        <v>976</v>
      </c>
      <c r="C514" t="str">
        <f t="shared" ref="C514:C577" si="51">CONCATENATE("S",D514,"R",E514,"I",A514)</f>
        <v>SB091817TAWCSCB73D12R1I476</v>
      </c>
      <c r="D514" t="str">
        <f t="shared" ref="D514:D577" si="52">CONCATENATE("B",G514,"TAWCS", F514, "D",H514)</f>
        <v>B091817TAWCSCB73D12</v>
      </c>
      <c r="E514">
        <v>1</v>
      </c>
      <c r="F514" t="s">
        <v>504</v>
      </c>
      <c r="G514" t="str">
        <f t="shared" si="50"/>
        <v>091817</v>
      </c>
      <c r="H514">
        <v>12</v>
      </c>
      <c r="I514" t="s">
        <v>60</v>
      </c>
      <c r="J514" t="s">
        <v>61</v>
      </c>
      <c r="K514" t="str">
        <f t="shared" si="49"/>
        <v>091817</v>
      </c>
      <c r="L514" t="s">
        <v>1167</v>
      </c>
      <c r="M514" t="s">
        <v>243</v>
      </c>
    </row>
    <row r="515" spans="1:60">
      <c r="A515">
        <v>477</v>
      </c>
      <c r="B515" t="s">
        <v>977</v>
      </c>
      <c r="C515" t="str">
        <f t="shared" si="51"/>
        <v>SB091817TAWCSCB74D13R1I477</v>
      </c>
      <c r="D515" t="str">
        <f t="shared" si="52"/>
        <v>B091817TAWCSCB74D13</v>
      </c>
      <c r="E515">
        <v>1</v>
      </c>
      <c r="F515" t="s">
        <v>508</v>
      </c>
      <c r="G515" t="str">
        <f t="shared" si="50"/>
        <v>091817</v>
      </c>
      <c r="H515">
        <v>13</v>
      </c>
      <c r="I515" t="s">
        <v>60</v>
      </c>
      <c r="J515" t="s">
        <v>61</v>
      </c>
      <c r="K515" t="str">
        <f t="shared" si="49"/>
        <v>091817</v>
      </c>
      <c r="L515" t="s">
        <v>1167</v>
      </c>
      <c r="M515" t="s">
        <v>243</v>
      </c>
    </row>
    <row r="516" spans="1:60">
      <c r="A516">
        <v>478</v>
      </c>
      <c r="B516" t="s">
        <v>978</v>
      </c>
      <c r="C516" t="str">
        <f t="shared" si="51"/>
        <v>SB091817TAWCSCB54D25R1I478</v>
      </c>
      <c r="D516" t="str">
        <f t="shared" si="52"/>
        <v>B091817TAWCSCB54D25</v>
      </c>
      <c r="E516">
        <v>1</v>
      </c>
      <c r="F516" t="s">
        <v>470</v>
      </c>
      <c r="G516" t="str">
        <f t="shared" si="50"/>
        <v>091817</v>
      </c>
      <c r="H516">
        <v>25</v>
      </c>
      <c r="I516" t="s">
        <v>60</v>
      </c>
      <c r="J516" t="s">
        <v>61</v>
      </c>
      <c r="K516" t="str">
        <f t="shared" si="49"/>
        <v>091817</v>
      </c>
      <c r="L516" t="s">
        <v>1167</v>
      </c>
      <c r="M516" t="s">
        <v>243</v>
      </c>
    </row>
    <row r="517" spans="1:60">
      <c r="A517">
        <v>479</v>
      </c>
      <c r="B517" t="s">
        <v>979</v>
      </c>
      <c r="C517" t="str">
        <f t="shared" si="51"/>
        <v>SB091817TAWCSCB54D25R2I479</v>
      </c>
      <c r="D517" t="str">
        <f t="shared" si="52"/>
        <v>B091817TAWCSCB54D25</v>
      </c>
      <c r="E517">
        <v>2</v>
      </c>
      <c r="F517" t="s">
        <v>470</v>
      </c>
      <c r="G517" t="str">
        <f t="shared" si="50"/>
        <v>091817</v>
      </c>
      <c r="H517">
        <v>25</v>
      </c>
      <c r="I517" t="s">
        <v>60</v>
      </c>
      <c r="J517" t="s">
        <v>61</v>
      </c>
      <c r="K517" t="str">
        <f t="shared" si="49"/>
        <v>091817</v>
      </c>
      <c r="L517" t="s">
        <v>1167</v>
      </c>
      <c r="M517" t="s">
        <v>243</v>
      </c>
    </row>
    <row r="518" spans="1:60">
      <c r="A518">
        <v>480</v>
      </c>
      <c r="B518" t="s">
        <v>980</v>
      </c>
      <c r="C518" t="str">
        <f t="shared" si="51"/>
        <v>SB091817TAWCSCB61D11R1I480</v>
      </c>
      <c r="D518" t="str">
        <f t="shared" si="52"/>
        <v>B091817TAWCSCB61D11</v>
      </c>
      <c r="E518">
        <v>1</v>
      </c>
      <c r="F518" t="s">
        <v>476</v>
      </c>
      <c r="G518" t="str">
        <f t="shared" si="50"/>
        <v>091817</v>
      </c>
      <c r="H518">
        <v>11</v>
      </c>
      <c r="I518" t="s">
        <v>60</v>
      </c>
      <c r="J518" t="s">
        <v>61</v>
      </c>
      <c r="K518" t="str">
        <f t="shared" si="49"/>
        <v>091817</v>
      </c>
      <c r="L518" t="s">
        <v>1167</v>
      </c>
      <c r="M518" t="s">
        <v>243</v>
      </c>
    </row>
    <row r="519" spans="1:60">
      <c r="A519">
        <v>481</v>
      </c>
      <c r="B519" t="s">
        <v>981</v>
      </c>
      <c r="C519" t="str">
        <f t="shared" si="51"/>
        <v>SB091817TAWCSCB62D9R1I481</v>
      </c>
      <c r="D519" t="str">
        <f t="shared" si="52"/>
        <v>B091817TAWCSCB62D9</v>
      </c>
      <c r="E519">
        <v>1</v>
      </c>
      <c r="F519" t="s">
        <v>480</v>
      </c>
      <c r="G519" t="str">
        <f t="shared" si="50"/>
        <v>091817</v>
      </c>
      <c r="H519">
        <v>9</v>
      </c>
      <c r="I519" t="s">
        <v>60</v>
      </c>
      <c r="J519" t="s">
        <v>61</v>
      </c>
      <c r="K519" t="str">
        <f t="shared" si="49"/>
        <v>091817</v>
      </c>
      <c r="L519" t="s">
        <v>1167</v>
      </c>
      <c r="M519" t="s">
        <v>243</v>
      </c>
    </row>
    <row r="520" spans="1:60">
      <c r="A520">
        <v>482</v>
      </c>
      <c r="B520" t="s">
        <v>982</v>
      </c>
      <c r="C520" t="str">
        <f t="shared" si="51"/>
        <v>SB091817TAWCSCB63D10R1I482</v>
      </c>
      <c r="D520" t="str">
        <f t="shared" si="52"/>
        <v>B091817TAWCSCB63D10</v>
      </c>
      <c r="E520">
        <v>1</v>
      </c>
      <c r="F520" t="s">
        <v>484</v>
      </c>
      <c r="G520" t="str">
        <f t="shared" si="50"/>
        <v>091817</v>
      </c>
      <c r="H520">
        <v>10</v>
      </c>
      <c r="I520" t="s">
        <v>60</v>
      </c>
      <c r="J520" t="s">
        <v>61</v>
      </c>
      <c r="K520" t="str">
        <f t="shared" si="49"/>
        <v>091817</v>
      </c>
      <c r="L520" t="s">
        <v>1167</v>
      </c>
      <c r="M520" t="s">
        <v>243</v>
      </c>
    </row>
    <row r="521" spans="1:60">
      <c r="A521">
        <v>483</v>
      </c>
      <c r="B521" t="s">
        <v>983</v>
      </c>
      <c r="C521" t="str">
        <f t="shared" si="51"/>
        <v>SB091817TAWCSCB64D10R1I483</v>
      </c>
      <c r="D521" t="str">
        <f t="shared" si="52"/>
        <v>B091817TAWCSCB64D10</v>
      </c>
      <c r="E521">
        <v>1</v>
      </c>
      <c r="F521" t="s">
        <v>491</v>
      </c>
      <c r="G521" t="str">
        <f t="shared" si="50"/>
        <v>091817</v>
      </c>
      <c r="H521">
        <v>10</v>
      </c>
      <c r="I521" t="s">
        <v>60</v>
      </c>
      <c r="J521" t="s">
        <v>61</v>
      </c>
      <c r="K521" t="str">
        <f t="shared" si="49"/>
        <v>091817</v>
      </c>
      <c r="L521" t="s">
        <v>1167</v>
      </c>
      <c r="M521" t="s">
        <v>243</v>
      </c>
    </row>
    <row r="522" spans="1:60">
      <c r="A522">
        <v>484</v>
      </c>
      <c r="B522" t="s">
        <v>984</v>
      </c>
      <c r="C522" t="str">
        <f t="shared" si="51"/>
        <v>SB091817TAWCSCB71D20R1I484</v>
      </c>
      <c r="D522" t="str">
        <f t="shared" si="52"/>
        <v>B091817TAWCSCB71D20</v>
      </c>
      <c r="E522">
        <v>1</v>
      </c>
      <c r="F522" t="s">
        <v>495</v>
      </c>
      <c r="G522" t="str">
        <f t="shared" si="50"/>
        <v>091817</v>
      </c>
      <c r="H522">
        <v>20</v>
      </c>
      <c r="I522" t="s">
        <v>60</v>
      </c>
      <c r="J522" t="s">
        <v>61</v>
      </c>
      <c r="K522" t="str">
        <f t="shared" si="49"/>
        <v>091817</v>
      </c>
      <c r="L522" t="s">
        <v>1167</v>
      </c>
      <c r="M522" t="s">
        <v>243</v>
      </c>
    </row>
    <row r="523" spans="1:60">
      <c r="A523">
        <v>485</v>
      </c>
      <c r="B523" t="s">
        <v>985</v>
      </c>
      <c r="C523" t="str">
        <f t="shared" si="51"/>
        <v>SB091817TAWCSCB72D20R1I485</v>
      </c>
      <c r="D523" t="str">
        <f t="shared" si="52"/>
        <v>B091817TAWCSCB72D20</v>
      </c>
      <c r="E523">
        <v>1</v>
      </c>
      <c r="F523" t="s">
        <v>499</v>
      </c>
      <c r="G523" t="str">
        <f t="shared" si="50"/>
        <v>091817</v>
      </c>
      <c r="H523">
        <v>20</v>
      </c>
      <c r="I523" t="s">
        <v>60</v>
      </c>
      <c r="J523" t="s">
        <v>61</v>
      </c>
      <c r="K523" t="str">
        <f t="shared" ref="K523:K586" si="53">G523</f>
        <v>091817</v>
      </c>
      <c r="L523" t="s">
        <v>1167</v>
      </c>
      <c r="M523" t="s">
        <v>243</v>
      </c>
    </row>
    <row r="524" spans="1:60">
      <c r="A524">
        <v>486</v>
      </c>
      <c r="B524" t="s">
        <v>986</v>
      </c>
      <c r="C524" t="str">
        <f t="shared" si="51"/>
        <v>SB091817TAWCSCB73D12R1I486</v>
      </c>
      <c r="D524" t="str">
        <f t="shared" si="52"/>
        <v>B091817TAWCSCB73D12</v>
      </c>
      <c r="E524">
        <v>1</v>
      </c>
      <c r="F524" t="s">
        <v>504</v>
      </c>
      <c r="G524" t="str">
        <f t="shared" si="50"/>
        <v>091817</v>
      </c>
      <c r="H524">
        <v>12</v>
      </c>
      <c r="I524" t="s">
        <v>60</v>
      </c>
      <c r="J524" t="s">
        <v>61</v>
      </c>
      <c r="K524" t="str">
        <f t="shared" si="53"/>
        <v>091817</v>
      </c>
      <c r="L524" t="s">
        <v>1167</v>
      </c>
      <c r="M524" t="s">
        <v>243</v>
      </c>
    </row>
    <row r="525" spans="1:60">
      <c r="A525">
        <v>487</v>
      </c>
      <c r="B525" t="s">
        <v>987</v>
      </c>
      <c r="C525" t="str">
        <f t="shared" si="51"/>
        <v>SB091817TAWCSCB74D13R1I487</v>
      </c>
      <c r="D525" t="str">
        <f t="shared" si="52"/>
        <v>B091817TAWCSCB74D13</v>
      </c>
      <c r="E525">
        <v>1</v>
      </c>
      <c r="F525" t="s">
        <v>508</v>
      </c>
      <c r="G525" t="str">
        <f t="shared" si="50"/>
        <v>091817</v>
      </c>
      <c r="H525">
        <v>13</v>
      </c>
      <c r="I525" t="s">
        <v>60</v>
      </c>
      <c r="J525" t="s">
        <v>61</v>
      </c>
      <c r="K525" t="str">
        <f t="shared" si="53"/>
        <v>091817</v>
      </c>
      <c r="L525" t="s">
        <v>1167</v>
      </c>
      <c r="M525" t="s">
        <v>243</v>
      </c>
    </row>
    <row r="526" spans="1:60">
      <c r="A526">
        <v>488</v>
      </c>
      <c r="B526" t="s">
        <v>988</v>
      </c>
      <c r="C526" t="str">
        <f t="shared" si="51"/>
        <v>SB061017TAWCSCB33CD0R1I488</v>
      </c>
      <c r="D526" t="str">
        <f t="shared" si="52"/>
        <v>B061017TAWCSCB33CD0</v>
      </c>
      <c r="E526">
        <v>1</v>
      </c>
      <c r="F526" t="s">
        <v>77</v>
      </c>
      <c r="G526" t="str">
        <f t="shared" ref="G526:G558" si="54">"061017"</f>
        <v>061017</v>
      </c>
      <c r="H526">
        <v>0</v>
      </c>
      <c r="I526" t="s">
        <v>60</v>
      </c>
      <c r="J526" t="s">
        <v>61</v>
      </c>
      <c r="K526" t="str">
        <f t="shared" si="53"/>
        <v>061017</v>
      </c>
      <c r="L526" t="s">
        <v>62</v>
      </c>
      <c r="M526" t="s">
        <v>344</v>
      </c>
      <c r="N526" t="s">
        <v>1167</v>
      </c>
      <c r="O526" t="s">
        <v>1167</v>
      </c>
      <c r="P526">
        <v>71017</v>
      </c>
      <c r="Q526" t="s">
        <v>294</v>
      </c>
      <c r="R526" t="s">
        <v>1167</v>
      </c>
      <c r="S526" s="2">
        <v>42927</v>
      </c>
      <c r="T526" t="s">
        <v>294</v>
      </c>
      <c r="U526">
        <v>0.76</v>
      </c>
      <c r="V526" s="2">
        <v>42928</v>
      </c>
      <c r="W526">
        <v>19.03</v>
      </c>
      <c r="X526" t="s">
        <v>294</v>
      </c>
      <c r="Y526" t="s">
        <v>295</v>
      </c>
    </row>
    <row r="527" spans="1:60">
      <c r="A527">
        <v>489</v>
      </c>
      <c r="B527" t="s">
        <v>989</v>
      </c>
      <c r="C527" t="str">
        <f t="shared" si="51"/>
        <v>SB061017TAWCSCB33CD1R1I489</v>
      </c>
      <c r="D527" t="str">
        <f t="shared" si="52"/>
        <v>B061017TAWCSCB33CD1</v>
      </c>
      <c r="E527">
        <v>1</v>
      </c>
      <c r="F527" t="s">
        <v>77</v>
      </c>
      <c r="G527" t="str">
        <f t="shared" si="54"/>
        <v>061017</v>
      </c>
      <c r="H527">
        <v>1</v>
      </c>
      <c r="I527" t="s">
        <v>60</v>
      </c>
      <c r="J527" t="s">
        <v>61</v>
      </c>
      <c r="K527" t="str">
        <f t="shared" si="53"/>
        <v>061017</v>
      </c>
      <c r="L527" t="s">
        <v>990</v>
      </c>
      <c r="M527" t="s">
        <v>344</v>
      </c>
      <c r="N527" t="s">
        <v>1167</v>
      </c>
      <c r="O527" t="s">
        <v>1167</v>
      </c>
      <c r="P527">
        <v>71017</v>
      </c>
      <c r="Q527" t="s">
        <v>294</v>
      </c>
      <c r="R527" t="s">
        <v>1167</v>
      </c>
      <c r="S527" s="2">
        <v>42927</v>
      </c>
      <c r="T527" t="s">
        <v>294</v>
      </c>
      <c r="U527">
        <v>8.34</v>
      </c>
      <c r="V527" s="2">
        <v>42928</v>
      </c>
      <c r="W527">
        <v>16.41</v>
      </c>
      <c r="X527" t="s">
        <v>294</v>
      </c>
      <c r="Y527" t="s">
        <v>295</v>
      </c>
      <c r="Z527" s="2">
        <v>42933</v>
      </c>
      <c r="AA527">
        <v>17</v>
      </c>
      <c r="AB527" t="s">
        <v>1167</v>
      </c>
      <c r="AC527" t="s">
        <v>1167</v>
      </c>
      <c r="AD527" t="s">
        <v>1167</v>
      </c>
      <c r="AE527" t="s">
        <v>298</v>
      </c>
      <c r="AF527" s="2">
        <v>42934</v>
      </c>
      <c r="AG527" t="s">
        <v>299</v>
      </c>
      <c r="AH527" t="s">
        <v>1167</v>
      </c>
      <c r="AI527" t="s">
        <v>300</v>
      </c>
      <c r="AJ527" s="2">
        <v>42940</v>
      </c>
      <c r="AK527" t="s">
        <v>130</v>
      </c>
      <c r="AL527" t="s">
        <v>991</v>
      </c>
      <c r="AM527" t="s">
        <v>1167</v>
      </c>
      <c r="AN527" t="s">
        <v>1167</v>
      </c>
      <c r="AO527">
        <v>9</v>
      </c>
      <c r="AP527" t="s">
        <v>1167</v>
      </c>
      <c r="AQ527" t="s">
        <v>1167</v>
      </c>
      <c r="AR527" s="2">
        <v>42576</v>
      </c>
      <c r="AS527" t="s">
        <v>294</v>
      </c>
      <c r="AT527" t="s">
        <v>1167</v>
      </c>
      <c r="AU527" s="2">
        <v>42942</v>
      </c>
      <c r="AV527" t="s">
        <v>294</v>
      </c>
      <c r="AW527" t="s">
        <v>1167</v>
      </c>
      <c r="AX527" s="2">
        <v>42971</v>
      </c>
      <c r="AY527" t="s">
        <v>67</v>
      </c>
      <c r="AZ527" t="s">
        <v>303</v>
      </c>
      <c r="BA527" t="s">
        <v>304</v>
      </c>
      <c r="BB527" t="s">
        <v>1138</v>
      </c>
      <c r="BC527" t="s">
        <v>62</v>
      </c>
      <c r="BD527" t="s">
        <v>305</v>
      </c>
      <c r="BE527" t="s">
        <v>306</v>
      </c>
      <c r="BF527" t="s">
        <v>307</v>
      </c>
      <c r="BG527" t="s">
        <v>308</v>
      </c>
      <c r="BH527" t="s">
        <v>1167</v>
      </c>
    </row>
    <row r="528" spans="1:60">
      <c r="A528">
        <v>490</v>
      </c>
      <c r="B528" t="s">
        <v>992</v>
      </c>
      <c r="C528" t="str">
        <f t="shared" si="51"/>
        <v>SB061017TAWCSCB33CD2R1I490</v>
      </c>
      <c r="D528" t="str">
        <f t="shared" si="52"/>
        <v>B061017TAWCSCB33CD2</v>
      </c>
      <c r="E528">
        <v>1</v>
      </c>
      <c r="F528" t="s">
        <v>77</v>
      </c>
      <c r="G528" t="str">
        <f t="shared" si="54"/>
        <v>061017</v>
      </c>
      <c r="H528">
        <v>2</v>
      </c>
      <c r="I528" t="s">
        <v>60</v>
      </c>
      <c r="J528" t="s">
        <v>61</v>
      </c>
      <c r="K528" t="str">
        <f t="shared" si="53"/>
        <v>061017</v>
      </c>
      <c r="L528" t="s">
        <v>62</v>
      </c>
      <c r="M528" t="s">
        <v>344</v>
      </c>
      <c r="N528" t="s">
        <v>1167</v>
      </c>
      <c r="O528" t="s">
        <v>1167</v>
      </c>
      <c r="P528">
        <v>71017</v>
      </c>
      <c r="Q528" t="s">
        <v>294</v>
      </c>
      <c r="R528" t="s">
        <v>1167</v>
      </c>
      <c r="S528" s="2">
        <v>42927</v>
      </c>
      <c r="T528" t="s">
        <v>294</v>
      </c>
      <c r="U528">
        <v>3.33</v>
      </c>
      <c r="V528" s="2">
        <v>42928</v>
      </c>
      <c r="W528">
        <v>18.07</v>
      </c>
      <c r="X528" t="s">
        <v>294</v>
      </c>
      <c r="Y528" t="s">
        <v>295</v>
      </c>
      <c r="Z528" s="2">
        <v>42933</v>
      </c>
      <c r="AA528">
        <v>19</v>
      </c>
      <c r="AB528" t="s">
        <v>1167</v>
      </c>
      <c r="AC528" t="s">
        <v>1167</v>
      </c>
      <c r="AD528" t="s">
        <v>1167</v>
      </c>
      <c r="AE528" t="s">
        <v>298</v>
      </c>
      <c r="AF528" s="2">
        <v>42934</v>
      </c>
      <c r="AG528" t="s">
        <v>299</v>
      </c>
      <c r="AH528" t="s">
        <v>1167</v>
      </c>
      <c r="AI528" t="s">
        <v>300</v>
      </c>
      <c r="AJ528" s="2">
        <v>42940</v>
      </c>
      <c r="AK528" t="s">
        <v>202</v>
      </c>
      <c r="AL528" t="s">
        <v>993</v>
      </c>
      <c r="AM528" t="s">
        <v>1167</v>
      </c>
      <c r="AN528" t="s">
        <v>1167</v>
      </c>
      <c r="AO528">
        <v>9</v>
      </c>
      <c r="AP528" t="s">
        <v>1167</v>
      </c>
      <c r="AQ528" t="s">
        <v>1167</v>
      </c>
      <c r="AR528" s="2">
        <v>42576</v>
      </c>
      <c r="AS528" t="s">
        <v>294</v>
      </c>
      <c r="AT528" t="s">
        <v>1167</v>
      </c>
      <c r="AU528" s="2">
        <v>42942</v>
      </c>
      <c r="AV528" t="s">
        <v>294</v>
      </c>
      <c r="AW528" t="s">
        <v>1167</v>
      </c>
      <c r="AX528" s="2">
        <v>42971</v>
      </c>
      <c r="AY528" t="s">
        <v>67</v>
      </c>
      <c r="AZ528" t="s">
        <v>303</v>
      </c>
      <c r="BA528" t="s">
        <v>304</v>
      </c>
      <c r="BB528" t="s">
        <v>1138</v>
      </c>
      <c r="BC528" t="s">
        <v>62</v>
      </c>
      <c r="BD528" t="s">
        <v>305</v>
      </c>
      <c r="BE528" t="s">
        <v>306</v>
      </c>
      <c r="BF528" t="s">
        <v>307</v>
      </c>
      <c r="BG528" t="s">
        <v>308</v>
      </c>
      <c r="BH528" t="s">
        <v>1167</v>
      </c>
    </row>
    <row r="529" spans="1:60">
      <c r="A529">
        <v>491</v>
      </c>
      <c r="B529" t="s">
        <v>994</v>
      </c>
      <c r="C529" t="str">
        <f t="shared" si="51"/>
        <v>SB061017TAWCSCB33CD3R1I491</v>
      </c>
      <c r="D529" t="str">
        <f t="shared" si="52"/>
        <v>B061017TAWCSCB33CD3</v>
      </c>
      <c r="E529">
        <v>1</v>
      </c>
      <c r="F529" t="s">
        <v>77</v>
      </c>
      <c r="G529" t="str">
        <f t="shared" si="54"/>
        <v>061017</v>
      </c>
      <c r="H529">
        <v>3</v>
      </c>
      <c r="I529" t="s">
        <v>60</v>
      </c>
      <c r="J529" t="s">
        <v>61</v>
      </c>
      <c r="K529" t="str">
        <f t="shared" si="53"/>
        <v>061017</v>
      </c>
      <c r="L529" t="s">
        <v>62</v>
      </c>
      <c r="M529" t="s">
        <v>344</v>
      </c>
      <c r="N529" t="s">
        <v>1167</v>
      </c>
      <c r="O529" t="s">
        <v>1167</v>
      </c>
      <c r="P529">
        <v>71017</v>
      </c>
      <c r="Q529" t="s">
        <v>294</v>
      </c>
      <c r="R529" t="s">
        <v>1167</v>
      </c>
      <c r="S529" s="2">
        <v>42927</v>
      </c>
      <c r="T529" t="s">
        <v>294</v>
      </c>
      <c r="U529">
        <v>11.6</v>
      </c>
      <c r="V529" s="2">
        <v>42928</v>
      </c>
      <c r="W529">
        <v>16.27</v>
      </c>
      <c r="X529" t="s">
        <v>294</v>
      </c>
      <c r="Y529" t="s">
        <v>295</v>
      </c>
      <c r="Z529" s="2">
        <v>42933</v>
      </c>
      <c r="AA529">
        <v>17</v>
      </c>
      <c r="AB529" t="s">
        <v>1167</v>
      </c>
      <c r="AC529" t="s">
        <v>1167</v>
      </c>
      <c r="AD529" t="s">
        <v>1167</v>
      </c>
      <c r="AE529" t="s">
        <v>298</v>
      </c>
      <c r="AF529" s="2">
        <v>42934</v>
      </c>
      <c r="AG529" t="s">
        <v>299</v>
      </c>
      <c r="AH529" t="s">
        <v>1167</v>
      </c>
      <c r="AI529" t="s">
        <v>300</v>
      </c>
      <c r="AJ529" s="2">
        <v>42940</v>
      </c>
      <c r="AK529" t="s">
        <v>1124</v>
      </c>
      <c r="AL529" t="s">
        <v>363</v>
      </c>
      <c r="AM529" t="s">
        <v>1167</v>
      </c>
      <c r="AN529" t="s">
        <v>1167</v>
      </c>
      <c r="AO529">
        <v>9</v>
      </c>
      <c r="AP529" t="s">
        <v>1167</v>
      </c>
      <c r="AQ529" t="s">
        <v>1167</v>
      </c>
      <c r="AR529" s="2">
        <v>42576</v>
      </c>
      <c r="AS529" t="s">
        <v>294</v>
      </c>
      <c r="AT529" t="s">
        <v>1167</v>
      </c>
      <c r="AU529" s="2">
        <v>42942</v>
      </c>
      <c r="AV529" t="s">
        <v>294</v>
      </c>
      <c r="AW529" t="s">
        <v>1167</v>
      </c>
      <c r="AX529" s="2">
        <v>42971</v>
      </c>
      <c r="AY529" t="s">
        <v>67</v>
      </c>
      <c r="AZ529" t="s">
        <v>303</v>
      </c>
      <c r="BA529" t="s">
        <v>304</v>
      </c>
      <c r="BB529" t="s">
        <v>1138</v>
      </c>
      <c r="BC529" t="s">
        <v>62</v>
      </c>
      <c r="BD529" t="s">
        <v>305</v>
      </c>
      <c r="BE529" t="s">
        <v>306</v>
      </c>
      <c r="BF529" t="s">
        <v>307</v>
      </c>
      <c r="BG529" t="s">
        <v>308</v>
      </c>
      <c r="BH529" t="s">
        <v>1167</v>
      </c>
    </row>
    <row r="530" spans="1:60">
      <c r="A530">
        <v>492</v>
      </c>
      <c r="B530" t="s">
        <v>995</v>
      </c>
      <c r="C530" t="str">
        <f t="shared" si="51"/>
        <v>SB061017TAWCSCB33CD4R1I492</v>
      </c>
      <c r="D530" t="str">
        <f t="shared" si="52"/>
        <v>B061017TAWCSCB33CD4</v>
      </c>
      <c r="E530">
        <v>1</v>
      </c>
      <c r="F530" t="s">
        <v>77</v>
      </c>
      <c r="G530" t="str">
        <f t="shared" si="54"/>
        <v>061017</v>
      </c>
      <c r="H530">
        <v>4</v>
      </c>
      <c r="I530" t="s">
        <v>60</v>
      </c>
      <c r="J530" t="s">
        <v>61</v>
      </c>
      <c r="K530" t="str">
        <f t="shared" si="53"/>
        <v>061017</v>
      </c>
      <c r="L530" t="s">
        <v>62</v>
      </c>
      <c r="M530" t="s">
        <v>344</v>
      </c>
      <c r="N530" t="s">
        <v>1167</v>
      </c>
      <c r="O530" t="s">
        <v>1167</v>
      </c>
      <c r="P530">
        <v>71017</v>
      </c>
      <c r="Q530" t="s">
        <v>294</v>
      </c>
      <c r="R530" t="s">
        <v>1167</v>
      </c>
      <c r="S530" s="2">
        <v>42927</v>
      </c>
      <c r="T530" t="s">
        <v>294</v>
      </c>
      <c r="U530">
        <v>10.6</v>
      </c>
      <c r="V530" s="2">
        <v>42928</v>
      </c>
      <c r="W530">
        <v>16.5</v>
      </c>
      <c r="X530" t="s">
        <v>294</v>
      </c>
      <c r="Y530" t="s">
        <v>295</v>
      </c>
      <c r="Z530" s="2">
        <v>42933</v>
      </c>
      <c r="AA530">
        <v>17</v>
      </c>
      <c r="AB530" t="s">
        <v>1167</v>
      </c>
      <c r="AC530" t="s">
        <v>1167</v>
      </c>
      <c r="AD530" t="s">
        <v>1167</v>
      </c>
      <c r="AE530" t="s">
        <v>298</v>
      </c>
      <c r="AF530" s="2">
        <v>42934</v>
      </c>
      <c r="AG530" t="s">
        <v>299</v>
      </c>
      <c r="AH530" t="s">
        <v>1167</v>
      </c>
      <c r="AI530" t="s">
        <v>300</v>
      </c>
      <c r="AJ530" s="2">
        <v>42940</v>
      </c>
      <c r="AK530" t="s">
        <v>1125</v>
      </c>
      <c r="AL530" t="s">
        <v>326</v>
      </c>
      <c r="AM530" t="s">
        <v>1167</v>
      </c>
      <c r="AN530" t="s">
        <v>1167</v>
      </c>
      <c r="AO530">
        <v>9</v>
      </c>
      <c r="AP530" t="s">
        <v>1167</v>
      </c>
      <c r="AQ530" t="s">
        <v>1167</v>
      </c>
      <c r="AR530" s="2">
        <v>42576</v>
      </c>
      <c r="AS530" t="s">
        <v>294</v>
      </c>
      <c r="AT530" t="s">
        <v>1167</v>
      </c>
      <c r="AU530" s="2">
        <v>42942</v>
      </c>
      <c r="AV530" t="s">
        <v>294</v>
      </c>
      <c r="AW530" t="s">
        <v>1167</v>
      </c>
      <c r="AX530" s="2">
        <v>42971</v>
      </c>
      <c r="AY530" t="s">
        <v>67</v>
      </c>
      <c r="AZ530" t="s">
        <v>303</v>
      </c>
      <c r="BA530" t="s">
        <v>304</v>
      </c>
      <c r="BB530" t="s">
        <v>1138</v>
      </c>
      <c r="BC530" t="s">
        <v>62</v>
      </c>
      <c r="BD530" t="s">
        <v>305</v>
      </c>
      <c r="BE530" t="s">
        <v>306</v>
      </c>
      <c r="BF530" t="s">
        <v>307</v>
      </c>
      <c r="BG530" t="s">
        <v>308</v>
      </c>
      <c r="BH530" t="s">
        <v>1167</v>
      </c>
    </row>
    <row r="531" spans="1:60">
      <c r="A531">
        <v>493</v>
      </c>
      <c r="B531" t="s">
        <v>996</v>
      </c>
      <c r="C531" t="str">
        <f t="shared" si="51"/>
        <v>SB061017TAWCSCB33CD5R1I493</v>
      </c>
      <c r="D531" t="str">
        <f t="shared" si="52"/>
        <v>B061017TAWCSCB33CD5</v>
      </c>
      <c r="E531">
        <v>1</v>
      </c>
      <c r="F531" t="s">
        <v>77</v>
      </c>
      <c r="G531" t="str">
        <f t="shared" si="54"/>
        <v>061017</v>
      </c>
      <c r="H531">
        <v>5</v>
      </c>
      <c r="I531" t="s">
        <v>60</v>
      </c>
      <c r="J531" t="s">
        <v>61</v>
      </c>
      <c r="K531" t="str">
        <f t="shared" si="53"/>
        <v>061017</v>
      </c>
      <c r="L531" t="s">
        <v>62</v>
      </c>
      <c r="M531" t="s">
        <v>344</v>
      </c>
      <c r="N531" t="s">
        <v>1167</v>
      </c>
      <c r="O531" t="s">
        <v>1167</v>
      </c>
      <c r="P531">
        <v>71017</v>
      </c>
      <c r="Q531" t="s">
        <v>294</v>
      </c>
      <c r="R531" t="s">
        <v>1167</v>
      </c>
      <c r="S531" s="2">
        <v>42927</v>
      </c>
      <c r="T531" t="s">
        <v>294</v>
      </c>
      <c r="U531">
        <v>6.33</v>
      </c>
      <c r="V531" s="2">
        <v>42928</v>
      </c>
      <c r="W531">
        <v>16.8</v>
      </c>
      <c r="X531" t="s">
        <v>294</v>
      </c>
      <c r="Y531" t="s">
        <v>295</v>
      </c>
      <c r="Z531" s="2">
        <v>42933</v>
      </c>
      <c r="AA531">
        <v>17</v>
      </c>
      <c r="AB531" t="s">
        <v>1167</v>
      </c>
      <c r="AC531" t="s">
        <v>1167</v>
      </c>
      <c r="AD531" t="s">
        <v>1167</v>
      </c>
      <c r="AE531" t="s">
        <v>298</v>
      </c>
      <c r="AF531" s="2">
        <v>42934</v>
      </c>
      <c r="AG531" t="s">
        <v>299</v>
      </c>
      <c r="AH531" t="s">
        <v>1167</v>
      </c>
      <c r="AI531" t="s">
        <v>300</v>
      </c>
      <c r="AJ531" s="2">
        <v>42940</v>
      </c>
      <c r="AK531" t="s">
        <v>194</v>
      </c>
      <c r="AL531" t="s">
        <v>997</v>
      </c>
      <c r="AM531" t="s">
        <v>1167</v>
      </c>
      <c r="AN531" t="s">
        <v>1167</v>
      </c>
      <c r="AO531">
        <v>9</v>
      </c>
      <c r="AP531" t="s">
        <v>1167</v>
      </c>
      <c r="AQ531" t="s">
        <v>1167</v>
      </c>
      <c r="AR531" s="2">
        <v>42576</v>
      </c>
      <c r="AS531" t="s">
        <v>294</v>
      </c>
      <c r="AT531" t="s">
        <v>1167</v>
      </c>
      <c r="AU531" s="2">
        <v>42942</v>
      </c>
      <c r="AV531" t="s">
        <v>294</v>
      </c>
      <c r="AW531" t="s">
        <v>1167</v>
      </c>
      <c r="AX531" s="2">
        <v>42971</v>
      </c>
      <c r="AY531" t="s">
        <v>67</v>
      </c>
      <c r="AZ531" t="s">
        <v>303</v>
      </c>
      <c r="BA531" t="s">
        <v>304</v>
      </c>
      <c r="BB531" t="s">
        <v>1138</v>
      </c>
      <c r="BC531" t="s">
        <v>62</v>
      </c>
      <c r="BD531" t="s">
        <v>305</v>
      </c>
      <c r="BE531" t="s">
        <v>306</v>
      </c>
      <c r="BF531" t="s">
        <v>307</v>
      </c>
      <c r="BG531" t="s">
        <v>308</v>
      </c>
      <c r="BH531" t="s">
        <v>1167</v>
      </c>
    </row>
    <row r="532" spans="1:60">
      <c r="A532">
        <v>494</v>
      </c>
      <c r="B532" t="s">
        <v>998</v>
      </c>
      <c r="C532" t="str">
        <f t="shared" si="51"/>
        <v>SB061017TAWCSCB33CD6R1I494</v>
      </c>
      <c r="D532" t="str">
        <f t="shared" si="52"/>
        <v>B061017TAWCSCB33CD6</v>
      </c>
      <c r="E532">
        <v>1</v>
      </c>
      <c r="F532" t="s">
        <v>77</v>
      </c>
      <c r="G532" t="str">
        <f t="shared" si="54"/>
        <v>061017</v>
      </c>
      <c r="H532">
        <v>6</v>
      </c>
      <c r="I532" t="s">
        <v>60</v>
      </c>
      <c r="J532" t="s">
        <v>61</v>
      </c>
      <c r="K532" t="str">
        <f t="shared" si="53"/>
        <v>061017</v>
      </c>
      <c r="L532" t="s">
        <v>62</v>
      </c>
      <c r="M532" t="s">
        <v>344</v>
      </c>
      <c r="N532" t="s">
        <v>1167</v>
      </c>
      <c r="O532" t="s">
        <v>1167</v>
      </c>
      <c r="P532">
        <v>71017</v>
      </c>
      <c r="Q532" t="s">
        <v>294</v>
      </c>
      <c r="R532" t="s">
        <v>1167</v>
      </c>
      <c r="S532" s="2">
        <v>42927</v>
      </c>
      <c r="T532" t="s">
        <v>294</v>
      </c>
      <c r="U532">
        <v>2.54</v>
      </c>
      <c r="V532" s="2">
        <v>42928</v>
      </c>
      <c r="W532">
        <v>17.760000000000002</v>
      </c>
      <c r="X532" t="s">
        <v>294</v>
      </c>
      <c r="Y532" t="s">
        <v>295</v>
      </c>
      <c r="Z532" s="2">
        <v>42933</v>
      </c>
      <c r="AA532">
        <v>18</v>
      </c>
      <c r="AB532" t="s">
        <v>1167</v>
      </c>
      <c r="AC532" t="s">
        <v>1167</v>
      </c>
      <c r="AD532" t="s">
        <v>1167</v>
      </c>
      <c r="AE532" t="s">
        <v>298</v>
      </c>
      <c r="AF532" s="2">
        <v>42934</v>
      </c>
      <c r="AG532" t="s">
        <v>299</v>
      </c>
      <c r="AH532" t="s">
        <v>1167</v>
      </c>
      <c r="AI532" t="s">
        <v>300</v>
      </c>
      <c r="AJ532" s="2">
        <v>42940</v>
      </c>
      <c r="AK532" t="s">
        <v>1129</v>
      </c>
      <c r="AL532" t="s">
        <v>999</v>
      </c>
      <c r="AM532" t="s">
        <v>1167</v>
      </c>
      <c r="AN532" t="s">
        <v>1167</v>
      </c>
      <c r="AO532">
        <v>9</v>
      </c>
      <c r="AP532" t="s">
        <v>1167</v>
      </c>
      <c r="AQ532" t="s">
        <v>1167</v>
      </c>
      <c r="AR532" s="2">
        <v>42576</v>
      </c>
      <c r="AS532" t="s">
        <v>294</v>
      </c>
      <c r="AT532" t="s">
        <v>1167</v>
      </c>
      <c r="AU532" s="2">
        <v>42942</v>
      </c>
      <c r="AV532" t="s">
        <v>294</v>
      </c>
      <c r="AW532" t="s">
        <v>1167</v>
      </c>
      <c r="AX532" s="2">
        <v>42971</v>
      </c>
      <c r="AY532" t="s">
        <v>67</v>
      </c>
      <c r="AZ532" t="s">
        <v>303</v>
      </c>
      <c r="BA532" t="s">
        <v>304</v>
      </c>
      <c r="BB532" t="s">
        <v>1138</v>
      </c>
      <c r="BC532" t="s">
        <v>62</v>
      </c>
      <c r="BD532" t="s">
        <v>305</v>
      </c>
      <c r="BE532" t="s">
        <v>306</v>
      </c>
      <c r="BF532" t="s">
        <v>307</v>
      </c>
      <c r="BG532" t="s">
        <v>308</v>
      </c>
      <c r="BH532" t="s">
        <v>1167</v>
      </c>
    </row>
    <row r="533" spans="1:60">
      <c r="A533">
        <v>495</v>
      </c>
      <c r="B533" t="s">
        <v>1000</v>
      </c>
      <c r="C533" t="str">
        <f t="shared" si="51"/>
        <v>SB061017TAWCSCB33CD7R1I495</v>
      </c>
      <c r="D533" t="str">
        <f t="shared" si="52"/>
        <v>B061017TAWCSCB33CD7</v>
      </c>
      <c r="E533">
        <v>1</v>
      </c>
      <c r="F533" t="s">
        <v>77</v>
      </c>
      <c r="G533" t="str">
        <f t="shared" si="54"/>
        <v>061017</v>
      </c>
      <c r="H533">
        <v>7</v>
      </c>
      <c r="I533" t="s">
        <v>60</v>
      </c>
      <c r="J533" t="s">
        <v>61</v>
      </c>
      <c r="K533" t="str">
        <f t="shared" si="53"/>
        <v>061017</v>
      </c>
      <c r="L533" t="s">
        <v>62</v>
      </c>
      <c r="M533" t="s">
        <v>344</v>
      </c>
      <c r="N533" t="s">
        <v>1167</v>
      </c>
      <c r="O533" t="s">
        <v>1167</v>
      </c>
      <c r="P533">
        <v>71017</v>
      </c>
      <c r="Q533" t="s">
        <v>294</v>
      </c>
      <c r="R533" t="s">
        <v>1167</v>
      </c>
      <c r="S533" s="2">
        <v>42927</v>
      </c>
      <c r="T533" t="s">
        <v>294</v>
      </c>
      <c r="U533">
        <v>2.12</v>
      </c>
      <c r="V533" s="2">
        <v>42928</v>
      </c>
      <c r="W533">
        <v>18.45</v>
      </c>
      <c r="X533" t="s">
        <v>294</v>
      </c>
      <c r="Y533" t="s">
        <v>295</v>
      </c>
      <c r="Z533" s="2">
        <v>42933</v>
      </c>
      <c r="AA533">
        <v>19</v>
      </c>
      <c r="AB533" t="s">
        <v>1167</v>
      </c>
      <c r="AC533" t="s">
        <v>1167</v>
      </c>
      <c r="AD533" t="s">
        <v>1167</v>
      </c>
      <c r="AE533" t="s">
        <v>298</v>
      </c>
      <c r="AF533" s="2">
        <v>42934</v>
      </c>
      <c r="AG533" t="s">
        <v>299</v>
      </c>
      <c r="AH533" t="s">
        <v>1167</v>
      </c>
      <c r="AI533" t="s">
        <v>300</v>
      </c>
      <c r="AJ533" s="2">
        <v>42940</v>
      </c>
      <c r="AK533" t="s">
        <v>1135</v>
      </c>
      <c r="AL533" t="s">
        <v>641</v>
      </c>
      <c r="AM533" t="s">
        <v>1167</v>
      </c>
      <c r="AN533" t="s">
        <v>1167</v>
      </c>
      <c r="AO533">
        <v>9</v>
      </c>
      <c r="AP533" t="s">
        <v>1167</v>
      </c>
      <c r="AQ533" t="s">
        <v>1167</v>
      </c>
      <c r="AR533" s="2">
        <v>42576</v>
      </c>
      <c r="AS533" t="s">
        <v>294</v>
      </c>
      <c r="AT533" t="s">
        <v>1167</v>
      </c>
      <c r="AU533" s="2">
        <v>42942</v>
      </c>
      <c r="AV533" t="s">
        <v>294</v>
      </c>
      <c r="AW533" t="s">
        <v>1167</v>
      </c>
      <c r="AX533" s="2">
        <v>42971</v>
      </c>
      <c r="AY533" t="s">
        <v>67</v>
      </c>
      <c r="AZ533" t="s">
        <v>303</v>
      </c>
      <c r="BA533" t="s">
        <v>304</v>
      </c>
      <c r="BB533" t="s">
        <v>1138</v>
      </c>
      <c r="BC533" t="s">
        <v>62</v>
      </c>
      <c r="BD533" t="s">
        <v>305</v>
      </c>
      <c r="BE533" t="s">
        <v>306</v>
      </c>
      <c r="BF533" t="s">
        <v>307</v>
      </c>
      <c r="BG533" t="s">
        <v>308</v>
      </c>
      <c r="BH533" t="s">
        <v>1167</v>
      </c>
    </row>
    <row r="534" spans="1:60">
      <c r="A534">
        <v>496</v>
      </c>
      <c r="B534" t="s">
        <v>1001</v>
      </c>
      <c r="C534" t="str">
        <f t="shared" si="51"/>
        <v>SB061017TAWCSCB33CD8R1I496</v>
      </c>
      <c r="D534" t="str">
        <f t="shared" si="52"/>
        <v>B061017TAWCSCB33CD8</v>
      </c>
      <c r="E534">
        <v>1</v>
      </c>
      <c r="F534" t="s">
        <v>77</v>
      </c>
      <c r="G534" t="str">
        <f t="shared" si="54"/>
        <v>061017</v>
      </c>
      <c r="H534">
        <v>8</v>
      </c>
      <c r="I534" t="s">
        <v>60</v>
      </c>
      <c r="J534" t="s">
        <v>61</v>
      </c>
      <c r="K534" t="str">
        <f t="shared" si="53"/>
        <v>061017</v>
      </c>
      <c r="L534" t="s">
        <v>62</v>
      </c>
      <c r="M534" t="s">
        <v>344</v>
      </c>
      <c r="N534" t="s">
        <v>1167</v>
      </c>
      <c r="O534" t="s">
        <v>1167</v>
      </c>
      <c r="P534">
        <v>71017</v>
      </c>
      <c r="Q534" t="s">
        <v>294</v>
      </c>
      <c r="R534" t="s">
        <v>1167</v>
      </c>
      <c r="S534" s="2">
        <v>42927</v>
      </c>
      <c r="T534" t="s">
        <v>294</v>
      </c>
      <c r="U534">
        <v>3.86</v>
      </c>
      <c r="V534" s="2">
        <v>42928</v>
      </c>
      <c r="W534">
        <v>16.899999999999999</v>
      </c>
      <c r="X534" t="s">
        <v>294</v>
      </c>
      <c r="Y534" t="s">
        <v>295</v>
      </c>
      <c r="Z534" s="2">
        <v>42933</v>
      </c>
      <c r="AA534">
        <v>17</v>
      </c>
      <c r="AB534" t="s">
        <v>1167</v>
      </c>
      <c r="AC534" t="s">
        <v>1167</v>
      </c>
      <c r="AD534" t="s">
        <v>1167</v>
      </c>
      <c r="AE534" t="s">
        <v>298</v>
      </c>
      <c r="AF534" s="2">
        <v>42934</v>
      </c>
      <c r="AG534" t="s">
        <v>299</v>
      </c>
      <c r="AH534" t="s">
        <v>1167</v>
      </c>
      <c r="AI534" t="s">
        <v>300</v>
      </c>
      <c r="AJ534" s="2">
        <v>42940</v>
      </c>
      <c r="AK534" t="s">
        <v>162</v>
      </c>
      <c r="AL534" t="s">
        <v>1002</v>
      </c>
      <c r="AM534" t="s">
        <v>1167</v>
      </c>
      <c r="AN534" t="s">
        <v>1167</v>
      </c>
      <c r="AO534">
        <v>9</v>
      </c>
      <c r="AP534" t="s">
        <v>1167</v>
      </c>
      <c r="AQ534" t="s">
        <v>1167</v>
      </c>
      <c r="AR534" s="2">
        <v>42576</v>
      </c>
      <c r="AS534" t="s">
        <v>294</v>
      </c>
      <c r="AT534" t="s">
        <v>1167</v>
      </c>
      <c r="AU534" s="2">
        <v>42942</v>
      </c>
      <c r="AV534" t="s">
        <v>294</v>
      </c>
      <c r="AW534" t="s">
        <v>1167</v>
      </c>
      <c r="AX534" s="2">
        <v>42971</v>
      </c>
      <c r="AY534" t="s">
        <v>67</v>
      </c>
      <c r="AZ534" t="s">
        <v>303</v>
      </c>
      <c r="BA534" t="s">
        <v>304</v>
      </c>
      <c r="BB534" t="s">
        <v>1138</v>
      </c>
      <c r="BC534" t="s">
        <v>62</v>
      </c>
      <c r="BD534" t="s">
        <v>305</v>
      </c>
      <c r="BE534" t="s">
        <v>306</v>
      </c>
      <c r="BF534" t="s">
        <v>307</v>
      </c>
      <c r="BG534" t="s">
        <v>308</v>
      </c>
      <c r="BH534" t="s">
        <v>1167</v>
      </c>
    </row>
    <row r="535" spans="1:60">
      <c r="A535">
        <v>497</v>
      </c>
      <c r="B535" t="s">
        <v>1003</v>
      </c>
      <c r="C535" t="str">
        <f t="shared" si="51"/>
        <v>SB061017TAWCSCB33CD9R1I497</v>
      </c>
      <c r="D535" t="str">
        <f t="shared" si="52"/>
        <v>B061017TAWCSCB33CD9</v>
      </c>
      <c r="E535">
        <v>1</v>
      </c>
      <c r="F535" t="s">
        <v>77</v>
      </c>
      <c r="G535" t="str">
        <f t="shared" si="54"/>
        <v>061017</v>
      </c>
      <c r="H535">
        <v>9</v>
      </c>
      <c r="I535" t="s">
        <v>60</v>
      </c>
      <c r="J535" t="s">
        <v>61</v>
      </c>
      <c r="K535" t="str">
        <f t="shared" si="53"/>
        <v>061017</v>
      </c>
      <c r="L535" t="s">
        <v>62</v>
      </c>
      <c r="M535" t="s">
        <v>344</v>
      </c>
      <c r="N535" t="s">
        <v>1167</v>
      </c>
      <c r="O535" t="s">
        <v>1167</v>
      </c>
      <c r="P535">
        <v>71017</v>
      </c>
      <c r="Q535" t="s">
        <v>294</v>
      </c>
      <c r="R535" t="s">
        <v>1167</v>
      </c>
      <c r="S535" s="2">
        <v>42927</v>
      </c>
      <c r="T535" t="s">
        <v>294</v>
      </c>
      <c r="U535">
        <v>0</v>
      </c>
      <c r="V535" s="2">
        <v>42928</v>
      </c>
      <c r="W535">
        <v>28.74</v>
      </c>
      <c r="X535" t="s">
        <v>294</v>
      </c>
      <c r="Y535" t="s">
        <v>295</v>
      </c>
    </row>
    <row r="536" spans="1:60">
      <c r="A536">
        <v>498</v>
      </c>
      <c r="B536" t="s">
        <v>1004</v>
      </c>
      <c r="C536" t="str">
        <f t="shared" si="51"/>
        <v>SB061017TAWCSCB33CD10R1I498</v>
      </c>
      <c r="D536" t="str">
        <f t="shared" si="52"/>
        <v>B061017TAWCSCB33CD10</v>
      </c>
      <c r="E536">
        <v>1</v>
      </c>
      <c r="F536" t="s">
        <v>77</v>
      </c>
      <c r="G536" t="str">
        <f t="shared" si="54"/>
        <v>061017</v>
      </c>
      <c r="H536">
        <v>10</v>
      </c>
      <c r="I536" t="s">
        <v>60</v>
      </c>
      <c r="J536" t="s">
        <v>61</v>
      </c>
      <c r="K536" t="str">
        <f t="shared" si="53"/>
        <v>061017</v>
      </c>
      <c r="L536" t="s">
        <v>62</v>
      </c>
      <c r="M536" t="s">
        <v>344</v>
      </c>
      <c r="N536" t="s">
        <v>1167</v>
      </c>
      <c r="O536" t="s">
        <v>1167</v>
      </c>
      <c r="P536">
        <v>71017</v>
      </c>
      <c r="Q536" t="s">
        <v>294</v>
      </c>
      <c r="R536" t="s">
        <v>1167</v>
      </c>
      <c r="S536" s="2">
        <v>42927</v>
      </c>
      <c r="T536" t="s">
        <v>294</v>
      </c>
      <c r="U536">
        <v>0.35599999999999998</v>
      </c>
      <c r="V536" s="2">
        <v>42928</v>
      </c>
      <c r="W536">
        <v>19.38</v>
      </c>
      <c r="X536" t="s">
        <v>294</v>
      </c>
      <c r="Y536" t="s">
        <v>295</v>
      </c>
    </row>
    <row r="537" spans="1:60">
      <c r="A537">
        <v>499</v>
      </c>
      <c r="B537" t="s">
        <v>1005</v>
      </c>
      <c r="C537" t="str">
        <f t="shared" si="51"/>
        <v>SB061017TAWCSCB33CD11R1I499</v>
      </c>
      <c r="D537" t="str">
        <f t="shared" si="52"/>
        <v>B061017TAWCSCB33CD11</v>
      </c>
      <c r="E537">
        <v>1</v>
      </c>
      <c r="F537" t="s">
        <v>77</v>
      </c>
      <c r="G537" t="str">
        <f t="shared" si="54"/>
        <v>061017</v>
      </c>
      <c r="H537">
        <v>11</v>
      </c>
      <c r="I537" t="s">
        <v>60</v>
      </c>
      <c r="J537" t="s">
        <v>61</v>
      </c>
      <c r="K537" t="str">
        <f t="shared" si="53"/>
        <v>061017</v>
      </c>
      <c r="L537" t="s">
        <v>62</v>
      </c>
      <c r="M537" t="s">
        <v>344</v>
      </c>
      <c r="N537" t="s">
        <v>1167</v>
      </c>
      <c r="O537" t="s">
        <v>1167</v>
      </c>
      <c r="P537">
        <v>71017</v>
      </c>
      <c r="Q537" t="s">
        <v>294</v>
      </c>
      <c r="R537" t="s">
        <v>1167</v>
      </c>
      <c r="S537" s="2">
        <v>42927</v>
      </c>
      <c r="T537" t="s">
        <v>294</v>
      </c>
      <c r="U537">
        <v>6.22</v>
      </c>
      <c r="V537" s="2">
        <v>42928</v>
      </c>
      <c r="W537">
        <v>17.329999999999998</v>
      </c>
      <c r="X537" t="s">
        <v>294</v>
      </c>
      <c r="Y537" t="s">
        <v>295</v>
      </c>
      <c r="Z537" s="2">
        <v>42933</v>
      </c>
      <c r="AA537">
        <v>17</v>
      </c>
      <c r="AB537" t="s">
        <v>1167</v>
      </c>
      <c r="AC537" t="s">
        <v>1167</v>
      </c>
      <c r="AD537" t="s">
        <v>1167</v>
      </c>
      <c r="AE537" t="s">
        <v>298</v>
      </c>
      <c r="AF537" s="2">
        <v>42934</v>
      </c>
      <c r="AG537" t="s">
        <v>299</v>
      </c>
      <c r="AH537" t="s">
        <v>1167</v>
      </c>
      <c r="AI537" t="s">
        <v>300</v>
      </c>
      <c r="AJ537" s="2">
        <v>42940</v>
      </c>
      <c r="AK537" t="s">
        <v>210</v>
      </c>
      <c r="AL537" t="s">
        <v>251</v>
      </c>
      <c r="AM537" t="s">
        <v>1167</v>
      </c>
      <c r="AN537" t="s">
        <v>1167</v>
      </c>
      <c r="AO537">
        <v>9</v>
      </c>
      <c r="AP537" t="s">
        <v>1167</v>
      </c>
      <c r="AQ537" t="s">
        <v>1167</v>
      </c>
      <c r="AR537" s="2">
        <v>42576</v>
      </c>
      <c r="AS537" t="s">
        <v>294</v>
      </c>
      <c r="AT537" t="s">
        <v>1167</v>
      </c>
      <c r="AU537" s="2">
        <v>42942</v>
      </c>
      <c r="AV537" t="s">
        <v>294</v>
      </c>
      <c r="AW537" t="s">
        <v>1167</v>
      </c>
      <c r="AX537" s="2">
        <v>42971</v>
      </c>
      <c r="AY537" t="s">
        <v>67</v>
      </c>
      <c r="AZ537" t="s">
        <v>303</v>
      </c>
      <c r="BA537" t="s">
        <v>304</v>
      </c>
      <c r="BB537" t="s">
        <v>1138</v>
      </c>
      <c r="BC537" t="s">
        <v>62</v>
      </c>
      <c r="BD537" t="s">
        <v>305</v>
      </c>
      <c r="BE537" t="s">
        <v>306</v>
      </c>
      <c r="BF537" t="s">
        <v>307</v>
      </c>
      <c r="BG537" t="s">
        <v>308</v>
      </c>
      <c r="BH537" t="s">
        <v>1167</v>
      </c>
    </row>
    <row r="538" spans="1:60">
      <c r="A538">
        <v>500</v>
      </c>
      <c r="B538" t="s">
        <v>1006</v>
      </c>
      <c r="C538" t="str">
        <f t="shared" si="51"/>
        <v>SB061017TAWCSCB33CD12R1I500</v>
      </c>
      <c r="D538" t="str">
        <f t="shared" si="52"/>
        <v>B061017TAWCSCB33CD12</v>
      </c>
      <c r="E538">
        <v>1</v>
      </c>
      <c r="F538" t="s">
        <v>77</v>
      </c>
      <c r="G538" t="str">
        <f t="shared" si="54"/>
        <v>061017</v>
      </c>
      <c r="H538">
        <v>12</v>
      </c>
      <c r="I538" t="s">
        <v>60</v>
      </c>
      <c r="J538" t="s">
        <v>61</v>
      </c>
      <c r="K538" t="str">
        <f t="shared" si="53"/>
        <v>061017</v>
      </c>
      <c r="L538" t="s">
        <v>62</v>
      </c>
      <c r="M538" t="s">
        <v>344</v>
      </c>
      <c r="N538" t="s">
        <v>1167</v>
      </c>
      <c r="O538" t="s">
        <v>1167</v>
      </c>
      <c r="P538">
        <v>71017</v>
      </c>
      <c r="Q538" t="s">
        <v>294</v>
      </c>
      <c r="R538" t="s">
        <v>1167</v>
      </c>
      <c r="S538" s="2">
        <v>42927</v>
      </c>
      <c r="T538" t="s">
        <v>294</v>
      </c>
      <c r="U538">
        <v>0.188</v>
      </c>
      <c r="V538" s="2">
        <v>42928</v>
      </c>
      <c r="W538">
        <v>21.99</v>
      </c>
      <c r="X538" t="s">
        <v>294</v>
      </c>
      <c r="Y538" t="s">
        <v>295</v>
      </c>
    </row>
    <row r="539" spans="1:60">
      <c r="A539">
        <v>501</v>
      </c>
      <c r="B539" t="s">
        <v>1007</v>
      </c>
      <c r="C539" t="str">
        <f t="shared" si="51"/>
        <v>SB061017TAWCSCB33CD13R1I501</v>
      </c>
      <c r="D539" t="str">
        <f t="shared" si="52"/>
        <v>B061017TAWCSCB33CD13</v>
      </c>
      <c r="E539">
        <v>1</v>
      </c>
      <c r="F539" t="s">
        <v>77</v>
      </c>
      <c r="G539" t="str">
        <f t="shared" si="54"/>
        <v>061017</v>
      </c>
      <c r="H539">
        <v>13</v>
      </c>
      <c r="I539" t="s">
        <v>60</v>
      </c>
      <c r="J539" t="s">
        <v>61</v>
      </c>
      <c r="K539" t="str">
        <f t="shared" si="53"/>
        <v>061017</v>
      </c>
      <c r="L539" t="s">
        <v>1008</v>
      </c>
      <c r="M539" t="s">
        <v>344</v>
      </c>
      <c r="N539" t="s">
        <v>1167</v>
      </c>
      <c r="O539" t="s">
        <v>1167</v>
      </c>
      <c r="P539">
        <v>71017</v>
      </c>
      <c r="Q539" t="s">
        <v>294</v>
      </c>
      <c r="R539" t="s">
        <v>1167</v>
      </c>
      <c r="S539" s="2">
        <v>42927</v>
      </c>
      <c r="T539" t="s">
        <v>294</v>
      </c>
      <c r="U539">
        <v>2.83</v>
      </c>
      <c r="V539" s="2">
        <v>42928</v>
      </c>
      <c r="W539">
        <v>17.989999999999998</v>
      </c>
      <c r="X539" t="s">
        <v>294</v>
      </c>
      <c r="Y539" t="s">
        <v>295</v>
      </c>
      <c r="Z539" s="2">
        <v>42933</v>
      </c>
      <c r="AA539">
        <v>19</v>
      </c>
      <c r="AB539" t="s">
        <v>1167</v>
      </c>
      <c r="AC539" t="s">
        <v>1167</v>
      </c>
      <c r="AD539" t="s">
        <v>1167</v>
      </c>
      <c r="AE539" t="s">
        <v>298</v>
      </c>
      <c r="AF539" s="2">
        <v>42934</v>
      </c>
      <c r="AG539" t="s">
        <v>299</v>
      </c>
      <c r="AH539" t="s">
        <v>1167</v>
      </c>
      <c r="AI539" t="s">
        <v>300</v>
      </c>
      <c r="AJ539" s="2">
        <v>42940</v>
      </c>
      <c r="AK539" t="s">
        <v>218</v>
      </c>
      <c r="AL539" t="s">
        <v>1009</v>
      </c>
      <c r="AM539" t="s">
        <v>1167</v>
      </c>
      <c r="AN539" t="s">
        <v>1167</v>
      </c>
      <c r="AO539">
        <v>9</v>
      </c>
      <c r="AP539" t="s">
        <v>1167</v>
      </c>
      <c r="AQ539" t="s">
        <v>1167</v>
      </c>
      <c r="AR539" s="2">
        <v>42576</v>
      </c>
      <c r="AS539" t="s">
        <v>294</v>
      </c>
      <c r="AT539" t="s">
        <v>1167</v>
      </c>
      <c r="AU539" s="2">
        <v>42942</v>
      </c>
      <c r="AV539" t="s">
        <v>294</v>
      </c>
      <c r="AW539" t="s">
        <v>1167</v>
      </c>
      <c r="AX539" s="2">
        <v>42971</v>
      </c>
      <c r="AY539" t="s">
        <v>67</v>
      </c>
      <c r="AZ539" t="s">
        <v>303</v>
      </c>
      <c r="BA539" t="s">
        <v>304</v>
      </c>
      <c r="BB539" t="s">
        <v>1138</v>
      </c>
      <c r="BC539" t="s">
        <v>62</v>
      </c>
      <c r="BD539" t="s">
        <v>305</v>
      </c>
      <c r="BE539" t="s">
        <v>306</v>
      </c>
      <c r="BF539" t="s">
        <v>307</v>
      </c>
      <c r="BG539" t="s">
        <v>308</v>
      </c>
      <c r="BH539" t="s">
        <v>1167</v>
      </c>
    </row>
    <row r="540" spans="1:60">
      <c r="A540">
        <v>502</v>
      </c>
      <c r="B540" t="s">
        <v>1010</v>
      </c>
      <c r="C540" t="str">
        <f t="shared" si="51"/>
        <v>SB061017TAWCSCB33CD14R1I502</v>
      </c>
      <c r="D540" t="str">
        <f t="shared" si="52"/>
        <v>B061017TAWCSCB33CD14</v>
      </c>
      <c r="E540">
        <v>1</v>
      </c>
      <c r="F540" t="s">
        <v>77</v>
      </c>
      <c r="G540" t="str">
        <f t="shared" si="54"/>
        <v>061017</v>
      </c>
      <c r="H540">
        <v>14</v>
      </c>
      <c r="I540" t="s">
        <v>60</v>
      </c>
      <c r="J540" t="s">
        <v>61</v>
      </c>
      <c r="K540" t="str">
        <f t="shared" si="53"/>
        <v>061017</v>
      </c>
      <c r="L540" t="s">
        <v>1011</v>
      </c>
      <c r="M540" t="s">
        <v>344</v>
      </c>
      <c r="N540" t="s">
        <v>1167</v>
      </c>
      <c r="O540" t="s">
        <v>1167</v>
      </c>
      <c r="P540">
        <v>71017</v>
      </c>
      <c r="Q540" t="s">
        <v>294</v>
      </c>
      <c r="R540" t="s">
        <v>1167</v>
      </c>
      <c r="S540" s="2">
        <v>42927</v>
      </c>
      <c r="T540" t="s">
        <v>294</v>
      </c>
      <c r="U540">
        <v>2.11</v>
      </c>
      <c r="V540" s="2">
        <v>42928</v>
      </c>
      <c r="W540">
        <v>17.920000000000002</v>
      </c>
      <c r="X540" t="s">
        <v>294</v>
      </c>
      <c r="Y540" t="s">
        <v>295</v>
      </c>
      <c r="Z540" s="2">
        <v>42933</v>
      </c>
      <c r="AA540">
        <v>19</v>
      </c>
      <c r="AB540" t="s">
        <v>1167</v>
      </c>
      <c r="AC540" t="s">
        <v>1167</v>
      </c>
      <c r="AD540" t="s">
        <v>1167</v>
      </c>
      <c r="AE540" t="s">
        <v>298</v>
      </c>
      <c r="AF540" s="2">
        <v>42934</v>
      </c>
      <c r="AG540" t="s">
        <v>299</v>
      </c>
      <c r="AH540" t="s">
        <v>1167</v>
      </c>
      <c r="AI540" t="s">
        <v>300</v>
      </c>
      <c r="AJ540" s="2">
        <v>42940</v>
      </c>
      <c r="AK540" t="s">
        <v>154</v>
      </c>
      <c r="AL540" t="s">
        <v>1012</v>
      </c>
      <c r="AM540" t="s">
        <v>1167</v>
      </c>
      <c r="AN540" t="s">
        <v>1167</v>
      </c>
      <c r="AO540">
        <v>9</v>
      </c>
      <c r="AP540" t="s">
        <v>1167</v>
      </c>
      <c r="AQ540" t="s">
        <v>1167</v>
      </c>
      <c r="AR540" s="2">
        <v>42576</v>
      </c>
      <c r="AS540" t="s">
        <v>294</v>
      </c>
      <c r="AT540" t="s">
        <v>1167</v>
      </c>
      <c r="AU540" s="2">
        <v>42942</v>
      </c>
      <c r="AV540" t="s">
        <v>294</v>
      </c>
      <c r="AW540" t="s">
        <v>1167</v>
      </c>
      <c r="AX540" s="2">
        <v>42971</v>
      </c>
      <c r="AY540" t="s">
        <v>67</v>
      </c>
      <c r="AZ540" t="s">
        <v>303</v>
      </c>
      <c r="BA540" t="s">
        <v>304</v>
      </c>
      <c r="BB540" t="s">
        <v>1138</v>
      </c>
      <c r="BC540" t="s">
        <v>62</v>
      </c>
      <c r="BD540" t="s">
        <v>305</v>
      </c>
      <c r="BE540" t="s">
        <v>306</v>
      </c>
      <c r="BF540" t="s">
        <v>307</v>
      </c>
      <c r="BG540" t="s">
        <v>308</v>
      </c>
      <c r="BH540" t="s">
        <v>1167</v>
      </c>
    </row>
    <row r="541" spans="1:60">
      <c r="A541">
        <v>503</v>
      </c>
      <c r="B541" t="s">
        <v>1013</v>
      </c>
      <c r="C541" t="str">
        <f t="shared" si="51"/>
        <v>SB061017TAWCSCB33CD15R1I503</v>
      </c>
      <c r="D541" t="str">
        <f t="shared" si="52"/>
        <v>B061017TAWCSCB33CD15</v>
      </c>
      <c r="E541">
        <v>1</v>
      </c>
      <c r="F541" t="s">
        <v>77</v>
      </c>
      <c r="G541" t="str">
        <f t="shared" si="54"/>
        <v>061017</v>
      </c>
      <c r="H541">
        <v>15</v>
      </c>
      <c r="I541" t="s">
        <v>60</v>
      </c>
      <c r="J541" t="s">
        <v>61</v>
      </c>
      <c r="K541" t="str">
        <f t="shared" si="53"/>
        <v>061017</v>
      </c>
      <c r="L541" t="s">
        <v>62</v>
      </c>
      <c r="M541" t="s">
        <v>344</v>
      </c>
      <c r="N541" t="s">
        <v>1167</v>
      </c>
      <c r="O541" t="s">
        <v>1167</v>
      </c>
      <c r="P541">
        <v>71017</v>
      </c>
      <c r="Q541" t="s">
        <v>294</v>
      </c>
      <c r="R541" t="s">
        <v>1167</v>
      </c>
      <c r="S541" s="2">
        <v>42927</v>
      </c>
      <c r="T541" t="s">
        <v>294</v>
      </c>
      <c r="U541">
        <v>8.11</v>
      </c>
      <c r="V541" s="2">
        <v>42928</v>
      </c>
      <c r="W541">
        <v>17.059999999999999</v>
      </c>
      <c r="X541" t="s">
        <v>294</v>
      </c>
      <c r="Y541" t="s">
        <v>295</v>
      </c>
      <c r="Z541" s="2">
        <v>42933</v>
      </c>
      <c r="AA541">
        <v>17</v>
      </c>
      <c r="AB541" t="s">
        <v>1167</v>
      </c>
      <c r="AC541" t="s">
        <v>1167</v>
      </c>
      <c r="AD541" t="s">
        <v>1167</v>
      </c>
      <c r="AE541" t="s">
        <v>298</v>
      </c>
      <c r="AF541" s="2">
        <v>42934</v>
      </c>
      <c r="AG541" t="s">
        <v>299</v>
      </c>
      <c r="AH541" t="s">
        <v>1167</v>
      </c>
      <c r="AI541" t="s">
        <v>300</v>
      </c>
      <c r="AJ541" s="2">
        <v>42940</v>
      </c>
      <c r="AK541" t="s">
        <v>226</v>
      </c>
      <c r="AL541" t="s">
        <v>597</v>
      </c>
      <c r="AM541" t="s">
        <v>1167</v>
      </c>
      <c r="AN541" t="s">
        <v>1167</v>
      </c>
      <c r="AO541">
        <v>9</v>
      </c>
      <c r="AP541" t="s">
        <v>1167</v>
      </c>
      <c r="AQ541" t="s">
        <v>1167</v>
      </c>
      <c r="AR541" s="2">
        <v>42576</v>
      </c>
      <c r="AS541" t="s">
        <v>294</v>
      </c>
      <c r="AT541" t="s">
        <v>1167</v>
      </c>
      <c r="AU541" s="2">
        <v>42942</v>
      </c>
      <c r="AV541" t="s">
        <v>294</v>
      </c>
      <c r="AW541" t="s">
        <v>1167</v>
      </c>
      <c r="AX541" s="2">
        <v>42971</v>
      </c>
      <c r="AY541" t="s">
        <v>67</v>
      </c>
      <c r="AZ541" t="s">
        <v>303</v>
      </c>
      <c r="BA541" t="s">
        <v>304</v>
      </c>
      <c r="BB541" t="s">
        <v>1138</v>
      </c>
      <c r="BC541" t="s">
        <v>62</v>
      </c>
      <c r="BD541" t="s">
        <v>305</v>
      </c>
      <c r="BE541" t="s">
        <v>306</v>
      </c>
      <c r="BF541" t="s">
        <v>307</v>
      </c>
      <c r="BG541" t="s">
        <v>308</v>
      </c>
      <c r="BH541" t="s">
        <v>1167</v>
      </c>
    </row>
    <row r="542" spans="1:60">
      <c r="A542">
        <v>504</v>
      </c>
      <c r="B542" t="s">
        <v>1014</v>
      </c>
      <c r="C542" t="str">
        <f t="shared" si="51"/>
        <v>SB061017TAWCSCB33CD16R1I504</v>
      </c>
      <c r="D542" t="str">
        <f t="shared" si="52"/>
        <v>B061017TAWCSCB33CD16</v>
      </c>
      <c r="E542">
        <v>1</v>
      </c>
      <c r="F542" t="s">
        <v>77</v>
      </c>
      <c r="G542" t="str">
        <f t="shared" si="54"/>
        <v>061017</v>
      </c>
      <c r="H542">
        <v>16</v>
      </c>
      <c r="I542" t="s">
        <v>60</v>
      </c>
      <c r="J542" t="s">
        <v>61</v>
      </c>
      <c r="K542" t="str">
        <f t="shared" si="53"/>
        <v>061017</v>
      </c>
      <c r="L542" t="s">
        <v>1015</v>
      </c>
      <c r="M542" t="s">
        <v>344</v>
      </c>
      <c r="N542" t="s">
        <v>1167</v>
      </c>
      <c r="O542" t="s">
        <v>1167</v>
      </c>
      <c r="P542">
        <v>71017</v>
      </c>
      <c r="Q542" t="s">
        <v>294</v>
      </c>
      <c r="R542" t="s">
        <v>1167</v>
      </c>
      <c r="S542" s="2">
        <v>42927</v>
      </c>
      <c r="T542" t="s">
        <v>294</v>
      </c>
      <c r="U542">
        <v>8.5000000000000006E-2</v>
      </c>
      <c r="V542" s="2">
        <v>42928</v>
      </c>
      <c r="W542">
        <v>28.76</v>
      </c>
      <c r="X542" t="s">
        <v>294</v>
      </c>
      <c r="Y542" t="s">
        <v>295</v>
      </c>
    </row>
    <row r="543" spans="1:60">
      <c r="A543">
        <v>505</v>
      </c>
      <c r="B543" t="s">
        <v>1016</v>
      </c>
      <c r="C543" t="str">
        <f t="shared" si="51"/>
        <v>SB061017TAWCSCB33CD17R1I505</v>
      </c>
      <c r="D543" t="str">
        <f t="shared" si="52"/>
        <v>B061017TAWCSCB33CD17</v>
      </c>
      <c r="E543">
        <v>1</v>
      </c>
      <c r="F543" t="s">
        <v>77</v>
      </c>
      <c r="G543" t="str">
        <f t="shared" si="54"/>
        <v>061017</v>
      </c>
      <c r="H543">
        <v>17</v>
      </c>
      <c r="I543" t="s">
        <v>60</v>
      </c>
      <c r="J543" t="s">
        <v>61</v>
      </c>
      <c r="K543" t="str">
        <f t="shared" si="53"/>
        <v>061017</v>
      </c>
      <c r="L543" t="s">
        <v>62</v>
      </c>
      <c r="M543" t="s">
        <v>344</v>
      </c>
      <c r="N543" t="s">
        <v>1167</v>
      </c>
      <c r="O543" t="s">
        <v>1167</v>
      </c>
      <c r="P543">
        <v>71017</v>
      </c>
      <c r="Q543" t="s">
        <v>294</v>
      </c>
      <c r="R543" t="s">
        <v>1167</v>
      </c>
      <c r="S543" s="2">
        <v>42927</v>
      </c>
      <c r="T543" t="s">
        <v>294</v>
      </c>
      <c r="U543">
        <v>0</v>
      </c>
      <c r="V543" s="2">
        <v>42928</v>
      </c>
      <c r="W543">
        <v>31.9</v>
      </c>
      <c r="X543" t="s">
        <v>294</v>
      </c>
      <c r="Y543" t="s">
        <v>295</v>
      </c>
    </row>
    <row r="544" spans="1:60">
      <c r="A544">
        <v>506</v>
      </c>
      <c r="B544" t="s">
        <v>1017</v>
      </c>
      <c r="C544" t="str">
        <f t="shared" si="51"/>
        <v>SB061017TAWCSCB33CD0R2I506</v>
      </c>
      <c r="D544" t="str">
        <f t="shared" si="52"/>
        <v>B061017TAWCSCB33CD0</v>
      </c>
      <c r="E544">
        <v>2</v>
      </c>
      <c r="F544" t="s">
        <v>77</v>
      </c>
      <c r="G544" t="str">
        <f t="shared" si="54"/>
        <v>061017</v>
      </c>
      <c r="H544">
        <v>0</v>
      </c>
      <c r="I544" t="s">
        <v>60</v>
      </c>
      <c r="J544" t="s">
        <v>61</v>
      </c>
      <c r="K544" t="str">
        <f t="shared" si="53"/>
        <v>061017</v>
      </c>
      <c r="L544" t="s">
        <v>62</v>
      </c>
      <c r="M544" t="s">
        <v>344</v>
      </c>
      <c r="N544" t="s">
        <v>1167</v>
      </c>
      <c r="O544" t="s">
        <v>1167</v>
      </c>
      <c r="P544">
        <v>71017</v>
      </c>
      <c r="Q544" t="s">
        <v>294</v>
      </c>
      <c r="R544" t="s">
        <v>1167</v>
      </c>
      <c r="S544" s="2">
        <v>42927</v>
      </c>
      <c r="T544" t="s">
        <v>294</v>
      </c>
      <c r="U544">
        <v>5.85</v>
      </c>
      <c r="V544" s="2">
        <v>42928</v>
      </c>
      <c r="W544">
        <v>18.34</v>
      </c>
      <c r="X544" t="s">
        <v>294</v>
      </c>
      <c r="Y544" t="s">
        <v>295</v>
      </c>
      <c r="Z544" s="2">
        <v>42933</v>
      </c>
      <c r="AA544">
        <v>19</v>
      </c>
      <c r="AB544" t="s">
        <v>1167</v>
      </c>
      <c r="AC544" t="s">
        <v>1167</v>
      </c>
      <c r="AD544" t="s">
        <v>1167</v>
      </c>
      <c r="AE544" t="s">
        <v>298</v>
      </c>
      <c r="AF544" s="2">
        <v>42934</v>
      </c>
      <c r="AG544" t="s">
        <v>299</v>
      </c>
      <c r="AH544" t="s">
        <v>1167</v>
      </c>
      <c r="AI544" t="s">
        <v>300</v>
      </c>
      <c r="AJ544" s="2">
        <v>42940</v>
      </c>
      <c r="AK544" t="s">
        <v>1137</v>
      </c>
      <c r="AL544" t="s">
        <v>694</v>
      </c>
      <c r="AM544" t="s">
        <v>1167</v>
      </c>
      <c r="AN544" t="s">
        <v>1167</v>
      </c>
      <c r="AO544">
        <v>9</v>
      </c>
      <c r="AP544" t="s">
        <v>1167</v>
      </c>
      <c r="AQ544" t="s">
        <v>1167</v>
      </c>
      <c r="AR544" s="2">
        <v>42576</v>
      </c>
      <c r="AS544" t="s">
        <v>294</v>
      </c>
      <c r="AT544" t="s">
        <v>1167</v>
      </c>
      <c r="AU544" s="2">
        <v>42942</v>
      </c>
      <c r="AV544" t="s">
        <v>294</v>
      </c>
      <c r="AW544" t="s">
        <v>1167</v>
      </c>
      <c r="AX544" s="2">
        <v>42971</v>
      </c>
      <c r="AY544" t="s">
        <v>67</v>
      </c>
      <c r="AZ544" t="s">
        <v>303</v>
      </c>
      <c r="BA544" t="s">
        <v>304</v>
      </c>
      <c r="BB544" t="s">
        <v>1138</v>
      </c>
      <c r="BC544" t="s">
        <v>62</v>
      </c>
      <c r="BD544" t="s">
        <v>305</v>
      </c>
      <c r="BE544" t="s">
        <v>306</v>
      </c>
      <c r="BF544" t="s">
        <v>307</v>
      </c>
      <c r="BG544" t="s">
        <v>308</v>
      </c>
      <c r="BH544" t="s">
        <v>1167</v>
      </c>
    </row>
    <row r="545" spans="1:60">
      <c r="A545">
        <v>507</v>
      </c>
      <c r="B545" t="s">
        <v>1018</v>
      </c>
      <c r="C545" t="str">
        <f t="shared" si="51"/>
        <v>SB061017TAWCSCB33CD2R2I507</v>
      </c>
      <c r="D545" t="str">
        <f t="shared" si="52"/>
        <v>B061017TAWCSCB33CD2</v>
      </c>
      <c r="E545">
        <v>2</v>
      </c>
      <c r="F545" t="s">
        <v>77</v>
      </c>
      <c r="G545" t="str">
        <f t="shared" si="54"/>
        <v>061017</v>
      </c>
      <c r="H545">
        <v>2</v>
      </c>
      <c r="I545" t="s">
        <v>60</v>
      </c>
      <c r="J545" t="s">
        <v>61</v>
      </c>
      <c r="K545" t="str">
        <f t="shared" si="53"/>
        <v>061017</v>
      </c>
      <c r="L545" t="s">
        <v>62</v>
      </c>
      <c r="M545" t="s">
        <v>344</v>
      </c>
      <c r="N545" t="s">
        <v>1167</v>
      </c>
      <c r="O545" t="s">
        <v>1167</v>
      </c>
      <c r="P545">
        <v>71017</v>
      </c>
      <c r="Q545" t="s">
        <v>294</v>
      </c>
      <c r="R545" t="s">
        <v>1167</v>
      </c>
      <c r="S545" s="2">
        <v>42927</v>
      </c>
      <c r="T545" t="s">
        <v>294</v>
      </c>
      <c r="U545">
        <v>4.24</v>
      </c>
      <c r="V545" s="2">
        <v>42928</v>
      </c>
      <c r="W545">
        <v>17.97</v>
      </c>
      <c r="X545" t="s">
        <v>294</v>
      </c>
      <c r="Y545" t="s">
        <v>295</v>
      </c>
      <c r="Z545" s="2">
        <v>42933</v>
      </c>
      <c r="AA545">
        <v>19</v>
      </c>
      <c r="AB545" t="s">
        <v>1167</v>
      </c>
      <c r="AC545" t="s">
        <v>1167</v>
      </c>
      <c r="AD545" t="s">
        <v>1167</v>
      </c>
      <c r="AE545" t="s">
        <v>298</v>
      </c>
      <c r="AF545" s="2">
        <v>42934</v>
      </c>
      <c r="AG545" t="s">
        <v>299</v>
      </c>
      <c r="AH545" t="s">
        <v>1167</v>
      </c>
      <c r="AI545" t="s">
        <v>300</v>
      </c>
      <c r="AJ545" s="2">
        <v>42940</v>
      </c>
      <c r="AK545" t="s">
        <v>186</v>
      </c>
      <c r="AL545" t="s">
        <v>1019</v>
      </c>
      <c r="AM545" t="s">
        <v>1167</v>
      </c>
      <c r="AN545" t="s">
        <v>1167</v>
      </c>
      <c r="AO545">
        <v>9</v>
      </c>
      <c r="AP545" t="s">
        <v>1167</v>
      </c>
      <c r="AQ545" t="s">
        <v>1167</v>
      </c>
      <c r="AR545" s="2">
        <v>42576</v>
      </c>
      <c r="AS545" t="s">
        <v>294</v>
      </c>
      <c r="AT545" t="s">
        <v>1167</v>
      </c>
      <c r="AU545" s="2">
        <v>42942</v>
      </c>
      <c r="AV545" t="s">
        <v>294</v>
      </c>
      <c r="AW545" t="s">
        <v>1167</v>
      </c>
      <c r="AX545" s="2">
        <v>42971</v>
      </c>
      <c r="AY545" t="s">
        <v>67</v>
      </c>
      <c r="AZ545" t="s">
        <v>303</v>
      </c>
      <c r="BA545" t="s">
        <v>304</v>
      </c>
      <c r="BB545" t="s">
        <v>1138</v>
      </c>
      <c r="BC545" t="s">
        <v>62</v>
      </c>
      <c r="BD545" t="s">
        <v>305</v>
      </c>
      <c r="BE545" t="s">
        <v>306</v>
      </c>
      <c r="BF545" t="s">
        <v>307</v>
      </c>
      <c r="BG545" t="s">
        <v>308</v>
      </c>
      <c r="BH545" t="s">
        <v>1167</v>
      </c>
    </row>
    <row r="546" spans="1:60">
      <c r="A546">
        <v>508</v>
      </c>
      <c r="B546" t="s">
        <v>1020</v>
      </c>
      <c r="C546" t="str">
        <f t="shared" si="51"/>
        <v>SB061017TAWCSCB33CD4R2I508</v>
      </c>
      <c r="D546" t="str">
        <f t="shared" si="52"/>
        <v>B061017TAWCSCB33CD4</v>
      </c>
      <c r="E546">
        <v>2</v>
      </c>
      <c r="F546" t="s">
        <v>77</v>
      </c>
      <c r="G546" t="str">
        <f t="shared" si="54"/>
        <v>061017</v>
      </c>
      <c r="H546">
        <v>4</v>
      </c>
      <c r="I546" t="s">
        <v>60</v>
      </c>
      <c r="J546" t="s">
        <v>61</v>
      </c>
      <c r="K546" t="str">
        <f t="shared" si="53"/>
        <v>061017</v>
      </c>
      <c r="L546" t="s">
        <v>62</v>
      </c>
      <c r="M546" t="s">
        <v>344</v>
      </c>
      <c r="N546" t="s">
        <v>1167</v>
      </c>
      <c r="O546" t="s">
        <v>1167</v>
      </c>
      <c r="P546">
        <v>71017</v>
      </c>
      <c r="Q546" t="s">
        <v>294</v>
      </c>
      <c r="R546" t="s">
        <v>1167</v>
      </c>
      <c r="S546" s="2">
        <v>42927</v>
      </c>
      <c r="T546" t="s">
        <v>294</v>
      </c>
      <c r="U546">
        <v>2.88</v>
      </c>
      <c r="V546" s="2">
        <v>42928</v>
      </c>
      <c r="W546">
        <v>18.09</v>
      </c>
      <c r="X546" t="s">
        <v>294</v>
      </c>
      <c r="Y546" t="s">
        <v>295</v>
      </c>
      <c r="Z546" s="2">
        <v>42933</v>
      </c>
      <c r="AA546">
        <v>19</v>
      </c>
      <c r="AB546" t="s">
        <v>1167</v>
      </c>
      <c r="AC546" t="s">
        <v>1167</v>
      </c>
      <c r="AD546" t="s">
        <v>1167</v>
      </c>
      <c r="AE546" t="s">
        <v>298</v>
      </c>
      <c r="AF546" s="2">
        <v>42934</v>
      </c>
      <c r="AG546" t="s">
        <v>299</v>
      </c>
      <c r="AH546" t="s">
        <v>1167</v>
      </c>
      <c r="AI546" t="s">
        <v>300</v>
      </c>
      <c r="AJ546" s="2">
        <v>42940</v>
      </c>
      <c r="AK546" t="s">
        <v>170</v>
      </c>
      <c r="AL546" t="s">
        <v>1021</v>
      </c>
      <c r="AM546" t="s">
        <v>1167</v>
      </c>
      <c r="AN546" t="s">
        <v>1167</v>
      </c>
      <c r="AO546">
        <v>9</v>
      </c>
      <c r="AP546" t="s">
        <v>1167</v>
      </c>
      <c r="AQ546" t="s">
        <v>1167</v>
      </c>
      <c r="AR546" s="2">
        <v>42576</v>
      </c>
      <c r="AS546" t="s">
        <v>294</v>
      </c>
      <c r="AT546" t="s">
        <v>1167</v>
      </c>
      <c r="AU546" s="2">
        <v>42942</v>
      </c>
      <c r="AV546" t="s">
        <v>294</v>
      </c>
      <c r="AW546" t="s">
        <v>1167</v>
      </c>
      <c r="AX546" s="2">
        <v>42971</v>
      </c>
      <c r="AY546" t="s">
        <v>67</v>
      </c>
      <c r="AZ546" t="s">
        <v>303</v>
      </c>
      <c r="BA546" t="s">
        <v>304</v>
      </c>
      <c r="BB546" t="s">
        <v>1138</v>
      </c>
      <c r="BC546" t="s">
        <v>62</v>
      </c>
      <c r="BD546" t="s">
        <v>305</v>
      </c>
      <c r="BE546" t="s">
        <v>306</v>
      </c>
      <c r="BF546" t="s">
        <v>307</v>
      </c>
      <c r="BG546" t="s">
        <v>308</v>
      </c>
      <c r="BH546" t="s">
        <v>1167</v>
      </c>
    </row>
    <row r="547" spans="1:60">
      <c r="A547">
        <v>509</v>
      </c>
      <c r="B547" t="s">
        <v>1022</v>
      </c>
      <c r="C547" t="str">
        <f t="shared" si="51"/>
        <v>SB061017TAWCSCB33CD6R2I509</v>
      </c>
      <c r="D547" t="str">
        <f t="shared" si="52"/>
        <v>B061017TAWCSCB33CD6</v>
      </c>
      <c r="E547">
        <v>2</v>
      </c>
      <c r="F547" t="s">
        <v>77</v>
      </c>
      <c r="G547" t="str">
        <f t="shared" si="54"/>
        <v>061017</v>
      </c>
      <c r="H547">
        <v>6</v>
      </c>
      <c r="I547" t="s">
        <v>60</v>
      </c>
      <c r="J547" t="s">
        <v>61</v>
      </c>
      <c r="K547" t="str">
        <f t="shared" si="53"/>
        <v>061017</v>
      </c>
      <c r="L547" t="s">
        <v>62</v>
      </c>
      <c r="M547" t="s">
        <v>344</v>
      </c>
      <c r="N547" t="s">
        <v>1167</v>
      </c>
      <c r="O547" t="s">
        <v>1167</v>
      </c>
      <c r="P547">
        <v>71017</v>
      </c>
      <c r="Q547" t="s">
        <v>294</v>
      </c>
      <c r="R547" t="s">
        <v>1167</v>
      </c>
      <c r="S547" s="2">
        <v>42927</v>
      </c>
      <c r="T547" t="s">
        <v>294</v>
      </c>
      <c r="U547">
        <v>0.66900000000000004</v>
      </c>
      <c r="V547" s="2">
        <v>42928</v>
      </c>
      <c r="W547">
        <v>22.41</v>
      </c>
      <c r="X547" t="s">
        <v>294</v>
      </c>
      <c r="Y547" t="s">
        <v>295</v>
      </c>
    </row>
    <row r="548" spans="1:60">
      <c r="A548">
        <v>510</v>
      </c>
      <c r="B548" t="s">
        <v>1023</v>
      </c>
      <c r="C548" t="str">
        <f t="shared" si="51"/>
        <v>SB061017TAWCSCB33CD8R2I510</v>
      </c>
      <c r="D548" t="str">
        <f t="shared" si="52"/>
        <v>B061017TAWCSCB33CD8</v>
      </c>
      <c r="E548">
        <v>2</v>
      </c>
      <c r="F548" t="s">
        <v>77</v>
      </c>
      <c r="G548" t="str">
        <f t="shared" si="54"/>
        <v>061017</v>
      </c>
      <c r="H548">
        <v>8</v>
      </c>
      <c r="I548" t="s">
        <v>60</v>
      </c>
      <c r="J548" t="s">
        <v>61</v>
      </c>
      <c r="K548" t="str">
        <f t="shared" si="53"/>
        <v>061017</v>
      </c>
      <c r="L548" t="s">
        <v>62</v>
      </c>
      <c r="M548" t="s">
        <v>344</v>
      </c>
      <c r="N548" t="s">
        <v>1167</v>
      </c>
      <c r="O548" t="s">
        <v>1167</v>
      </c>
      <c r="P548">
        <v>71017</v>
      </c>
      <c r="Q548" t="s">
        <v>294</v>
      </c>
      <c r="R548" t="s">
        <v>1167</v>
      </c>
      <c r="S548" s="2">
        <v>42927</v>
      </c>
      <c r="T548" t="s">
        <v>294</v>
      </c>
      <c r="U548">
        <v>3.44</v>
      </c>
      <c r="V548" s="2">
        <v>42928</v>
      </c>
      <c r="W548">
        <v>17.510000000000002</v>
      </c>
      <c r="X548" t="s">
        <v>294</v>
      </c>
      <c r="Y548" t="s">
        <v>295</v>
      </c>
      <c r="Z548" s="2">
        <v>42933</v>
      </c>
      <c r="AA548">
        <v>18</v>
      </c>
      <c r="AB548" t="s">
        <v>1167</v>
      </c>
      <c r="AC548" t="s">
        <v>1167</v>
      </c>
      <c r="AD548" t="s">
        <v>1167</v>
      </c>
      <c r="AE548" t="s">
        <v>298</v>
      </c>
      <c r="AF548" s="2">
        <v>42934</v>
      </c>
      <c r="AG548" t="s">
        <v>299</v>
      </c>
      <c r="AH548" t="s">
        <v>1167</v>
      </c>
      <c r="AI548" t="s">
        <v>300</v>
      </c>
      <c r="AJ548" s="2">
        <v>42940</v>
      </c>
      <c r="AK548" t="s">
        <v>1130</v>
      </c>
      <c r="AL548" t="s">
        <v>358</v>
      </c>
      <c r="AM548" t="s">
        <v>1167</v>
      </c>
      <c r="AN548" t="s">
        <v>1167</v>
      </c>
      <c r="AO548">
        <v>9</v>
      </c>
      <c r="AP548" t="s">
        <v>1167</v>
      </c>
      <c r="AQ548" t="s">
        <v>1167</v>
      </c>
      <c r="AR548" s="2">
        <v>42576</v>
      </c>
      <c r="AS548" t="s">
        <v>294</v>
      </c>
      <c r="AT548" t="s">
        <v>1167</v>
      </c>
      <c r="AU548" s="2">
        <v>42942</v>
      </c>
      <c r="AV548" t="s">
        <v>294</v>
      </c>
      <c r="AW548" t="s">
        <v>1167</v>
      </c>
      <c r="AX548" s="2">
        <v>42971</v>
      </c>
      <c r="AY548" t="s">
        <v>67</v>
      </c>
      <c r="AZ548" t="s">
        <v>303</v>
      </c>
      <c r="BA548" t="s">
        <v>304</v>
      </c>
      <c r="BB548" t="s">
        <v>1138</v>
      </c>
      <c r="BC548" t="s">
        <v>62</v>
      </c>
      <c r="BD548" t="s">
        <v>305</v>
      </c>
      <c r="BE548" t="s">
        <v>306</v>
      </c>
      <c r="BF548" t="s">
        <v>307</v>
      </c>
      <c r="BG548" t="s">
        <v>308</v>
      </c>
      <c r="BH548" t="s">
        <v>1167</v>
      </c>
    </row>
    <row r="549" spans="1:60">
      <c r="A549">
        <v>511</v>
      </c>
      <c r="B549" t="s">
        <v>1024</v>
      </c>
      <c r="C549" t="str">
        <f t="shared" si="51"/>
        <v>SB061017TAWCSCB33CD10R2I511</v>
      </c>
      <c r="D549" t="str">
        <f t="shared" si="52"/>
        <v>B061017TAWCSCB33CD10</v>
      </c>
      <c r="E549">
        <v>2</v>
      </c>
      <c r="F549" t="s">
        <v>77</v>
      </c>
      <c r="G549" t="str">
        <f t="shared" si="54"/>
        <v>061017</v>
      </c>
      <c r="H549">
        <v>10</v>
      </c>
      <c r="I549" t="s">
        <v>60</v>
      </c>
      <c r="J549" t="s">
        <v>61</v>
      </c>
      <c r="K549" t="str">
        <f t="shared" si="53"/>
        <v>061017</v>
      </c>
      <c r="L549" t="s">
        <v>1025</v>
      </c>
      <c r="M549" t="s">
        <v>344</v>
      </c>
      <c r="N549" t="s">
        <v>1167</v>
      </c>
      <c r="O549" t="s">
        <v>1167</v>
      </c>
      <c r="P549">
        <v>71017</v>
      </c>
      <c r="Q549" t="s">
        <v>294</v>
      </c>
      <c r="R549" t="s">
        <v>1167</v>
      </c>
      <c r="S549" s="2">
        <v>42927</v>
      </c>
      <c r="T549" t="s">
        <v>294</v>
      </c>
      <c r="U549">
        <v>4.2699999999999996</v>
      </c>
      <c r="V549" s="2">
        <v>42928</v>
      </c>
      <c r="W549">
        <v>17.21</v>
      </c>
      <c r="X549" t="s">
        <v>294</v>
      </c>
      <c r="Y549" t="s">
        <v>295</v>
      </c>
      <c r="Z549" s="2">
        <v>42933</v>
      </c>
      <c r="AA549">
        <v>17</v>
      </c>
      <c r="AB549" t="s">
        <v>1167</v>
      </c>
      <c r="AC549" t="s">
        <v>1167</v>
      </c>
      <c r="AD549" t="s">
        <v>1167</v>
      </c>
      <c r="AE549" t="s">
        <v>298</v>
      </c>
      <c r="AF549" s="2">
        <v>42934</v>
      </c>
      <c r="AG549" t="s">
        <v>299</v>
      </c>
      <c r="AH549" t="s">
        <v>1167</v>
      </c>
      <c r="AI549" t="s">
        <v>300</v>
      </c>
      <c r="AJ549" s="2">
        <v>42940</v>
      </c>
      <c r="AK549" t="s">
        <v>146</v>
      </c>
      <c r="AL549" t="s">
        <v>1026</v>
      </c>
      <c r="AM549" t="s">
        <v>1167</v>
      </c>
      <c r="AN549" t="s">
        <v>1167</v>
      </c>
      <c r="AO549">
        <v>9</v>
      </c>
      <c r="AP549" t="s">
        <v>1167</v>
      </c>
      <c r="AQ549" t="s">
        <v>1167</v>
      </c>
      <c r="AR549" s="2">
        <v>42576</v>
      </c>
      <c r="AS549" t="s">
        <v>294</v>
      </c>
      <c r="AT549" t="s">
        <v>1167</v>
      </c>
      <c r="AU549" s="2">
        <v>42942</v>
      </c>
      <c r="AV549" t="s">
        <v>294</v>
      </c>
      <c r="AW549" t="s">
        <v>1167</v>
      </c>
      <c r="AX549" s="2">
        <v>42971</v>
      </c>
      <c r="AY549" t="s">
        <v>67</v>
      </c>
      <c r="AZ549" t="s">
        <v>303</v>
      </c>
      <c r="BA549" t="s">
        <v>304</v>
      </c>
      <c r="BB549" t="s">
        <v>1138</v>
      </c>
      <c r="BC549" t="s">
        <v>62</v>
      </c>
      <c r="BD549" t="s">
        <v>305</v>
      </c>
      <c r="BE549" t="s">
        <v>306</v>
      </c>
      <c r="BF549" t="s">
        <v>307</v>
      </c>
      <c r="BG549" t="s">
        <v>308</v>
      </c>
      <c r="BH549" t="s">
        <v>1167</v>
      </c>
    </row>
    <row r="550" spans="1:60">
      <c r="A550">
        <v>512</v>
      </c>
      <c r="B550" t="s">
        <v>1027</v>
      </c>
      <c r="C550" t="str">
        <f t="shared" si="51"/>
        <v>SB061017TAWCSCB33CD12R2I512</v>
      </c>
      <c r="D550" t="str">
        <f t="shared" si="52"/>
        <v>B061017TAWCSCB33CD12</v>
      </c>
      <c r="E550">
        <v>2</v>
      </c>
      <c r="F550" t="s">
        <v>77</v>
      </c>
      <c r="G550" t="str">
        <f t="shared" si="54"/>
        <v>061017</v>
      </c>
      <c r="H550">
        <v>12</v>
      </c>
      <c r="I550" t="s">
        <v>60</v>
      </c>
      <c r="J550" t="s">
        <v>61</v>
      </c>
      <c r="K550" t="str">
        <f t="shared" si="53"/>
        <v>061017</v>
      </c>
      <c r="L550" t="s">
        <v>62</v>
      </c>
      <c r="M550" t="s">
        <v>344</v>
      </c>
      <c r="N550" t="s">
        <v>1167</v>
      </c>
      <c r="O550" t="s">
        <v>1167</v>
      </c>
      <c r="P550">
        <v>71017</v>
      </c>
      <c r="Q550" t="s">
        <v>294</v>
      </c>
      <c r="R550" t="s">
        <v>1167</v>
      </c>
      <c r="S550" s="2">
        <v>42927</v>
      </c>
      <c r="T550" t="s">
        <v>294</v>
      </c>
      <c r="U550">
        <v>2.25</v>
      </c>
      <c r="V550" s="2">
        <v>42928</v>
      </c>
      <c r="W550">
        <v>18.71</v>
      </c>
      <c r="X550" t="s">
        <v>294</v>
      </c>
      <c r="Y550" t="s">
        <v>295</v>
      </c>
    </row>
    <row r="551" spans="1:60">
      <c r="A551">
        <v>513</v>
      </c>
      <c r="B551" t="s">
        <v>1028</v>
      </c>
      <c r="C551" t="str">
        <f t="shared" si="51"/>
        <v>SB061017TAWCSCB33CD14R2I513</v>
      </c>
      <c r="D551" t="str">
        <f t="shared" si="52"/>
        <v>B061017TAWCSCB33CD14</v>
      </c>
      <c r="E551">
        <v>2</v>
      </c>
      <c r="F551" t="s">
        <v>77</v>
      </c>
      <c r="G551" t="str">
        <f t="shared" si="54"/>
        <v>061017</v>
      </c>
      <c r="H551">
        <v>14</v>
      </c>
      <c r="I551" t="s">
        <v>60</v>
      </c>
      <c r="J551" t="s">
        <v>61</v>
      </c>
      <c r="K551" t="str">
        <f t="shared" si="53"/>
        <v>061017</v>
      </c>
      <c r="L551" t="s">
        <v>62</v>
      </c>
      <c r="M551" t="s">
        <v>344</v>
      </c>
      <c r="N551" t="s">
        <v>1167</v>
      </c>
      <c r="O551" t="s">
        <v>1167</v>
      </c>
      <c r="P551">
        <v>71017</v>
      </c>
      <c r="Q551" t="s">
        <v>294</v>
      </c>
      <c r="R551" t="s">
        <v>1167</v>
      </c>
      <c r="S551" s="2">
        <v>42927</v>
      </c>
      <c r="T551" t="s">
        <v>294</v>
      </c>
      <c r="U551">
        <v>3.86</v>
      </c>
      <c r="V551" s="2">
        <v>42928</v>
      </c>
      <c r="W551">
        <v>17.100000000000001</v>
      </c>
      <c r="X551" t="s">
        <v>294</v>
      </c>
      <c r="Y551" t="s">
        <v>295</v>
      </c>
      <c r="Z551" s="2">
        <v>42933</v>
      </c>
      <c r="AA551">
        <v>17</v>
      </c>
      <c r="AB551" t="s">
        <v>1167</v>
      </c>
      <c r="AC551" t="s">
        <v>1167</v>
      </c>
      <c r="AD551" t="s">
        <v>1167</v>
      </c>
      <c r="AE551" t="s">
        <v>298</v>
      </c>
      <c r="AF551" s="2">
        <v>42934</v>
      </c>
      <c r="AG551" t="s">
        <v>299</v>
      </c>
      <c r="AH551" t="s">
        <v>1167</v>
      </c>
      <c r="AI551" t="s">
        <v>300</v>
      </c>
      <c r="AJ551" s="2">
        <v>42940</v>
      </c>
      <c r="AK551" t="s">
        <v>178</v>
      </c>
      <c r="AL551" t="s">
        <v>1029</v>
      </c>
      <c r="AM551" t="s">
        <v>1167</v>
      </c>
      <c r="AN551" t="s">
        <v>1167</v>
      </c>
      <c r="AO551">
        <v>9</v>
      </c>
      <c r="AP551" t="s">
        <v>1167</v>
      </c>
      <c r="AQ551" t="s">
        <v>1167</v>
      </c>
      <c r="AR551" s="2">
        <v>42576</v>
      </c>
      <c r="AS551" t="s">
        <v>294</v>
      </c>
      <c r="AT551" t="s">
        <v>1167</v>
      </c>
      <c r="AU551" s="2">
        <v>42942</v>
      </c>
      <c r="AV551" t="s">
        <v>294</v>
      </c>
      <c r="AW551" t="s">
        <v>1167</v>
      </c>
      <c r="AX551" s="2">
        <v>42971</v>
      </c>
      <c r="AY551" t="s">
        <v>67</v>
      </c>
      <c r="AZ551" t="s">
        <v>303</v>
      </c>
      <c r="BA551" t="s">
        <v>304</v>
      </c>
      <c r="BB551" t="s">
        <v>1138</v>
      </c>
      <c r="BC551" t="s">
        <v>62</v>
      </c>
      <c r="BD551" t="s">
        <v>305</v>
      </c>
      <c r="BE551" t="s">
        <v>306</v>
      </c>
      <c r="BF551" t="s">
        <v>307</v>
      </c>
      <c r="BG551" t="s">
        <v>308</v>
      </c>
      <c r="BH551" t="s">
        <v>1167</v>
      </c>
    </row>
    <row r="552" spans="1:60">
      <c r="A552">
        <v>514</v>
      </c>
      <c r="B552" t="s">
        <v>1030</v>
      </c>
      <c r="C552" t="str">
        <f t="shared" si="51"/>
        <v>SB061017TAWCSCB33CD14R3I514</v>
      </c>
      <c r="D552" t="str">
        <f t="shared" si="52"/>
        <v>B061017TAWCSCB33CD14</v>
      </c>
      <c r="E552">
        <v>3</v>
      </c>
      <c r="F552" t="s">
        <v>77</v>
      </c>
      <c r="G552" t="str">
        <f t="shared" si="54"/>
        <v>061017</v>
      </c>
      <c r="H552">
        <v>14</v>
      </c>
      <c r="I552" t="s">
        <v>60</v>
      </c>
      <c r="J552" t="s">
        <v>61</v>
      </c>
      <c r="K552" t="str">
        <f t="shared" si="53"/>
        <v>061017</v>
      </c>
      <c r="L552" t="s">
        <v>1031</v>
      </c>
      <c r="M552" t="s">
        <v>344</v>
      </c>
      <c r="N552" t="s">
        <v>1167</v>
      </c>
      <c r="O552" t="s">
        <v>1167</v>
      </c>
      <c r="P552">
        <v>71017</v>
      </c>
      <c r="Q552" t="s">
        <v>294</v>
      </c>
      <c r="R552" t="s">
        <v>1167</v>
      </c>
      <c r="S552" s="2">
        <v>42927</v>
      </c>
      <c r="T552" t="s">
        <v>294</v>
      </c>
      <c r="U552">
        <v>5.6000000000000001E-2</v>
      </c>
      <c r="V552" s="2">
        <v>42928</v>
      </c>
      <c r="W552">
        <v>29.22</v>
      </c>
      <c r="X552" t="s">
        <v>294</v>
      </c>
      <c r="Y552" t="s">
        <v>295</v>
      </c>
    </row>
    <row r="553" spans="1:60">
      <c r="A553">
        <v>515</v>
      </c>
      <c r="B553" t="s">
        <v>1032</v>
      </c>
      <c r="C553" t="str">
        <f t="shared" si="51"/>
        <v>SB061017TAWCSCB33CD16R2I515</v>
      </c>
      <c r="D553" t="str">
        <f t="shared" si="52"/>
        <v>B061017TAWCSCB33CD16</v>
      </c>
      <c r="E553">
        <v>2</v>
      </c>
      <c r="F553" t="s">
        <v>77</v>
      </c>
      <c r="G553" t="str">
        <f t="shared" si="54"/>
        <v>061017</v>
      </c>
      <c r="H553">
        <v>16</v>
      </c>
      <c r="I553" t="s">
        <v>60</v>
      </c>
      <c r="J553" t="s">
        <v>61</v>
      </c>
      <c r="K553" t="str">
        <f t="shared" si="53"/>
        <v>061017</v>
      </c>
      <c r="L553" t="s">
        <v>1033</v>
      </c>
      <c r="M553" t="s">
        <v>344</v>
      </c>
      <c r="N553" t="s">
        <v>1167</v>
      </c>
      <c r="O553" t="s">
        <v>1167</v>
      </c>
      <c r="P553">
        <v>71017</v>
      </c>
      <c r="Q553" t="s">
        <v>294</v>
      </c>
      <c r="R553" t="s">
        <v>1167</v>
      </c>
      <c r="S553" s="2">
        <v>42927</v>
      </c>
      <c r="T553" t="s">
        <v>294</v>
      </c>
      <c r="U553">
        <v>0</v>
      </c>
      <c r="V553" s="2">
        <v>42928</v>
      </c>
      <c r="W553">
        <v>29.92</v>
      </c>
      <c r="X553" t="s">
        <v>294</v>
      </c>
      <c r="Y553" t="s">
        <v>295</v>
      </c>
    </row>
    <row r="554" spans="1:60">
      <c r="A554">
        <v>516</v>
      </c>
      <c r="B554" t="s">
        <v>1034</v>
      </c>
      <c r="C554" t="str">
        <f t="shared" si="51"/>
        <v>SB061017TAWCSCB33CD17R2I516</v>
      </c>
      <c r="D554" t="str">
        <f t="shared" si="52"/>
        <v>B061017TAWCSCB33CD17</v>
      </c>
      <c r="E554">
        <v>2</v>
      </c>
      <c r="F554" t="s">
        <v>77</v>
      </c>
      <c r="G554" t="str">
        <f t="shared" si="54"/>
        <v>061017</v>
      </c>
      <c r="H554">
        <v>17</v>
      </c>
      <c r="I554" t="s">
        <v>60</v>
      </c>
      <c r="J554" t="s">
        <v>61</v>
      </c>
      <c r="K554" t="str">
        <f t="shared" si="53"/>
        <v>061017</v>
      </c>
      <c r="L554" t="s">
        <v>62</v>
      </c>
      <c r="M554" t="s">
        <v>344</v>
      </c>
      <c r="N554" t="s">
        <v>1167</v>
      </c>
      <c r="O554" t="s">
        <v>1167</v>
      </c>
      <c r="P554">
        <v>71017</v>
      </c>
      <c r="Q554" t="s">
        <v>294</v>
      </c>
      <c r="R554" t="s">
        <v>1167</v>
      </c>
      <c r="S554" s="2">
        <v>42927</v>
      </c>
      <c r="T554" t="s">
        <v>294</v>
      </c>
      <c r="U554">
        <v>0.06</v>
      </c>
      <c r="V554" s="2">
        <v>42928</v>
      </c>
      <c r="W554">
        <v>27.89</v>
      </c>
      <c r="X554" t="s">
        <v>294</v>
      </c>
      <c r="Y554" t="s">
        <v>295</v>
      </c>
    </row>
    <row r="555" spans="1:60">
      <c r="A555">
        <v>517</v>
      </c>
      <c r="B555" t="s">
        <v>1035</v>
      </c>
      <c r="C555" t="str">
        <f t="shared" si="51"/>
        <v>SB061017TAWCSCB33CD19R2I517</v>
      </c>
      <c r="D555" t="str">
        <f t="shared" si="52"/>
        <v>B061017TAWCSCB33CD19</v>
      </c>
      <c r="E555">
        <v>2</v>
      </c>
      <c r="F555" t="s">
        <v>77</v>
      </c>
      <c r="G555" t="str">
        <f t="shared" si="54"/>
        <v>061017</v>
      </c>
      <c r="H555">
        <v>19</v>
      </c>
      <c r="I555" t="s">
        <v>60</v>
      </c>
      <c r="J555" t="s">
        <v>61</v>
      </c>
      <c r="K555" t="str">
        <f t="shared" si="53"/>
        <v>061017</v>
      </c>
      <c r="L555" t="s">
        <v>1036</v>
      </c>
      <c r="M555" t="s">
        <v>344</v>
      </c>
      <c r="N555" t="s">
        <v>1167</v>
      </c>
      <c r="O555" t="s">
        <v>1167</v>
      </c>
      <c r="P555">
        <v>71017</v>
      </c>
      <c r="Q555" t="s">
        <v>294</v>
      </c>
      <c r="R555" t="s">
        <v>1167</v>
      </c>
      <c r="S555" s="2">
        <v>42927</v>
      </c>
      <c r="T555" t="s">
        <v>294</v>
      </c>
      <c r="U555">
        <v>4.3</v>
      </c>
      <c r="V555" s="2">
        <v>42928</v>
      </c>
      <c r="W555">
        <v>17.72</v>
      </c>
      <c r="X555" t="s">
        <v>294</v>
      </c>
      <c r="Y555" t="s">
        <v>295</v>
      </c>
      <c r="Z555" s="2">
        <v>42933</v>
      </c>
      <c r="AA555">
        <v>18</v>
      </c>
      <c r="AB555" t="s">
        <v>1167</v>
      </c>
      <c r="AC555" t="s">
        <v>1167</v>
      </c>
      <c r="AD555" t="s">
        <v>1167</v>
      </c>
      <c r="AE555" t="s">
        <v>298</v>
      </c>
      <c r="AF555" s="2">
        <v>42934</v>
      </c>
      <c r="AG555" t="s">
        <v>299</v>
      </c>
      <c r="AH555" t="s">
        <v>1167</v>
      </c>
      <c r="AI555" t="s">
        <v>300</v>
      </c>
      <c r="AJ555" s="2">
        <v>42940</v>
      </c>
      <c r="AK555" t="s">
        <v>1131</v>
      </c>
      <c r="AL555" t="s">
        <v>667</v>
      </c>
      <c r="AM555" t="s">
        <v>1167</v>
      </c>
      <c r="AN555" t="s">
        <v>1167</v>
      </c>
      <c r="AO555">
        <v>9</v>
      </c>
      <c r="AP555" t="s">
        <v>1167</v>
      </c>
      <c r="AQ555" t="s">
        <v>1167</v>
      </c>
      <c r="AR555" s="2">
        <v>42576</v>
      </c>
      <c r="AS555" t="s">
        <v>294</v>
      </c>
      <c r="AT555" t="s">
        <v>1167</v>
      </c>
      <c r="AU555" s="2">
        <v>42942</v>
      </c>
      <c r="AV555" t="s">
        <v>294</v>
      </c>
      <c r="AW555" t="s">
        <v>1167</v>
      </c>
      <c r="AX555" s="2">
        <v>42971</v>
      </c>
      <c r="AY555" t="s">
        <v>67</v>
      </c>
      <c r="AZ555" t="s">
        <v>303</v>
      </c>
      <c r="BA555" t="s">
        <v>304</v>
      </c>
      <c r="BB555" t="s">
        <v>1138</v>
      </c>
      <c r="BC555" t="s">
        <v>62</v>
      </c>
      <c r="BD555" t="s">
        <v>305</v>
      </c>
      <c r="BE555" t="s">
        <v>306</v>
      </c>
      <c r="BF555" t="s">
        <v>307</v>
      </c>
      <c r="BG555" t="s">
        <v>308</v>
      </c>
      <c r="BH555" t="s">
        <v>1167</v>
      </c>
    </row>
    <row r="556" spans="1:60">
      <c r="A556">
        <v>518</v>
      </c>
      <c r="B556" t="s">
        <v>1037</v>
      </c>
      <c r="C556" t="str">
        <f t="shared" si="51"/>
        <v>SB061017TAWCSCB33CD21R2I518</v>
      </c>
      <c r="D556" t="str">
        <f t="shared" si="52"/>
        <v>B061017TAWCSCB33CD21</v>
      </c>
      <c r="E556">
        <v>2</v>
      </c>
      <c r="F556" t="s">
        <v>77</v>
      </c>
      <c r="G556" t="str">
        <f t="shared" si="54"/>
        <v>061017</v>
      </c>
      <c r="H556">
        <v>21</v>
      </c>
      <c r="I556" t="s">
        <v>60</v>
      </c>
      <c r="J556" t="s">
        <v>61</v>
      </c>
      <c r="K556" t="str">
        <f t="shared" si="53"/>
        <v>061017</v>
      </c>
      <c r="L556" t="s">
        <v>1038</v>
      </c>
      <c r="M556" t="s">
        <v>344</v>
      </c>
      <c r="N556" t="s">
        <v>1167</v>
      </c>
      <c r="O556" t="s">
        <v>1167</v>
      </c>
      <c r="P556">
        <v>71017</v>
      </c>
      <c r="Q556" t="s">
        <v>294</v>
      </c>
      <c r="R556" t="s">
        <v>1167</v>
      </c>
      <c r="S556" s="2">
        <v>42927</v>
      </c>
      <c r="T556" t="s">
        <v>294</v>
      </c>
      <c r="U556">
        <v>2.4</v>
      </c>
      <c r="V556" s="2">
        <v>42928</v>
      </c>
      <c r="W556">
        <v>18.16</v>
      </c>
      <c r="X556" t="s">
        <v>294</v>
      </c>
      <c r="Y556" t="s">
        <v>295</v>
      </c>
      <c r="Z556" s="2">
        <v>42933</v>
      </c>
      <c r="AA556">
        <v>19</v>
      </c>
      <c r="AB556" t="s">
        <v>1167</v>
      </c>
      <c r="AC556" t="s">
        <v>1167</v>
      </c>
      <c r="AD556" t="s">
        <v>1167</v>
      </c>
      <c r="AE556" t="s">
        <v>298</v>
      </c>
      <c r="AF556" s="2">
        <v>42934</v>
      </c>
      <c r="AG556" t="s">
        <v>299</v>
      </c>
      <c r="AH556" t="s">
        <v>1167</v>
      </c>
      <c r="AI556" t="s">
        <v>300</v>
      </c>
      <c r="AJ556" s="2">
        <v>42940</v>
      </c>
      <c r="AK556" t="s">
        <v>1136</v>
      </c>
      <c r="AL556" t="s">
        <v>741</v>
      </c>
      <c r="AM556" t="s">
        <v>1167</v>
      </c>
      <c r="AN556" t="s">
        <v>1167</v>
      </c>
      <c r="AO556">
        <v>9</v>
      </c>
      <c r="AP556" t="s">
        <v>1167</v>
      </c>
      <c r="AQ556" t="s">
        <v>1167</v>
      </c>
      <c r="AR556" s="2">
        <v>42576</v>
      </c>
      <c r="AS556" t="s">
        <v>294</v>
      </c>
      <c r="AT556" t="s">
        <v>1167</v>
      </c>
      <c r="AU556" s="2">
        <v>42942</v>
      </c>
      <c r="AV556" t="s">
        <v>294</v>
      </c>
      <c r="AW556" t="s">
        <v>1167</v>
      </c>
      <c r="AX556" s="2">
        <v>42971</v>
      </c>
      <c r="AY556" t="s">
        <v>67</v>
      </c>
      <c r="AZ556" t="s">
        <v>303</v>
      </c>
      <c r="BA556" t="s">
        <v>304</v>
      </c>
      <c r="BB556" t="s">
        <v>1138</v>
      </c>
      <c r="BC556" t="s">
        <v>62</v>
      </c>
      <c r="BD556" t="s">
        <v>305</v>
      </c>
      <c r="BE556" t="s">
        <v>306</v>
      </c>
      <c r="BF556" t="s">
        <v>307</v>
      </c>
      <c r="BG556" t="s">
        <v>308</v>
      </c>
      <c r="BH556" t="s">
        <v>1167</v>
      </c>
    </row>
    <row r="557" spans="1:60">
      <c r="A557">
        <v>519</v>
      </c>
      <c r="B557" t="s">
        <v>1039</v>
      </c>
      <c r="C557" t="str">
        <f t="shared" si="51"/>
        <v>SB061017TAWCSCB33CDSBR1I519</v>
      </c>
      <c r="D557" t="str">
        <f t="shared" si="52"/>
        <v>B061017TAWCSCB33CDSB</v>
      </c>
      <c r="E557">
        <v>1</v>
      </c>
      <c r="F557" t="s">
        <v>77</v>
      </c>
      <c r="G557" t="str">
        <f t="shared" si="54"/>
        <v>061017</v>
      </c>
      <c r="H557" t="s">
        <v>78</v>
      </c>
      <c r="I557" t="s">
        <v>60</v>
      </c>
      <c r="J557" t="s">
        <v>61</v>
      </c>
      <c r="K557" t="str">
        <f t="shared" si="53"/>
        <v>061017</v>
      </c>
      <c r="L557" t="s">
        <v>1040</v>
      </c>
      <c r="M557" t="s">
        <v>344</v>
      </c>
      <c r="N557" t="s">
        <v>1167</v>
      </c>
      <c r="O557" t="s">
        <v>1167</v>
      </c>
      <c r="P557">
        <v>71017</v>
      </c>
      <c r="Q557" t="s">
        <v>294</v>
      </c>
      <c r="R557" t="s">
        <v>1167</v>
      </c>
      <c r="S557" s="2">
        <v>42927</v>
      </c>
      <c r="T557" t="s">
        <v>294</v>
      </c>
      <c r="U557">
        <v>0</v>
      </c>
      <c r="V557" s="2">
        <v>42928</v>
      </c>
      <c r="W557">
        <v>30.14</v>
      </c>
      <c r="X557" t="s">
        <v>294</v>
      </c>
      <c r="Y557" t="s">
        <v>295</v>
      </c>
    </row>
    <row r="558" spans="1:60">
      <c r="A558">
        <v>520</v>
      </c>
      <c r="B558" t="s">
        <v>1041</v>
      </c>
      <c r="C558" t="str">
        <f t="shared" si="51"/>
        <v>SB061017TAWCSCB33CDEBR1I520</v>
      </c>
      <c r="D558" t="str">
        <f t="shared" si="52"/>
        <v>B061017TAWCSCB33CDEB</v>
      </c>
      <c r="E558">
        <v>1</v>
      </c>
      <c r="F558" t="s">
        <v>77</v>
      </c>
      <c r="G558" t="str">
        <f t="shared" si="54"/>
        <v>061017</v>
      </c>
      <c r="H558" t="s">
        <v>121</v>
      </c>
      <c r="I558" t="s">
        <v>60</v>
      </c>
      <c r="J558" t="s">
        <v>61</v>
      </c>
      <c r="K558" t="str">
        <f t="shared" si="53"/>
        <v>061017</v>
      </c>
      <c r="L558" t="s">
        <v>1042</v>
      </c>
      <c r="M558" t="s">
        <v>344</v>
      </c>
      <c r="N558" t="s">
        <v>1167</v>
      </c>
      <c r="O558" t="s">
        <v>1167</v>
      </c>
      <c r="P558">
        <v>71017</v>
      </c>
      <c r="Q558" t="s">
        <v>294</v>
      </c>
      <c r="R558" t="s">
        <v>1167</v>
      </c>
      <c r="S558" s="2">
        <v>42927</v>
      </c>
      <c r="T558" t="s">
        <v>294</v>
      </c>
      <c r="U558">
        <v>0.159</v>
      </c>
      <c r="V558" s="2">
        <v>42928</v>
      </c>
      <c r="W558">
        <v>22.83</v>
      </c>
      <c r="X558" t="s">
        <v>294</v>
      </c>
      <c r="Y558" t="s">
        <v>295</v>
      </c>
    </row>
    <row r="559" spans="1:60">
      <c r="A559">
        <v>521</v>
      </c>
      <c r="B559" t="s">
        <v>1043</v>
      </c>
      <c r="C559" t="str">
        <f t="shared" si="51"/>
        <v>SB061517TAWCSCB33CD0R1I521</v>
      </c>
      <c r="D559" t="str">
        <f t="shared" si="52"/>
        <v>B061517TAWCSCB33CD0</v>
      </c>
      <c r="E559">
        <v>1</v>
      </c>
      <c r="F559" t="s">
        <v>77</v>
      </c>
      <c r="G559" t="str">
        <f t="shared" ref="G559:G576" si="55">"061517"</f>
        <v>061517</v>
      </c>
      <c r="H559">
        <v>0</v>
      </c>
      <c r="I559" t="s">
        <v>60</v>
      </c>
      <c r="J559" t="s">
        <v>61</v>
      </c>
      <c r="K559" t="str">
        <f t="shared" si="53"/>
        <v>061517</v>
      </c>
      <c r="L559" t="s">
        <v>1044</v>
      </c>
      <c r="M559" t="s">
        <v>344</v>
      </c>
    </row>
    <row r="560" spans="1:60">
      <c r="A560">
        <v>522</v>
      </c>
      <c r="B560" t="s">
        <v>1045</v>
      </c>
      <c r="C560" t="str">
        <f t="shared" si="51"/>
        <v>SB061517TAWCSCB33CD0R2I522</v>
      </c>
      <c r="D560" t="str">
        <f t="shared" si="52"/>
        <v>B061517TAWCSCB33CD0</v>
      </c>
      <c r="E560">
        <v>2</v>
      </c>
      <c r="F560" t="s">
        <v>77</v>
      </c>
      <c r="G560" t="str">
        <f t="shared" si="55"/>
        <v>061517</v>
      </c>
      <c r="H560">
        <v>0</v>
      </c>
      <c r="I560" t="s">
        <v>60</v>
      </c>
      <c r="J560" t="s">
        <v>61</v>
      </c>
      <c r="K560" t="str">
        <f t="shared" si="53"/>
        <v>061517</v>
      </c>
      <c r="L560" t="s">
        <v>1046</v>
      </c>
      <c r="M560" t="s">
        <v>344</v>
      </c>
    </row>
    <row r="561" spans="1:13">
      <c r="A561">
        <v>523</v>
      </c>
      <c r="B561" t="s">
        <v>1047</v>
      </c>
      <c r="C561" t="str">
        <f t="shared" si="51"/>
        <v>SB061517TAWCSCB33CD0R3I523</v>
      </c>
      <c r="D561" t="str">
        <f t="shared" si="52"/>
        <v>B061517TAWCSCB33CD0</v>
      </c>
      <c r="E561">
        <v>3</v>
      </c>
      <c r="F561" t="s">
        <v>77</v>
      </c>
      <c r="G561" t="str">
        <f t="shared" si="55"/>
        <v>061517</v>
      </c>
      <c r="H561">
        <v>0</v>
      </c>
      <c r="I561" t="s">
        <v>60</v>
      </c>
      <c r="J561" t="s">
        <v>61</v>
      </c>
      <c r="K561" t="str">
        <f t="shared" si="53"/>
        <v>061517</v>
      </c>
      <c r="L561" t="s">
        <v>1048</v>
      </c>
      <c r="M561" t="s">
        <v>344</v>
      </c>
    </row>
    <row r="562" spans="1:13">
      <c r="A562">
        <v>524</v>
      </c>
      <c r="B562" t="s">
        <v>1049</v>
      </c>
      <c r="C562" t="str">
        <f t="shared" si="51"/>
        <v>SB061517TAWCSCB33CD0R4I524</v>
      </c>
      <c r="D562" t="str">
        <f t="shared" si="52"/>
        <v>B061517TAWCSCB33CD0</v>
      </c>
      <c r="E562">
        <v>4</v>
      </c>
      <c r="F562" t="s">
        <v>77</v>
      </c>
      <c r="G562" t="str">
        <f t="shared" si="55"/>
        <v>061517</v>
      </c>
      <c r="H562">
        <v>0</v>
      </c>
      <c r="I562" t="s">
        <v>60</v>
      </c>
      <c r="J562" t="s">
        <v>61</v>
      </c>
      <c r="K562" t="str">
        <f t="shared" si="53"/>
        <v>061517</v>
      </c>
      <c r="L562" t="s">
        <v>1050</v>
      </c>
      <c r="M562" t="s">
        <v>344</v>
      </c>
    </row>
    <row r="563" spans="1:13">
      <c r="A563">
        <v>525</v>
      </c>
      <c r="B563" t="s">
        <v>1051</v>
      </c>
      <c r="C563" t="str">
        <f t="shared" si="51"/>
        <v>SB061517TAWCSCB33CD2R1I525</v>
      </c>
      <c r="D563" t="str">
        <f t="shared" si="52"/>
        <v>B061517TAWCSCB33CD2</v>
      </c>
      <c r="E563">
        <v>1</v>
      </c>
      <c r="F563" t="s">
        <v>77</v>
      </c>
      <c r="G563" t="str">
        <f t="shared" si="55"/>
        <v>061517</v>
      </c>
      <c r="H563">
        <v>2</v>
      </c>
      <c r="I563" t="s">
        <v>60</v>
      </c>
      <c r="J563" t="s">
        <v>61</v>
      </c>
      <c r="K563" t="str">
        <f t="shared" si="53"/>
        <v>061517</v>
      </c>
      <c r="L563" t="s">
        <v>62</v>
      </c>
      <c r="M563" t="s">
        <v>344</v>
      </c>
    </row>
    <row r="564" spans="1:13">
      <c r="A564">
        <v>526</v>
      </c>
      <c r="B564" t="s">
        <v>1052</v>
      </c>
      <c r="C564" t="str">
        <f t="shared" si="51"/>
        <v>SB061517TAWCSCB33CD4R1I526</v>
      </c>
      <c r="D564" t="str">
        <f t="shared" si="52"/>
        <v>B061517TAWCSCB33CD4</v>
      </c>
      <c r="E564">
        <v>1</v>
      </c>
      <c r="F564" t="s">
        <v>77</v>
      </c>
      <c r="G564" t="str">
        <f t="shared" si="55"/>
        <v>061517</v>
      </c>
      <c r="H564">
        <v>4</v>
      </c>
      <c r="I564" t="s">
        <v>60</v>
      </c>
      <c r="J564" t="s">
        <v>61</v>
      </c>
      <c r="K564" t="str">
        <f t="shared" si="53"/>
        <v>061517</v>
      </c>
      <c r="L564" t="s">
        <v>62</v>
      </c>
      <c r="M564" t="s">
        <v>344</v>
      </c>
    </row>
    <row r="565" spans="1:13">
      <c r="A565">
        <v>527</v>
      </c>
      <c r="B565" t="s">
        <v>1053</v>
      </c>
      <c r="C565" t="str">
        <f t="shared" si="51"/>
        <v>SB061517TAWCSCB33CD6R1I527</v>
      </c>
      <c r="D565" t="str">
        <f t="shared" si="52"/>
        <v>B061517TAWCSCB33CD6</v>
      </c>
      <c r="E565">
        <v>1</v>
      </c>
      <c r="F565" t="s">
        <v>77</v>
      </c>
      <c r="G565" t="str">
        <f t="shared" si="55"/>
        <v>061517</v>
      </c>
      <c r="H565">
        <v>6</v>
      </c>
      <c r="I565" t="s">
        <v>60</v>
      </c>
      <c r="J565" t="s">
        <v>61</v>
      </c>
      <c r="K565" t="str">
        <f t="shared" si="53"/>
        <v>061517</v>
      </c>
      <c r="L565" t="s">
        <v>62</v>
      </c>
      <c r="M565" t="s">
        <v>344</v>
      </c>
    </row>
    <row r="566" spans="1:13">
      <c r="A566">
        <v>528</v>
      </c>
      <c r="B566" t="s">
        <v>1054</v>
      </c>
      <c r="C566" t="str">
        <f t="shared" si="51"/>
        <v>SB061517TAWCSCB33CD8R1I528</v>
      </c>
      <c r="D566" t="str">
        <f t="shared" si="52"/>
        <v>B061517TAWCSCB33CD8</v>
      </c>
      <c r="E566">
        <v>1</v>
      </c>
      <c r="F566" t="s">
        <v>77</v>
      </c>
      <c r="G566" t="str">
        <f t="shared" si="55"/>
        <v>061517</v>
      </c>
      <c r="H566">
        <v>8</v>
      </c>
      <c r="I566" t="s">
        <v>60</v>
      </c>
      <c r="J566" t="s">
        <v>61</v>
      </c>
      <c r="K566" t="str">
        <f t="shared" si="53"/>
        <v>061517</v>
      </c>
      <c r="L566" t="s">
        <v>1055</v>
      </c>
      <c r="M566" t="s">
        <v>344</v>
      </c>
    </row>
    <row r="567" spans="1:13">
      <c r="A567">
        <v>529</v>
      </c>
      <c r="B567" t="s">
        <v>1056</v>
      </c>
      <c r="C567" t="str">
        <f t="shared" si="51"/>
        <v>SB061517TAWCSCB33CD10R1I529</v>
      </c>
      <c r="D567" t="str">
        <f t="shared" si="52"/>
        <v>B061517TAWCSCB33CD10</v>
      </c>
      <c r="E567">
        <v>1</v>
      </c>
      <c r="F567" t="s">
        <v>77</v>
      </c>
      <c r="G567" t="str">
        <f t="shared" si="55"/>
        <v>061517</v>
      </c>
      <c r="H567">
        <v>10</v>
      </c>
      <c r="I567" t="s">
        <v>60</v>
      </c>
      <c r="J567" t="s">
        <v>61</v>
      </c>
      <c r="K567" t="str">
        <f t="shared" si="53"/>
        <v>061517</v>
      </c>
      <c r="L567" t="s">
        <v>62</v>
      </c>
      <c r="M567" t="s">
        <v>344</v>
      </c>
    </row>
    <row r="568" spans="1:13">
      <c r="A568">
        <v>530</v>
      </c>
      <c r="B568" t="s">
        <v>1057</v>
      </c>
      <c r="C568" t="str">
        <f t="shared" si="51"/>
        <v>SB061517TAWCSCB33CD12R1I530</v>
      </c>
      <c r="D568" t="str">
        <f t="shared" si="52"/>
        <v>B061517TAWCSCB33CD12</v>
      </c>
      <c r="E568">
        <v>1</v>
      </c>
      <c r="F568" t="s">
        <v>77</v>
      </c>
      <c r="G568" t="str">
        <f t="shared" si="55"/>
        <v>061517</v>
      </c>
      <c r="H568">
        <v>12</v>
      </c>
      <c r="I568" t="s">
        <v>60</v>
      </c>
      <c r="J568" t="s">
        <v>61</v>
      </c>
      <c r="K568" t="str">
        <f t="shared" si="53"/>
        <v>061517</v>
      </c>
      <c r="L568" t="s">
        <v>1058</v>
      </c>
      <c r="M568" t="s">
        <v>344</v>
      </c>
    </row>
    <row r="569" spans="1:13">
      <c r="A569">
        <v>531</v>
      </c>
      <c r="B569" t="s">
        <v>1059</v>
      </c>
      <c r="C569" t="str">
        <f t="shared" si="51"/>
        <v>SB061517TAWCSCB33CD14R1I531</v>
      </c>
      <c r="D569" t="str">
        <f t="shared" si="52"/>
        <v>B061517TAWCSCB33CD14</v>
      </c>
      <c r="E569">
        <v>1</v>
      </c>
      <c r="F569" t="s">
        <v>77</v>
      </c>
      <c r="G569" t="str">
        <f t="shared" si="55"/>
        <v>061517</v>
      </c>
      <c r="H569">
        <v>14</v>
      </c>
      <c r="I569" t="s">
        <v>60</v>
      </c>
      <c r="J569" t="s">
        <v>61</v>
      </c>
      <c r="K569" t="str">
        <f t="shared" si="53"/>
        <v>061517</v>
      </c>
      <c r="L569" t="s">
        <v>1060</v>
      </c>
      <c r="M569" t="s">
        <v>344</v>
      </c>
    </row>
    <row r="570" spans="1:13">
      <c r="A570">
        <v>532</v>
      </c>
      <c r="B570" t="s">
        <v>1061</v>
      </c>
      <c r="C570" t="str">
        <f t="shared" si="51"/>
        <v>SB061517TAWCSCB33CD16R1I532</v>
      </c>
      <c r="D570" t="str">
        <f t="shared" si="52"/>
        <v>B061517TAWCSCB33CD16</v>
      </c>
      <c r="E570">
        <v>1</v>
      </c>
      <c r="F570" t="s">
        <v>77</v>
      </c>
      <c r="G570" t="str">
        <f t="shared" si="55"/>
        <v>061517</v>
      </c>
      <c r="H570">
        <v>16</v>
      </c>
      <c r="I570" t="s">
        <v>60</v>
      </c>
      <c r="J570" t="s">
        <v>61</v>
      </c>
      <c r="K570" t="str">
        <f t="shared" si="53"/>
        <v>061517</v>
      </c>
      <c r="L570" t="s">
        <v>1062</v>
      </c>
      <c r="M570" t="s">
        <v>344</v>
      </c>
    </row>
    <row r="571" spans="1:13">
      <c r="A571">
        <v>533</v>
      </c>
      <c r="B571" t="s">
        <v>1063</v>
      </c>
      <c r="C571" t="str">
        <f t="shared" si="51"/>
        <v>SB061517TAWCSCB33CD18R1I533</v>
      </c>
      <c r="D571" t="str">
        <f t="shared" si="52"/>
        <v>B061517TAWCSCB33CD18</v>
      </c>
      <c r="E571">
        <v>1</v>
      </c>
      <c r="F571" t="s">
        <v>77</v>
      </c>
      <c r="G571" t="str">
        <f t="shared" si="55"/>
        <v>061517</v>
      </c>
      <c r="H571">
        <v>18</v>
      </c>
      <c r="I571" t="s">
        <v>60</v>
      </c>
      <c r="J571" t="s">
        <v>61</v>
      </c>
      <c r="K571" t="str">
        <f t="shared" si="53"/>
        <v>061517</v>
      </c>
      <c r="L571" t="s">
        <v>1064</v>
      </c>
      <c r="M571" t="s">
        <v>344</v>
      </c>
    </row>
    <row r="572" spans="1:13">
      <c r="A572">
        <v>534</v>
      </c>
      <c r="B572" t="s">
        <v>1065</v>
      </c>
      <c r="C572" t="str">
        <f t="shared" si="51"/>
        <v>SB061517TAWCSCB33CD20R1I534</v>
      </c>
      <c r="D572" t="str">
        <f t="shared" si="52"/>
        <v>B061517TAWCSCB33CD20</v>
      </c>
      <c r="E572">
        <v>1</v>
      </c>
      <c r="F572" t="s">
        <v>77</v>
      </c>
      <c r="G572" t="str">
        <f t="shared" si="55"/>
        <v>061517</v>
      </c>
      <c r="H572">
        <v>20</v>
      </c>
      <c r="I572" t="s">
        <v>60</v>
      </c>
      <c r="J572" t="s">
        <v>61</v>
      </c>
      <c r="K572" t="str">
        <f t="shared" si="53"/>
        <v>061517</v>
      </c>
      <c r="L572" t="s">
        <v>1066</v>
      </c>
      <c r="M572" t="s">
        <v>344</v>
      </c>
    </row>
    <row r="573" spans="1:13">
      <c r="A573">
        <v>535</v>
      </c>
      <c r="B573" t="s">
        <v>1067</v>
      </c>
      <c r="C573" t="str">
        <f t="shared" si="51"/>
        <v>SB061517TAWCSCB33CD21R1I535</v>
      </c>
      <c r="D573" t="str">
        <f t="shared" si="52"/>
        <v>B061517TAWCSCB33CD21</v>
      </c>
      <c r="E573">
        <v>1</v>
      </c>
      <c r="F573" t="s">
        <v>77</v>
      </c>
      <c r="G573" t="str">
        <f t="shared" si="55"/>
        <v>061517</v>
      </c>
      <c r="H573">
        <v>21</v>
      </c>
      <c r="I573" t="s">
        <v>60</v>
      </c>
      <c r="J573" t="s">
        <v>61</v>
      </c>
      <c r="K573" t="str">
        <f t="shared" si="53"/>
        <v>061517</v>
      </c>
      <c r="L573" t="s">
        <v>1068</v>
      </c>
      <c r="M573" t="s">
        <v>344</v>
      </c>
    </row>
    <row r="574" spans="1:13">
      <c r="A574">
        <v>536</v>
      </c>
      <c r="B574" t="s">
        <v>1069</v>
      </c>
      <c r="C574" t="str">
        <f t="shared" si="51"/>
        <v>SB061517TAWCSCB33CD21R2I536</v>
      </c>
      <c r="D574" t="str">
        <f t="shared" si="52"/>
        <v>B061517TAWCSCB33CD21</v>
      </c>
      <c r="E574">
        <v>2</v>
      </c>
      <c r="F574" t="s">
        <v>77</v>
      </c>
      <c r="G574" t="str">
        <f t="shared" si="55"/>
        <v>061517</v>
      </c>
      <c r="H574">
        <v>21</v>
      </c>
      <c r="I574" t="s">
        <v>60</v>
      </c>
      <c r="J574" t="s">
        <v>61</v>
      </c>
      <c r="K574" t="str">
        <f t="shared" si="53"/>
        <v>061517</v>
      </c>
      <c r="L574" t="s">
        <v>1070</v>
      </c>
      <c r="M574" t="s">
        <v>344</v>
      </c>
    </row>
    <row r="575" spans="1:13">
      <c r="A575">
        <v>537</v>
      </c>
      <c r="B575" t="s">
        <v>1071</v>
      </c>
      <c r="C575" t="str">
        <f t="shared" si="51"/>
        <v>SB061517TAWCSCB33CD0R5I537</v>
      </c>
      <c r="D575" t="str">
        <f t="shared" si="52"/>
        <v>B061517TAWCSCB33CD0</v>
      </c>
      <c r="E575">
        <v>5</v>
      </c>
      <c r="F575" t="s">
        <v>77</v>
      </c>
      <c r="G575" t="str">
        <f t="shared" si="55"/>
        <v>061517</v>
      </c>
      <c r="H575">
        <v>0</v>
      </c>
      <c r="I575" t="s">
        <v>60</v>
      </c>
      <c r="J575" t="s">
        <v>61</v>
      </c>
      <c r="K575" t="str">
        <f t="shared" si="53"/>
        <v>061517</v>
      </c>
      <c r="L575" t="s">
        <v>1072</v>
      </c>
      <c r="M575" t="s">
        <v>344</v>
      </c>
    </row>
    <row r="576" spans="1:13">
      <c r="A576">
        <v>538</v>
      </c>
      <c r="B576" t="s">
        <v>1073</v>
      </c>
      <c r="C576" t="str">
        <f t="shared" si="51"/>
        <v>SB061517TAWCSCB33CDSBR1I538</v>
      </c>
      <c r="D576" t="str">
        <f t="shared" si="52"/>
        <v>B061517TAWCSCB33CDSB</v>
      </c>
      <c r="E576">
        <v>1</v>
      </c>
      <c r="F576" t="s">
        <v>77</v>
      </c>
      <c r="G576" t="str">
        <f t="shared" si="55"/>
        <v>061517</v>
      </c>
      <c r="H576" t="s">
        <v>78</v>
      </c>
      <c r="I576" t="s">
        <v>60</v>
      </c>
      <c r="J576" t="s">
        <v>61</v>
      </c>
      <c r="K576" t="str">
        <f t="shared" si="53"/>
        <v>061517</v>
      </c>
      <c r="L576" t="s">
        <v>62</v>
      </c>
      <c r="M576" t="s">
        <v>344</v>
      </c>
    </row>
    <row r="577" spans="1:13">
      <c r="A577">
        <v>539</v>
      </c>
      <c r="B577" t="s">
        <v>1074</v>
      </c>
      <c r="C577" t="str">
        <f t="shared" si="51"/>
        <v>SB071717TAWCSCB33CD0R1I539</v>
      </c>
      <c r="D577" t="str">
        <f t="shared" si="52"/>
        <v>B071717TAWCSCB33CD0</v>
      </c>
      <c r="E577">
        <v>1</v>
      </c>
      <c r="F577" t="s">
        <v>77</v>
      </c>
      <c r="G577" t="str">
        <f t="shared" ref="G577:G589" si="56">"071717"</f>
        <v>071717</v>
      </c>
      <c r="H577">
        <v>0</v>
      </c>
      <c r="I577" t="s">
        <v>60</v>
      </c>
      <c r="J577" t="s">
        <v>61</v>
      </c>
      <c r="K577" t="str">
        <f t="shared" si="53"/>
        <v>071717</v>
      </c>
      <c r="L577" t="s">
        <v>62</v>
      </c>
      <c r="M577" t="s">
        <v>344</v>
      </c>
    </row>
    <row r="578" spans="1:13">
      <c r="A578">
        <v>540</v>
      </c>
      <c r="B578" t="s">
        <v>1075</v>
      </c>
      <c r="C578" t="str">
        <f t="shared" ref="C578:C641" si="57">CONCATENATE("S",D578,"R",E578,"I",A578)</f>
        <v>SB071717TAWCSCB33CD2R1I540</v>
      </c>
      <c r="D578" t="str">
        <f t="shared" ref="D578:D611" si="58">CONCATENATE("B",G578,"TAWCS", F578, "D",H578)</f>
        <v>B071717TAWCSCB33CD2</v>
      </c>
      <c r="E578">
        <v>1</v>
      </c>
      <c r="F578" t="s">
        <v>77</v>
      </c>
      <c r="G578" t="str">
        <f t="shared" si="56"/>
        <v>071717</v>
      </c>
      <c r="H578">
        <v>2</v>
      </c>
      <c r="I578" t="s">
        <v>60</v>
      </c>
      <c r="J578" t="s">
        <v>61</v>
      </c>
      <c r="K578" t="str">
        <f t="shared" si="53"/>
        <v>071717</v>
      </c>
      <c r="L578" t="s">
        <v>62</v>
      </c>
      <c r="M578" t="s">
        <v>344</v>
      </c>
    </row>
    <row r="579" spans="1:13">
      <c r="A579">
        <v>541</v>
      </c>
      <c r="B579" t="s">
        <v>1076</v>
      </c>
      <c r="C579" t="str">
        <f t="shared" si="57"/>
        <v>SB071717TAWCSCB33CD4R1I541</v>
      </c>
      <c r="D579" t="str">
        <f t="shared" si="58"/>
        <v>B071717TAWCSCB33CD4</v>
      </c>
      <c r="E579">
        <v>1</v>
      </c>
      <c r="F579" t="s">
        <v>77</v>
      </c>
      <c r="G579" t="str">
        <f t="shared" si="56"/>
        <v>071717</v>
      </c>
      <c r="H579">
        <v>4</v>
      </c>
      <c r="I579" t="s">
        <v>60</v>
      </c>
      <c r="J579" t="s">
        <v>61</v>
      </c>
      <c r="K579" t="str">
        <f t="shared" si="53"/>
        <v>071717</v>
      </c>
      <c r="L579" t="s">
        <v>62</v>
      </c>
      <c r="M579" t="s">
        <v>344</v>
      </c>
    </row>
    <row r="580" spans="1:13">
      <c r="A580">
        <v>542</v>
      </c>
      <c r="B580" t="s">
        <v>1077</v>
      </c>
      <c r="C580" t="str">
        <f t="shared" si="57"/>
        <v>SB071717TAWCSCB33CD6R1I542</v>
      </c>
      <c r="D580" t="str">
        <f t="shared" si="58"/>
        <v>B071717TAWCSCB33CD6</v>
      </c>
      <c r="E580">
        <v>1</v>
      </c>
      <c r="F580" t="s">
        <v>77</v>
      </c>
      <c r="G580" t="str">
        <f t="shared" si="56"/>
        <v>071717</v>
      </c>
      <c r="H580">
        <v>6</v>
      </c>
      <c r="I580" t="s">
        <v>60</v>
      </c>
      <c r="J580" t="s">
        <v>61</v>
      </c>
      <c r="K580" t="str">
        <f t="shared" si="53"/>
        <v>071717</v>
      </c>
      <c r="L580" t="s">
        <v>62</v>
      </c>
      <c r="M580" t="s">
        <v>344</v>
      </c>
    </row>
    <row r="581" spans="1:13">
      <c r="A581">
        <v>543</v>
      </c>
      <c r="B581" t="s">
        <v>1078</v>
      </c>
      <c r="C581" t="str">
        <f t="shared" si="57"/>
        <v>SB071717TAWCSCB33CD8R1I543</v>
      </c>
      <c r="D581" t="str">
        <f t="shared" si="58"/>
        <v>B071717TAWCSCB33CD8</v>
      </c>
      <c r="E581">
        <v>1</v>
      </c>
      <c r="F581" t="s">
        <v>77</v>
      </c>
      <c r="G581" t="str">
        <f t="shared" si="56"/>
        <v>071717</v>
      </c>
      <c r="H581">
        <v>8</v>
      </c>
      <c r="I581" t="s">
        <v>60</v>
      </c>
      <c r="J581" t="s">
        <v>61</v>
      </c>
      <c r="K581" t="str">
        <f t="shared" si="53"/>
        <v>071717</v>
      </c>
      <c r="L581" t="s">
        <v>62</v>
      </c>
      <c r="M581" t="s">
        <v>344</v>
      </c>
    </row>
    <row r="582" spans="1:13">
      <c r="A582">
        <v>544</v>
      </c>
      <c r="B582" t="s">
        <v>1079</v>
      </c>
      <c r="C582" t="str">
        <f t="shared" si="57"/>
        <v>SB071717TAWCSCB33CD10R1I544</v>
      </c>
      <c r="D582" t="str">
        <f t="shared" si="58"/>
        <v>B071717TAWCSCB33CD10</v>
      </c>
      <c r="E582">
        <v>1</v>
      </c>
      <c r="F582" t="s">
        <v>77</v>
      </c>
      <c r="G582" t="str">
        <f t="shared" si="56"/>
        <v>071717</v>
      </c>
      <c r="H582">
        <v>10</v>
      </c>
      <c r="I582" t="s">
        <v>60</v>
      </c>
      <c r="J582" t="s">
        <v>61</v>
      </c>
      <c r="K582" t="str">
        <f t="shared" si="53"/>
        <v>071717</v>
      </c>
      <c r="L582" t="s">
        <v>62</v>
      </c>
      <c r="M582" t="s">
        <v>344</v>
      </c>
    </row>
    <row r="583" spans="1:13">
      <c r="A583">
        <v>545</v>
      </c>
      <c r="B583" t="s">
        <v>1080</v>
      </c>
      <c r="C583" t="str">
        <f t="shared" si="57"/>
        <v>SB071717TAWCSCB33CD12R1I545</v>
      </c>
      <c r="D583" t="str">
        <f t="shared" si="58"/>
        <v>B071717TAWCSCB33CD12</v>
      </c>
      <c r="E583">
        <v>1</v>
      </c>
      <c r="F583" t="s">
        <v>77</v>
      </c>
      <c r="G583" t="str">
        <f t="shared" si="56"/>
        <v>071717</v>
      </c>
      <c r="H583">
        <v>12</v>
      </c>
      <c r="I583" t="s">
        <v>60</v>
      </c>
      <c r="J583" t="s">
        <v>61</v>
      </c>
      <c r="K583" t="str">
        <f t="shared" si="53"/>
        <v>071717</v>
      </c>
      <c r="L583" t="s">
        <v>62</v>
      </c>
      <c r="M583" t="s">
        <v>344</v>
      </c>
    </row>
    <row r="584" spans="1:13">
      <c r="A584">
        <v>546</v>
      </c>
      <c r="B584" t="s">
        <v>1081</v>
      </c>
      <c r="C584" t="str">
        <f t="shared" si="57"/>
        <v>SB071717TAWCSCB33CD14R1I546</v>
      </c>
      <c r="D584" t="str">
        <f t="shared" si="58"/>
        <v>B071717TAWCSCB33CD14</v>
      </c>
      <c r="E584">
        <v>1</v>
      </c>
      <c r="F584" t="s">
        <v>77</v>
      </c>
      <c r="G584" t="str">
        <f t="shared" si="56"/>
        <v>071717</v>
      </c>
      <c r="H584">
        <v>14</v>
      </c>
      <c r="I584" t="s">
        <v>60</v>
      </c>
      <c r="J584" t="s">
        <v>61</v>
      </c>
      <c r="K584" t="str">
        <f t="shared" si="53"/>
        <v>071717</v>
      </c>
      <c r="L584" t="s">
        <v>62</v>
      </c>
      <c r="M584" t="s">
        <v>344</v>
      </c>
    </row>
    <row r="585" spans="1:13">
      <c r="A585">
        <v>547</v>
      </c>
      <c r="B585" t="s">
        <v>1082</v>
      </c>
      <c r="C585" t="str">
        <f t="shared" si="57"/>
        <v>SB071717TAWCSCB33CD16R1I547</v>
      </c>
      <c r="D585" t="str">
        <f t="shared" si="58"/>
        <v>B071717TAWCSCB33CD16</v>
      </c>
      <c r="E585">
        <v>1</v>
      </c>
      <c r="F585" t="s">
        <v>77</v>
      </c>
      <c r="G585" t="str">
        <f t="shared" si="56"/>
        <v>071717</v>
      </c>
      <c r="H585">
        <v>16</v>
      </c>
      <c r="I585" t="s">
        <v>60</v>
      </c>
      <c r="J585" t="s">
        <v>61</v>
      </c>
      <c r="K585" t="str">
        <f t="shared" si="53"/>
        <v>071717</v>
      </c>
      <c r="L585" t="s">
        <v>62</v>
      </c>
      <c r="M585" t="s">
        <v>344</v>
      </c>
    </row>
    <row r="586" spans="1:13">
      <c r="A586">
        <v>548</v>
      </c>
      <c r="B586" t="s">
        <v>1083</v>
      </c>
      <c r="C586" t="str">
        <f t="shared" si="57"/>
        <v>SB071717TAWCSCB33CD18R1I548</v>
      </c>
      <c r="D586" t="str">
        <f t="shared" si="58"/>
        <v>B071717TAWCSCB33CD18</v>
      </c>
      <c r="E586">
        <v>1</v>
      </c>
      <c r="F586" t="s">
        <v>77</v>
      </c>
      <c r="G586" t="str">
        <f t="shared" si="56"/>
        <v>071717</v>
      </c>
      <c r="H586">
        <v>18</v>
      </c>
      <c r="I586" t="s">
        <v>60</v>
      </c>
      <c r="J586" t="s">
        <v>61</v>
      </c>
      <c r="K586" t="str">
        <f t="shared" si="53"/>
        <v>071717</v>
      </c>
      <c r="L586" t="s">
        <v>62</v>
      </c>
      <c r="M586" t="s">
        <v>344</v>
      </c>
    </row>
    <row r="587" spans="1:13">
      <c r="A587">
        <v>549</v>
      </c>
      <c r="B587" t="s">
        <v>1084</v>
      </c>
      <c r="C587" t="str">
        <f t="shared" si="57"/>
        <v>SB071717TAWCSCB33CD20R1I549</v>
      </c>
      <c r="D587" t="str">
        <f t="shared" si="58"/>
        <v>B071717TAWCSCB33CD20</v>
      </c>
      <c r="E587">
        <v>1</v>
      </c>
      <c r="F587" t="s">
        <v>77</v>
      </c>
      <c r="G587" t="str">
        <f t="shared" si="56"/>
        <v>071717</v>
      </c>
      <c r="H587">
        <v>20</v>
      </c>
      <c r="I587" t="s">
        <v>60</v>
      </c>
      <c r="J587" t="s">
        <v>61</v>
      </c>
      <c r="K587" t="str">
        <f t="shared" ref="K587:K611" si="59">G587</f>
        <v>071717</v>
      </c>
      <c r="L587" t="s">
        <v>62</v>
      </c>
      <c r="M587" t="s">
        <v>344</v>
      </c>
    </row>
    <row r="588" spans="1:13">
      <c r="A588">
        <v>550</v>
      </c>
      <c r="B588" t="s">
        <v>1085</v>
      </c>
      <c r="C588" t="str">
        <f t="shared" si="57"/>
        <v>SB071717TAWCSCB33CD20R2I550</v>
      </c>
      <c r="D588" t="str">
        <f t="shared" si="58"/>
        <v>B071717TAWCSCB33CD20</v>
      </c>
      <c r="E588">
        <v>2</v>
      </c>
      <c r="F588" t="s">
        <v>77</v>
      </c>
      <c r="G588" t="str">
        <f t="shared" si="56"/>
        <v>071717</v>
      </c>
      <c r="H588">
        <v>20</v>
      </c>
      <c r="I588" t="s">
        <v>60</v>
      </c>
      <c r="J588" t="s">
        <v>61</v>
      </c>
      <c r="K588" t="str">
        <f t="shared" si="59"/>
        <v>071717</v>
      </c>
      <c r="L588" t="s">
        <v>1086</v>
      </c>
      <c r="M588" t="s">
        <v>344</v>
      </c>
    </row>
    <row r="589" spans="1:13">
      <c r="A589">
        <v>551</v>
      </c>
      <c r="B589" t="s">
        <v>1087</v>
      </c>
      <c r="C589" t="str">
        <f t="shared" si="57"/>
        <v>SB071717TAWCSCB33CDSBR1I551</v>
      </c>
      <c r="D589" t="str">
        <f t="shared" si="58"/>
        <v>B071717TAWCSCB33CDSB</v>
      </c>
      <c r="E589">
        <v>1</v>
      </c>
      <c r="F589" t="s">
        <v>77</v>
      </c>
      <c r="G589" t="str">
        <f t="shared" si="56"/>
        <v>071717</v>
      </c>
      <c r="H589" t="s">
        <v>78</v>
      </c>
      <c r="I589" t="s">
        <v>60</v>
      </c>
      <c r="J589" t="s">
        <v>61</v>
      </c>
      <c r="K589" t="str">
        <f t="shared" si="59"/>
        <v>071717</v>
      </c>
      <c r="L589" t="s">
        <v>62</v>
      </c>
      <c r="M589" t="s">
        <v>344</v>
      </c>
    </row>
    <row r="590" spans="1:13">
      <c r="A590">
        <v>552</v>
      </c>
      <c r="B590" t="s">
        <v>1088</v>
      </c>
      <c r="C590" t="str">
        <f t="shared" si="57"/>
        <v>SB081417TAWCSCB33CD0R1I552</v>
      </c>
      <c r="D590" t="str">
        <f t="shared" si="58"/>
        <v>B081417TAWCSCB33CD0</v>
      </c>
      <c r="E590">
        <v>1</v>
      </c>
      <c r="F590" t="s">
        <v>77</v>
      </c>
      <c r="G590" t="str">
        <f t="shared" ref="G590:G602" si="60">"081417"</f>
        <v>081417</v>
      </c>
      <c r="H590">
        <v>0</v>
      </c>
      <c r="I590" t="s">
        <v>60</v>
      </c>
      <c r="J590" t="s">
        <v>61</v>
      </c>
      <c r="K590" t="str">
        <f t="shared" si="59"/>
        <v>081417</v>
      </c>
      <c r="L590" t="s">
        <v>1089</v>
      </c>
      <c r="M590" t="s">
        <v>344</v>
      </c>
    </row>
    <row r="591" spans="1:13">
      <c r="A591">
        <v>553</v>
      </c>
      <c r="B591" t="s">
        <v>1090</v>
      </c>
      <c r="C591" t="str">
        <f t="shared" si="57"/>
        <v>SB081417TAWCSCB33CD2R1I553</v>
      </c>
      <c r="D591" t="str">
        <f t="shared" si="58"/>
        <v>B081417TAWCSCB33CD2</v>
      </c>
      <c r="E591">
        <v>1</v>
      </c>
      <c r="F591" t="s">
        <v>77</v>
      </c>
      <c r="G591" t="str">
        <f t="shared" si="60"/>
        <v>081417</v>
      </c>
      <c r="H591">
        <v>2</v>
      </c>
      <c r="I591" t="s">
        <v>60</v>
      </c>
      <c r="J591" t="s">
        <v>61</v>
      </c>
      <c r="K591" t="str">
        <f t="shared" si="59"/>
        <v>081417</v>
      </c>
      <c r="L591" t="s">
        <v>62</v>
      </c>
      <c r="M591" t="s">
        <v>344</v>
      </c>
    </row>
    <row r="592" spans="1:13">
      <c r="A592">
        <v>554</v>
      </c>
      <c r="B592" t="s">
        <v>1091</v>
      </c>
      <c r="C592" t="str">
        <f t="shared" si="57"/>
        <v>SB081417TAWCSCB33CD4R1I554</v>
      </c>
      <c r="D592" t="str">
        <f t="shared" si="58"/>
        <v>B081417TAWCSCB33CD4</v>
      </c>
      <c r="E592">
        <v>1</v>
      </c>
      <c r="F592" t="s">
        <v>77</v>
      </c>
      <c r="G592" t="str">
        <f t="shared" si="60"/>
        <v>081417</v>
      </c>
      <c r="H592">
        <v>4</v>
      </c>
      <c r="I592" t="s">
        <v>60</v>
      </c>
      <c r="J592" t="s">
        <v>61</v>
      </c>
      <c r="K592" t="str">
        <f t="shared" si="59"/>
        <v>081417</v>
      </c>
      <c r="L592" t="s">
        <v>1089</v>
      </c>
      <c r="M592" t="s">
        <v>344</v>
      </c>
    </row>
    <row r="593" spans="1:60">
      <c r="A593">
        <v>555</v>
      </c>
      <c r="B593" t="s">
        <v>1092</v>
      </c>
      <c r="C593" t="str">
        <f t="shared" si="57"/>
        <v>SB081417TAWCSCB33CD6R1I555</v>
      </c>
      <c r="D593" t="str">
        <f t="shared" si="58"/>
        <v>B081417TAWCSCB33CD6</v>
      </c>
      <c r="E593">
        <v>1</v>
      </c>
      <c r="F593" t="s">
        <v>77</v>
      </c>
      <c r="G593" t="str">
        <f t="shared" si="60"/>
        <v>081417</v>
      </c>
      <c r="H593">
        <v>6</v>
      </c>
      <c r="I593" t="s">
        <v>60</v>
      </c>
      <c r="J593" t="s">
        <v>61</v>
      </c>
      <c r="K593" t="str">
        <f t="shared" si="59"/>
        <v>081417</v>
      </c>
      <c r="L593" t="s">
        <v>62</v>
      </c>
      <c r="M593" t="s">
        <v>344</v>
      </c>
    </row>
    <row r="594" spans="1:60">
      <c r="A594">
        <v>556</v>
      </c>
      <c r="B594" t="s">
        <v>1093</v>
      </c>
      <c r="C594" t="str">
        <f t="shared" si="57"/>
        <v>SB081417TAWCSCB33CD8R1I556</v>
      </c>
      <c r="D594" t="str">
        <f t="shared" si="58"/>
        <v>B081417TAWCSCB33CD8</v>
      </c>
      <c r="E594">
        <v>1</v>
      </c>
      <c r="F594" t="s">
        <v>77</v>
      </c>
      <c r="G594" t="str">
        <f t="shared" si="60"/>
        <v>081417</v>
      </c>
      <c r="H594">
        <v>8</v>
      </c>
      <c r="I594" t="s">
        <v>60</v>
      </c>
      <c r="J594" t="s">
        <v>61</v>
      </c>
      <c r="K594" t="str">
        <f t="shared" si="59"/>
        <v>081417</v>
      </c>
      <c r="L594" t="s">
        <v>1089</v>
      </c>
      <c r="M594" t="s">
        <v>344</v>
      </c>
    </row>
    <row r="595" spans="1:60">
      <c r="A595">
        <v>557</v>
      </c>
      <c r="B595" t="s">
        <v>1094</v>
      </c>
      <c r="C595" t="str">
        <f t="shared" si="57"/>
        <v>SB081417TAWCSCB33CD10R1I557</v>
      </c>
      <c r="D595" t="str">
        <f t="shared" si="58"/>
        <v>B081417TAWCSCB33CD10</v>
      </c>
      <c r="E595">
        <v>1</v>
      </c>
      <c r="F595" t="s">
        <v>77</v>
      </c>
      <c r="G595" t="str">
        <f t="shared" si="60"/>
        <v>081417</v>
      </c>
      <c r="H595">
        <v>10</v>
      </c>
      <c r="I595" t="s">
        <v>60</v>
      </c>
      <c r="J595" t="s">
        <v>61</v>
      </c>
      <c r="K595" t="str">
        <f t="shared" si="59"/>
        <v>081417</v>
      </c>
      <c r="L595" t="s">
        <v>62</v>
      </c>
      <c r="M595" t="s">
        <v>344</v>
      </c>
    </row>
    <row r="596" spans="1:60">
      <c r="A596">
        <v>558</v>
      </c>
      <c r="B596" t="s">
        <v>1095</v>
      </c>
      <c r="C596" t="str">
        <f t="shared" si="57"/>
        <v>SB081417TAWCSCB33CD12R1I558</v>
      </c>
      <c r="D596" t="str">
        <f t="shared" si="58"/>
        <v>B081417TAWCSCB33CD12</v>
      </c>
      <c r="E596">
        <v>1</v>
      </c>
      <c r="F596" t="s">
        <v>77</v>
      </c>
      <c r="G596" t="str">
        <f t="shared" si="60"/>
        <v>081417</v>
      </c>
      <c r="H596">
        <v>12</v>
      </c>
      <c r="I596" t="s">
        <v>60</v>
      </c>
      <c r="J596" t="s">
        <v>61</v>
      </c>
      <c r="K596" t="str">
        <f t="shared" si="59"/>
        <v>081417</v>
      </c>
      <c r="L596" t="s">
        <v>62</v>
      </c>
      <c r="M596" t="s">
        <v>344</v>
      </c>
    </row>
    <row r="597" spans="1:60">
      <c r="A597">
        <v>559</v>
      </c>
      <c r="B597" t="s">
        <v>1096</v>
      </c>
      <c r="C597" t="str">
        <f t="shared" si="57"/>
        <v>SB081417TAWCSCB33CD14R1I559</v>
      </c>
      <c r="D597" t="str">
        <f t="shared" si="58"/>
        <v>B081417TAWCSCB33CD14</v>
      </c>
      <c r="E597">
        <v>1</v>
      </c>
      <c r="F597" t="s">
        <v>77</v>
      </c>
      <c r="G597" t="str">
        <f t="shared" si="60"/>
        <v>081417</v>
      </c>
      <c r="H597">
        <v>14</v>
      </c>
      <c r="I597" t="s">
        <v>60</v>
      </c>
      <c r="J597" t="s">
        <v>61</v>
      </c>
      <c r="K597" t="str">
        <f t="shared" si="59"/>
        <v>081417</v>
      </c>
      <c r="L597" t="s">
        <v>1089</v>
      </c>
      <c r="M597" t="s">
        <v>344</v>
      </c>
    </row>
    <row r="598" spans="1:60">
      <c r="A598">
        <v>560</v>
      </c>
      <c r="B598" t="s">
        <v>1097</v>
      </c>
      <c r="C598" t="str">
        <f t="shared" si="57"/>
        <v>SB081417TAWCSCB33CD16R1I560</v>
      </c>
      <c r="D598" t="str">
        <f t="shared" si="58"/>
        <v>B081417TAWCSCB33CD16</v>
      </c>
      <c r="E598">
        <v>1</v>
      </c>
      <c r="F598" t="s">
        <v>77</v>
      </c>
      <c r="G598" t="str">
        <f t="shared" si="60"/>
        <v>081417</v>
      </c>
      <c r="H598">
        <v>16</v>
      </c>
      <c r="I598" t="s">
        <v>60</v>
      </c>
      <c r="J598" t="s">
        <v>61</v>
      </c>
      <c r="K598" t="str">
        <f t="shared" si="59"/>
        <v>081417</v>
      </c>
      <c r="L598" t="s">
        <v>62</v>
      </c>
      <c r="M598" t="s">
        <v>344</v>
      </c>
    </row>
    <row r="599" spans="1:60">
      <c r="A599">
        <v>561</v>
      </c>
      <c r="B599" t="s">
        <v>1098</v>
      </c>
      <c r="C599" t="str">
        <f t="shared" si="57"/>
        <v>SB081417TAWCSCB33CD18R1I561</v>
      </c>
      <c r="D599" t="str">
        <f t="shared" si="58"/>
        <v>B081417TAWCSCB33CD18</v>
      </c>
      <c r="E599">
        <v>1</v>
      </c>
      <c r="F599" t="s">
        <v>77</v>
      </c>
      <c r="G599" t="str">
        <f t="shared" si="60"/>
        <v>081417</v>
      </c>
      <c r="H599">
        <v>18</v>
      </c>
      <c r="I599" t="s">
        <v>60</v>
      </c>
      <c r="J599" t="s">
        <v>61</v>
      </c>
      <c r="K599" t="str">
        <f t="shared" si="59"/>
        <v>081417</v>
      </c>
      <c r="L599" t="s">
        <v>1099</v>
      </c>
      <c r="M599" t="s">
        <v>344</v>
      </c>
    </row>
    <row r="600" spans="1:60">
      <c r="A600">
        <v>562</v>
      </c>
      <c r="B600" t="s">
        <v>1100</v>
      </c>
      <c r="C600" t="str">
        <f t="shared" si="57"/>
        <v>SB081417TAWCSCB33CD20R1I562</v>
      </c>
      <c r="D600" t="str">
        <f t="shared" si="58"/>
        <v>B081417TAWCSCB33CD20</v>
      </c>
      <c r="E600">
        <v>1</v>
      </c>
      <c r="F600" t="s">
        <v>77</v>
      </c>
      <c r="G600" t="str">
        <f t="shared" si="60"/>
        <v>081417</v>
      </c>
      <c r="H600">
        <v>20</v>
      </c>
      <c r="I600" t="s">
        <v>60</v>
      </c>
      <c r="J600" t="s">
        <v>61</v>
      </c>
      <c r="K600" t="str">
        <f t="shared" si="59"/>
        <v>081417</v>
      </c>
      <c r="L600" t="s">
        <v>1089</v>
      </c>
      <c r="M600" t="s">
        <v>344</v>
      </c>
    </row>
    <row r="601" spans="1:60">
      <c r="A601">
        <v>563</v>
      </c>
      <c r="B601" t="s">
        <v>1101</v>
      </c>
      <c r="C601" t="str">
        <f t="shared" si="57"/>
        <v>SB081417TAWCSCB33CD0R2I563</v>
      </c>
      <c r="D601" t="str">
        <f t="shared" si="58"/>
        <v>B081417TAWCSCB33CD0</v>
      </c>
      <c r="E601">
        <v>2</v>
      </c>
      <c r="F601" t="s">
        <v>77</v>
      </c>
      <c r="G601" t="str">
        <f t="shared" si="60"/>
        <v>081417</v>
      </c>
      <c r="H601">
        <v>0</v>
      </c>
      <c r="I601" t="s">
        <v>60</v>
      </c>
      <c r="J601" t="s">
        <v>61</v>
      </c>
      <c r="K601" t="str">
        <f t="shared" si="59"/>
        <v>081417</v>
      </c>
      <c r="L601" t="s">
        <v>62</v>
      </c>
      <c r="M601" t="s">
        <v>344</v>
      </c>
    </row>
    <row r="602" spans="1:60">
      <c r="A602">
        <v>564</v>
      </c>
      <c r="B602" t="s">
        <v>1102</v>
      </c>
      <c r="C602" t="str">
        <f t="shared" si="57"/>
        <v>SB081417TAWCSCB33CDSBR1I564</v>
      </c>
      <c r="D602" t="str">
        <f t="shared" si="58"/>
        <v>B081417TAWCSCB33CDSB</v>
      </c>
      <c r="E602">
        <v>1</v>
      </c>
      <c r="F602" t="s">
        <v>77</v>
      </c>
      <c r="G602" t="str">
        <f t="shared" si="60"/>
        <v>081417</v>
      </c>
      <c r="H602" t="s">
        <v>78</v>
      </c>
      <c r="I602" t="s">
        <v>60</v>
      </c>
      <c r="J602" t="s">
        <v>61</v>
      </c>
      <c r="K602" t="str">
        <f t="shared" si="59"/>
        <v>081417</v>
      </c>
      <c r="L602" t="s">
        <v>62</v>
      </c>
      <c r="M602" t="s">
        <v>344</v>
      </c>
    </row>
    <row r="603" spans="1:60">
      <c r="A603">
        <v>565</v>
      </c>
      <c r="B603" t="s">
        <v>289</v>
      </c>
      <c r="C603" t="str">
        <f t="shared" si="57"/>
        <v>SB061716TAWCSLABDNCR1I565</v>
      </c>
      <c r="D603" t="str">
        <f t="shared" si="58"/>
        <v>B061716TAWCSLABDNC</v>
      </c>
      <c r="E603">
        <v>1</v>
      </c>
      <c r="F603" t="s">
        <v>1140</v>
      </c>
      <c r="G603" t="str">
        <f>"061716"</f>
        <v>061716</v>
      </c>
      <c r="H603" t="s">
        <v>1142</v>
      </c>
      <c r="I603" t="s">
        <v>60</v>
      </c>
      <c r="J603" t="s">
        <v>61</v>
      </c>
      <c r="K603" t="str">
        <f t="shared" si="59"/>
        <v>061716</v>
      </c>
      <c r="L603" t="s">
        <v>1167</v>
      </c>
      <c r="M603" t="s">
        <v>344</v>
      </c>
      <c r="N603" t="str">
        <f>K603</f>
        <v>061716</v>
      </c>
      <c r="P603" s="2">
        <v>42570</v>
      </c>
      <c r="Q603" t="s">
        <v>231</v>
      </c>
      <c r="S603" s="2">
        <v>42571</v>
      </c>
      <c r="T603" t="s">
        <v>231</v>
      </c>
      <c r="V603" s="2">
        <v>42571</v>
      </c>
      <c r="X603" t="s">
        <v>231</v>
      </c>
      <c r="Z603" s="2">
        <v>42572</v>
      </c>
      <c r="AA603">
        <v>25</v>
      </c>
      <c r="AB603" t="s">
        <v>232</v>
      </c>
      <c r="AC603" t="s">
        <v>232</v>
      </c>
      <c r="AD603" t="s">
        <v>231</v>
      </c>
      <c r="AE603" t="s">
        <v>233</v>
      </c>
      <c r="AF603" s="2">
        <v>42578</v>
      </c>
      <c r="AG603" t="s">
        <v>63</v>
      </c>
      <c r="AH603" t="s">
        <v>231</v>
      </c>
      <c r="AI603" t="s">
        <v>234</v>
      </c>
      <c r="AJ603" s="2">
        <v>42579</v>
      </c>
      <c r="AK603" t="s">
        <v>1168</v>
      </c>
      <c r="AL603" t="s">
        <v>1168</v>
      </c>
      <c r="AM603" t="s">
        <v>232</v>
      </c>
      <c r="AN603" t="s">
        <v>232</v>
      </c>
      <c r="AO603">
        <v>25</v>
      </c>
      <c r="AR603" s="2">
        <v>42580</v>
      </c>
      <c r="AS603" t="s">
        <v>231</v>
      </c>
      <c r="AU603" s="2">
        <v>42583</v>
      </c>
      <c r="AV603" t="s">
        <v>235</v>
      </c>
      <c r="AW603" t="s">
        <v>236</v>
      </c>
      <c r="AY603" t="s">
        <v>67</v>
      </c>
      <c r="BB603" t="s">
        <v>1115</v>
      </c>
      <c r="BC603" t="s">
        <v>237</v>
      </c>
      <c r="BD603" t="s">
        <v>1116</v>
      </c>
      <c r="BE603" t="s">
        <v>290</v>
      </c>
      <c r="BF603" t="s">
        <v>1163</v>
      </c>
      <c r="BG603" t="s">
        <v>1139</v>
      </c>
      <c r="BH603" t="s">
        <v>1139</v>
      </c>
    </row>
    <row r="604" spans="1:60">
      <c r="A604">
        <v>566</v>
      </c>
      <c r="B604" t="s">
        <v>291</v>
      </c>
      <c r="C604" t="str">
        <f t="shared" si="57"/>
        <v>SB061716TAWCSLABDPCR1I566</v>
      </c>
      <c r="D604" t="str">
        <f t="shared" si="58"/>
        <v>B061716TAWCSLABDPC</v>
      </c>
      <c r="E604">
        <v>1</v>
      </c>
      <c r="F604" t="s">
        <v>1140</v>
      </c>
      <c r="G604" t="str">
        <f>"061716"</f>
        <v>061716</v>
      </c>
      <c r="H604" t="s">
        <v>1141</v>
      </c>
      <c r="I604" t="s">
        <v>60</v>
      </c>
      <c r="J604" t="s">
        <v>61</v>
      </c>
      <c r="K604" t="str">
        <f t="shared" si="59"/>
        <v>061716</v>
      </c>
      <c r="L604" t="s">
        <v>1167</v>
      </c>
      <c r="M604" t="s">
        <v>344</v>
      </c>
      <c r="N604" t="str">
        <f>K604</f>
        <v>061716</v>
      </c>
      <c r="P604" s="2">
        <v>42570</v>
      </c>
      <c r="Q604" t="s">
        <v>231</v>
      </c>
      <c r="S604" s="2">
        <v>42571</v>
      </c>
      <c r="T604" t="s">
        <v>231</v>
      </c>
      <c r="V604" s="2">
        <v>42571</v>
      </c>
      <c r="X604" t="s">
        <v>231</v>
      </c>
      <c r="Z604" s="2">
        <v>42572</v>
      </c>
      <c r="AA604">
        <v>25</v>
      </c>
      <c r="AB604" t="s">
        <v>232</v>
      </c>
      <c r="AC604" t="s">
        <v>232</v>
      </c>
      <c r="AD604" t="s">
        <v>231</v>
      </c>
      <c r="AE604" t="s">
        <v>233</v>
      </c>
      <c r="AF604" s="2">
        <v>42578</v>
      </c>
      <c r="AG604" t="s">
        <v>63</v>
      </c>
      <c r="AH604" t="s">
        <v>231</v>
      </c>
      <c r="AI604" t="s">
        <v>234</v>
      </c>
      <c r="AJ604" s="2">
        <v>42579</v>
      </c>
      <c r="AK604" t="s">
        <v>1168</v>
      </c>
      <c r="AL604" t="s">
        <v>1168</v>
      </c>
      <c r="AM604" t="s">
        <v>232</v>
      </c>
      <c r="AN604" t="s">
        <v>232</v>
      </c>
      <c r="AO604">
        <v>25</v>
      </c>
      <c r="AR604" s="2">
        <v>42580</v>
      </c>
      <c r="AS604" t="s">
        <v>231</v>
      </c>
      <c r="AU604" s="2">
        <v>42583</v>
      </c>
      <c r="AV604" t="s">
        <v>235</v>
      </c>
      <c r="AW604" t="s">
        <v>236</v>
      </c>
      <c r="AY604" t="s">
        <v>67</v>
      </c>
      <c r="BB604" t="s">
        <v>1115</v>
      </c>
      <c r="BC604" t="s">
        <v>237</v>
      </c>
      <c r="BD604" t="s">
        <v>1116</v>
      </c>
      <c r="BE604" t="s">
        <v>292</v>
      </c>
      <c r="BF604" t="s">
        <v>1164</v>
      </c>
      <c r="BG604" t="s">
        <v>1139</v>
      </c>
      <c r="BH604" t="s">
        <v>1139</v>
      </c>
    </row>
    <row r="605" spans="1:60">
      <c r="A605">
        <v>567</v>
      </c>
      <c r="B605" t="s">
        <v>1103</v>
      </c>
      <c r="C605" t="str">
        <f t="shared" si="57"/>
        <v>SB062716TAWCSCB33CD12R2I567</v>
      </c>
      <c r="D605" t="str">
        <f t="shared" si="58"/>
        <v>B062716TAWCSCB33CD12</v>
      </c>
      <c r="E605">
        <v>2</v>
      </c>
      <c r="F605" t="s">
        <v>77</v>
      </c>
      <c r="G605" t="str">
        <f>"062716"</f>
        <v>062716</v>
      </c>
      <c r="H605">
        <v>12</v>
      </c>
      <c r="I605" t="s">
        <v>60</v>
      </c>
      <c r="J605" t="s">
        <v>61</v>
      </c>
      <c r="K605" t="str">
        <f t="shared" si="59"/>
        <v>062716</v>
      </c>
      <c r="L605" t="s">
        <v>1038</v>
      </c>
      <c r="M605" t="s">
        <v>344</v>
      </c>
      <c r="P605">
        <v>71017</v>
      </c>
      <c r="Q605" t="s">
        <v>294</v>
      </c>
      <c r="S605" s="2">
        <v>42927</v>
      </c>
      <c r="T605" t="s">
        <v>294</v>
      </c>
      <c r="V605" s="2">
        <v>42928</v>
      </c>
      <c r="W605">
        <v>17.738339289999999</v>
      </c>
      <c r="X605" t="s">
        <v>294</v>
      </c>
      <c r="Y605" t="s">
        <v>295</v>
      </c>
      <c r="Z605" s="2">
        <v>42933</v>
      </c>
      <c r="AA605">
        <v>18</v>
      </c>
      <c r="AB605" t="s">
        <v>296</v>
      </c>
      <c r="AE605" t="s">
        <v>298</v>
      </c>
      <c r="AF605" s="2">
        <v>42934</v>
      </c>
      <c r="AG605" t="s">
        <v>299</v>
      </c>
      <c r="AI605" t="s">
        <v>300</v>
      </c>
      <c r="AJ605" s="2">
        <v>42940</v>
      </c>
      <c r="AK605" t="s">
        <v>101</v>
      </c>
      <c r="AL605" t="s">
        <v>1104</v>
      </c>
      <c r="AO605">
        <v>9</v>
      </c>
      <c r="AR605" s="2">
        <v>42576</v>
      </c>
      <c r="AS605" t="s">
        <v>294</v>
      </c>
      <c r="AU605" s="2">
        <v>42942</v>
      </c>
      <c r="AV605" t="s">
        <v>294</v>
      </c>
      <c r="AX605" s="2">
        <v>42971</v>
      </c>
      <c r="AY605" t="s">
        <v>67</v>
      </c>
      <c r="AZ605" t="s">
        <v>303</v>
      </c>
      <c r="BA605" t="s">
        <v>304</v>
      </c>
      <c r="BB605" t="s">
        <v>1138</v>
      </c>
      <c r="BD605" t="s">
        <v>305</v>
      </c>
      <c r="BE605" t="s">
        <v>306</v>
      </c>
      <c r="BF605" t="s">
        <v>307</v>
      </c>
      <c r="BG605" t="s">
        <v>308</v>
      </c>
      <c r="BH605" t="s">
        <v>1167</v>
      </c>
    </row>
    <row r="606" spans="1:60">
      <c r="A606">
        <v>568</v>
      </c>
      <c r="B606" t="s">
        <v>1105</v>
      </c>
      <c r="C606" t="str">
        <f t="shared" si="57"/>
        <v>SB062716TAWCSCB33CD1R3I568</v>
      </c>
      <c r="D606" t="str">
        <f t="shared" si="58"/>
        <v>B062716TAWCSCB33CD1</v>
      </c>
      <c r="E606">
        <v>3</v>
      </c>
      <c r="F606" t="s">
        <v>77</v>
      </c>
      <c r="G606" t="str">
        <f>"062716"</f>
        <v>062716</v>
      </c>
      <c r="H606">
        <v>1</v>
      </c>
      <c r="I606" t="s">
        <v>60</v>
      </c>
      <c r="J606" t="s">
        <v>61</v>
      </c>
      <c r="K606" t="str">
        <f t="shared" si="59"/>
        <v>062716</v>
      </c>
      <c r="L606" t="s">
        <v>62</v>
      </c>
      <c r="M606" t="s">
        <v>344</v>
      </c>
      <c r="P606">
        <v>71017</v>
      </c>
      <c r="Q606" t="s">
        <v>294</v>
      </c>
      <c r="S606" s="2">
        <v>42927</v>
      </c>
      <c r="T606" t="s">
        <v>294</v>
      </c>
      <c r="V606" s="2">
        <v>42928</v>
      </c>
      <c r="W606">
        <v>15.868697989999999</v>
      </c>
      <c r="X606" t="s">
        <v>294</v>
      </c>
      <c r="Y606" t="s">
        <v>295</v>
      </c>
      <c r="Z606" s="2">
        <v>42933</v>
      </c>
      <c r="AA606">
        <v>17</v>
      </c>
      <c r="AB606" t="s">
        <v>296</v>
      </c>
      <c r="AE606" t="s">
        <v>298</v>
      </c>
      <c r="AF606" s="2">
        <v>42934</v>
      </c>
      <c r="AG606" t="s">
        <v>299</v>
      </c>
      <c r="AI606" t="s">
        <v>300</v>
      </c>
      <c r="AJ606" s="2">
        <v>42940</v>
      </c>
      <c r="AK606" t="s">
        <v>97</v>
      </c>
      <c r="AL606" t="s">
        <v>1106</v>
      </c>
      <c r="AO606">
        <v>9</v>
      </c>
      <c r="AR606" s="2">
        <v>42576</v>
      </c>
      <c r="AS606" t="s">
        <v>294</v>
      </c>
      <c r="AU606" s="2">
        <v>42942</v>
      </c>
      <c r="AV606" t="s">
        <v>294</v>
      </c>
      <c r="AX606" s="2">
        <v>42971</v>
      </c>
      <c r="AY606" t="s">
        <v>67</v>
      </c>
      <c r="AZ606" t="s">
        <v>303</v>
      </c>
      <c r="BA606" t="s">
        <v>304</v>
      </c>
      <c r="BB606" t="s">
        <v>1138</v>
      </c>
      <c r="BD606" t="s">
        <v>305</v>
      </c>
      <c r="BE606" t="s">
        <v>306</v>
      </c>
      <c r="BF606" t="s">
        <v>307</v>
      </c>
      <c r="BG606" t="s">
        <v>308</v>
      </c>
      <c r="BH606" t="s">
        <v>1167</v>
      </c>
    </row>
    <row r="607" spans="1:60">
      <c r="A607">
        <v>569</v>
      </c>
      <c r="B607" t="s">
        <v>1107</v>
      </c>
      <c r="C607" t="str">
        <f t="shared" si="57"/>
        <v>SB060117TAWCSCB33CD1R2I569</v>
      </c>
      <c r="D607" t="str">
        <f t="shared" si="58"/>
        <v>B060117TAWCSCB33CD1</v>
      </c>
      <c r="E607">
        <v>2</v>
      </c>
      <c r="F607" t="s">
        <v>77</v>
      </c>
      <c r="G607" t="str">
        <f>"060117"</f>
        <v>060117</v>
      </c>
      <c r="H607">
        <v>1</v>
      </c>
      <c r="I607" t="s">
        <v>60</v>
      </c>
      <c r="J607" t="s">
        <v>61</v>
      </c>
      <c r="K607" t="str">
        <f t="shared" si="59"/>
        <v>060117</v>
      </c>
      <c r="L607" t="s">
        <v>62</v>
      </c>
      <c r="M607" t="s">
        <v>344</v>
      </c>
      <c r="P607">
        <v>71017</v>
      </c>
      <c r="Q607" t="s">
        <v>294</v>
      </c>
      <c r="S607" s="2">
        <v>42927</v>
      </c>
      <c r="T607" t="s">
        <v>294</v>
      </c>
      <c r="U607">
        <v>1.39</v>
      </c>
      <c r="V607" s="2">
        <v>42928</v>
      </c>
      <c r="W607">
        <v>18.96</v>
      </c>
      <c r="X607" t="s">
        <v>294</v>
      </c>
      <c r="Y607" t="s">
        <v>295</v>
      </c>
      <c r="Z607" s="2">
        <v>42933</v>
      </c>
    </row>
    <row r="608" spans="1:60">
      <c r="A608">
        <v>570</v>
      </c>
      <c r="B608" t="s">
        <v>1108</v>
      </c>
      <c r="C608" t="str">
        <f t="shared" si="57"/>
        <v>SB062917TAWCSLABDPCR2I570</v>
      </c>
      <c r="D608" t="str">
        <f t="shared" si="58"/>
        <v>B062917TAWCSLABDPC</v>
      </c>
      <c r="E608">
        <v>2</v>
      </c>
      <c r="F608" t="s">
        <v>1140</v>
      </c>
      <c r="G608" t="str">
        <f>"062917"</f>
        <v>062917</v>
      </c>
      <c r="H608" t="s">
        <v>1141</v>
      </c>
      <c r="I608" t="s">
        <v>60</v>
      </c>
      <c r="J608" t="s">
        <v>61</v>
      </c>
      <c r="K608" t="str">
        <f t="shared" si="59"/>
        <v>062917</v>
      </c>
      <c r="L608" t="s">
        <v>1139</v>
      </c>
      <c r="M608" t="s">
        <v>1139</v>
      </c>
      <c r="V608" s="2">
        <v>42928</v>
      </c>
      <c r="W608">
        <v>16.515431979999999</v>
      </c>
      <c r="X608" t="s">
        <v>294</v>
      </c>
      <c r="Y608" t="s">
        <v>295</v>
      </c>
      <c r="Z608" s="2">
        <v>42933</v>
      </c>
      <c r="AA608">
        <v>17</v>
      </c>
      <c r="AB608" t="s">
        <v>296</v>
      </c>
      <c r="AE608" t="s">
        <v>298</v>
      </c>
      <c r="AF608" s="2">
        <v>42934</v>
      </c>
      <c r="AG608" t="s">
        <v>299</v>
      </c>
      <c r="AI608" t="s">
        <v>300</v>
      </c>
      <c r="AJ608" s="2">
        <v>42940</v>
      </c>
      <c r="AK608" t="s">
        <v>204</v>
      </c>
      <c r="AL608" t="s">
        <v>737</v>
      </c>
      <c r="AO608">
        <v>9</v>
      </c>
      <c r="AR608" s="2">
        <v>42576</v>
      </c>
      <c r="AS608" t="s">
        <v>294</v>
      </c>
      <c r="AU608" s="2">
        <v>42942</v>
      </c>
      <c r="AV608" t="s">
        <v>294</v>
      </c>
      <c r="AX608" s="2">
        <v>42971</v>
      </c>
      <c r="AY608" t="s">
        <v>67</v>
      </c>
      <c r="AZ608" t="s">
        <v>303</v>
      </c>
      <c r="BA608" t="s">
        <v>304</v>
      </c>
      <c r="BB608" t="s">
        <v>1138</v>
      </c>
      <c r="BD608" t="s">
        <v>305</v>
      </c>
      <c r="BE608" t="s">
        <v>306</v>
      </c>
      <c r="BF608" t="s">
        <v>307</v>
      </c>
      <c r="BG608" t="s">
        <v>308</v>
      </c>
      <c r="BH608" t="s">
        <v>1167</v>
      </c>
    </row>
    <row r="609" spans="1:60">
      <c r="A609">
        <v>571</v>
      </c>
      <c r="B609" t="s">
        <v>1109</v>
      </c>
      <c r="C609" t="str">
        <f t="shared" si="57"/>
        <v>SB062917TAWCSLABDPCR1I571</v>
      </c>
      <c r="D609" t="str">
        <f t="shared" si="58"/>
        <v>B062917TAWCSLABDPC</v>
      </c>
      <c r="E609">
        <v>1</v>
      </c>
      <c r="F609" t="s">
        <v>1140</v>
      </c>
      <c r="G609" t="str">
        <f>"062917"</f>
        <v>062917</v>
      </c>
      <c r="H609" t="s">
        <v>1141</v>
      </c>
      <c r="I609" t="s">
        <v>60</v>
      </c>
      <c r="J609" t="s">
        <v>61</v>
      </c>
      <c r="K609" t="str">
        <f t="shared" si="59"/>
        <v>062917</v>
      </c>
      <c r="L609" t="s">
        <v>1139</v>
      </c>
      <c r="M609" t="s">
        <v>1139</v>
      </c>
      <c r="V609" s="2">
        <v>42928</v>
      </c>
      <c r="W609">
        <v>17.041866670000001</v>
      </c>
      <c r="X609" t="s">
        <v>294</v>
      </c>
      <c r="Y609" t="s">
        <v>295</v>
      </c>
      <c r="Z609" s="2">
        <v>42933</v>
      </c>
      <c r="AA609">
        <v>17</v>
      </c>
      <c r="AB609" t="s">
        <v>296</v>
      </c>
      <c r="AE609" t="s">
        <v>298</v>
      </c>
      <c r="AF609" s="2">
        <v>42934</v>
      </c>
      <c r="AG609" t="s">
        <v>299</v>
      </c>
      <c r="AI609" t="s">
        <v>300</v>
      </c>
      <c r="AJ609" s="2">
        <v>42940</v>
      </c>
      <c r="AK609" t="s">
        <v>160</v>
      </c>
      <c r="AL609" t="s">
        <v>1110</v>
      </c>
      <c r="AO609">
        <v>9</v>
      </c>
      <c r="AR609" s="2">
        <v>42576</v>
      </c>
      <c r="AS609" t="s">
        <v>294</v>
      </c>
      <c r="AU609" s="2">
        <v>42942</v>
      </c>
      <c r="AV609" t="s">
        <v>294</v>
      </c>
      <c r="AX609" s="2">
        <v>42971</v>
      </c>
      <c r="AY609" t="s">
        <v>67</v>
      </c>
      <c r="AZ609" t="s">
        <v>303</v>
      </c>
      <c r="BA609" t="s">
        <v>304</v>
      </c>
      <c r="BB609" t="s">
        <v>1138</v>
      </c>
      <c r="BD609" t="s">
        <v>305</v>
      </c>
      <c r="BE609" t="s">
        <v>306</v>
      </c>
      <c r="BF609" t="s">
        <v>307</v>
      </c>
      <c r="BG609" t="s">
        <v>308</v>
      </c>
      <c r="BH609" t="s">
        <v>1167</v>
      </c>
    </row>
    <row r="610" spans="1:60">
      <c r="A610">
        <v>572</v>
      </c>
      <c r="B610" t="s">
        <v>1111</v>
      </c>
      <c r="C610" t="str">
        <f t="shared" si="57"/>
        <v>SB062917TAWCSLABDPCR3I572</v>
      </c>
      <c r="D610" t="str">
        <f t="shared" si="58"/>
        <v>B062917TAWCSLABDPC</v>
      </c>
      <c r="E610">
        <v>3</v>
      </c>
      <c r="F610" t="s">
        <v>1140</v>
      </c>
      <c r="G610" t="str">
        <f>"062917"</f>
        <v>062917</v>
      </c>
      <c r="H610" t="s">
        <v>1141</v>
      </c>
      <c r="I610" t="s">
        <v>60</v>
      </c>
      <c r="J610" t="s">
        <v>61</v>
      </c>
      <c r="K610" t="str">
        <f t="shared" si="59"/>
        <v>062917</v>
      </c>
      <c r="L610" t="s">
        <v>1139</v>
      </c>
      <c r="M610" t="s">
        <v>1139</v>
      </c>
      <c r="S610" s="2">
        <v>42927</v>
      </c>
      <c r="T610" t="s">
        <v>294</v>
      </c>
      <c r="U610">
        <v>4.04</v>
      </c>
      <c r="V610" s="2">
        <v>42928</v>
      </c>
      <c r="W610">
        <v>16.289303669999999</v>
      </c>
      <c r="X610" t="s">
        <v>294</v>
      </c>
      <c r="Y610" t="s">
        <v>295</v>
      </c>
      <c r="Z610" s="2">
        <v>42933</v>
      </c>
      <c r="AA610">
        <v>17</v>
      </c>
      <c r="AB610" t="s">
        <v>296</v>
      </c>
      <c r="AE610" t="s">
        <v>298</v>
      </c>
      <c r="AF610" s="2">
        <v>42934</v>
      </c>
      <c r="AG610" t="s">
        <v>299</v>
      </c>
      <c r="AI610" t="s">
        <v>300</v>
      </c>
      <c r="AJ610" s="2">
        <v>42940</v>
      </c>
      <c r="AK610" t="s">
        <v>124</v>
      </c>
      <c r="AL610" t="s">
        <v>1112</v>
      </c>
      <c r="AO610">
        <v>9</v>
      </c>
      <c r="AR610" s="2">
        <v>42576</v>
      </c>
      <c r="AS610" t="s">
        <v>294</v>
      </c>
      <c r="AU610" s="2">
        <v>42942</v>
      </c>
      <c r="AV610" t="s">
        <v>294</v>
      </c>
      <c r="AX610" s="2">
        <v>42971</v>
      </c>
      <c r="AY610" t="s">
        <v>67</v>
      </c>
      <c r="AZ610" t="s">
        <v>303</v>
      </c>
      <c r="BA610" t="s">
        <v>304</v>
      </c>
      <c r="BB610" t="s">
        <v>1138</v>
      </c>
      <c r="BD610" t="s">
        <v>305</v>
      </c>
      <c r="BE610" t="s">
        <v>306</v>
      </c>
      <c r="BF610" t="s">
        <v>307</v>
      </c>
      <c r="BG610" t="s">
        <v>308</v>
      </c>
      <c r="BH610" t="s">
        <v>1167</v>
      </c>
    </row>
    <row r="611" spans="1:60">
      <c r="A611">
        <v>573</v>
      </c>
      <c r="B611" t="s">
        <v>1113</v>
      </c>
      <c r="C611" t="str">
        <f t="shared" si="57"/>
        <v>SB062917TAWCSLABDPCR4I573</v>
      </c>
      <c r="D611" t="str">
        <f t="shared" si="58"/>
        <v>B062917TAWCSLABDPC</v>
      </c>
      <c r="E611">
        <v>4</v>
      </c>
      <c r="F611" t="s">
        <v>1140</v>
      </c>
      <c r="G611" t="str">
        <f>"062917"</f>
        <v>062917</v>
      </c>
      <c r="H611" t="s">
        <v>1141</v>
      </c>
      <c r="I611" t="s">
        <v>60</v>
      </c>
      <c r="J611" t="s">
        <v>61</v>
      </c>
      <c r="K611" t="str">
        <f t="shared" si="59"/>
        <v>062917</v>
      </c>
      <c r="L611" t="s">
        <v>1139</v>
      </c>
      <c r="M611" t="s">
        <v>1139</v>
      </c>
      <c r="V611" s="2">
        <v>42928</v>
      </c>
      <c r="W611">
        <v>18.363138509999999</v>
      </c>
      <c r="X611" t="s">
        <v>294</v>
      </c>
      <c r="Y611" t="s">
        <v>295</v>
      </c>
      <c r="Z611" s="2">
        <v>42933</v>
      </c>
      <c r="AA611">
        <v>19</v>
      </c>
      <c r="AB611" t="s">
        <v>296</v>
      </c>
      <c r="AE611" t="s">
        <v>298</v>
      </c>
      <c r="AF611" s="2">
        <v>42934</v>
      </c>
      <c r="AG611" t="s">
        <v>299</v>
      </c>
      <c r="AI611" t="s">
        <v>300</v>
      </c>
      <c r="AJ611" s="2">
        <v>42940</v>
      </c>
      <c r="AK611" t="s">
        <v>136</v>
      </c>
      <c r="AL611" t="s">
        <v>1114</v>
      </c>
      <c r="AO611">
        <v>9</v>
      </c>
      <c r="AR611" s="2">
        <v>42576</v>
      </c>
      <c r="AS611" t="s">
        <v>294</v>
      </c>
      <c r="AU611" s="2">
        <v>42942</v>
      </c>
      <c r="AV611" t="s">
        <v>294</v>
      </c>
      <c r="AX611" s="2">
        <v>42971</v>
      </c>
      <c r="AY611" t="s">
        <v>67</v>
      </c>
      <c r="AZ611" t="s">
        <v>303</v>
      </c>
      <c r="BA611" t="s">
        <v>304</v>
      </c>
      <c r="BB611" t="s">
        <v>1138</v>
      </c>
      <c r="BD611" t="s">
        <v>305</v>
      </c>
      <c r="BE611" t="s">
        <v>306</v>
      </c>
      <c r="BF611" t="s">
        <v>307</v>
      </c>
      <c r="BG611" t="s">
        <v>308</v>
      </c>
      <c r="BH611" t="s">
        <v>1167</v>
      </c>
    </row>
  </sheetData>
  <sortState ref="A2:BI611">
    <sortCondition ref="A2:A61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Data_entry_key</vt:lpstr>
      <vt:lpstr>Sampling_processing_workshe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2017-12-14T22:39:12Z</dcterms:created>
  <dcterms:modified xsi:type="dcterms:W3CDTF">2017-12-21T15:46:59Z</dcterms:modified>
</cp:coreProperties>
</file>