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24de5bf14dc496/"/>
    </mc:Choice>
  </mc:AlternateContent>
  <xr:revisionPtr revIDLastSave="21" documentId="13_ncr:1_{3A922E16-EC18-4D08-A4FF-94813FC1B7D2}" xr6:coauthVersionLast="47" xr6:coauthVersionMax="47" xr10:uidLastSave="{71AE407A-014A-41E8-8B9E-60803C00C82B}"/>
  <bookViews>
    <workbookView xWindow="-108" yWindow="-108" windowWidth="23256" windowHeight="12456" activeTab="1" xr2:uid="{C0582DE0-242D-4751-87F6-4CF35E68A779}"/>
  </bookViews>
  <sheets>
    <sheet name="ALL-DATA" sheetId="1" r:id="rId1"/>
    <sheet name="Sheet1" sheetId="4" r:id="rId2"/>
    <sheet name="DAILY DATA" sheetId="3" r:id="rId3"/>
  </sheets>
  <definedNames>
    <definedName name="_xlnm._FilterDatabase" localSheetId="0" hidden="1">'ALL-DATA'!$A$1:$F$1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0" i="1" l="1"/>
  <c r="I53" i="3"/>
  <c r="U2" i="3"/>
  <c r="T2" i="3"/>
  <c r="E53" i="3"/>
  <c r="B52" i="3"/>
  <c r="E52" i="3" s="1"/>
  <c r="F727" i="1"/>
  <c r="B51" i="3"/>
  <c r="F51" i="3" s="1"/>
  <c r="B50" i="3"/>
  <c r="E50" i="3" s="1"/>
  <c r="B49" i="3"/>
  <c r="F49" i="3" s="1"/>
  <c r="W7" i="3"/>
  <c r="W6" i="3"/>
  <c r="F310" i="1"/>
  <c r="F725" i="1"/>
  <c r="F726" i="1"/>
  <c r="P44" i="3"/>
  <c r="R44" i="3" s="1"/>
  <c r="P46" i="3"/>
  <c r="R46" i="3" s="1"/>
  <c r="F728" i="1"/>
  <c r="P45" i="3"/>
  <c r="R45" i="3" s="1"/>
  <c r="R32" i="3"/>
  <c r="R33" i="3"/>
  <c r="R34" i="3"/>
  <c r="R35" i="3"/>
  <c r="R43" i="3"/>
  <c r="R47" i="3"/>
  <c r="R48" i="3"/>
  <c r="P27" i="3"/>
  <c r="R27" i="3" s="1"/>
  <c r="P28" i="3"/>
  <c r="R28" i="3" s="1"/>
  <c r="P29" i="3"/>
  <c r="R29" i="3" s="1"/>
  <c r="P30" i="3"/>
  <c r="R30" i="3" s="1"/>
  <c r="P31" i="3"/>
  <c r="R31" i="3" s="1"/>
  <c r="P32" i="3"/>
  <c r="P33" i="3"/>
  <c r="P34" i="3"/>
  <c r="P35" i="3"/>
  <c r="P36" i="3"/>
  <c r="R36" i="3" s="1"/>
  <c r="P37" i="3"/>
  <c r="R37" i="3" s="1"/>
  <c r="P38" i="3"/>
  <c r="R38" i="3" s="1"/>
  <c r="P39" i="3"/>
  <c r="R39" i="3" s="1"/>
  <c r="P40" i="3"/>
  <c r="R40" i="3" s="1"/>
  <c r="P41" i="3"/>
  <c r="R41" i="3" s="1"/>
  <c r="P42" i="3"/>
  <c r="R42" i="3" s="1"/>
  <c r="P43" i="3"/>
  <c r="P47" i="3"/>
  <c r="P48" i="3"/>
  <c r="R7" i="3"/>
  <c r="R19" i="3"/>
  <c r="R24" i="3"/>
  <c r="P3" i="3"/>
  <c r="R3" i="3" s="1"/>
  <c r="P4" i="3"/>
  <c r="R4" i="3" s="1"/>
  <c r="P5" i="3"/>
  <c r="R5" i="3" s="1"/>
  <c r="P6" i="3"/>
  <c r="R6" i="3" s="1"/>
  <c r="P7" i="3"/>
  <c r="P8" i="3"/>
  <c r="R8" i="3" s="1"/>
  <c r="P9" i="3"/>
  <c r="R9" i="3" s="1"/>
  <c r="P10" i="3"/>
  <c r="R10" i="3" s="1"/>
  <c r="P11" i="3"/>
  <c r="R11" i="3" s="1"/>
  <c r="P12" i="3"/>
  <c r="R12" i="3" s="1"/>
  <c r="P13" i="3"/>
  <c r="R13" i="3" s="1"/>
  <c r="P14" i="3"/>
  <c r="R14" i="3" s="1"/>
  <c r="P15" i="3"/>
  <c r="R15" i="3" s="1"/>
  <c r="P16" i="3"/>
  <c r="R16" i="3" s="1"/>
  <c r="P17" i="3"/>
  <c r="R17" i="3" s="1"/>
  <c r="P18" i="3"/>
  <c r="R18" i="3" s="1"/>
  <c r="P19" i="3"/>
  <c r="P20" i="3"/>
  <c r="R20" i="3" s="1"/>
  <c r="P21" i="3"/>
  <c r="R21" i="3" s="1"/>
  <c r="P22" i="3"/>
  <c r="R22" i="3" s="1"/>
  <c r="P23" i="3"/>
  <c r="R23" i="3" s="1"/>
  <c r="P24" i="3"/>
  <c r="P25" i="3"/>
  <c r="R25" i="3" s="1"/>
  <c r="P2" i="3"/>
  <c r="R2" i="3" s="1"/>
  <c r="F724" i="1"/>
  <c r="F723" i="1"/>
  <c r="B48" i="3"/>
  <c r="I48" i="3" s="1"/>
  <c r="L48" i="3" s="1"/>
  <c r="B4" i="3"/>
  <c r="B5" i="3"/>
  <c r="E5" i="3" s="1"/>
  <c r="B6" i="3"/>
  <c r="F6" i="3" s="1"/>
  <c r="B7" i="3"/>
  <c r="H8" i="3"/>
  <c r="B9" i="3"/>
  <c r="B10" i="3"/>
  <c r="B11" i="3"/>
  <c r="F11" i="3" s="1"/>
  <c r="B12" i="3"/>
  <c r="H12" i="3" s="1"/>
  <c r="B13" i="3"/>
  <c r="H13" i="3" s="1"/>
  <c r="B14" i="3"/>
  <c r="H14" i="3" s="1"/>
  <c r="B15" i="3"/>
  <c r="H15" i="3" s="1"/>
  <c r="B16" i="3"/>
  <c r="E16" i="3" s="1"/>
  <c r="B17" i="3"/>
  <c r="E17" i="3" s="1"/>
  <c r="B18" i="3"/>
  <c r="E18" i="3" s="1"/>
  <c r="B19" i="3"/>
  <c r="E19" i="3" s="1"/>
  <c r="B20" i="3"/>
  <c r="E20" i="3" s="1"/>
  <c r="B21" i="3"/>
  <c r="E21" i="3" s="1"/>
  <c r="B22" i="3"/>
  <c r="G22" i="3" s="1"/>
  <c r="B23" i="3"/>
  <c r="F23" i="3" s="1"/>
  <c r="B24" i="3"/>
  <c r="H24" i="3" s="1"/>
  <c r="B25" i="3"/>
  <c r="H25" i="3" s="1"/>
  <c r="B27" i="3"/>
  <c r="H27" i="3" s="1"/>
  <c r="B28" i="3"/>
  <c r="E28" i="3" s="1"/>
  <c r="B29" i="3"/>
  <c r="E29" i="3" s="1"/>
  <c r="B30" i="3"/>
  <c r="F30" i="3" s="1"/>
  <c r="B31" i="3"/>
  <c r="G31" i="3" s="1"/>
  <c r="B32" i="3"/>
  <c r="H32" i="3" s="1"/>
  <c r="B33" i="3"/>
  <c r="F33" i="3" s="1"/>
  <c r="B34" i="3"/>
  <c r="G34" i="3" s="1"/>
  <c r="B35" i="3"/>
  <c r="F35" i="3" s="1"/>
  <c r="B36" i="3"/>
  <c r="H36" i="3" s="1"/>
  <c r="B37" i="3"/>
  <c r="H37" i="3" s="1"/>
  <c r="B38" i="3"/>
  <c r="B39" i="3"/>
  <c r="H39" i="3" s="1"/>
  <c r="B40" i="3"/>
  <c r="G40" i="3" s="1"/>
  <c r="B41" i="3"/>
  <c r="E41" i="3" s="1"/>
  <c r="B42" i="3"/>
  <c r="H42" i="3" s="1"/>
  <c r="B43" i="3"/>
  <c r="G43" i="3" s="1"/>
  <c r="B44" i="3"/>
  <c r="H44" i="3" s="1"/>
  <c r="B47" i="3"/>
  <c r="F47" i="3" s="1"/>
  <c r="B3" i="3"/>
  <c r="F3" i="3" s="1"/>
  <c r="B2" i="3"/>
  <c r="E2" i="3" s="1"/>
  <c r="F722" i="1"/>
  <c r="E39" i="3"/>
  <c r="F15" i="3"/>
  <c r="F16" i="3"/>
  <c r="F17" i="3"/>
  <c r="F28" i="3"/>
  <c r="I8" i="3"/>
  <c r="L8" i="3" s="1"/>
  <c r="L53" i="3" l="1"/>
  <c r="H53" i="3"/>
  <c r="G53" i="3"/>
  <c r="F53" i="3"/>
  <c r="I52" i="3"/>
  <c r="L52" i="3" s="1"/>
  <c r="H52" i="3"/>
  <c r="G52" i="3"/>
  <c r="F52" i="3"/>
  <c r="H51" i="3"/>
  <c r="E51" i="3"/>
  <c r="H50" i="3"/>
  <c r="F50" i="3"/>
  <c r="E49" i="3"/>
  <c r="H49" i="3"/>
  <c r="G49" i="3"/>
  <c r="W2" i="3"/>
  <c r="X2" i="3"/>
  <c r="F39" i="3"/>
  <c r="H48" i="3"/>
  <c r="E48" i="3"/>
  <c r="F42" i="3"/>
  <c r="F41" i="3"/>
  <c r="H41" i="3"/>
  <c r="G41" i="3"/>
  <c r="H40" i="3"/>
  <c r="F40" i="3"/>
  <c r="E40" i="3"/>
  <c r="F31" i="3"/>
  <c r="H30" i="3"/>
  <c r="F29" i="3"/>
  <c r="H29" i="3"/>
  <c r="I29" i="3"/>
  <c r="L29" i="3" s="1"/>
  <c r="H28" i="3"/>
  <c r="E27" i="3"/>
  <c r="F27" i="3"/>
  <c r="G3" i="3"/>
  <c r="H19" i="3"/>
  <c r="G19" i="3"/>
  <c r="F18" i="3"/>
  <c r="G18" i="3"/>
  <c r="H18" i="3"/>
  <c r="H17" i="3"/>
  <c r="G16" i="3"/>
  <c r="H16" i="3"/>
  <c r="E15" i="3"/>
  <c r="F10" i="3"/>
  <c r="F9" i="3"/>
  <c r="F32" i="3"/>
  <c r="G20" i="3"/>
  <c r="H20" i="3"/>
  <c r="G47" i="3"/>
  <c r="I20" i="3"/>
  <c r="L20" i="3" s="1"/>
  <c r="F44" i="3"/>
  <c r="F20" i="3"/>
  <c r="F43" i="3"/>
  <c r="F19" i="3"/>
  <c r="I19" i="3"/>
  <c r="L19" i="3" s="1"/>
  <c r="I43" i="3"/>
  <c r="L43" i="3" s="1"/>
  <c r="H22" i="3"/>
  <c r="F21" i="3"/>
  <c r="H21" i="3"/>
  <c r="H6" i="3"/>
  <c r="H5" i="3"/>
  <c r="F5" i="3"/>
  <c r="G5" i="3"/>
  <c r="E47" i="3"/>
  <c r="E35" i="3"/>
  <c r="E23" i="3"/>
  <c r="E11" i="3"/>
  <c r="E34" i="3"/>
  <c r="E22" i="3"/>
  <c r="E10" i="3"/>
  <c r="G38" i="3"/>
  <c r="E33" i="3"/>
  <c r="E9" i="3"/>
  <c r="E14" i="3"/>
  <c r="E44" i="3"/>
  <c r="E32" i="3"/>
  <c r="E8" i="3"/>
  <c r="H35" i="3"/>
  <c r="H34" i="3"/>
  <c r="G33" i="3"/>
  <c r="F38" i="3"/>
  <c r="E42" i="3"/>
  <c r="E30" i="3"/>
  <c r="E6" i="3"/>
  <c r="I47" i="3"/>
  <c r="L47" i="3" s="1"/>
  <c r="H33" i="3"/>
  <c r="H9" i="3"/>
  <c r="G32" i="3"/>
  <c r="G6" i="3"/>
  <c r="F34" i="3"/>
  <c r="E38" i="3"/>
  <c r="E37" i="3"/>
  <c r="E25" i="3"/>
  <c r="E13" i="3"/>
  <c r="E36" i="3"/>
  <c r="E24" i="3"/>
  <c r="E12" i="3"/>
  <c r="G35" i="3"/>
  <c r="E43" i="3"/>
  <c r="E31" i="3"/>
  <c r="E7" i="3"/>
  <c r="H31" i="3"/>
  <c r="H7" i="3"/>
  <c r="G30" i="3"/>
  <c r="F4" i="3"/>
  <c r="H4" i="3"/>
  <c r="E4" i="3"/>
  <c r="H38" i="3"/>
  <c r="H47" i="3"/>
  <c r="G14" i="3"/>
  <c r="F14" i="3"/>
  <c r="H43" i="3"/>
  <c r="H10" i="3"/>
  <c r="G42" i="3"/>
  <c r="F8" i="3"/>
  <c r="H11" i="3"/>
  <c r="G8" i="3"/>
  <c r="F22" i="3"/>
  <c r="F7" i="3"/>
  <c r="H23" i="3"/>
  <c r="I25" i="3"/>
  <c r="L25" i="3" s="1"/>
  <c r="G39" i="3"/>
  <c r="G15" i="3"/>
  <c r="F37" i="3"/>
  <c r="F25" i="3"/>
  <c r="F13" i="3"/>
  <c r="F48" i="3"/>
  <c r="F36" i="3"/>
  <c r="F24" i="3"/>
  <c r="F12" i="3"/>
  <c r="G37" i="3"/>
  <c r="G25" i="3"/>
  <c r="G13" i="3"/>
  <c r="G48" i="3"/>
  <c r="G36" i="3"/>
  <c r="E3" i="3"/>
  <c r="H3" i="3"/>
  <c r="I3" i="3"/>
  <c r="L3" i="3" s="1"/>
  <c r="H2" i="3"/>
  <c r="F2" i="3"/>
  <c r="F693" i="1" l="1"/>
  <c r="F714" i="1"/>
  <c r="F713" i="1"/>
  <c r="F712" i="1"/>
  <c r="I40" i="3" s="1"/>
  <c r="L40" i="3" s="1"/>
  <c r="F711" i="1"/>
  <c r="I36" i="3" s="1"/>
  <c r="L36" i="3" s="1"/>
  <c r="F710" i="1"/>
  <c r="F709" i="1"/>
  <c r="F708" i="1"/>
  <c r="F707" i="1"/>
  <c r="F706" i="1"/>
  <c r="I30" i="3" s="1"/>
  <c r="L30" i="3" s="1"/>
  <c r="F705" i="1"/>
  <c r="F704" i="1"/>
  <c r="F703" i="1"/>
  <c r="F702" i="1"/>
  <c r="D702" i="1"/>
  <c r="F701" i="1"/>
  <c r="D701" i="1"/>
  <c r="F700" i="1"/>
  <c r="D700" i="1"/>
  <c r="F699" i="1"/>
  <c r="D699" i="1"/>
  <c r="F698" i="1"/>
  <c r="D698" i="1"/>
  <c r="F697" i="1"/>
  <c r="D697" i="1"/>
  <c r="F696" i="1"/>
  <c r="D696" i="1"/>
  <c r="F695" i="1"/>
  <c r="I4" i="3" s="1"/>
  <c r="L4" i="3" s="1"/>
  <c r="D695" i="1"/>
  <c r="G4" i="3" s="1"/>
  <c r="F694" i="1"/>
  <c r="D694" i="1"/>
  <c r="D693" i="1"/>
  <c r="F692" i="1"/>
  <c r="D692" i="1"/>
  <c r="F691" i="1"/>
  <c r="F690" i="1"/>
  <c r="F689" i="1"/>
  <c r="F688" i="1"/>
  <c r="F687" i="1"/>
  <c r="D687" i="1"/>
  <c r="F686" i="1"/>
  <c r="D686" i="1"/>
  <c r="F685" i="1"/>
  <c r="D685" i="1"/>
  <c r="F684" i="1"/>
  <c r="D684" i="1"/>
  <c r="F683" i="1"/>
  <c r="D683" i="1"/>
  <c r="F682" i="1"/>
  <c r="I51" i="3" s="1"/>
  <c r="L51" i="3" s="1"/>
  <c r="D682" i="1"/>
  <c r="G51" i="3" s="1"/>
  <c r="F681" i="1"/>
  <c r="D681" i="1"/>
  <c r="F680" i="1"/>
  <c r="D680" i="1"/>
  <c r="F679" i="1"/>
  <c r="D679" i="1"/>
  <c r="F678" i="1"/>
  <c r="D678" i="1"/>
  <c r="F677" i="1"/>
  <c r="D677" i="1"/>
  <c r="F676" i="1"/>
  <c r="D676" i="1"/>
  <c r="F675" i="1"/>
  <c r="D675" i="1"/>
  <c r="F674" i="1"/>
  <c r="D674" i="1"/>
  <c r="F673" i="1"/>
  <c r="D673" i="1"/>
  <c r="F672" i="1"/>
  <c r="D672" i="1"/>
  <c r="F671" i="1"/>
  <c r="D671" i="1"/>
  <c r="F670" i="1"/>
  <c r="D670" i="1"/>
  <c r="F669" i="1"/>
  <c r="D669" i="1"/>
  <c r="F668" i="1"/>
  <c r="D668" i="1"/>
  <c r="F667" i="1"/>
  <c r="D667" i="1"/>
  <c r="F666" i="1"/>
  <c r="D666" i="1"/>
  <c r="F665" i="1"/>
  <c r="F664" i="1"/>
  <c r="I34" i="3" s="1"/>
  <c r="L34" i="3" s="1"/>
  <c r="F663" i="1"/>
  <c r="D663" i="1"/>
  <c r="F662" i="1"/>
  <c r="D662" i="1"/>
  <c r="F661" i="1"/>
  <c r="D661" i="1"/>
  <c r="F660" i="1"/>
  <c r="D660" i="1"/>
  <c r="F659" i="1"/>
  <c r="D659" i="1"/>
  <c r="F658" i="1"/>
  <c r="D658" i="1"/>
  <c r="F657" i="1"/>
  <c r="D657" i="1"/>
  <c r="F656" i="1"/>
  <c r="D656" i="1"/>
  <c r="F655" i="1"/>
  <c r="D655" i="1"/>
  <c r="F654" i="1"/>
  <c r="D654" i="1"/>
  <c r="F653" i="1"/>
  <c r="D653" i="1"/>
  <c r="F652" i="1"/>
  <c r="D652" i="1"/>
  <c r="F651" i="1"/>
  <c r="D651" i="1"/>
  <c r="F650" i="1"/>
  <c r="D650" i="1"/>
  <c r="F649" i="1"/>
  <c r="D649" i="1"/>
  <c r="F648" i="1"/>
  <c r="D648" i="1"/>
  <c r="F647" i="1"/>
  <c r="D647" i="1"/>
  <c r="F646" i="1"/>
  <c r="D646" i="1"/>
  <c r="F645" i="1"/>
  <c r="D645" i="1"/>
  <c r="F644" i="1"/>
  <c r="D644" i="1"/>
  <c r="F643" i="1"/>
  <c r="D643" i="1"/>
  <c r="F642" i="1"/>
  <c r="I41" i="3" s="1"/>
  <c r="L41" i="3" s="1"/>
  <c r="F641" i="1"/>
  <c r="F640" i="1"/>
  <c r="I39" i="3" s="1"/>
  <c r="L39" i="3" s="1"/>
  <c r="F639" i="1"/>
  <c r="F638" i="1"/>
  <c r="F637" i="1"/>
  <c r="D637" i="1"/>
  <c r="F636" i="1"/>
  <c r="D636" i="1"/>
  <c r="F635" i="1"/>
  <c r="D635" i="1"/>
  <c r="F634" i="1"/>
  <c r="I10" i="3" s="1"/>
  <c r="L10" i="3" s="1"/>
  <c r="D634" i="1"/>
  <c r="G10" i="3" s="1"/>
  <c r="F633" i="1"/>
  <c r="D633" i="1"/>
  <c r="F632" i="1"/>
  <c r="D632" i="1"/>
  <c r="F631" i="1"/>
  <c r="I7" i="3" s="1"/>
  <c r="L7" i="3" s="1"/>
  <c r="D631" i="1"/>
  <c r="G7" i="3" s="1"/>
  <c r="F630" i="1"/>
  <c r="D630" i="1"/>
  <c r="F629" i="1"/>
  <c r="D629" i="1"/>
  <c r="F628" i="1"/>
  <c r="D628" i="1"/>
  <c r="F627" i="1"/>
  <c r="D627" i="1"/>
  <c r="F626" i="1"/>
  <c r="I50" i="3" s="1"/>
  <c r="L50" i="3" s="1"/>
  <c r="D626" i="1"/>
  <c r="G50" i="3" s="1"/>
  <c r="F625" i="1"/>
  <c r="D625" i="1"/>
  <c r="F624" i="1"/>
  <c r="D624" i="1"/>
  <c r="F623" i="1"/>
  <c r="D623" i="1"/>
  <c r="F622" i="1"/>
  <c r="D622" i="1"/>
  <c r="F621" i="1"/>
  <c r="D621" i="1"/>
  <c r="F620" i="1"/>
  <c r="D620" i="1"/>
  <c r="F619" i="1"/>
  <c r="D619" i="1"/>
  <c r="F618" i="1"/>
  <c r="D618" i="1"/>
  <c r="F617" i="1"/>
  <c r="D617" i="1"/>
  <c r="F616" i="1"/>
  <c r="D616" i="1"/>
  <c r="F615" i="1"/>
  <c r="D615" i="1"/>
  <c r="F614" i="1"/>
  <c r="F613" i="1"/>
  <c r="D613" i="1"/>
  <c r="F612" i="1"/>
  <c r="D612" i="1"/>
  <c r="F611" i="1"/>
  <c r="D611" i="1"/>
  <c r="F610" i="1"/>
  <c r="D610" i="1"/>
  <c r="F609" i="1"/>
  <c r="D609" i="1"/>
  <c r="F608" i="1"/>
  <c r="D608" i="1"/>
  <c r="F607" i="1"/>
  <c r="D607" i="1"/>
  <c r="F606" i="1"/>
  <c r="D606" i="1"/>
  <c r="F605" i="1"/>
  <c r="D605" i="1"/>
  <c r="F604" i="1"/>
  <c r="D604" i="1"/>
  <c r="F603" i="1"/>
  <c r="D603" i="1"/>
  <c r="F602" i="1"/>
  <c r="D602" i="1"/>
  <c r="F601" i="1"/>
  <c r="D601" i="1"/>
  <c r="F600" i="1"/>
  <c r="D600" i="1"/>
  <c r="F599" i="1"/>
  <c r="D599" i="1"/>
  <c r="F598" i="1"/>
  <c r="D598" i="1"/>
  <c r="F597" i="1"/>
  <c r="D597" i="1"/>
  <c r="F596" i="1"/>
  <c r="D596" i="1"/>
  <c r="F595" i="1"/>
  <c r="D595" i="1"/>
  <c r="F594" i="1"/>
  <c r="D594" i="1"/>
  <c r="F593" i="1"/>
  <c r="D593" i="1"/>
  <c r="F592" i="1"/>
  <c r="D592" i="1"/>
  <c r="F591" i="1"/>
  <c r="D591" i="1"/>
  <c r="F590" i="1"/>
  <c r="D590" i="1"/>
  <c r="F589" i="1"/>
  <c r="D589" i="1"/>
  <c r="F588" i="1"/>
  <c r="D588" i="1"/>
  <c r="F587" i="1"/>
  <c r="D587" i="1"/>
  <c r="F586" i="1"/>
  <c r="D586" i="1"/>
  <c r="F585" i="1"/>
  <c r="D585" i="1"/>
  <c r="F584" i="1"/>
  <c r="D584" i="1"/>
  <c r="F583" i="1"/>
  <c r="D583" i="1"/>
  <c r="F582" i="1"/>
  <c r="D582" i="1"/>
  <c r="F581" i="1"/>
  <c r="D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I6" i="3" s="1"/>
  <c r="L6" i="3" s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I33" i="3" s="1"/>
  <c r="L33" i="3" s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I16" i="3" s="1"/>
  <c r="L16" i="3" s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I49" i="3" s="1"/>
  <c r="L49" i="3" s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I22" i="3" s="1"/>
  <c r="L22" i="3" s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I13" i="3" s="1"/>
  <c r="L13" i="3" s="1"/>
  <c r="F463" i="1"/>
  <c r="F462" i="1"/>
  <c r="F461" i="1"/>
  <c r="F460" i="1"/>
  <c r="I15" i="3" s="1"/>
  <c r="L15" i="3" s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I38" i="3" s="1"/>
  <c r="L38" i="3" s="1"/>
  <c r="F438" i="1"/>
  <c r="I37" i="3" s="1"/>
  <c r="L37" i="3" s="1"/>
  <c r="F437" i="1"/>
  <c r="F436" i="1"/>
  <c r="F435" i="1"/>
  <c r="F434" i="1"/>
  <c r="F433" i="1"/>
  <c r="I14" i="3" s="1"/>
  <c r="L14" i="3" s="1"/>
  <c r="F432" i="1"/>
  <c r="F431" i="1"/>
  <c r="F430" i="1"/>
  <c r="F429" i="1"/>
  <c r="F428" i="1"/>
  <c r="F427" i="1"/>
  <c r="F426" i="1"/>
  <c r="F425" i="1"/>
  <c r="F424" i="1"/>
  <c r="I32" i="3" s="1"/>
  <c r="L32" i="3" s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I31" i="3" s="1"/>
  <c r="L31" i="3" s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I5" i="3" s="1"/>
  <c r="L5" i="3" s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I42" i="3" s="1"/>
  <c r="L42" i="3" s="1"/>
  <c r="F345" i="1"/>
  <c r="F344" i="1"/>
  <c r="F343" i="1"/>
  <c r="F342" i="1"/>
  <c r="F341" i="1"/>
  <c r="F340" i="1"/>
  <c r="F339" i="1"/>
  <c r="F338" i="1"/>
  <c r="I35" i="3" s="1"/>
  <c r="L35" i="3" s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D322" i="1"/>
  <c r="F321" i="1"/>
  <c r="D321" i="1"/>
  <c r="F320" i="1"/>
  <c r="D320" i="1"/>
  <c r="F319" i="1"/>
  <c r="D319" i="1"/>
  <c r="F318" i="1"/>
  <c r="I24" i="3" s="1"/>
  <c r="L24" i="3" s="1"/>
  <c r="D318" i="1"/>
  <c r="G24" i="3" s="1"/>
  <c r="F317" i="1"/>
  <c r="D317" i="1"/>
  <c r="F316" i="1"/>
  <c r="I44" i="3" s="1"/>
  <c r="L44" i="3" s="1"/>
  <c r="D316" i="1"/>
  <c r="G44" i="3" s="1"/>
  <c r="F315" i="1"/>
  <c r="D315" i="1"/>
  <c r="F314" i="1"/>
  <c r="D314" i="1"/>
  <c r="F313" i="1"/>
  <c r="D313" i="1"/>
  <c r="F312" i="1"/>
  <c r="D312" i="1"/>
  <c r="F311" i="1"/>
  <c r="D311" i="1"/>
  <c r="D310" i="1"/>
  <c r="G29" i="3" s="1"/>
  <c r="F309" i="1"/>
  <c r="D309" i="1"/>
  <c r="F308" i="1"/>
  <c r="D308" i="1"/>
  <c r="F307" i="1"/>
  <c r="D307" i="1"/>
  <c r="F306" i="1"/>
  <c r="D306" i="1"/>
  <c r="F305" i="1"/>
  <c r="D305" i="1"/>
  <c r="F304" i="1"/>
  <c r="D304" i="1"/>
  <c r="F303" i="1"/>
  <c r="D303" i="1"/>
  <c r="F302" i="1"/>
  <c r="D302" i="1"/>
  <c r="F301" i="1"/>
  <c r="D301" i="1"/>
  <c r="F300" i="1"/>
  <c r="F299" i="1"/>
  <c r="F297" i="1"/>
  <c r="D297" i="1"/>
  <c r="F296" i="1"/>
  <c r="D296" i="1"/>
  <c r="F295" i="1"/>
  <c r="D295" i="1"/>
  <c r="F294" i="1"/>
  <c r="D294" i="1"/>
  <c r="F293" i="1"/>
  <c r="D293" i="1"/>
  <c r="F292" i="1"/>
  <c r="D292" i="1"/>
  <c r="F291" i="1"/>
  <c r="D291" i="1"/>
  <c r="F290" i="1"/>
  <c r="D290" i="1"/>
  <c r="F289" i="1"/>
  <c r="D289" i="1"/>
  <c r="F288" i="1"/>
  <c r="D288" i="1"/>
  <c r="F287" i="1"/>
  <c r="D287" i="1"/>
  <c r="F286" i="1"/>
  <c r="D286" i="1"/>
  <c r="F285" i="1"/>
  <c r="I17" i="3" s="1"/>
  <c r="L17" i="3" s="1"/>
  <c r="D285" i="1"/>
  <c r="G17" i="3" s="1"/>
  <c r="F284" i="1"/>
  <c r="D284" i="1"/>
  <c r="F283" i="1"/>
  <c r="D283" i="1"/>
  <c r="F282" i="1"/>
  <c r="D282" i="1"/>
  <c r="F281" i="1"/>
  <c r="D281" i="1"/>
  <c r="F280" i="1"/>
  <c r="D280" i="1"/>
  <c r="F279" i="1"/>
  <c r="D279" i="1"/>
  <c r="F278" i="1"/>
  <c r="D278" i="1"/>
  <c r="F277" i="1"/>
  <c r="D277" i="1"/>
  <c r="F276" i="1"/>
  <c r="D276" i="1"/>
  <c r="F275" i="1"/>
  <c r="D275" i="1"/>
  <c r="F274" i="1"/>
  <c r="D274" i="1"/>
  <c r="F273" i="1"/>
  <c r="D273" i="1"/>
  <c r="F272" i="1"/>
  <c r="D272" i="1"/>
  <c r="F271" i="1"/>
  <c r="D271" i="1"/>
  <c r="F270" i="1"/>
  <c r="D270" i="1"/>
  <c r="F269" i="1"/>
  <c r="D269" i="1"/>
  <c r="F268" i="1"/>
  <c r="D268" i="1"/>
  <c r="F267" i="1"/>
  <c r="D267" i="1"/>
  <c r="F266" i="1"/>
  <c r="D266" i="1"/>
  <c r="F265" i="1"/>
  <c r="D265" i="1"/>
  <c r="F264" i="1"/>
  <c r="D264" i="1"/>
  <c r="F263" i="1"/>
  <c r="D263" i="1"/>
  <c r="F262" i="1"/>
  <c r="D262" i="1"/>
  <c r="F261" i="1"/>
  <c r="D261" i="1"/>
  <c r="F260" i="1"/>
  <c r="D260" i="1"/>
  <c r="F259" i="1"/>
  <c r="D259" i="1"/>
  <c r="F258" i="1"/>
  <c r="D258" i="1"/>
  <c r="F257" i="1"/>
  <c r="D257" i="1"/>
  <c r="F256" i="1"/>
  <c r="D256" i="1"/>
  <c r="F255" i="1"/>
  <c r="D255" i="1"/>
  <c r="F254" i="1"/>
  <c r="D254" i="1"/>
  <c r="F253" i="1"/>
  <c r="D253" i="1"/>
  <c r="F252" i="1"/>
  <c r="I18" i="3" s="1"/>
  <c r="L18" i="3" s="1"/>
  <c r="F251" i="1"/>
  <c r="F250" i="1"/>
  <c r="D250" i="1"/>
  <c r="F249" i="1"/>
  <c r="D249" i="1"/>
  <c r="F248" i="1"/>
  <c r="D248" i="1"/>
  <c r="F247" i="1"/>
  <c r="D247" i="1"/>
  <c r="F246" i="1"/>
  <c r="D246" i="1"/>
  <c r="F245" i="1"/>
  <c r="I11" i="3" s="1"/>
  <c r="L11" i="3" s="1"/>
  <c r="D245" i="1"/>
  <c r="G11" i="3" s="1"/>
  <c r="F244" i="1"/>
  <c r="D244" i="1"/>
  <c r="F243" i="1"/>
  <c r="D243" i="1"/>
  <c r="F242" i="1"/>
  <c r="D242" i="1"/>
  <c r="F241" i="1"/>
  <c r="D241" i="1"/>
  <c r="F240" i="1"/>
  <c r="D240" i="1"/>
  <c r="F239" i="1"/>
  <c r="D239" i="1"/>
  <c r="F238" i="1"/>
  <c r="D238" i="1"/>
  <c r="F237" i="1"/>
  <c r="I28" i="3" s="1"/>
  <c r="L28" i="3" s="1"/>
  <c r="D237" i="1"/>
  <c r="G28" i="3" s="1"/>
  <c r="F236" i="1"/>
  <c r="D236" i="1"/>
  <c r="F235" i="1"/>
  <c r="D235" i="1"/>
  <c r="F234" i="1"/>
  <c r="D234" i="1"/>
  <c r="F233" i="1"/>
  <c r="D233" i="1"/>
  <c r="F232" i="1"/>
  <c r="D232" i="1"/>
  <c r="F231" i="1"/>
  <c r="D231" i="1"/>
  <c r="F230" i="1"/>
  <c r="D230" i="1"/>
  <c r="F229" i="1"/>
  <c r="D229" i="1"/>
  <c r="F228" i="1"/>
  <c r="D228" i="1"/>
  <c r="F227" i="1"/>
  <c r="D227" i="1"/>
  <c r="F226" i="1"/>
  <c r="D226" i="1"/>
  <c r="F225" i="1"/>
  <c r="I27" i="3" s="1"/>
  <c r="L27" i="3" s="1"/>
  <c r="D225" i="1"/>
  <c r="G27" i="3" s="1"/>
  <c r="F224" i="1"/>
  <c r="D224" i="1"/>
  <c r="F223" i="1"/>
  <c r="I21" i="3" s="1"/>
  <c r="L21" i="3" s="1"/>
  <c r="D223" i="1"/>
  <c r="G21" i="3" s="1"/>
  <c r="F222" i="1"/>
  <c r="I23" i="3" s="1"/>
  <c r="L23" i="3" s="1"/>
  <c r="D222" i="1"/>
  <c r="G23" i="3" s="1"/>
  <c r="F221" i="1"/>
  <c r="D221" i="1"/>
  <c r="F220" i="1"/>
  <c r="D220" i="1"/>
  <c r="F219" i="1"/>
  <c r="D219" i="1"/>
  <c r="F218" i="1"/>
  <c r="D218" i="1"/>
  <c r="F217" i="1"/>
  <c r="D217" i="1"/>
  <c r="F216" i="1"/>
  <c r="D216" i="1"/>
  <c r="F215" i="1"/>
  <c r="D215" i="1"/>
  <c r="F214" i="1"/>
  <c r="D214" i="1"/>
  <c r="F213" i="1"/>
  <c r="D213" i="1"/>
  <c r="F212" i="1"/>
  <c r="D212" i="1"/>
  <c r="F211" i="1"/>
  <c r="D211" i="1"/>
  <c r="F210" i="1"/>
  <c r="D210" i="1"/>
  <c r="F209" i="1"/>
  <c r="D209" i="1"/>
  <c r="F208" i="1"/>
  <c r="D208" i="1"/>
  <c r="F207" i="1"/>
  <c r="D207" i="1"/>
  <c r="F206" i="1"/>
  <c r="D206" i="1"/>
  <c r="F205" i="1"/>
  <c r="D205" i="1"/>
  <c r="F204" i="1"/>
  <c r="D204" i="1"/>
  <c r="F203" i="1"/>
  <c r="D203" i="1"/>
  <c r="F202" i="1"/>
  <c r="D202" i="1"/>
  <c r="F201" i="1"/>
  <c r="D201" i="1"/>
  <c r="F200" i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I12" i="3" s="1"/>
  <c r="L12" i="3" s="1"/>
  <c r="D182" i="1"/>
  <c r="G12" i="3" s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F170" i="1"/>
  <c r="B169" i="1"/>
  <c r="F169" i="1" s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B149" i="1"/>
  <c r="F149" i="1" s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F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I9" i="3" s="1"/>
  <c r="L9" i="3" s="1"/>
  <c r="D80" i="1"/>
  <c r="G9" i="3" s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F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I2" i="3" s="1"/>
  <c r="L2" i="3" s="1"/>
  <c r="D45" i="1"/>
  <c r="G2" i="3" s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  <c r="V2" i="3" l="1"/>
</calcChain>
</file>

<file path=xl/sharedStrings.xml><?xml version="1.0" encoding="utf-8"?>
<sst xmlns="http://schemas.openxmlformats.org/spreadsheetml/2006/main" count="987" uniqueCount="882">
  <si>
    <t>CODE</t>
  </si>
  <si>
    <t>WEIGHT</t>
  </si>
  <si>
    <t>MELTING</t>
  </si>
  <si>
    <t>WASTAGE</t>
  </si>
  <si>
    <t>PURE-RATE</t>
  </si>
  <si>
    <t>AMOUNT</t>
  </si>
  <si>
    <t>G-D-1</t>
  </si>
  <si>
    <t>G-RING-G1</t>
  </si>
  <si>
    <t>G-RING-G2</t>
  </si>
  <si>
    <t>G-RING-G3</t>
  </si>
  <si>
    <t>G-RING-G4</t>
  </si>
  <si>
    <t>G-RING-G5</t>
  </si>
  <si>
    <t>G-RING-G6</t>
  </si>
  <si>
    <t>G-RING-G7</t>
  </si>
  <si>
    <t>G-RING-G8</t>
  </si>
  <si>
    <t>G-RING-G9</t>
  </si>
  <si>
    <t>G-RING-G10</t>
  </si>
  <si>
    <t>G-RING-G11</t>
  </si>
  <si>
    <t>G-RING-G12</t>
  </si>
  <si>
    <t>G-RING-G13</t>
  </si>
  <si>
    <t>G-RING-G14</t>
  </si>
  <si>
    <t>G-RING-G15</t>
  </si>
  <si>
    <t>G-RING-G16</t>
  </si>
  <si>
    <t>G-RING-G17</t>
  </si>
  <si>
    <t>G-RING-G18</t>
  </si>
  <si>
    <t>G-RING-G19</t>
  </si>
  <si>
    <t>G-RING-G20</t>
  </si>
  <si>
    <t>G-RING-G21</t>
  </si>
  <si>
    <t>G-RING-G22</t>
  </si>
  <si>
    <t>G-RING-G23</t>
  </si>
  <si>
    <t>G-RING-G24</t>
  </si>
  <si>
    <t>G-RING-G25</t>
  </si>
  <si>
    <t>G-RING-G26</t>
  </si>
  <si>
    <t>G-RING-G27</t>
  </si>
  <si>
    <t>G-RING-G28</t>
  </si>
  <si>
    <t>G-RING-G29</t>
  </si>
  <si>
    <t>G-RING-G30</t>
  </si>
  <si>
    <t>G-RING-G31</t>
  </si>
  <si>
    <t>G-RING-G32</t>
  </si>
  <si>
    <t>G-RING-G33</t>
  </si>
  <si>
    <t>G-RING-G34</t>
  </si>
  <si>
    <t>G-RING-G35</t>
  </si>
  <si>
    <t>G-RING-G36</t>
  </si>
  <si>
    <t>G-RING-57</t>
  </si>
  <si>
    <t>G-RING-58</t>
  </si>
  <si>
    <t>G-STUD-1</t>
  </si>
  <si>
    <t>G-STUD-2</t>
  </si>
  <si>
    <t>G-STUD-3</t>
  </si>
  <si>
    <t>G-STUD-4</t>
  </si>
  <si>
    <t>G-STUD-5</t>
  </si>
  <si>
    <t>G-STUD-6</t>
  </si>
  <si>
    <t>G-STUD-7</t>
  </si>
  <si>
    <t>G-STUD-8</t>
  </si>
  <si>
    <t>G-STUD-9</t>
  </si>
  <si>
    <t>G-STUD-10</t>
  </si>
  <si>
    <t>G-STUD-11</t>
  </si>
  <si>
    <t>G-STUD-12</t>
  </si>
  <si>
    <t>G-STUD-13</t>
  </si>
  <si>
    <t>G-STUD-14</t>
  </si>
  <si>
    <t>G-STUD-15</t>
  </si>
  <si>
    <t>G-STUD-16</t>
  </si>
  <si>
    <t>G-STUD-17</t>
  </si>
  <si>
    <t>G-STUD-18</t>
  </si>
  <si>
    <t>G-STUD-19</t>
  </si>
  <si>
    <t>G-STUD-20</t>
  </si>
  <si>
    <t>G-STUD-21</t>
  </si>
  <si>
    <t>G-STUD-22</t>
  </si>
  <si>
    <t>G-STUD-23</t>
  </si>
  <si>
    <t>G-STUD-24</t>
  </si>
  <si>
    <t>G-STUD-25</t>
  </si>
  <si>
    <t>G-STUD-26</t>
  </si>
  <si>
    <t>G-STUD-27</t>
  </si>
  <si>
    <t>G-STUD-PC-28</t>
  </si>
  <si>
    <t>G-STUD-PC-29</t>
  </si>
  <si>
    <t>G-STUD-PC-30</t>
  </si>
  <si>
    <t>G-STUD-31</t>
  </si>
  <si>
    <t>G-STUD-32</t>
  </si>
  <si>
    <t>G-STUD-33</t>
  </si>
  <si>
    <t>G-STUD-34</t>
  </si>
  <si>
    <t>G-STUD-35</t>
  </si>
  <si>
    <t>G-STUD-36</t>
  </si>
  <si>
    <t>G-STUD-37</t>
  </si>
  <si>
    <t>G-STUD-38</t>
  </si>
  <si>
    <t>G-STUD-39</t>
  </si>
  <si>
    <t>G-STUD-40</t>
  </si>
  <si>
    <t>G-MATTAL-1</t>
  </si>
  <si>
    <t>G-MATTAL-2</t>
  </si>
  <si>
    <t>G-TLI-MNI-THAYTH-1</t>
  </si>
  <si>
    <t>G-TLI-MNI-THAYTH-2</t>
  </si>
  <si>
    <t>G-TLI-MNI-THAYTH-3</t>
  </si>
  <si>
    <t>G-TLI-MNI-THAYTH-4</t>
  </si>
  <si>
    <t>G-TLI-MNI-THAYTH-5</t>
  </si>
  <si>
    <t>G-TLI-MNI-THAYTH-6</t>
  </si>
  <si>
    <t>G-TLI-MNI-THAYTH-7</t>
  </si>
  <si>
    <t>G-TLI-MNI-THAYTH-8</t>
  </si>
  <si>
    <t>G-TLI-MNI-THAYTH-9</t>
  </si>
  <si>
    <t>G-TLI-MNI-THAYTH-10</t>
  </si>
  <si>
    <t>G-CHAIN-1</t>
  </si>
  <si>
    <t>G-CHAIN-2</t>
  </si>
  <si>
    <t>G-CHAIN-3</t>
  </si>
  <si>
    <t>G-CHAIN-4</t>
  </si>
  <si>
    <t>G-CHAIN-5</t>
  </si>
  <si>
    <t>G-CHAIN-6</t>
  </si>
  <si>
    <t>G-PESERI-1</t>
  </si>
  <si>
    <t>G-PESERI-2</t>
  </si>
  <si>
    <t>G-PESERI-3</t>
  </si>
  <si>
    <t>G-PESERI-4</t>
  </si>
  <si>
    <t>G-PESERI-5</t>
  </si>
  <si>
    <t>G-PESERI-6</t>
  </si>
  <si>
    <t>G-PESERI-7</t>
  </si>
  <si>
    <t>G-PESERI-8</t>
  </si>
  <si>
    <t>G-PESERI-9</t>
  </si>
  <si>
    <t>G-PESERI-10</t>
  </si>
  <si>
    <t>G-PESERI-11</t>
  </si>
  <si>
    <t>G-PESERI-12</t>
  </si>
  <si>
    <t>G-PESERI-13</t>
  </si>
  <si>
    <t>G-PESERI-14</t>
  </si>
  <si>
    <t>G-PESERI-15</t>
  </si>
  <si>
    <t>G-PESERI-16</t>
  </si>
  <si>
    <t>G-PESERI-17</t>
  </si>
  <si>
    <t>G-PESERI-18</t>
  </si>
  <si>
    <t>G-PESERI-19</t>
  </si>
  <si>
    <t>G-PESERI-20</t>
  </si>
  <si>
    <t>G-PESERI-21</t>
  </si>
  <si>
    <t>G-PESERI-22</t>
  </si>
  <si>
    <t>G-PESERI-23</t>
  </si>
  <si>
    <t>G-PESERI-24</t>
  </si>
  <si>
    <t>G-PESERI-25</t>
  </si>
  <si>
    <t>G-PESERI-26</t>
  </si>
  <si>
    <t>G-PESERI-27</t>
  </si>
  <si>
    <t>G-PESERI-28</t>
  </si>
  <si>
    <t>G-PESERI-29</t>
  </si>
  <si>
    <t>G-PESERI-30</t>
  </si>
  <si>
    <t>G-PESERI-23-1</t>
  </si>
  <si>
    <t>G-PESERI-31</t>
  </si>
  <si>
    <t>G-PESERI-31-1</t>
  </si>
  <si>
    <t>G-PESERI-32</t>
  </si>
  <si>
    <t>G-PESERI-33</t>
  </si>
  <si>
    <t>G-PESERI-34</t>
  </si>
  <si>
    <t>G-PESERI-34-1</t>
  </si>
  <si>
    <t>G-PESERI-35</t>
  </si>
  <si>
    <t>G-PESERI-36</t>
  </si>
  <si>
    <t>G-PESERI-37</t>
  </si>
  <si>
    <t>G-PESERI-38</t>
  </si>
  <si>
    <t>G-PESERI-36-1</t>
  </si>
  <si>
    <t>G-PESERI-39</t>
  </si>
  <si>
    <t>G-PESERI-40</t>
  </si>
  <si>
    <t>G-PESERI-41</t>
  </si>
  <si>
    <t>G-PESERI-42</t>
  </si>
  <si>
    <t>G-PESERI-43</t>
  </si>
  <si>
    <t>G-PESERI-44</t>
  </si>
  <si>
    <t>G-PESERI-45</t>
  </si>
  <si>
    <t>G-PESERI-46</t>
  </si>
  <si>
    <t>G-PESERI-46-2</t>
  </si>
  <si>
    <t>G-PESERI-47</t>
  </si>
  <si>
    <t>G-PESERI-48</t>
  </si>
  <si>
    <t>S-S-KOLUSU-1</t>
  </si>
  <si>
    <t>S-S-KOLUSU-2</t>
  </si>
  <si>
    <t>S-S-KOLUSU-3</t>
  </si>
  <si>
    <t>S-S-KOLUSU-4</t>
  </si>
  <si>
    <t>S-S-KOLUSU-5</t>
  </si>
  <si>
    <t>S-S-KOLUSU-6</t>
  </si>
  <si>
    <t>S-S-KOLUSU-7</t>
  </si>
  <si>
    <t>S-S-KOLUSU-8</t>
  </si>
  <si>
    <t>S-S-KOLUSU-9</t>
  </si>
  <si>
    <t>S-S-KOLUSU-10</t>
  </si>
  <si>
    <t>S-S-KOLUSU-11</t>
  </si>
  <si>
    <t>S-S-KOLUSU-12</t>
  </si>
  <si>
    <t>S-S-KOLUSU-13</t>
  </si>
  <si>
    <t>S-S-KOLUSU-14</t>
  </si>
  <si>
    <t>S-S-KOLUSU-15</t>
  </si>
  <si>
    <t>S-S-KOLUSU-16</t>
  </si>
  <si>
    <t>S-S-KOLUSU-17</t>
  </si>
  <si>
    <t>S-S-KOLUSU-18</t>
  </si>
  <si>
    <t>S-S-KOLUSU-19</t>
  </si>
  <si>
    <t>S-S-KOLUSU-20</t>
  </si>
  <si>
    <t>S-S-KOLUSU-21</t>
  </si>
  <si>
    <t>S-S-KOLUSU-22</t>
  </si>
  <si>
    <t>S-S-KOLUSU-23</t>
  </si>
  <si>
    <t>S-S-KOLUSU-24</t>
  </si>
  <si>
    <t>S-S-KOLUSU-25</t>
  </si>
  <si>
    <t>S-S-KOLUSU-26</t>
  </si>
  <si>
    <t>S-S-KOLUSU-27</t>
  </si>
  <si>
    <t>S-S-KOLUSU-28</t>
  </si>
  <si>
    <t>S-S-KOLUSU-29</t>
  </si>
  <si>
    <t>S-S-KOLUSU-30</t>
  </si>
  <si>
    <t>S-S-KOLUSU-31</t>
  </si>
  <si>
    <t>S-S-KOLUSU-32</t>
  </si>
  <si>
    <t>S-S-KOLUSU-33</t>
  </si>
  <si>
    <t>S-S-KOLUSU-34</t>
  </si>
  <si>
    <t>S-S-KOLUSU-35</t>
  </si>
  <si>
    <t>S-S-KOLUSU-36</t>
  </si>
  <si>
    <t>S-S-KOLUSU-37</t>
  </si>
  <si>
    <t>S-S-KOLUSU-38</t>
  </si>
  <si>
    <t>S-S-KOLUSU-39</t>
  </si>
  <si>
    <t>S-S-KOLUSU-40</t>
  </si>
  <si>
    <t>S-S-KOLUSU-41</t>
  </si>
  <si>
    <t>S-S-KOLUSU-42</t>
  </si>
  <si>
    <t>S-S-KOLUSU-43</t>
  </si>
  <si>
    <t>S-S-KOLUSU-44</t>
  </si>
  <si>
    <t>S-S-KOLUSU-45</t>
  </si>
  <si>
    <t>S-S-KOLUSU-46</t>
  </si>
  <si>
    <t>S-S-KOLUSU-47</t>
  </si>
  <si>
    <t>S-S-KOLUSU-48</t>
  </si>
  <si>
    <t>S-S-KOLUSU-49</t>
  </si>
  <si>
    <t>S-S-KOLUSU-50</t>
  </si>
  <si>
    <t>S-S-KOLUSU-51</t>
  </si>
  <si>
    <t>S-S-KOLUSU-52</t>
  </si>
  <si>
    <t>S-S-KOLUSU-53</t>
  </si>
  <si>
    <t>S-S-KOLUSU-54</t>
  </si>
  <si>
    <t>S-S-KOLUSU-55</t>
  </si>
  <si>
    <t>S-S-KOLUSU-56</t>
  </si>
  <si>
    <t>S-S-KOLUSU-57</t>
  </si>
  <si>
    <t>S-S-KOLUSU-58</t>
  </si>
  <si>
    <t>S-S-KOLUSU-59</t>
  </si>
  <si>
    <t>S-S-KOLUSU-60</t>
  </si>
  <si>
    <t>S-S-KOLUSU-61</t>
  </si>
  <si>
    <t>S-S-KOLUSU-62</t>
  </si>
  <si>
    <t>S-S-KOLUSU-63</t>
  </si>
  <si>
    <t>S-S-KOLUSU-64</t>
  </si>
  <si>
    <t>S-S-KOLUSU-65</t>
  </si>
  <si>
    <t>S-S-KOLUSU-66</t>
  </si>
  <si>
    <t>S-S-KOLUSU-67</t>
  </si>
  <si>
    <t>S-S-KOLUSU-68</t>
  </si>
  <si>
    <t>S-S-KOLUSU-69</t>
  </si>
  <si>
    <t>S-S-KOLUSU-70</t>
  </si>
  <si>
    <t>S-S-KOLUSU-71</t>
  </si>
  <si>
    <t>S-S-KOLUSU-72</t>
  </si>
  <si>
    <t>S-S-KOLUSU-73</t>
  </si>
  <si>
    <t>S-S-KOLUSU-74</t>
  </si>
  <si>
    <t>S-S-KOLUSU-75</t>
  </si>
  <si>
    <t>S-S-KOLUSU-76</t>
  </si>
  <si>
    <t>S-S-KOLUSU-77</t>
  </si>
  <si>
    <t>S-S-KOLUSU-78</t>
  </si>
  <si>
    <t>S-S-KOLUSU-79</t>
  </si>
  <si>
    <t>S-S-KOLUSU-80</t>
  </si>
  <si>
    <t>S-S-KOLUSU-81</t>
  </si>
  <si>
    <t>S-B-KOLUSU--1</t>
  </si>
  <si>
    <t>S-B-KOLUSU--2</t>
  </si>
  <si>
    <t>S-B-KOLUSU--3</t>
  </si>
  <si>
    <t>S-B-KOLUSU--4</t>
  </si>
  <si>
    <t>S-B-KOLUSU--5</t>
  </si>
  <si>
    <t>S-B-KOLUSU--6</t>
  </si>
  <si>
    <t>S-B-KOLUSU--7</t>
  </si>
  <si>
    <t>S-B-KOLUSU--8</t>
  </si>
  <si>
    <t>S-B-KOLUSU--9</t>
  </si>
  <si>
    <t>S-B-KOLUSU--10</t>
  </si>
  <si>
    <t>S-B-KOLUSU--11</t>
  </si>
  <si>
    <t>S-B-KOLUSU--12</t>
  </si>
  <si>
    <t>S-B-KOLUSU--13</t>
  </si>
  <si>
    <t>S-B-KOLUSU--14</t>
  </si>
  <si>
    <t>S-B-KOLUSU--15</t>
  </si>
  <si>
    <t>S-B-KOLUSU--16</t>
  </si>
  <si>
    <t>S-B-KOLUSU--17</t>
  </si>
  <si>
    <t>S-B-KOLUSU--18</t>
  </si>
  <si>
    <t>S-B-KOLUSU--19</t>
  </si>
  <si>
    <t>S-B-KOLUSU--20</t>
  </si>
  <si>
    <t>S-B-KOLUSU--21</t>
  </si>
  <si>
    <t>S-B-KOLUSU--22</t>
  </si>
  <si>
    <t>S-B-KOLUSU--23</t>
  </si>
  <si>
    <t>S-B-KOLUSU--24</t>
  </si>
  <si>
    <t>S-B-KOLUSU--25</t>
  </si>
  <si>
    <t>S-B-KOLUSU--26</t>
  </si>
  <si>
    <t>S-B-KOLUSU--27</t>
  </si>
  <si>
    <t>S-B-KOLUSU--28</t>
  </si>
  <si>
    <t>S-B-KOLUSU--29</t>
  </si>
  <si>
    <t>S-B-KOLUSU--30</t>
  </si>
  <si>
    <t>S-B-KOLUSU--31</t>
  </si>
  <si>
    <t>S-B-KOLUSU--32</t>
  </si>
  <si>
    <t>S-B-KOLUSU--33</t>
  </si>
  <si>
    <t>S-B-KOLUSU--34</t>
  </si>
  <si>
    <t>S-B-KOLUSU--35</t>
  </si>
  <si>
    <t>S-B-KOLUSU--36</t>
  </si>
  <si>
    <t>S-B-KOLUSU--37</t>
  </si>
  <si>
    <t>S-B-KOLUSU--38</t>
  </si>
  <si>
    <t>S-B-KOLUSU--39</t>
  </si>
  <si>
    <t>S-B-KOLUSU--40</t>
  </si>
  <si>
    <t>S-B-KOLUSU--41</t>
  </si>
  <si>
    <t>S-B-KOLUSU--42</t>
  </si>
  <si>
    <t>S-B-KOLUSU--43</t>
  </si>
  <si>
    <t>S-B-KOLUSU--44</t>
  </si>
  <si>
    <t>S-B-KOLUSU--45</t>
  </si>
  <si>
    <t>S-B-KOLUSU--46</t>
  </si>
  <si>
    <t>S-B-KOLUSU--47</t>
  </si>
  <si>
    <t>S-B-KOLUSU--48</t>
  </si>
  <si>
    <t>S-THANDA-K1</t>
  </si>
  <si>
    <t>S-THANDA-K2</t>
  </si>
  <si>
    <t>S-THANDA-K3</t>
  </si>
  <si>
    <t>S-THANDA-K4</t>
  </si>
  <si>
    <t>S-THANDA-K5</t>
  </si>
  <si>
    <t>S-THANDA-K6</t>
  </si>
  <si>
    <t>S-THANDA-K7</t>
  </si>
  <si>
    <t>S-THANDA-K8</t>
  </si>
  <si>
    <t>S-AARUNA-1</t>
  </si>
  <si>
    <t>S-AARUNA-2</t>
  </si>
  <si>
    <t>S-AARUNA-3</t>
  </si>
  <si>
    <t>S-AARUNA-4</t>
  </si>
  <si>
    <t>S-AARUNA-5</t>
  </si>
  <si>
    <t>S-AARUNA-6</t>
  </si>
  <si>
    <t>S-AARUNA-7</t>
  </si>
  <si>
    <t>S-AARUNA-8</t>
  </si>
  <si>
    <t>S-AARUNA-9</t>
  </si>
  <si>
    <t>S-AARUNA-10</t>
  </si>
  <si>
    <t>S-AARUNA-11</t>
  </si>
  <si>
    <t>S-AARUNA-12</t>
  </si>
  <si>
    <t>S-AARUNA-13</t>
  </si>
  <si>
    <t>S-AARUNA-14</t>
  </si>
  <si>
    <t>S-AARUNA-15</t>
  </si>
  <si>
    <t>S-DOLLER-1</t>
  </si>
  <si>
    <t>S-DOLLER-2</t>
  </si>
  <si>
    <t>S-DOLLER-3</t>
  </si>
  <si>
    <t>S-DOLLER-4</t>
  </si>
  <si>
    <t>S-DOLLER-5</t>
  </si>
  <si>
    <t>S-DOLLER-6</t>
  </si>
  <si>
    <t>S-DOLLER-7</t>
  </si>
  <si>
    <t>S-DOLLER-8</t>
  </si>
  <si>
    <t>S-DOLLER-9</t>
  </si>
  <si>
    <t>S-DOLLER-10</t>
  </si>
  <si>
    <t>S-DOLLER-11</t>
  </si>
  <si>
    <t>S-DOLLER-12</t>
  </si>
  <si>
    <t>S-DOLLER-13</t>
  </si>
  <si>
    <t>S-DOLLER-14</t>
  </si>
  <si>
    <t>S-DOLLER-15</t>
  </si>
  <si>
    <t>S-DOLLER-16</t>
  </si>
  <si>
    <t>S-DOLLER-17</t>
  </si>
  <si>
    <t>S-DOLLER-18</t>
  </si>
  <si>
    <t>S-DOLLER-19</t>
  </si>
  <si>
    <t>S-DOLLER-20</t>
  </si>
  <si>
    <t>S-DOLLER-21</t>
  </si>
  <si>
    <t>S-DOLLER-22</t>
  </si>
  <si>
    <t>S-DOLLER-23</t>
  </si>
  <si>
    <t>S-DOLLER-24</t>
  </si>
  <si>
    <t>S-RING-1</t>
  </si>
  <si>
    <t>S-RING-2</t>
  </si>
  <si>
    <t>S-RING-3</t>
  </si>
  <si>
    <t>S-RING-4</t>
  </si>
  <si>
    <t>S-RING-5</t>
  </si>
  <si>
    <t>S-RING-6</t>
  </si>
  <si>
    <t>S-RING-7</t>
  </si>
  <si>
    <t>S-RING-8</t>
  </si>
  <si>
    <t>S-RING-9</t>
  </si>
  <si>
    <t>S-RING-10</t>
  </si>
  <si>
    <t>S-RING-11</t>
  </si>
  <si>
    <t>S-RING-12</t>
  </si>
  <si>
    <t>S-RING-13</t>
  </si>
  <si>
    <t>S-RING-14</t>
  </si>
  <si>
    <t>S-RING-15</t>
  </si>
  <si>
    <t>S-RING-16</t>
  </si>
  <si>
    <t>S-RING-17</t>
  </si>
  <si>
    <t>S-RING-18</t>
  </si>
  <si>
    <t>S-RING-19</t>
  </si>
  <si>
    <t>S-RING-20</t>
  </si>
  <si>
    <t>S-RING-21</t>
  </si>
  <si>
    <t>S-RING-22</t>
  </si>
  <si>
    <t>S-RING-23</t>
  </si>
  <si>
    <t>S-RING-24</t>
  </si>
  <si>
    <t>S-RING-25</t>
  </si>
  <si>
    <t>S-RING-26</t>
  </si>
  <si>
    <t>S-RING-27</t>
  </si>
  <si>
    <t>S-RING-28</t>
  </si>
  <si>
    <t>S-RING-29</t>
  </si>
  <si>
    <t>S-RING-30</t>
  </si>
  <si>
    <t>S-RING-31</t>
  </si>
  <si>
    <t>S-RING-32</t>
  </si>
  <si>
    <t>S-RING-33</t>
  </si>
  <si>
    <t>S-RING-34</t>
  </si>
  <si>
    <t>S-RING-35</t>
  </si>
  <si>
    <t>S-RING-36</t>
  </si>
  <si>
    <t>S-RING-37</t>
  </si>
  <si>
    <t>S-RING-38</t>
  </si>
  <si>
    <t>S-RING-39</t>
  </si>
  <si>
    <t>S-RING-40</t>
  </si>
  <si>
    <t>S-RING-41</t>
  </si>
  <si>
    <t>S-RING-42</t>
  </si>
  <si>
    <t>S-RING-43</t>
  </si>
  <si>
    <t>S-RING-44</t>
  </si>
  <si>
    <t>S-RING-45</t>
  </si>
  <si>
    <t>S-RING-46</t>
  </si>
  <si>
    <t>S-RING-47</t>
  </si>
  <si>
    <t>S-RING-48</t>
  </si>
  <si>
    <t>S-RING-49</t>
  </si>
  <si>
    <t>S-RING-50</t>
  </si>
  <si>
    <t>S-RING-51</t>
  </si>
  <si>
    <t>S-RING-52</t>
  </si>
  <si>
    <t>S-RING-53</t>
  </si>
  <si>
    <t>S-RING-54</t>
  </si>
  <si>
    <t>S-RING-55</t>
  </si>
  <si>
    <t>S-RING-56</t>
  </si>
  <si>
    <t>S-RING-57</t>
  </si>
  <si>
    <t>S-RING-58</t>
  </si>
  <si>
    <t>S-RING-59</t>
  </si>
  <si>
    <t>S-RING-60</t>
  </si>
  <si>
    <t>S-RING-61</t>
  </si>
  <si>
    <t>S-RING-62</t>
  </si>
  <si>
    <t>S-RING-63</t>
  </si>
  <si>
    <t>S-RING-64</t>
  </si>
  <si>
    <t>S-RING-65</t>
  </si>
  <si>
    <t>S-RING-66</t>
  </si>
  <si>
    <t>S-RING-67</t>
  </si>
  <si>
    <t>S-RING-68</t>
  </si>
  <si>
    <t>S-RING-69</t>
  </si>
  <si>
    <t>S-RING-70</t>
  </si>
  <si>
    <t>S-RING-71</t>
  </si>
  <si>
    <t>S-RING-72</t>
  </si>
  <si>
    <t>S-RING-73</t>
  </si>
  <si>
    <t>S-RING-74</t>
  </si>
  <si>
    <t>S-RING-75</t>
  </si>
  <si>
    <t>S-RING-76</t>
  </si>
  <si>
    <t>S-RING-77</t>
  </si>
  <si>
    <t>S-RING-78</t>
  </si>
  <si>
    <t>S-RING-79</t>
  </si>
  <si>
    <t>S-RING-80</t>
  </si>
  <si>
    <t>S-RING-81</t>
  </si>
  <si>
    <t>S-RING-82</t>
  </si>
  <si>
    <t>S-RING-83</t>
  </si>
  <si>
    <t>S-RING-84</t>
  </si>
  <si>
    <t>S-RING-85</t>
  </si>
  <si>
    <t>S-RING-86</t>
  </si>
  <si>
    <t>S-RING-87</t>
  </si>
  <si>
    <t>S-RING-88</t>
  </si>
  <si>
    <t>S-RING-89</t>
  </si>
  <si>
    <t>S-RING-90</t>
  </si>
  <si>
    <t>S-RING-91</t>
  </si>
  <si>
    <t>S-RING-92</t>
  </si>
  <si>
    <t>S-RING-93</t>
  </si>
  <si>
    <t>S-RING-94</t>
  </si>
  <si>
    <t>S-RING-95</t>
  </si>
  <si>
    <t>S-RING-96</t>
  </si>
  <si>
    <t>S-RING-97</t>
  </si>
  <si>
    <t>S-RING-98</t>
  </si>
  <si>
    <t>S-RING-99</t>
  </si>
  <si>
    <t>S-RING-100</t>
  </si>
  <si>
    <t>S-RING-101</t>
  </si>
  <si>
    <t>S-RING-102</t>
  </si>
  <si>
    <t>S-RING-103</t>
  </si>
  <si>
    <t>S-RING-104</t>
  </si>
  <si>
    <t>S-RING-105</t>
  </si>
  <si>
    <t>S-RING-106</t>
  </si>
  <si>
    <t>S-RING-107</t>
  </si>
  <si>
    <t>S-RING-108</t>
  </si>
  <si>
    <t>S-RING-109</t>
  </si>
  <si>
    <t>S-RING-110</t>
  </si>
  <si>
    <t>S-RING-111</t>
  </si>
  <si>
    <t>S-RING-112</t>
  </si>
  <si>
    <t>S-RING-113</t>
  </si>
  <si>
    <t>S-RING-114</t>
  </si>
  <si>
    <t>S-RING-115</t>
  </si>
  <si>
    <t>S-RING-116</t>
  </si>
  <si>
    <t>S-RING-117</t>
  </si>
  <si>
    <t>S-RING-118</t>
  </si>
  <si>
    <t>S-RING-119</t>
  </si>
  <si>
    <t>S-RING-120</t>
  </si>
  <si>
    <t>S-RING-121</t>
  </si>
  <si>
    <t>S-RING-122</t>
  </si>
  <si>
    <t>S-RING-123</t>
  </si>
  <si>
    <t>S-RING-124</t>
  </si>
  <si>
    <t>S-RING-125</t>
  </si>
  <si>
    <t>S-RING-126</t>
  </si>
  <si>
    <t>S-RING-127</t>
  </si>
  <si>
    <t>S-RING-128</t>
  </si>
  <si>
    <t>S-RING-129</t>
  </si>
  <si>
    <t>S-RING-130</t>
  </si>
  <si>
    <t>S-RING-131</t>
  </si>
  <si>
    <t>S-RING-132</t>
  </si>
  <si>
    <t>S-RING-133</t>
  </si>
  <si>
    <t>S-RING-134</t>
  </si>
  <si>
    <t>S-RING-135</t>
  </si>
  <si>
    <t>S-RING-136</t>
  </si>
  <si>
    <t>S-RING-137</t>
  </si>
  <si>
    <t>S-RING-138</t>
  </si>
  <si>
    <t>S-RING-139</t>
  </si>
  <si>
    <t>S-RING-140</t>
  </si>
  <si>
    <t>S-RING-141</t>
  </si>
  <si>
    <t>S-RING-142</t>
  </si>
  <si>
    <t>S-RING-143</t>
  </si>
  <si>
    <t>S-RING-144</t>
  </si>
  <si>
    <t>S-RING-145</t>
  </si>
  <si>
    <t>S-RING-146</t>
  </si>
  <si>
    <t>S-RING-147</t>
  </si>
  <si>
    <t>S-RING-148</t>
  </si>
  <si>
    <t>S-RING-149</t>
  </si>
  <si>
    <t>S-RING-150</t>
  </si>
  <si>
    <t>S-RING-151</t>
  </si>
  <si>
    <t>S-RING-152</t>
  </si>
  <si>
    <t>S-RING-153</t>
  </si>
  <si>
    <t>S-RING-154</t>
  </si>
  <si>
    <t>S-RING-155</t>
  </si>
  <si>
    <t>S-RING-156</t>
  </si>
  <si>
    <t>S-RING-157</t>
  </si>
  <si>
    <t>S-RING-158</t>
  </si>
  <si>
    <t>S-RING-159</t>
  </si>
  <si>
    <t>S-RING-160</t>
  </si>
  <si>
    <t>S-RING-161</t>
  </si>
  <si>
    <t>S-RING-162</t>
  </si>
  <si>
    <t>S-RING-163</t>
  </si>
  <si>
    <t>S-RING-164</t>
  </si>
  <si>
    <t>S-RING-165</t>
  </si>
  <si>
    <t>S-RING-166</t>
  </si>
  <si>
    <t>S-RING-167</t>
  </si>
  <si>
    <t>S-RING-168</t>
  </si>
  <si>
    <t>S-RING-169</t>
  </si>
  <si>
    <t>S-RING-170</t>
  </si>
  <si>
    <t>S-RING-171</t>
  </si>
  <si>
    <t>S-RING-172</t>
  </si>
  <si>
    <t>S-RING-173</t>
  </si>
  <si>
    <t>S-RING-174</t>
  </si>
  <si>
    <t>S-RING-175</t>
  </si>
  <si>
    <t>S-RING-176</t>
  </si>
  <si>
    <t>S-RING-177</t>
  </si>
  <si>
    <t>S-RING-178</t>
  </si>
  <si>
    <t>S-RING-179</t>
  </si>
  <si>
    <t>S-RING-180</t>
  </si>
  <si>
    <t>S-RING-181</t>
  </si>
  <si>
    <t>S-RING-182</t>
  </si>
  <si>
    <t>S-RING-183</t>
  </si>
  <si>
    <t>S-RING-184</t>
  </si>
  <si>
    <t>S-RING-185</t>
  </si>
  <si>
    <t>S-RING-186</t>
  </si>
  <si>
    <t>S-RING-187</t>
  </si>
  <si>
    <t>S-RING-188</t>
  </si>
  <si>
    <t>S-RING-189</t>
  </si>
  <si>
    <t>S-RING-190</t>
  </si>
  <si>
    <t>S-RING-191</t>
  </si>
  <si>
    <t>S-RING-192</t>
  </si>
  <si>
    <t>S-RING-193</t>
  </si>
  <si>
    <t>S-RING-194</t>
  </si>
  <si>
    <t>S-RING-195</t>
  </si>
  <si>
    <t>S-RING-196</t>
  </si>
  <si>
    <t>S-RING-197</t>
  </si>
  <si>
    <t>S-RING-198</t>
  </si>
  <si>
    <t>S-RING-199</t>
  </si>
  <si>
    <t>S-RING-200</t>
  </si>
  <si>
    <t>S-RING-201</t>
  </si>
  <si>
    <t>S-RING-202</t>
  </si>
  <si>
    <t>S-RING-203</t>
  </si>
  <si>
    <t>S-RING-204</t>
  </si>
  <si>
    <t>S-RING-205</t>
  </si>
  <si>
    <t>S-RING-206</t>
  </si>
  <si>
    <t>S-RING-207</t>
  </si>
  <si>
    <t>S-RING-208</t>
  </si>
  <si>
    <t>S-RING-209</t>
  </si>
  <si>
    <t>S-RING-210</t>
  </si>
  <si>
    <t>S-RING-211</t>
  </si>
  <si>
    <t>S-RING-212</t>
  </si>
  <si>
    <t>S-RING-213</t>
  </si>
  <si>
    <t>S-RING-214</t>
  </si>
  <si>
    <t>S-RING-215</t>
  </si>
  <si>
    <t>S-RING-216</t>
  </si>
  <si>
    <t>S-RING-217</t>
  </si>
  <si>
    <t>S-RING-218</t>
  </si>
  <si>
    <t>S-RING-219</t>
  </si>
  <si>
    <t>S-RING-220</t>
  </si>
  <si>
    <t>S-RING-221</t>
  </si>
  <si>
    <t>S-RING-222</t>
  </si>
  <si>
    <t>S-RING-223</t>
  </si>
  <si>
    <t>S-RING-224</t>
  </si>
  <si>
    <t>S-RING-225</t>
  </si>
  <si>
    <t>S-RING-226</t>
  </si>
  <si>
    <t>S-RING-227</t>
  </si>
  <si>
    <t>S-RING-228</t>
  </si>
  <si>
    <t>S-RING-229</t>
  </si>
  <si>
    <t>S-RING-230</t>
  </si>
  <si>
    <t>S-RING-231</t>
  </si>
  <si>
    <t>S-RING-232</t>
  </si>
  <si>
    <t>S-RING-233</t>
  </si>
  <si>
    <t>S-CHAIN-N-1</t>
  </si>
  <si>
    <t>S-CHAIN-N-2</t>
  </si>
  <si>
    <t>S-CHAIN-N-3</t>
  </si>
  <si>
    <t>S-CHAIN-N-4</t>
  </si>
  <si>
    <t>S-CHAIN-N-5</t>
  </si>
  <si>
    <t>S-CHAIN-N-6</t>
  </si>
  <si>
    <t>S-CHAIN-N-7</t>
  </si>
  <si>
    <t>S-CHAIN-N-8</t>
  </si>
  <si>
    <t>S-CHAIN-N-9</t>
  </si>
  <si>
    <t>S-CHAIN-N-10</t>
  </si>
  <si>
    <t>S-CHAIN-N-11</t>
  </si>
  <si>
    <t>S-CHAIN-N-12</t>
  </si>
  <si>
    <t>S-CHAIN-N-13</t>
  </si>
  <si>
    <t>S-CHAIN-N-14</t>
  </si>
  <si>
    <t>S-CHAIN-N-15</t>
  </si>
  <si>
    <t>S-CHAIN-N-16</t>
  </si>
  <si>
    <t>S-CHAIN-92.5-L-1</t>
  </si>
  <si>
    <t>S-CHAIN-92.5-L-2</t>
  </si>
  <si>
    <t>S-CHAIN-92.5-L-3</t>
  </si>
  <si>
    <t>S-CHAIN-92.5-L-4</t>
  </si>
  <si>
    <t>S-CHAIN-92.5-L-5</t>
  </si>
  <si>
    <t>S-CHAIN-92.5-L-6</t>
  </si>
  <si>
    <t>S-CHAIN-92.5-L-7</t>
  </si>
  <si>
    <t>S-CHAIN-92.5-L-8</t>
  </si>
  <si>
    <t>S-CHAIN-92.5-L-9</t>
  </si>
  <si>
    <t>S-CHAIN-92.5-L-10</t>
  </si>
  <si>
    <t>S-CHAIN-NN-11</t>
  </si>
  <si>
    <t>S-CHAIN-NN-12</t>
  </si>
  <si>
    <t>S-CHAIN-NN-13</t>
  </si>
  <si>
    <t>S-CHAIN-NN-14</t>
  </si>
  <si>
    <t>S-CHAIN-NN-15</t>
  </si>
  <si>
    <t>S-CHAIN-NN-16</t>
  </si>
  <si>
    <t>S-CHAIN-NN-17</t>
  </si>
  <si>
    <t>S-CHAIN-NN-18</t>
  </si>
  <si>
    <t>S-CHAIN-92.5-B-1</t>
  </si>
  <si>
    <t>S-CHAIN-92.5-B-2</t>
  </si>
  <si>
    <t>S-CHAIN-92.5-B-3</t>
  </si>
  <si>
    <t>S-CHAIN-92.5-B-4</t>
  </si>
  <si>
    <t>S-CHAIN-92.5-B-5</t>
  </si>
  <si>
    <t>S-CHAIN-92.5-B-6</t>
  </si>
  <si>
    <t>S-CHAIN-92.5-B-7</t>
  </si>
  <si>
    <t>S-CHAIN-92.5-B-8</t>
  </si>
  <si>
    <t>S-CHAIN-92.5-42</t>
  </si>
  <si>
    <t>S-CHAIN-N-43</t>
  </si>
  <si>
    <t>S-CHAIN-N-44</t>
  </si>
  <si>
    <t>S-CHAIN-N-45</t>
  </si>
  <si>
    <t>S-CHAIN-N-46</t>
  </si>
  <si>
    <t>S-CHAIN-N-47</t>
  </si>
  <si>
    <t>S-CHAIN-N-48</t>
  </si>
  <si>
    <t>S-CHAIN-N-49</t>
  </si>
  <si>
    <t>S-CHAIN-N-50</t>
  </si>
  <si>
    <t>S-CHAIN-N-51</t>
  </si>
  <si>
    <t>S-CHAIN-N-52</t>
  </si>
  <si>
    <t>S-CHAIN-N-53</t>
  </si>
  <si>
    <t>S-CHAIN-N-54</t>
  </si>
  <si>
    <t>S-CHAIN-N-55</t>
  </si>
  <si>
    <t>S-CHAIN-N-56</t>
  </si>
  <si>
    <t>S-CHAIN-92.5-57</t>
  </si>
  <si>
    <t>S-CHAIN-92.5-58</t>
  </si>
  <si>
    <t>S-CHAIN-92.5-59</t>
  </si>
  <si>
    <t>S-CHAIN-N-60</t>
  </si>
  <si>
    <t>S-CHAIN-N-61</t>
  </si>
  <si>
    <t>S-BARACELET-B-1</t>
  </si>
  <si>
    <t>S-BARACELET-B-2</t>
  </si>
  <si>
    <t>S-BARACELET-B-3</t>
  </si>
  <si>
    <t>S-BARACELET-B-4</t>
  </si>
  <si>
    <t>S-BARACELET-B-5</t>
  </si>
  <si>
    <t>S-BARACELET-B-6</t>
  </si>
  <si>
    <t>S-BARACELET-B-7</t>
  </si>
  <si>
    <t>S-BARACELET-B-8</t>
  </si>
  <si>
    <t>S-BARACELET-B-9</t>
  </si>
  <si>
    <t>S-BARACELET-B-10</t>
  </si>
  <si>
    <t>S-BARACELET-B-11</t>
  </si>
  <si>
    <t>S-BARACELET-B-12</t>
  </si>
  <si>
    <t>S-BARACELET-B-13</t>
  </si>
  <si>
    <t>S-BARACELET-B-14</t>
  </si>
  <si>
    <t>S-BARACELET-B-15</t>
  </si>
  <si>
    <t>S-BARACELET-B-16</t>
  </si>
  <si>
    <t>S-BARACELET-B-17</t>
  </si>
  <si>
    <t>S-BARACELET-B-18</t>
  </si>
  <si>
    <t>S-BARACELET-B-19</t>
  </si>
  <si>
    <t>S-BARACELET-B-20</t>
  </si>
  <si>
    <t>S-BARACELET-B-21</t>
  </si>
  <si>
    <t>S-BARACELET-B-22</t>
  </si>
  <si>
    <t>S-BARACELET-B-23</t>
  </si>
  <si>
    <t>S-BARACELET-G-92.5-1</t>
  </si>
  <si>
    <t>S-BARACELET-G-92.5-2</t>
  </si>
  <si>
    <t>S-BARACELET-G-92.5-3</t>
  </si>
  <si>
    <t>S-BARACELET-G-92.5-4</t>
  </si>
  <si>
    <t>S-BARACELET-G-92.5-5</t>
  </si>
  <si>
    <t>S-BARACELET-G-92.5-6</t>
  </si>
  <si>
    <t>S-BARACELET-G-92.5-7</t>
  </si>
  <si>
    <t>S-BARACELET-G-92.5-8</t>
  </si>
  <si>
    <t>S-BARACELET-G-92.5-9</t>
  </si>
  <si>
    <t>S-BARACELET-G-92.5-10</t>
  </si>
  <si>
    <t>S-BARACELET-G-92.5-11</t>
  </si>
  <si>
    <t>S-BARACELET-G-92.5-12</t>
  </si>
  <si>
    <t>S-BARACELET-G-92.5-13</t>
  </si>
  <si>
    <t>S-BARACELET-G-92.5-14</t>
  </si>
  <si>
    <t>S-BARACELET-G-92.5-15</t>
  </si>
  <si>
    <t>S-BARACELET-G-92.5-16</t>
  </si>
  <si>
    <t>S-BARACELET-G-92.5-17</t>
  </si>
  <si>
    <t>S-BARACELET-G-92.5-18</t>
  </si>
  <si>
    <t>S-BARACELET-G-92.5-19</t>
  </si>
  <si>
    <t>S-BARACELET-G-92.5-20</t>
  </si>
  <si>
    <t>S-BARACELET-G-92.5-21</t>
  </si>
  <si>
    <t>S-BARACELET-G-92.5-22</t>
  </si>
  <si>
    <t>S-BARACELET-G-92.5-23</t>
  </si>
  <si>
    <t>S-BARACELET-G-92.5-24</t>
  </si>
  <si>
    <t>S-BARACELET-G-92.5-25</t>
  </si>
  <si>
    <t>S-BARACELET-G-92.5-26</t>
  </si>
  <si>
    <t>S-KAPPU-92.5-1</t>
  </si>
  <si>
    <t>S-KAPPU-92.5-2</t>
  </si>
  <si>
    <t>S-KAPPU-92.5-3</t>
  </si>
  <si>
    <t>S-KAPPU-N-4</t>
  </si>
  <si>
    <t>S-KAPPU-N-5</t>
  </si>
  <si>
    <t>S-KAPPU-N-6</t>
  </si>
  <si>
    <t>S-KAPPU-N-7</t>
  </si>
  <si>
    <t>S-KAPPU-N-8</t>
  </si>
  <si>
    <t>S-KAPPU-N-9</t>
  </si>
  <si>
    <t>S-KAPPU-N-10</t>
  </si>
  <si>
    <t>S-KAPPU-N-11</t>
  </si>
  <si>
    <t>S-KAPPU-N-12</t>
  </si>
  <si>
    <t>S-KAPPU-N-13</t>
  </si>
  <si>
    <t>S-KAPPU-N-14</t>
  </si>
  <si>
    <t>S-KAPPU-N-15</t>
  </si>
  <si>
    <t>S-KAPPU-N-16</t>
  </si>
  <si>
    <t>S-KAPPU-N-17</t>
  </si>
  <si>
    <t>S-KAPPU-N-18</t>
  </si>
  <si>
    <t>S-KAPPU-N-19</t>
  </si>
  <si>
    <t>S-KAPPU-N-20</t>
  </si>
  <si>
    <t>S-KAPPU-N-21</t>
  </si>
  <si>
    <t>S-KAPPU-N-22</t>
  </si>
  <si>
    <t>S-KAPPU-N-23</t>
  </si>
  <si>
    <t>DATE</t>
  </si>
  <si>
    <t>ITEMS-CODE</t>
  </si>
  <si>
    <t>Column2</t>
  </si>
  <si>
    <t>Column1</t>
  </si>
  <si>
    <t>P-RATE</t>
  </si>
  <si>
    <t>ORIGINAL PRICE</t>
  </si>
  <si>
    <t>CASH-CUST</t>
  </si>
  <si>
    <t>BALANCE</t>
  </si>
  <si>
    <t>PROFIT</t>
  </si>
  <si>
    <t>OLD-WT</t>
  </si>
  <si>
    <t>MELTING2</t>
  </si>
  <si>
    <t>P-RATE3</t>
  </si>
  <si>
    <t>OLD-AMT</t>
  </si>
  <si>
    <t>CASH-FR-ITM</t>
  </si>
  <si>
    <t>PROFIT-LOSS</t>
  </si>
  <si>
    <t>ORIGINAL COST</t>
  </si>
  <si>
    <t>CUST TO GIVE</t>
  </si>
  <si>
    <t>TOTAL PROFIT</t>
  </si>
  <si>
    <t xml:space="preserve">SELAVU </t>
  </si>
  <si>
    <t>ORIGINAL PRF</t>
  </si>
  <si>
    <t>NAME AND DATE</t>
  </si>
  <si>
    <t>INVENSMENT</t>
  </si>
  <si>
    <t>G-D-</t>
  </si>
  <si>
    <t>G-RING-G</t>
  </si>
  <si>
    <t>G-RING-B</t>
  </si>
  <si>
    <t>G-STUD-</t>
  </si>
  <si>
    <t>G-STUD-PC-</t>
  </si>
  <si>
    <t>G-MATTAL-</t>
  </si>
  <si>
    <t>G-TLI-MNI-THAYTH-</t>
  </si>
  <si>
    <t>G-CHAIN-</t>
  </si>
  <si>
    <t>G-PESERI-</t>
  </si>
  <si>
    <t>S-S-KOLUSU-</t>
  </si>
  <si>
    <t>S-B-KOLUSU--</t>
  </si>
  <si>
    <t>S-THANDA-K</t>
  </si>
  <si>
    <t>S-AARUNA-</t>
  </si>
  <si>
    <t>S-DOLLER-</t>
  </si>
  <si>
    <t>S-RING-</t>
  </si>
  <si>
    <t>S-CHAIN-N-</t>
  </si>
  <si>
    <t>S-CHAIN-92.5-L-</t>
  </si>
  <si>
    <t>S-CHAIN-92.5-</t>
  </si>
  <si>
    <t>S-CHAIN-92.5-B-</t>
  </si>
  <si>
    <t>S-CHAIN-NN-</t>
  </si>
  <si>
    <t>S-BARACELET-B-</t>
  </si>
  <si>
    <t>S-BARACELET-G-92.5-</t>
  </si>
  <si>
    <t>S-KAPPU-N-</t>
  </si>
  <si>
    <t>S-METTI-</t>
  </si>
  <si>
    <t>G-ORDER-</t>
  </si>
  <si>
    <t>S-ORDER-</t>
  </si>
  <si>
    <t>G-CHAIN-ORDER-</t>
  </si>
  <si>
    <t>S-CHAIN-ORDER-</t>
  </si>
  <si>
    <t>S-KOKKI</t>
  </si>
  <si>
    <t>S-NAGASU-</t>
  </si>
  <si>
    <t>S-STUD-KRJ-</t>
  </si>
  <si>
    <t>S-STUD-PRI-</t>
  </si>
  <si>
    <t>S-STUD-MAS-</t>
  </si>
  <si>
    <t>LIST-ITEMS</t>
  </si>
  <si>
    <t>G-RING-B1</t>
  </si>
  <si>
    <t>G-RING-B2</t>
  </si>
  <si>
    <t>G-RING-B3</t>
  </si>
  <si>
    <t>G-RING-B4</t>
  </si>
  <si>
    <t>G-RING-B5</t>
  </si>
  <si>
    <t>G-RING-B6</t>
  </si>
  <si>
    <t>G-RING-B7</t>
  </si>
  <si>
    <t>G-RING-B8</t>
  </si>
  <si>
    <t>G-RING-B9</t>
  </si>
  <si>
    <t>G-RING-B10</t>
  </si>
  <si>
    <t>G-RING-B11</t>
  </si>
  <si>
    <t>G-RING-B12</t>
  </si>
  <si>
    <t>G-RING-B13</t>
  </si>
  <si>
    <t>G-RING-B14</t>
  </si>
  <si>
    <t>G-RING-B15</t>
  </si>
  <si>
    <t>G-RING-B16</t>
  </si>
  <si>
    <t>G-RING-B17</t>
  </si>
  <si>
    <t>G-RING-B18</t>
  </si>
  <si>
    <t>G-RING-B19</t>
  </si>
  <si>
    <t>G-RING-B20</t>
  </si>
  <si>
    <t>G-CHAIN-ORDER-03-08</t>
  </si>
  <si>
    <t>03-08</t>
  </si>
  <si>
    <t>4</t>
  </si>
  <si>
    <t>15</t>
  </si>
  <si>
    <t>203</t>
  </si>
  <si>
    <t>50</t>
  </si>
  <si>
    <t>20</t>
  </si>
  <si>
    <t>53</t>
  </si>
  <si>
    <t>74</t>
  </si>
  <si>
    <t>11</t>
  </si>
  <si>
    <t>117</t>
  </si>
  <si>
    <t>86</t>
  </si>
  <si>
    <t>113</t>
  </si>
  <si>
    <t>171</t>
  </si>
  <si>
    <t>33</t>
  </si>
  <si>
    <t>81</t>
  </si>
  <si>
    <t>1</t>
  </si>
  <si>
    <t>26-07</t>
  </si>
  <si>
    <t>52</t>
  </si>
  <si>
    <t>135</t>
  </si>
  <si>
    <t>51</t>
  </si>
  <si>
    <t>10</t>
  </si>
  <si>
    <t>13-08</t>
  </si>
  <si>
    <t>54</t>
  </si>
  <si>
    <t>66</t>
  </si>
  <si>
    <t>2</t>
  </si>
  <si>
    <t>44</t>
  </si>
  <si>
    <t>77</t>
  </si>
  <si>
    <t>184</t>
  </si>
  <si>
    <t>22</t>
  </si>
  <si>
    <t>91</t>
  </si>
  <si>
    <t>92</t>
  </si>
  <si>
    <t>59</t>
  </si>
  <si>
    <t>21</t>
  </si>
  <si>
    <t>61</t>
  </si>
  <si>
    <t>23</t>
  </si>
  <si>
    <t>16-08</t>
  </si>
  <si>
    <t>8</t>
  </si>
  <si>
    <t>G-SIDE-N-MADURA</t>
  </si>
  <si>
    <t>S-STUD-KRJ-1</t>
  </si>
  <si>
    <t>S-STUD-PRI-2</t>
  </si>
  <si>
    <t>S-STUD-PRI-3</t>
  </si>
  <si>
    <t>S-STUD-MAS-4</t>
  </si>
  <si>
    <t>S-STUD-MAS-5</t>
  </si>
  <si>
    <t>G-STUD-26-07</t>
  </si>
  <si>
    <t>GOLD -OLD</t>
  </si>
  <si>
    <t>S-NAGASU-13-08</t>
  </si>
  <si>
    <t>S-METTI-16-08</t>
  </si>
  <si>
    <t>GOLD-OLD-ARUNA-8</t>
  </si>
  <si>
    <t>S-AARUNA-16-08</t>
  </si>
  <si>
    <t>G-CHAIN-ORDER-16-08</t>
  </si>
  <si>
    <t>SILVER OLD</t>
  </si>
  <si>
    <t>J5+J6+J7</t>
  </si>
  <si>
    <t>KADAN</t>
  </si>
  <si>
    <t>AMT</t>
  </si>
  <si>
    <t>VASU</t>
  </si>
  <si>
    <t>NILIFER</t>
  </si>
  <si>
    <t>CHINNATHAMNI</t>
  </si>
  <si>
    <t>MURUGAN 01-8</t>
  </si>
  <si>
    <t>RAMESH 04-08</t>
  </si>
  <si>
    <t>DEEPA 05-08</t>
  </si>
  <si>
    <t>NAVANITHA 05-08</t>
  </si>
  <si>
    <t>RAJESHWARAI 05-08</t>
  </si>
  <si>
    <t>NAAGU 05-08</t>
  </si>
  <si>
    <t>SIVAGAMI 07-08</t>
  </si>
  <si>
    <t>MERUGU 13-08</t>
  </si>
  <si>
    <t>DAILY</t>
  </si>
  <si>
    <t>SEATE</t>
  </si>
  <si>
    <t>IC GOLD 02-08</t>
  </si>
  <si>
    <t>PRINKA SILVER 04-08</t>
  </si>
  <si>
    <t xml:space="preserve">MADURA </t>
  </si>
  <si>
    <t>SKANDHAA SILVER 06-08</t>
  </si>
  <si>
    <t>COIMBATORE STUD 07-08</t>
  </si>
  <si>
    <t>MASS 14-08</t>
  </si>
  <si>
    <t>MADURA 16-08</t>
  </si>
  <si>
    <t>NAGARKOVIL 16-08</t>
  </si>
  <si>
    <t>AARUNA 16-08</t>
  </si>
  <si>
    <t>OLG GOLD 13-08</t>
  </si>
  <si>
    <t>OLD BUYING</t>
  </si>
  <si>
    <t>151</t>
  </si>
  <si>
    <t>45</t>
  </si>
  <si>
    <t>17</t>
  </si>
  <si>
    <t>S-METTI-21-08</t>
  </si>
  <si>
    <t>21-08</t>
  </si>
  <si>
    <t>G-POTTU-MURUGAN</t>
  </si>
  <si>
    <t>Grand Total</t>
  </si>
  <si>
    <t>04-08-2024 Total</t>
  </si>
  <si>
    <t>05-08-2024 Total</t>
  </si>
  <si>
    <t>07-08-2024 Total</t>
  </si>
  <si>
    <t>08-08-2024 Total</t>
  </si>
  <si>
    <t>09-08-2024 Total</t>
  </si>
  <si>
    <t>12-08-2024 Total</t>
  </si>
  <si>
    <t>13-08-2024 Total</t>
  </si>
  <si>
    <t>14-08-2024 Total</t>
  </si>
  <si>
    <t>15-08-2024 Total</t>
  </si>
  <si>
    <t>16-08-2024 Total</t>
  </si>
  <si>
    <t>19-08-2024 Total</t>
  </si>
  <si>
    <t>20-08-2024 Total</t>
  </si>
  <si>
    <t>21-08-2024 Total</t>
  </si>
  <si>
    <t xml:space="preserve"> WEIGHT</t>
  </si>
  <si>
    <t xml:space="preserve"> ORIGINAL PRICE</t>
  </si>
  <si>
    <t xml:space="preserve"> CASH-CUST</t>
  </si>
  <si>
    <t xml:space="preserve"> PROFIT</t>
  </si>
  <si>
    <t xml:space="preserve"> OLD-WT</t>
  </si>
  <si>
    <t xml:space="preserve"> OLD-AMT</t>
  </si>
  <si>
    <t xml:space="preserve"> CASH-FR-ITM</t>
  </si>
  <si>
    <t xml:space="preserve"> PROFIT-LOSS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</si>
</sst>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₹&quot;\ #,##0.00;&quot;₹&quot;\ \-#,##0.00"/>
    <numFmt numFmtId="44" formatCode="_ &quot;₹&quot;\ * #,##0.00_ ;_ &quot;₹&quot;\ * \-#,##0.00_ ;_ &quot;₹&quot;\ * &quot;-&quot;??_ ;_ @_ "/>
    <numFmt numFmtId="164" formatCode="0.000"/>
    <numFmt numFmtId="165" formatCode="&quot;₹&quot;\ #,##0.00"/>
    <numFmt numFmtId="166" formatCode="#,##0.000"/>
    <numFmt numFmtId="167" formatCode="&quot;₹&quot;\ #,##0"/>
    <numFmt numFmtId="168" formatCode="_ * #,##0_ ;_ * \-#,##0_ ;_ * &quot;-&quot;??_ ;_ @_ "/>
    <numFmt numFmtId="169" formatCode="_ &quot;₹&quot;\ * #,##0_ ;_ &quot;₹&quot;\ * \-#,##0_ ;_ &quot;₹&quot;\ * &quot;-&quot;??_ ;_ @_ 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rgb="FFFF0000"/>
      <name val="Aptos Narrow"/>
      <family val="2"/>
      <scheme val="minor"/>
    </font>
    <font>
      <sz val="18"/>
      <color rgb="FF000000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theme="7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4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rgb="FF44B3E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4" xfId="0" applyFont="1" applyBorder="1"/>
    <xf numFmtId="164" fontId="3" fillId="0" borderId="5" xfId="0" applyNumberFormat="1" applyFont="1" applyBorder="1"/>
    <xf numFmtId="4" fontId="3" fillId="0" borderId="5" xfId="0" applyNumberFormat="1" applyFont="1" applyBorder="1"/>
    <xf numFmtId="165" fontId="3" fillId="0" borderId="5" xfId="0" applyNumberFormat="1" applyFont="1" applyBorder="1"/>
    <xf numFmtId="0" fontId="2" fillId="0" borderId="2" xfId="0" applyFont="1" applyFill="1" applyBorder="1"/>
    <xf numFmtId="164" fontId="2" fillId="0" borderId="1" xfId="0" applyNumberFormat="1" applyFont="1" applyFill="1" applyBorder="1"/>
    <xf numFmtId="4" fontId="2" fillId="0" borderId="1" xfId="0" applyNumberFormat="1" applyFont="1" applyFill="1" applyBorder="1"/>
    <xf numFmtId="165" fontId="2" fillId="0" borderId="1" xfId="0" applyNumberFormat="1" applyFont="1" applyFill="1" applyBorder="1"/>
    <xf numFmtId="2" fontId="2" fillId="0" borderId="1" xfId="0" applyNumberFormat="1" applyFont="1" applyFill="1" applyBorder="1"/>
    <xf numFmtId="0" fontId="2" fillId="0" borderId="1" xfId="0" applyFont="1" applyFill="1" applyBorder="1"/>
    <xf numFmtId="0" fontId="4" fillId="0" borderId="2" xfId="0" applyFont="1" applyFill="1" applyBorder="1"/>
    <xf numFmtId="164" fontId="4" fillId="0" borderId="1" xfId="0" applyNumberFormat="1" applyFont="1" applyFill="1" applyBorder="1"/>
    <xf numFmtId="0" fontId="4" fillId="0" borderId="1" xfId="0" applyFont="1" applyFill="1" applyBorder="1"/>
    <xf numFmtId="165" fontId="4" fillId="0" borderId="1" xfId="0" applyNumberFormat="1" applyFont="1" applyFill="1" applyBorder="1"/>
    <xf numFmtId="0" fontId="2" fillId="0" borderId="7" xfId="0" applyFont="1" applyFill="1" applyBorder="1"/>
    <xf numFmtId="164" fontId="2" fillId="0" borderId="8" xfId="0" applyNumberFormat="1" applyFont="1" applyFill="1" applyBorder="1"/>
    <xf numFmtId="2" fontId="2" fillId="0" borderId="8" xfId="0" applyNumberFormat="1" applyFont="1" applyFill="1" applyBorder="1"/>
    <xf numFmtId="165" fontId="2" fillId="0" borderId="8" xfId="0" applyNumberFormat="1" applyFont="1" applyFill="1" applyBorder="1"/>
    <xf numFmtId="14" fontId="2" fillId="4" borderId="1" xfId="0" applyNumberFormat="1" applyFont="1" applyFill="1" applyBorder="1"/>
    <xf numFmtId="14" fontId="2" fillId="0" borderId="1" xfId="0" applyNumberFormat="1" applyFont="1" applyBorder="1"/>
    <xf numFmtId="0" fontId="6" fillId="2" borderId="13" xfId="0" applyFont="1" applyFill="1" applyBorder="1"/>
    <xf numFmtId="0" fontId="4" fillId="7" borderId="14" xfId="0" applyFont="1" applyFill="1" applyBorder="1"/>
    <xf numFmtId="0" fontId="4" fillId="2" borderId="14" xfId="0" applyFont="1" applyFill="1" applyBorder="1"/>
    <xf numFmtId="0" fontId="2" fillId="7" borderId="13" xfId="0" applyFont="1" applyFill="1" applyBorder="1"/>
    <xf numFmtId="0" fontId="2" fillId="2" borderId="13" xfId="0" applyFont="1" applyFill="1" applyBorder="1"/>
    <xf numFmtId="0" fontId="2" fillId="7" borderId="8" xfId="0" applyFont="1" applyFill="1" applyBorder="1"/>
    <xf numFmtId="0" fontId="2" fillId="2" borderId="8" xfId="0" applyFont="1" applyFill="1" applyBorder="1"/>
    <xf numFmtId="0" fontId="2" fillId="7" borderId="15" xfId="0" applyFont="1" applyFill="1" applyBorder="1"/>
    <xf numFmtId="0" fontId="2" fillId="2" borderId="12" xfId="0" applyFont="1" applyFill="1" applyBorder="1"/>
    <xf numFmtId="0" fontId="2" fillId="7" borderId="12" xfId="0" applyFont="1" applyFill="1" applyBorder="1"/>
    <xf numFmtId="49" fontId="2" fillId="0" borderId="0" xfId="0" applyNumberFormat="1" applyFont="1"/>
    <xf numFmtId="165" fontId="2" fillId="0" borderId="0" xfId="0" applyNumberFormat="1" applyFont="1"/>
    <xf numFmtId="0" fontId="2" fillId="0" borderId="0" xfId="0" applyFont="1" applyBorder="1"/>
    <xf numFmtId="0" fontId="6" fillId="6" borderId="11" xfId="0" applyFont="1" applyFill="1" applyBorder="1"/>
    <xf numFmtId="166" fontId="2" fillId="0" borderId="0" xfId="0" applyNumberFormat="1" applyFont="1"/>
    <xf numFmtId="0" fontId="2" fillId="0" borderId="0" xfId="0" applyFont="1" applyFill="1" applyBorder="1"/>
    <xf numFmtId="7" fontId="3" fillId="0" borderId="6" xfId="1" applyNumberFormat="1" applyFont="1" applyFill="1" applyBorder="1"/>
    <xf numFmtId="7" fontId="2" fillId="0" borderId="3" xfId="1" applyNumberFormat="1" applyFont="1" applyFill="1" applyBorder="1"/>
    <xf numFmtId="7" fontId="4" fillId="0" borderId="3" xfId="1" applyNumberFormat="1" applyFont="1" applyFill="1" applyBorder="1"/>
    <xf numFmtId="7" fontId="2" fillId="0" borderId="9" xfId="1" applyNumberFormat="1" applyFont="1" applyFill="1" applyBorder="1"/>
    <xf numFmtId="7" fontId="2" fillId="0" borderId="0" xfId="1" applyNumberFormat="1" applyFont="1"/>
    <xf numFmtId="0" fontId="2" fillId="5" borderId="0" xfId="0" applyFont="1" applyFill="1"/>
    <xf numFmtId="2" fontId="2" fillId="0" borderId="1" xfId="0" applyNumberFormat="1" applyFont="1" applyBorder="1"/>
    <xf numFmtId="0" fontId="6" fillId="6" borderId="16" xfId="0" applyFont="1" applyFill="1" applyBorder="1"/>
    <xf numFmtId="49" fontId="6" fillId="6" borderId="16" xfId="0" applyNumberFormat="1" applyFont="1" applyFill="1" applyBorder="1"/>
    <xf numFmtId="166" fontId="6" fillId="6" borderId="16" xfId="0" applyNumberFormat="1" applyFont="1" applyFill="1" applyBorder="1"/>
    <xf numFmtId="165" fontId="6" fillId="6" borderId="16" xfId="0" applyNumberFormat="1" applyFont="1" applyFill="1" applyBorder="1"/>
    <xf numFmtId="168" fontId="6" fillId="6" borderId="16" xfId="1" applyNumberFormat="1" applyFont="1" applyFill="1" applyBorder="1"/>
    <xf numFmtId="0" fontId="6" fillId="6" borderId="16" xfId="1" applyNumberFormat="1" applyFont="1" applyFill="1" applyBorder="1"/>
    <xf numFmtId="44" fontId="5" fillId="3" borderId="16" xfId="1" applyFont="1" applyFill="1" applyBorder="1"/>
    <xf numFmtId="2" fontId="6" fillId="6" borderId="16" xfId="0" applyNumberFormat="1" applyFont="1" applyFill="1" applyBorder="1"/>
    <xf numFmtId="2" fontId="2" fillId="0" borderId="0" xfId="0" applyNumberFormat="1" applyFont="1" applyBorder="1"/>
    <xf numFmtId="2" fontId="4" fillId="8" borderId="0" xfId="0" applyNumberFormat="1" applyFont="1" applyFill="1" applyBorder="1"/>
    <xf numFmtId="2" fontId="2" fillId="0" borderId="8" xfId="0" applyNumberFormat="1" applyFont="1" applyBorder="1"/>
    <xf numFmtId="0" fontId="2" fillId="0" borderId="8" xfId="0" applyFont="1" applyBorder="1"/>
    <xf numFmtId="165" fontId="2" fillId="0" borderId="1" xfId="0" applyNumberFormat="1" applyFont="1" applyBorder="1"/>
    <xf numFmtId="2" fontId="2" fillId="5" borderId="0" xfId="0" applyNumberFormat="1" applyFont="1" applyFill="1" applyBorder="1"/>
    <xf numFmtId="0" fontId="3" fillId="3" borderId="1" xfId="0" applyFont="1" applyFill="1" applyBorder="1"/>
    <xf numFmtId="168" fontId="2" fillId="0" borderId="1" xfId="1" applyNumberFormat="1" applyFont="1" applyBorder="1"/>
    <xf numFmtId="168" fontId="3" fillId="3" borderId="1" xfId="1" applyNumberFormat="1" applyFont="1" applyFill="1" applyBorder="1"/>
    <xf numFmtId="168" fontId="2" fillId="0" borderId="8" xfId="1" applyNumberFormat="1" applyFont="1" applyBorder="1"/>
    <xf numFmtId="0" fontId="2" fillId="0" borderId="1" xfId="1" applyNumberFormat="1" applyFont="1" applyBorder="1"/>
    <xf numFmtId="0" fontId="3" fillId="3" borderId="1" xfId="1" applyNumberFormat="1" applyFont="1" applyFill="1" applyBorder="1"/>
    <xf numFmtId="0" fontId="3" fillId="0" borderId="1" xfId="1" applyNumberFormat="1" applyFont="1" applyFill="1" applyBorder="1"/>
    <xf numFmtId="0" fontId="2" fillId="0" borderId="8" xfId="1" applyNumberFormat="1" applyFont="1" applyBorder="1"/>
    <xf numFmtId="49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/>
    <xf numFmtId="2" fontId="2" fillId="3" borderId="1" xfId="0" applyNumberFormat="1" applyFont="1" applyFill="1" applyBorder="1"/>
    <xf numFmtId="168" fontId="8" fillId="0" borderId="1" xfId="1" applyNumberFormat="1" applyFont="1" applyFill="1" applyBorder="1"/>
    <xf numFmtId="0" fontId="8" fillId="0" borderId="1" xfId="1" applyNumberFormat="1" applyFont="1" applyFill="1" applyBorder="1"/>
    <xf numFmtId="14" fontId="2" fillId="5" borderId="1" xfId="0" applyNumberFormat="1" applyFont="1" applyFill="1" applyBorder="1"/>
    <xf numFmtId="0" fontId="2" fillId="5" borderId="1" xfId="0" applyFont="1" applyFill="1" applyBorder="1"/>
    <xf numFmtId="49" fontId="2" fillId="5" borderId="1" xfId="0" applyNumberFormat="1" applyFont="1" applyFill="1" applyBorder="1" applyAlignment="1">
      <alignment horizontal="right"/>
    </xf>
    <xf numFmtId="166" fontId="2" fillId="5" borderId="1" xfId="0" applyNumberFormat="1" applyFont="1" applyFill="1" applyBorder="1"/>
    <xf numFmtId="165" fontId="2" fillId="5" borderId="1" xfId="0" applyNumberFormat="1" applyFont="1" applyFill="1" applyBorder="1"/>
    <xf numFmtId="168" fontId="2" fillId="5" borderId="1" xfId="1" applyNumberFormat="1" applyFont="1" applyFill="1" applyBorder="1"/>
    <xf numFmtId="0" fontId="2" fillId="5" borderId="1" xfId="1" applyNumberFormat="1" applyFont="1" applyFill="1" applyBorder="1"/>
    <xf numFmtId="2" fontId="4" fillId="8" borderId="1" xfId="0" applyNumberFormat="1" applyFont="1" applyFill="1" applyBorder="1"/>
    <xf numFmtId="0" fontId="4" fillId="8" borderId="1" xfId="0" applyFont="1" applyFill="1" applyBorder="1"/>
    <xf numFmtId="0" fontId="2" fillId="9" borderId="1" xfId="0" applyFont="1" applyFill="1" applyBorder="1"/>
    <xf numFmtId="14" fontId="2" fillId="10" borderId="1" xfId="0" applyNumberFormat="1" applyFont="1" applyFill="1" applyBorder="1"/>
    <xf numFmtId="2" fontId="2" fillId="5" borderId="1" xfId="0" applyNumberFormat="1" applyFont="1" applyFill="1" applyBorder="1"/>
    <xf numFmtId="169" fontId="3" fillId="3" borderId="1" xfId="1" applyNumberFormat="1" applyFont="1" applyFill="1" applyBorder="1"/>
    <xf numFmtId="44" fontId="2" fillId="4" borderId="1" xfId="1" applyFont="1" applyFill="1" applyBorder="1" applyAlignment="1">
      <alignment horizontal="left"/>
    </xf>
    <xf numFmtId="44" fontId="2" fillId="0" borderId="1" xfId="1" applyFont="1" applyBorder="1" applyAlignment="1">
      <alignment horizontal="left"/>
    </xf>
    <xf numFmtId="169" fontId="8" fillId="4" borderId="1" xfId="1" applyNumberFormat="1" applyFont="1" applyFill="1" applyBorder="1"/>
    <xf numFmtId="44" fontId="8" fillId="4" borderId="1" xfId="1" applyFont="1" applyFill="1" applyBorder="1"/>
    <xf numFmtId="169" fontId="8" fillId="0" borderId="1" xfId="1" applyNumberFormat="1" applyFont="1" applyBorder="1"/>
    <xf numFmtId="44" fontId="8" fillId="0" borderId="1" xfId="1" applyFont="1" applyBorder="1" applyAlignment="1">
      <alignment horizontal="left"/>
    </xf>
    <xf numFmtId="169" fontId="2" fillId="4" borderId="1" xfId="1" applyNumberFormat="1" applyFont="1" applyFill="1" applyBorder="1"/>
    <xf numFmtId="169" fontId="2" fillId="0" borderId="1" xfId="1" applyNumberFormat="1" applyFont="1" applyBorder="1"/>
    <xf numFmtId="169" fontId="3" fillId="9" borderId="1" xfId="1" applyNumberFormat="1" applyFont="1" applyFill="1" applyBorder="1" applyAlignment="1">
      <alignment horizontal="center" vertical="center"/>
    </xf>
    <xf numFmtId="0" fontId="6" fillId="6" borderId="10" xfId="0" applyFont="1" applyFill="1" applyBorder="1"/>
    <xf numFmtId="2" fontId="2" fillId="0" borderId="3" xfId="0" applyNumberFormat="1" applyFont="1" applyBorder="1"/>
    <xf numFmtId="169" fontId="5" fillId="3" borderId="5" xfId="1" applyNumberFormat="1" applyFont="1" applyFill="1" applyBorder="1"/>
    <xf numFmtId="169" fontId="5" fillId="3" borderId="6" xfId="1" applyNumberFormat="1" applyFont="1" applyFill="1" applyBorder="1"/>
    <xf numFmtId="2" fontId="4" fillId="8" borderId="3" xfId="0" applyNumberFormat="1" applyFont="1" applyFill="1" applyBorder="1"/>
    <xf numFmtId="2" fontId="2" fillId="5" borderId="3" xfId="0" applyNumberFormat="1" applyFont="1" applyFill="1" applyBorder="1"/>
    <xf numFmtId="169" fontId="3" fillId="3" borderId="2" xfId="1" applyNumberFormat="1" applyFont="1" applyFill="1" applyBorder="1"/>
    <xf numFmtId="0" fontId="2" fillId="4" borderId="2" xfId="0" applyFont="1" applyFill="1" applyBorder="1"/>
    <xf numFmtId="0" fontId="2" fillId="0" borderId="2" xfId="0" applyFont="1" applyBorder="1"/>
    <xf numFmtId="169" fontId="8" fillId="0" borderId="2" xfId="1" applyNumberFormat="1" applyFont="1" applyBorder="1"/>
    <xf numFmtId="0" fontId="6" fillId="0" borderId="0" xfId="0" applyFont="1" applyFill="1" applyBorder="1"/>
    <xf numFmtId="169" fontId="5" fillId="3" borderId="4" xfId="1" applyNumberFormat="1" applyFont="1" applyFill="1" applyBorder="1"/>
    <xf numFmtId="7" fontId="2" fillId="0" borderId="0" xfId="1" applyNumberFormat="1" applyFont="1" applyFill="1" applyBorder="1"/>
    <xf numFmtId="7" fontId="2" fillId="0" borderId="1" xfId="1" applyNumberFormat="1" applyFont="1" applyFill="1" applyBorder="1"/>
    <xf numFmtId="44" fontId="2" fillId="0" borderId="1" xfId="1" applyFont="1" applyFill="1" applyBorder="1"/>
    <xf numFmtId="0" fontId="2" fillId="0" borderId="0" xfId="0" applyFont="1" applyFill="1"/>
    <xf numFmtId="169" fontId="8" fillId="4" borderId="2" xfId="1" applyNumberFormat="1" applyFont="1" applyFill="1" applyBorder="1" applyAlignment="1">
      <alignment horizontal="left" vertical="top"/>
    </xf>
    <xf numFmtId="0" fontId="8" fillId="4" borderId="1" xfId="0" applyFont="1" applyFill="1" applyBorder="1"/>
    <xf numFmtId="167" fontId="2" fillId="0" borderId="1" xfId="0" applyNumberFormat="1" applyFont="1" applyBorder="1"/>
    <xf numFmtId="14" fontId="2" fillId="4" borderId="8" xfId="0" applyNumberFormat="1" applyFont="1" applyFill="1" applyBorder="1"/>
    <xf numFmtId="49" fontId="2" fillId="0" borderId="8" xfId="0" applyNumberFormat="1" applyFont="1" applyBorder="1" applyAlignment="1">
      <alignment horizontal="right"/>
    </xf>
    <xf numFmtId="166" fontId="2" fillId="0" borderId="8" xfId="0" applyNumberFormat="1" applyFont="1" applyBorder="1"/>
    <xf numFmtId="165" fontId="2" fillId="0" borderId="8" xfId="0" applyNumberFormat="1" applyFont="1" applyBorder="1"/>
    <xf numFmtId="165" fontId="2" fillId="3" borderId="8" xfId="0" applyNumberFormat="1" applyFont="1" applyFill="1" applyBorder="1"/>
    <xf numFmtId="167" fontId="0" fillId="0" borderId="1" xfId="0" applyNumberFormat="1" applyFont="1" applyFill="1" applyBorder="1"/>
    <xf numFmtId="165" fontId="0" fillId="0" borderId="0" xfId="0" applyNumberFormat="1"/>
    <xf numFmtId="0" fontId="9" fillId="0" borderId="1" xfId="0" pivotButton="1" applyFont="1" applyBorder="1"/>
    <xf numFmtId="0" fontId="9" fillId="0" borderId="1" xfId="0" applyFont="1" applyBorder="1"/>
    <xf numFmtId="165" fontId="9" fillId="0" borderId="1" xfId="0" applyNumberFormat="1" applyFont="1" applyBorder="1"/>
    <xf numFmtId="14" fontId="9" fillId="0" borderId="1" xfId="0" applyNumberFormat="1" applyFont="1" applyBorder="1"/>
    <xf numFmtId="0" fontId="9" fillId="0" borderId="1" xfId="0" applyNumberFormat="1" applyFont="1" applyBorder="1"/>
    <xf numFmtId="165" fontId="9" fillId="3" borderId="1" xfId="0" applyNumberFormat="1" applyFont="1" applyFill="1" applyBorder="1"/>
    <xf numFmtId="0" fontId="0" fillId="3" borderId="0" xfId="0" applyFill="1"/>
    <xf numFmtId="165" fontId="0" fillId="3" borderId="0" xfId="0" applyNumberFormat="1" applyFill="1"/>
  </cellXfs>
  <cellStyles count="2">
    <cellStyle name="Currency" xfId="1" builtinId="4"/>
    <cellStyle name="Normal" xfId="0" builtinId="0"/>
  </cellStyles>
  <dxfs count="723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₹&quot;\ #,##0.00"/>
    </dxf>
    <dxf>
      <numFmt numFmtId="165" formatCode="&quot;₹&quot;\ #,##0.0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ptos Narrow"/>
        <family val="2"/>
        <scheme val="minor"/>
      </font>
      <numFmt numFmtId="169" formatCode="_ &quot;₹&quot;\ * #,##0_ ;_ &quot;₹&quot;\ * \-#,##0_ ;_ &quot;₹&quot;\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border outline="0"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Aptos Narrow"/>
        <family val="2"/>
        <scheme val="minor"/>
      </font>
      <numFmt numFmtId="169" formatCode="_ &quot;₹&quot;\ * #,##0_ ;_ &quot;₹&quot;\ * \-#,##0_ ;_ &quot;₹&quot;\ * &quot;-&quot;??_ ;_ @_ 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solid"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168" formatCode="_ * #,##0_ ;_ * \-#,##0_ ;_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166" formatCode="#,##0.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30" formatCode="@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19" formatCode="dd/mm/yyyy"/>
      <fill>
        <patternFill patternType="solid">
          <fgColor theme="7" tint="0.79998168889431442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Aptos Narrow"/>
        <family val="2"/>
        <scheme val="minor"/>
      </font>
      <fill>
        <patternFill patternType="solid">
          <fgColor theme="7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/>
        <vertical/>
        <horizontal/>
      </border>
    </dxf>
    <dxf>
      <border outline="0"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11" formatCode="&quot;₹&quot;\ #,##0.00;&quot;₹&quot;\ \-#,##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165" formatCode="&quot;₹&quot;\ #,##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VANA" refreshedDate="45527.460611226852" createdVersion="8" refreshedVersion="8" minRefreshableVersion="3" recordCount="52" xr:uid="{139A95C6-017B-47C6-B11A-76CFF520780A}">
  <cacheSource type="worksheet">
    <worksheetSource name="Table8"/>
  </cacheSource>
  <cacheFields count="18">
    <cacheField name="DATE" numFmtId="14">
      <sharedItems containsSemiMixedTypes="0" containsNonDate="0" containsDate="1" containsString="0" minDate="2024-08-03T00:00:00" maxDate="2024-08-22T00:00:00" count="15">
        <d v="2024-08-03T00:00:00"/>
        <d v="2024-08-04T00:00:00"/>
        <d v="2024-08-05T00:00:00"/>
        <d v="2024-08-07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17T00:00:00"/>
        <d v="2024-08-19T00:00:00"/>
        <d v="2024-08-20T00:00:00"/>
        <d v="2024-08-21T00:00:00"/>
      </sharedItems>
    </cacheField>
    <cacheField name="ITEMS-CODE" numFmtId="0">
      <sharedItems count="52">
        <s v="G-RING-B7"/>
        <s v="G-CHAIN-ORDER-03-08"/>
        <s v="S-KAPPU-N-4"/>
        <s v="S-RING-15"/>
        <s v="S-RING-203"/>
        <s v="S-CHAIN-N-50"/>
        <s v="G-SIDE-N-MADURA"/>
        <s v="G-STUD-20"/>
        <s v="S-CHAIN-N-53"/>
        <s v="S-S-KOLUSU-74"/>
        <s v="S-S-KOLUSU-11"/>
        <s v="S-RING-117"/>
        <s v="S-RING-86"/>
        <s v="S-RING-113"/>
        <s v="S-RING-171"/>
        <s v="S-B-KOLUSU--33"/>
        <s v="S-S-KOLUSU-81"/>
        <s v="S-STUD-KRJ-1"/>
        <s v="G-STUD-26-07"/>
        <s v="S-S-KOLUSU-52"/>
        <s v="S-RING-135"/>
        <s v="S-S-KOLUSU-51"/>
        <s v="S-AARUNA-10"/>
        <s v="S-NAGASU-13-08"/>
        <s v="GOLD -OLD"/>
        <s v="S-S-KOLUSU-54"/>
        <s v="S-S-KOLUSU-66"/>
        <s v="S-AARUNA-2"/>
        <s v="S-KAPPU-N-15"/>
        <s v="S-RING-44"/>
        <s v="S-RING-77"/>
        <s v="S-RING-184"/>
        <s v="S-BARACELET-B-22"/>
        <s v="S-DOLLER-15"/>
        <s v="S-KAPPU-N-20"/>
        <s v="S-RING-91"/>
        <s v="S-RING-92"/>
        <s v="S-CHAIN-92.5-59"/>
        <s v="S-KAPPU-N-21"/>
        <s v="S-CHAIN-N-61"/>
        <s v="S-DOLLER-23"/>
        <s v="S-METTI-16-08"/>
        <s v="S-AARUNA-8"/>
        <s v="GOLD-OLD-ARUNA-8"/>
        <s v="SILVER OLD"/>
        <s v="S-AARUNA-16-08"/>
        <s v="G-CHAIN-ORDER-16-08"/>
        <s v="S-RING-151"/>
        <s v="S-CHAIN-N-45"/>
        <s v="S-BARACELET-G-92.5-17"/>
        <s v="S-METTI-21-08"/>
        <s v="G-POTTU-MURUGAN"/>
      </sharedItems>
    </cacheField>
    <cacheField name="Column2" numFmtId="0">
      <sharedItems containsBlank="1"/>
    </cacheField>
    <cacheField name="Column1" numFmtId="49">
      <sharedItems containsBlank="1" containsMixedTypes="1" containsNumber="1" containsInteger="1" minValue="7" maxValue="7"/>
    </cacheField>
    <cacheField name="WEIGHT" numFmtId="166">
      <sharedItems containsSemiMixedTypes="0" containsString="0" containsNumber="1" minValue="0" maxValue="152.72999999999999"/>
    </cacheField>
    <cacheField name="MELTING" numFmtId="0">
      <sharedItems containsSemiMixedTypes="0" containsString="0" containsNumber="1" minValue="0" maxValue="100"/>
    </cacheField>
    <cacheField name="WASTAGE" numFmtId="0">
      <sharedItems containsSemiMixedTypes="0" containsString="0" containsNumber="1" minValue="-71.5" maxValue="92.5"/>
    </cacheField>
    <cacheField name="P-RATE" numFmtId="165">
      <sharedItems containsSemiMixedTypes="0" containsString="0" containsNumber="1" minValue="0" maxValue="7352"/>
    </cacheField>
    <cacheField name="ORIGINAL PRICE" numFmtId="165">
      <sharedItems containsSemiMixedTypes="0" containsString="0" containsNumber="1" minValue="0" maxValue="166281.80399999997"/>
    </cacheField>
    <cacheField name="CASH-CUST" numFmtId="0">
      <sharedItems containsString="0" containsBlank="1" containsNumber="1" containsInteger="1" minValue="0" maxValue="176460"/>
    </cacheField>
    <cacheField name="BALANCE" numFmtId="0">
      <sharedItems containsBlank="1" containsMixedTypes="1" containsNumber="1" containsInteger="1" minValue="600" maxValue="14000"/>
    </cacheField>
    <cacheField name="PROFIT" numFmtId="0">
      <sharedItems containsString="0" containsBlank="1" containsNumber="1" minValue="0" maxValue="10178.196000000025"/>
    </cacheField>
    <cacheField name="OLD-WT" numFmtId="2">
      <sharedItems containsString="0" containsBlank="1" containsNumber="1" minValue="0.47" maxValue="134"/>
    </cacheField>
    <cacheField name="MELTING2" numFmtId="0">
      <sharedItems containsString="0" containsBlank="1" containsNumber="1" containsInteger="1" minValue="63" maxValue="80"/>
    </cacheField>
    <cacheField name="P-RATE3" numFmtId="0">
      <sharedItems containsString="0" containsBlank="1" containsNumber="1" containsInteger="1" minValue="78" maxValue="7100"/>
    </cacheField>
    <cacheField name="OLD-AMT" numFmtId="0">
      <sharedItems containsString="0" containsBlank="1" containsNumber="1" minValue="0" maxValue="18345.689999999999"/>
    </cacheField>
    <cacheField name="CASH-FR-ITM" numFmtId="0">
      <sharedItems containsString="0" containsBlank="1" containsNumber="1" containsInteger="1" minValue="200" maxValue="17440"/>
    </cacheField>
    <cacheField name="PROFIT-LOSS" numFmtId="0">
      <sharedItems containsString="0" containsBlank="1" containsNumber="1" minValue="-1088.3120000000008" maxValue="1742.903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s v="G-RING-B"/>
    <n v="7"/>
    <n v="4.03"/>
    <n v="95.5"/>
    <n v="-3.5"/>
    <n v="7218.2"/>
    <n v="27780.325430000001"/>
    <n v="29100"/>
    <m/>
    <n v="1288.4889699999985"/>
    <n v="11.4"/>
    <n v="63"/>
    <n v="80"/>
    <n v="568.81440000000009"/>
    <n v="600"/>
    <n v="-31.185599999999909"/>
  </r>
  <r>
    <x v="0"/>
    <x v="1"/>
    <s v="G-CHAIN-ORDER-"/>
    <s v="03-08"/>
    <n v="24.16"/>
    <n v="97.5"/>
    <n v="5.5"/>
    <n v="7059"/>
    <n v="166281.80399999997"/>
    <n v="176460"/>
    <n v="14000"/>
    <n v="10178.196000000025"/>
    <m/>
    <n v="63"/>
    <m/>
    <n v="0"/>
    <m/>
    <n v="0"/>
  </r>
  <r>
    <x v="1"/>
    <x v="2"/>
    <s v="S-KAPPU-N-"/>
    <s v="4"/>
    <n v="26.8"/>
    <n v="85"/>
    <n v="-64"/>
    <n v="89"/>
    <n v="2027.42"/>
    <n v="2550"/>
    <m/>
    <n v="522.57999999999993"/>
    <m/>
    <n v="63"/>
    <m/>
    <n v="0"/>
    <m/>
    <n v="0"/>
  </r>
  <r>
    <x v="1"/>
    <x v="3"/>
    <s v="S-RING-"/>
    <s v="15"/>
    <n v="2.2999999999999998"/>
    <n v="92.5"/>
    <n v="92.5"/>
    <n v="140"/>
    <n v="322"/>
    <n v="500"/>
    <m/>
    <n v="178"/>
    <m/>
    <n v="63"/>
    <m/>
    <n v="0"/>
    <m/>
    <n v="0"/>
  </r>
  <r>
    <x v="1"/>
    <x v="4"/>
    <s v="S-RING-"/>
    <s v="203"/>
    <n v="1.25"/>
    <n v="92.5"/>
    <n v="92.5"/>
    <n v="131.65"/>
    <n v="164.5625"/>
    <n v="300"/>
    <s v="J5+J6+J7"/>
    <n v="135.4375"/>
    <m/>
    <n v="63"/>
    <m/>
    <n v="0"/>
    <m/>
    <n v="0"/>
  </r>
  <r>
    <x v="1"/>
    <x v="5"/>
    <s v="S-CHAIN-N-"/>
    <s v="50"/>
    <n v="16.5"/>
    <n v="86"/>
    <n v="-21"/>
    <n v="94.8"/>
    <n v="1345.212"/>
    <n v="1700"/>
    <n v="700"/>
    <n v="354.78800000000001"/>
    <m/>
    <n v="63"/>
    <m/>
    <n v="0"/>
    <m/>
    <n v="0"/>
  </r>
  <r>
    <x v="1"/>
    <x v="6"/>
    <m/>
    <m/>
    <n v="0.39"/>
    <n v="79"/>
    <n v="14"/>
    <n v="7300"/>
    <n v="2249.13"/>
    <n v="2990"/>
    <m/>
    <n v="740.86999999999989"/>
    <m/>
    <n v="63"/>
    <m/>
    <n v="0"/>
    <m/>
    <n v="0"/>
  </r>
  <r>
    <x v="2"/>
    <x v="7"/>
    <s v="G-STUD-"/>
    <s v="20"/>
    <n v="2.11"/>
    <n v="97"/>
    <n v="-5"/>
    <n v="7218.2"/>
    <n v="14773.489939999999"/>
    <n v="15600"/>
    <m/>
    <n v="826.51006000000052"/>
    <m/>
    <n v="63"/>
    <m/>
    <n v="0"/>
    <m/>
    <n v="0"/>
  </r>
  <r>
    <x v="2"/>
    <x v="8"/>
    <s v="S-CHAIN-N-"/>
    <s v="53"/>
    <n v="25"/>
    <n v="86"/>
    <n v="-21"/>
    <n v="94.8"/>
    <n v="2038.2"/>
    <n v="2600"/>
    <n v="600"/>
    <n v="561.79999999999995"/>
    <m/>
    <n v="63"/>
    <m/>
    <n v="0"/>
    <m/>
    <n v="0"/>
  </r>
  <r>
    <x v="2"/>
    <x v="9"/>
    <s v="S-S-KOLUSU-"/>
    <s v="74"/>
    <n v="107.35"/>
    <n v="82"/>
    <n v="-17"/>
    <n v="92"/>
    <n v="8098.4839999999986"/>
    <n v="10150"/>
    <m/>
    <n v="2051.5160000000014"/>
    <m/>
    <n v="63"/>
    <m/>
    <n v="0"/>
    <m/>
    <n v="0"/>
  </r>
  <r>
    <x v="2"/>
    <x v="10"/>
    <s v="S-S-KOLUSU-"/>
    <s v="11"/>
    <n v="76.7"/>
    <n v="76.5"/>
    <n v="-11.5"/>
    <n v="89.9"/>
    <n v="5274.9274500000001"/>
    <n v="8000"/>
    <n v="3750"/>
    <n v="1343.0426600000001"/>
    <n v="58.85"/>
    <n v="63"/>
    <n v="78"/>
    <n v="2862.9701099999997"/>
    <n v="3910"/>
    <n v="-1047.0298900000003"/>
  </r>
  <r>
    <x v="2"/>
    <x v="11"/>
    <s v="S-RING-"/>
    <s v="117"/>
    <n v="2.63"/>
    <n v="92.5"/>
    <n v="92.5"/>
    <n v="127"/>
    <n v="334.01"/>
    <n v="335"/>
    <m/>
    <n v="0.99000000000000909"/>
    <m/>
    <n v="63"/>
    <m/>
    <n v="0"/>
    <m/>
    <n v="0"/>
  </r>
  <r>
    <x v="3"/>
    <x v="12"/>
    <s v="S-RING-"/>
    <s v="86"/>
    <n v="4.25"/>
    <n v="92.5"/>
    <n v="92.5"/>
    <n v="127"/>
    <n v="539.75"/>
    <n v="970"/>
    <m/>
    <n v="430.25"/>
    <m/>
    <n v="63"/>
    <m/>
    <n v="0"/>
    <m/>
    <n v="0"/>
  </r>
  <r>
    <x v="3"/>
    <x v="13"/>
    <s v="S-RING-"/>
    <s v="113"/>
    <n v="1.1100000000000001"/>
    <n v="92.5"/>
    <n v="92.5"/>
    <n v="127"/>
    <n v="140.97"/>
    <n v="250"/>
    <m/>
    <n v="109.03"/>
    <m/>
    <n v="63"/>
    <m/>
    <n v="0"/>
    <m/>
    <n v="0"/>
  </r>
  <r>
    <x v="3"/>
    <x v="14"/>
    <s v="S-RING-"/>
    <s v="171"/>
    <n v="1.31"/>
    <n v="92.5"/>
    <n v="92.5"/>
    <n v="131.65"/>
    <n v="172.4615"/>
    <n v="280"/>
    <m/>
    <n v="107.5385"/>
    <m/>
    <n v="63"/>
    <m/>
    <n v="0"/>
    <m/>
    <n v="0"/>
  </r>
  <r>
    <x v="3"/>
    <x v="15"/>
    <s v="S-B-KOLUSU--"/>
    <s v="33"/>
    <n v="49.8"/>
    <n v="82"/>
    <n v="-17"/>
    <n v="90"/>
    <n v="3675.24"/>
    <n v="5240"/>
    <m/>
    <n v="1564.7600000000002"/>
    <m/>
    <n v="63"/>
    <m/>
    <n v="0"/>
    <m/>
    <n v="0"/>
  </r>
  <r>
    <x v="3"/>
    <x v="16"/>
    <s v="S-S-KOLUSU-"/>
    <s v="81"/>
    <n v="152"/>
    <n v="80"/>
    <n v="15"/>
    <n v="82"/>
    <n v="9971.1999999999989"/>
    <n v="15530"/>
    <n v="8290"/>
    <n v="4470.4879999999994"/>
    <n v="128"/>
    <n v="63"/>
    <n v="80"/>
    <n v="6386.6879999999992"/>
    <n v="7475"/>
    <n v="-1088.3120000000008"/>
  </r>
  <r>
    <x v="4"/>
    <x v="17"/>
    <s v="S-STUD-KRJ-"/>
    <s v="1"/>
    <n v="0"/>
    <n v="0"/>
    <n v="0"/>
    <n v="0"/>
    <n v="135"/>
    <n v="500"/>
    <m/>
    <n v="365"/>
    <m/>
    <n v="63"/>
    <m/>
    <n v="0"/>
    <m/>
    <n v="0"/>
  </r>
  <r>
    <x v="5"/>
    <x v="18"/>
    <s v="G-STUD-"/>
    <s v="26-07"/>
    <n v="4.07"/>
    <n v="100"/>
    <n v="8"/>
    <n v="7024.65"/>
    <n v="28590.325499999999"/>
    <n v="30140"/>
    <m/>
    <n v="2455.3644999999997"/>
    <n v="3.48"/>
    <n v="75"/>
    <n v="7100"/>
    <n v="18345.689999999999"/>
    <n v="17440"/>
    <n v="905.68999999999869"/>
  </r>
  <r>
    <x v="5"/>
    <x v="19"/>
    <s v="S-S-KOLUSU-"/>
    <s v="52"/>
    <n v="97.19"/>
    <n v="76.5"/>
    <n v="-11.5"/>
    <n v="89.9"/>
    <n v="6684.0964649999996"/>
    <n v="9200"/>
    <m/>
    <n v="2001.9675350000007"/>
    <n v="134"/>
    <n v="63"/>
    <n v="80"/>
    <n v="6686.0640000000003"/>
    <n v="7200"/>
    <n v="-513.93599999999969"/>
  </r>
  <r>
    <x v="6"/>
    <x v="20"/>
    <s v="S-RING-"/>
    <s v="135"/>
    <n v="5.42"/>
    <n v="92.5"/>
    <n v="92.5"/>
    <n v="127"/>
    <n v="688.34"/>
    <n v="1250"/>
    <m/>
    <n v="511.03599999999994"/>
    <n v="6"/>
    <n v="63"/>
    <n v="80"/>
    <n v="299.37600000000003"/>
    <n v="350"/>
    <n v="-50.623999999999967"/>
  </r>
  <r>
    <x v="6"/>
    <x v="21"/>
    <s v="S-S-KOLUSU-"/>
    <s v="51"/>
    <n v="104.02"/>
    <n v="76.5"/>
    <n v="-11.5"/>
    <n v="89.9"/>
    <n v="7153.8194700000004"/>
    <n v="9750"/>
    <m/>
    <n v="1988.3701299999993"/>
    <n v="75.099999999999994"/>
    <n v="63"/>
    <n v="80"/>
    <n v="3747.1895999999992"/>
    <n v="4355"/>
    <n v="-607.81040000000075"/>
  </r>
  <r>
    <x v="7"/>
    <x v="22"/>
    <s v="S-AARUNA-"/>
    <s v="10"/>
    <n v="50.25"/>
    <n v="82"/>
    <n v="-27"/>
    <n v="92"/>
    <n v="3790.8599999999997"/>
    <n v="5100"/>
    <m/>
    <n v="1309.1400000000003"/>
    <m/>
    <n v="63"/>
    <m/>
    <n v="0"/>
    <m/>
    <n v="0"/>
  </r>
  <r>
    <x v="7"/>
    <x v="23"/>
    <s v="S-NAGASU-"/>
    <s v="13-08"/>
    <n v="9.34"/>
    <n v="73.5"/>
    <n v="73.5"/>
    <n v="92.4"/>
    <n v="634.31676000000004"/>
    <n v="945"/>
    <m/>
    <n v="310.68323999999996"/>
    <m/>
    <n v="63"/>
    <m/>
    <n v="0"/>
    <m/>
    <n v="0"/>
  </r>
  <r>
    <x v="7"/>
    <x v="24"/>
    <m/>
    <m/>
    <n v="0"/>
    <n v="0"/>
    <n v="0"/>
    <n v="0"/>
    <n v="0"/>
    <m/>
    <m/>
    <n v="1300"/>
    <n v="1.3"/>
    <n v="78"/>
    <n v="7100"/>
    <n v="6800"/>
    <n v="5500"/>
    <n v="1300"/>
  </r>
  <r>
    <x v="8"/>
    <x v="25"/>
    <s v="S-S-KOLUSU-"/>
    <s v="54"/>
    <n v="152.72999999999999"/>
    <n v="76.5"/>
    <n v="-11.5"/>
    <n v="89.9"/>
    <n v="10503.776655"/>
    <n v="14750"/>
    <m/>
    <n v="4242.5833450000009"/>
    <n v="35"/>
    <n v="63"/>
    <n v="80"/>
    <n v="1746.36"/>
    <n v="1750"/>
    <n v="-3.6400000000001"/>
  </r>
  <r>
    <x v="8"/>
    <x v="26"/>
    <s v="S-S-KOLUSU-"/>
    <s v="66"/>
    <n v="74.3"/>
    <n v="82"/>
    <n v="-17"/>
    <n v="90"/>
    <n v="5483.3399999999992"/>
    <n v="7380"/>
    <m/>
    <n v="1896.6600000000008"/>
    <m/>
    <n v="63"/>
    <m/>
    <n v="0"/>
    <m/>
    <n v="0"/>
  </r>
  <r>
    <x v="8"/>
    <x v="27"/>
    <s v="S-AARUNA-"/>
    <s v="2"/>
    <n v="48.5"/>
    <n v="76.5"/>
    <n v="-21.5"/>
    <n v="89.9"/>
    <n v="3335.5147500000003"/>
    <n v="4820"/>
    <m/>
    <n v="1484.4852499999997"/>
    <m/>
    <n v="63"/>
    <m/>
    <n v="0"/>
    <m/>
    <n v="0"/>
  </r>
  <r>
    <x v="8"/>
    <x v="28"/>
    <s v="S-KAPPU-N-"/>
    <s v="15"/>
    <n v="35.049999999999997"/>
    <n v="85"/>
    <n v="20"/>
    <n v="83.19"/>
    <n v="2478.4380749999996"/>
    <n v="3340"/>
    <m/>
    <n v="861.56192500000043"/>
    <m/>
    <n v="63"/>
    <m/>
    <n v="0"/>
    <m/>
    <n v="0"/>
  </r>
  <r>
    <x v="8"/>
    <x v="29"/>
    <s v="S-RING-"/>
    <s v="44"/>
    <n v="1.6"/>
    <n v="92.5"/>
    <n v="92.5"/>
    <n v="140"/>
    <n v="224"/>
    <n v="400"/>
    <m/>
    <n v="176"/>
    <m/>
    <n v="63"/>
    <m/>
    <n v="0"/>
    <m/>
    <n v="0"/>
  </r>
  <r>
    <x v="8"/>
    <x v="30"/>
    <s v="S-RING-"/>
    <s v="77"/>
    <n v="4.4000000000000004"/>
    <n v="92.5"/>
    <n v="92.5"/>
    <n v="127"/>
    <n v="558.80000000000007"/>
    <n v="1100"/>
    <m/>
    <n v="541.19999999999993"/>
    <m/>
    <n v="63"/>
    <m/>
    <n v="0"/>
    <m/>
    <n v="0"/>
  </r>
  <r>
    <x v="8"/>
    <x v="31"/>
    <s v="S-RING-"/>
    <s v="184"/>
    <n v="1.51"/>
    <n v="92.5"/>
    <n v="92.5"/>
    <n v="131.65"/>
    <n v="198.79150000000001"/>
    <n v="400"/>
    <m/>
    <n v="201.20849999999999"/>
    <m/>
    <n v="63"/>
    <m/>
    <n v="0"/>
    <m/>
    <n v="0"/>
  </r>
  <r>
    <x v="8"/>
    <x v="32"/>
    <s v="S-BARACELET-B-"/>
    <s v="22"/>
    <n v="86.1"/>
    <n v="85"/>
    <n v="20"/>
    <n v="94"/>
    <n v="6879.3899999999985"/>
    <n v="8460"/>
    <m/>
    <n v="1580.6100000000015"/>
    <m/>
    <n v="63"/>
    <m/>
    <n v="0"/>
    <m/>
    <n v="0"/>
  </r>
  <r>
    <x v="8"/>
    <x v="33"/>
    <s v="S-DOLLER-"/>
    <s v="15"/>
    <n v="1.3"/>
    <n v="92.5"/>
    <n v="92.5"/>
    <n v="165"/>
    <n v="214.5"/>
    <n v="300"/>
    <m/>
    <n v="85.5"/>
    <m/>
    <n v="63"/>
    <m/>
    <n v="0"/>
    <m/>
    <n v="0"/>
  </r>
  <r>
    <x v="8"/>
    <x v="34"/>
    <s v="S-KAPPU-N-"/>
    <s v="20"/>
    <n v="8.56"/>
    <n v="85"/>
    <n v="20"/>
    <n v="83.19"/>
    <n v="605.29043999999999"/>
    <n v="1200"/>
    <m/>
    <n v="594.70956000000001"/>
    <m/>
    <n v="63"/>
    <m/>
    <n v="0"/>
    <m/>
    <n v="0"/>
  </r>
  <r>
    <x v="9"/>
    <x v="35"/>
    <s v="S-RING-"/>
    <s v="91"/>
    <n v="1.93"/>
    <n v="92.5"/>
    <n v="92.5"/>
    <n v="127"/>
    <n v="245.10999999999999"/>
    <n v="400"/>
    <m/>
    <n v="154.89000000000001"/>
    <m/>
    <n v="63"/>
    <m/>
    <n v="0"/>
    <m/>
    <n v="0"/>
  </r>
  <r>
    <x v="9"/>
    <x v="36"/>
    <s v="S-RING-"/>
    <s v="92"/>
    <n v="2.76"/>
    <n v="92.5"/>
    <n v="92.5"/>
    <n v="127"/>
    <n v="350.52"/>
    <n v="600"/>
    <m/>
    <n v="249.48000000000002"/>
    <m/>
    <n v="63"/>
    <m/>
    <n v="0"/>
    <m/>
    <n v="0"/>
  </r>
  <r>
    <x v="9"/>
    <x v="37"/>
    <s v="S-CHAIN-92.5-"/>
    <s v="59"/>
    <n v="28.72"/>
    <n v="92.5"/>
    <n v="92.5"/>
    <n v="103"/>
    <n v="2958.16"/>
    <n v="4000"/>
    <m/>
    <n v="1041.8400000000001"/>
    <m/>
    <n v="63"/>
    <m/>
    <n v="0"/>
    <m/>
    <n v="0"/>
  </r>
  <r>
    <x v="10"/>
    <x v="38"/>
    <s v="S-KAPPU-N-"/>
    <s v="21"/>
    <n v="40.799999999999997"/>
    <n v="85"/>
    <n v="20"/>
    <n v="83.19"/>
    <n v="2885.0291999999995"/>
    <n v="4580"/>
    <m/>
    <n v="1694.9708000000005"/>
    <m/>
    <n v="63"/>
    <m/>
    <n v="0"/>
    <m/>
    <n v="0"/>
  </r>
  <r>
    <x v="10"/>
    <x v="39"/>
    <s v="S-CHAIN-N-"/>
    <s v="61"/>
    <n v="24.21"/>
    <n v="85"/>
    <n v="15"/>
    <n v="83.18"/>
    <n v="1711.7196300000001"/>
    <n v="2640"/>
    <m/>
    <n v="928.28036999999995"/>
    <m/>
    <n v="63"/>
    <m/>
    <n v="0"/>
    <m/>
    <n v="0"/>
  </r>
  <r>
    <x v="10"/>
    <x v="40"/>
    <s v="S-DOLLER-"/>
    <s v="23"/>
    <n v="1.95"/>
    <n v="92.5"/>
    <n v="92.5"/>
    <n v="135.13"/>
    <n v="263.50349999999997"/>
    <n v="480"/>
    <m/>
    <n v="216.49650000000003"/>
    <m/>
    <n v="63"/>
    <m/>
    <n v="0"/>
    <m/>
    <n v="0"/>
  </r>
  <r>
    <x v="10"/>
    <x v="41"/>
    <s v="S-METTI-"/>
    <s v="16-08"/>
    <n v="7.4"/>
    <n v="80"/>
    <n v="0"/>
    <n v="84"/>
    <n v="497.28"/>
    <n v="980"/>
    <m/>
    <n v="482.72"/>
    <m/>
    <n v="63"/>
    <m/>
    <n v="0"/>
    <m/>
    <n v="0"/>
  </r>
  <r>
    <x v="10"/>
    <x v="42"/>
    <s v="S-AARUNA-"/>
    <s v="8"/>
    <n v="25.1"/>
    <n v="76.5"/>
    <n v="-21.5"/>
    <n v="89.9"/>
    <n v="1726.2148500000001"/>
    <n v="2750"/>
    <m/>
    <n v="2911.1771499999995"/>
    <n v="53"/>
    <n v="63"/>
    <n v="80"/>
    <n v="2644.4880000000003"/>
    <n v="2500"/>
    <n v="144.48800000000028"/>
  </r>
  <r>
    <x v="10"/>
    <x v="43"/>
    <m/>
    <m/>
    <n v="0"/>
    <n v="0"/>
    <n v="0"/>
    <n v="0"/>
    <n v="0"/>
    <n v="0"/>
    <m/>
    <m/>
    <n v="0.47"/>
    <n v="80"/>
    <n v="7100"/>
    <n v="2642.9039999999995"/>
    <n v="900"/>
    <n v="1742.9039999999995"/>
  </r>
  <r>
    <x v="10"/>
    <x v="44"/>
    <m/>
    <m/>
    <n v="0"/>
    <n v="0"/>
    <n v="0"/>
    <n v="0"/>
    <n v="0"/>
    <m/>
    <m/>
    <n v="0"/>
    <n v="5.3"/>
    <n v="63"/>
    <n v="80"/>
    <n v="264.44880000000001"/>
    <n v="200"/>
    <n v="64.448800000000006"/>
  </r>
  <r>
    <x v="10"/>
    <x v="45"/>
    <s v="S-AARUNA-"/>
    <s v="16-08"/>
    <n v="61"/>
    <n v="86.27"/>
    <n v="31.27"/>
    <n v="84"/>
    <n v="4420.474799999999"/>
    <n v="6340"/>
    <m/>
    <n v="1919.525200000001"/>
    <m/>
    <n v="63"/>
    <m/>
    <n v="0"/>
    <m/>
    <n v="0"/>
  </r>
  <r>
    <x v="11"/>
    <x v="46"/>
    <s v="G-CHAIN-ORDER-"/>
    <s v="16-08"/>
    <n v="14.95"/>
    <n v="96"/>
    <n v="4"/>
    <n v="7265"/>
    <n v="104300"/>
    <n v="104800"/>
    <m/>
    <n v="500"/>
    <m/>
    <n v="63"/>
    <m/>
    <n v="0"/>
    <m/>
    <n v="0"/>
  </r>
  <r>
    <x v="12"/>
    <x v="47"/>
    <s v="S-RING-"/>
    <s v="151"/>
    <n v="3.55"/>
    <n v="92.5"/>
    <n v="92.5"/>
    <n v="131.65"/>
    <n v="467.35750000000002"/>
    <n v="750"/>
    <m/>
    <n v="282.64249999999998"/>
    <m/>
    <m/>
    <m/>
    <m/>
    <m/>
    <m/>
  </r>
  <r>
    <x v="13"/>
    <x v="48"/>
    <s v="S-CHAIN-N-"/>
    <s v="45"/>
    <n v="16.3"/>
    <n v="86"/>
    <n v="-21"/>
    <n v="94.8"/>
    <n v="1328.9063999999998"/>
    <n v="2040"/>
    <m/>
    <n v="711.09360000000015"/>
    <m/>
    <m/>
    <m/>
    <m/>
    <m/>
    <m/>
  </r>
  <r>
    <x v="13"/>
    <x v="49"/>
    <s v="S-BARACELET-G-92.5-"/>
    <s v="17"/>
    <n v="6.92"/>
    <n v="92.5"/>
    <n v="-71.5"/>
    <n v="127"/>
    <n v="878.84"/>
    <n v="1750"/>
    <m/>
    <n v="871.16"/>
    <m/>
    <m/>
    <m/>
    <m/>
    <m/>
    <m/>
  </r>
  <r>
    <x v="14"/>
    <x v="50"/>
    <s v="S-METTI-"/>
    <s v="21-08"/>
    <n v="9.5299999999999994"/>
    <n v="80"/>
    <n v="0"/>
    <n v="84"/>
    <n v="640.41599999999994"/>
    <n v="1000"/>
    <m/>
    <n v="359.58400000000006"/>
    <m/>
    <m/>
    <m/>
    <m/>
    <m/>
    <m/>
  </r>
  <r>
    <x v="14"/>
    <x v="51"/>
    <m/>
    <m/>
    <n v="1.97"/>
    <n v="87"/>
    <n v="10"/>
    <n v="7352"/>
    <n v="12600.592799999999"/>
    <n v="13400"/>
    <m/>
    <n v="799.4072000000014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8E516-5DB8-4247-8C04-F2DC94AB30D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J57" firstHeaderRow="0" firstDataRow="1" firstDataCol="2"/>
  <pivotFields count="18">
    <pivotField axis="axisRow" compact="0" numFmtId="14" outline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compact="0" outline="0" showAll="0">
      <items count="53">
        <item h="1" x="1"/>
        <item h="1" x="46"/>
        <item h="1" x="24"/>
        <item h="1" x="43"/>
        <item h="1" x="51"/>
        <item h="1" x="0"/>
        <item h="1" x="6"/>
        <item h="1" x="7"/>
        <item h="1" x="18"/>
        <item x="22"/>
        <item x="45"/>
        <item x="27"/>
        <item x="42"/>
        <item x="32"/>
        <item x="49"/>
        <item x="15"/>
        <item x="37"/>
        <item x="48"/>
        <item x="5"/>
        <item x="8"/>
        <item x="39"/>
        <item x="33"/>
        <item x="40"/>
        <item h="1" x="44"/>
        <item x="28"/>
        <item x="34"/>
        <item x="38"/>
        <item x="2"/>
        <item x="41"/>
        <item x="50"/>
        <item x="23"/>
        <item x="13"/>
        <item x="11"/>
        <item x="20"/>
        <item x="3"/>
        <item x="47"/>
        <item x="14"/>
        <item x="31"/>
        <item x="4"/>
        <item x="29"/>
        <item x="30"/>
        <item x="12"/>
        <item x="35"/>
        <item x="36"/>
        <item x="10"/>
        <item x="21"/>
        <item x="19"/>
        <item x="25"/>
        <item x="26"/>
        <item x="9"/>
        <item x="16"/>
        <item x="17"/>
        <item t="default"/>
      </items>
    </pivotField>
    <pivotField compact="0" outline="0" showAll="0"/>
    <pivotField compact="0" outline="0" showAll="0"/>
    <pivotField dataField="1" compact="0" numFmtId="166" outline="0" showAll="0"/>
    <pivotField compact="0" outline="0" showAll="0"/>
    <pivotField compact="0" outline="0" showAll="0"/>
    <pivotField compact="0" numFmtId="165" outline="0" showAll="0"/>
    <pivotField dataField="1" compact="0" numFmtId="165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0"/>
    <field x="1"/>
  </rowFields>
  <rowItems count="56">
    <i>
      <x v="1"/>
      <x v="18"/>
    </i>
    <i r="1">
      <x v="27"/>
    </i>
    <i r="1">
      <x v="34"/>
    </i>
    <i r="1">
      <x v="38"/>
    </i>
    <i t="default">
      <x v="1"/>
    </i>
    <i>
      <x v="2"/>
      <x v="19"/>
    </i>
    <i r="1">
      <x v="32"/>
    </i>
    <i r="1">
      <x v="44"/>
    </i>
    <i r="1">
      <x v="49"/>
    </i>
    <i t="default">
      <x v="2"/>
    </i>
    <i>
      <x v="3"/>
      <x v="15"/>
    </i>
    <i r="1">
      <x v="31"/>
    </i>
    <i r="1">
      <x v="36"/>
    </i>
    <i r="1">
      <x v="41"/>
    </i>
    <i r="1">
      <x v="50"/>
    </i>
    <i t="default">
      <x v="3"/>
    </i>
    <i>
      <x v="4"/>
      <x v="51"/>
    </i>
    <i t="default">
      <x v="4"/>
    </i>
    <i>
      <x v="5"/>
      <x v="46"/>
    </i>
    <i t="default">
      <x v="5"/>
    </i>
    <i>
      <x v="6"/>
      <x v="33"/>
    </i>
    <i r="1">
      <x v="45"/>
    </i>
    <i t="default">
      <x v="6"/>
    </i>
    <i>
      <x v="7"/>
      <x v="9"/>
    </i>
    <i r="1">
      <x v="30"/>
    </i>
    <i t="default">
      <x v="7"/>
    </i>
    <i>
      <x v="8"/>
      <x v="11"/>
    </i>
    <i r="1">
      <x v="13"/>
    </i>
    <i r="1">
      <x v="21"/>
    </i>
    <i r="1">
      <x v="24"/>
    </i>
    <i r="1">
      <x v="25"/>
    </i>
    <i r="1">
      <x v="37"/>
    </i>
    <i r="1">
      <x v="39"/>
    </i>
    <i r="1">
      <x v="40"/>
    </i>
    <i r="1">
      <x v="47"/>
    </i>
    <i r="1">
      <x v="48"/>
    </i>
    <i t="default">
      <x v="8"/>
    </i>
    <i>
      <x v="9"/>
      <x v="16"/>
    </i>
    <i r="1">
      <x v="42"/>
    </i>
    <i r="1">
      <x v="43"/>
    </i>
    <i t="default">
      <x v="9"/>
    </i>
    <i>
      <x v="10"/>
      <x v="10"/>
    </i>
    <i r="1">
      <x v="12"/>
    </i>
    <i r="1">
      <x v="20"/>
    </i>
    <i r="1">
      <x v="22"/>
    </i>
    <i r="1">
      <x v="26"/>
    </i>
    <i r="1">
      <x v="28"/>
    </i>
    <i t="default">
      <x v="10"/>
    </i>
    <i>
      <x v="12"/>
      <x v="35"/>
    </i>
    <i t="default">
      <x v="12"/>
    </i>
    <i>
      <x v="13"/>
      <x v="14"/>
    </i>
    <i r="1">
      <x v="17"/>
    </i>
    <i t="default">
      <x v="13"/>
    </i>
    <i>
      <x v="14"/>
      <x v="29"/>
    </i>
    <i t="default">
      <x v="1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 WEIGHT" fld="4" baseField="0" baseItem="0"/>
    <dataField name=" ORIGINAL PRICE" fld="8" baseField="0" baseItem="0" numFmtId="165"/>
    <dataField name=" CASH-CUST" fld="9" baseField="0" baseItem="0" numFmtId="165"/>
    <dataField name=" PROFIT" fld="11" baseField="0" baseItem="0" numFmtId="165"/>
    <dataField name=" OLD-WT" fld="12" baseField="0" baseItem="0"/>
    <dataField name=" OLD-AMT" fld="15" baseField="0" baseItem="0"/>
    <dataField name=" CASH-FR-ITM" fld="16" baseField="0" baseItem="0" numFmtId="165"/>
    <dataField name=" PROFIT-LOSS" fld="17" baseField="0" baseItem="0" numFmtId="165"/>
  </dataFields>
  <formats count="54">
    <format dxfId="631">
      <pivotArea type="all" dataOnly="0" outline="0" fieldPosition="0"/>
    </format>
    <format dxfId="607">
      <pivotArea outline="0" collapsedLevelsAreSubtotals="1" fieldPosition="0"/>
    </format>
    <format dxfId="606">
      <pivotArea field="0" type="button" dataOnly="0" labelOnly="1" outline="0" axis="axisRow" fieldPosition="0"/>
    </format>
    <format dxfId="605">
      <pivotArea field="1" type="button" dataOnly="0" labelOnly="1" outline="0" axis="axisRow" fieldPosition="1"/>
    </format>
    <format dxfId="604">
      <pivotArea dataOnly="0" labelOnly="1" outline="0" fieldPosition="0">
        <references count="1">
          <reference field="0" count="0"/>
        </references>
      </pivotArea>
    </format>
    <format dxfId="603">
      <pivotArea dataOnly="0" labelOnly="1" outline="0" fieldPosition="0">
        <references count="1">
          <reference field="0" count="0" defaultSubtotal="1"/>
        </references>
      </pivotArea>
    </format>
    <format dxfId="602">
      <pivotArea dataOnly="0" labelOnly="1" grandRow="1" outline="0" fieldPosition="0"/>
    </format>
    <format dxfId="601">
      <pivotArea dataOnly="0" labelOnly="1" outline="0" fieldPosition="0">
        <references count="2">
          <reference field="0" count="1" selected="0">
            <x v="0"/>
          </reference>
          <reference field="1" count="2">
            <x v="0"/>
            <x v="5"/>
          </reference>
        </references>
      </pivotArea>
    </format>
    <format dxfId="600">
      <pivotArea dataOnly="0" labelOnly="1" outline="0" fieldPosition="0">
        <references count="2">
          <reference field="0" count="1" selected="0">
            <x v="1"/>
          </reference>
          <reference field="1" count="5">
            <x v="6"/>
            <x v="18"/>
            <x v="27"/>
            <x v="34"/>
            <x v="38"/>
          </reference>
        </references>
      </pivotArea>
    </format>
    <format dxfId="599">
      <pivotArea dataOnly="0" labelOnly="1" outline="0" fieldPosition="0">
        <references count="2">
          <reference field="0" count="1" selected="0">
            <x v="2"/>
          </reference>
          <reference field="1" count="5">
            <x v="7"/>
            <x v="19"/>
            <x v="32"/>
            <x v="44"/>
            <x v="49"/>
          </reference>
        </references>
      </pivotArea>
    </format>
    <format dxfId="598">
      <pivotArea dataOnly="0" labelOnly="1" outline="0" fieldPosition="0">
        <references count="2">
          <reference field="0" count="1" selected="0">
            <x v="3"/>
          </reference>
          <reference field="1" count="5">
            <x v="15"/>
            <x v="31"/>
            <x v="36"/>
            <x v="41"/>
            <x v="50"/>
          </reference>
        </references>
      </pivotArea>
    </format>
    <format dxfId="597">
      <pivotArea dataOnly="0" labelOnly="1" outline="0" fieldPosition="0">
        <references count="2">
          <reference field="0" count="1" selected="0">
            <x v="4"/>
          </reference>
          <reference field="1" count="1">
            <x v="51"/>
          </reference>
        </references>
      </pivotArea>
    </format>
    <format dxfId="596">
      <pivotArea dataOnly="0" labelOnly="1" outline="0" fieldPosition="0">
        <references count="2">
          <reference field="0" count="1" selected="0">
            <x v="5"/>
          </reference>
          <reference field="1" count="2">
            <x v="8"/>
            <x v="46"/>
          </reference>
        </references>
      </pivotArea>
    </format>
    <format dxfId="595">
      <pivotArea dataOnly="0" labelOnly="1" outline="0" fieldPosition="0">
        <references count="2">
          <reference field="0" count="1" selected="0">
            <x v="6"/>
          </reference>
          <reference field="1" count="2">
            <x v="33"/>
            <x v="45"/>
          </reference>
        </references>
      </pivotArea>
    </format>
    <format dxfId="594">
      <pivotArea dataOnly="0" labelOnly="1" outline="0" fieldPosition="0">
        <references count="2">
          <reference field="0" count="1" selected="0">
            <x v="7"/>
          </reference>
          <reference field="1" count="3">
            <x v="2"/>
            <x v="9"/>
            <x v="30"/>
          </reference>
        </references>
      </pivotArea>
    </format>
    <format dxfId="593">
      <pivotArea dataOnly="0" labelOnly="1" outline="0" fieldPosition="0">
        <references count="2">
          <reference field="0" count="1" selected="0">
            <x v="8"/>
          </reference>
          <reference field="1" count="10">
            <x v="11"/>
            <x v="13"/>
            <x v="21"/>
            <x v="24"/>
            <x v="25"/>
            <x v="37"/>
            <x v="39"/>
            <x v="40"/>
            <x v="47"/>
            <x v="48"/>
          </reference>
        </references>
      </pivotArea>
    </format>
    <format dxfId="592">
      <pivotArea dataOnly="0" labelOnly="1" outline="0" fieldPosition="0">
        <references count="2">
          <reference field="0" count="1" selected="0">
            <x v="9"/>
          </reference>
          <reference field="1" count="3">
            <x v="16"/>
            <x v="42"/>
            <x v="43"/>
          </reference>
        </references>
      </pivotArea>
    </format>
    <format dxfId="591">
      <pivotArea dataOnly="0" labelOnly="1" outline="0" fieldPosition="0">
        <references count="2">
          <reference field="0" count="1" selected="0">
            <x v="10"/>
          </reference>
          <reference field="1" count="8">
            <x v="3"/>
            <x v="10"/>
            <x v="12"/>
            <x v="20"/>
            <x v="22"/>
            <x v="23"/>
            <x v="26"/>
            <x v="28"/>
          </reference>
        </references>
      </pivotArea>
    </format>
    <format dxfId="590">
      <pivotArea dataOnly="0" labelOnly="1" outline="0" fieldPosition="0">
        <references count="2">
          <reference field="0" count="1" selected="0">
            <x v="11"/>
          </reference>
          <reference field="1" count="1">
            <x v="1"/>
          </reference>
        </references>
      </pivotArea>
    </format>
    <format dxfId="589">
      <pivotArea dataOnly="0" labelOnly="1" outline="0" fieldPosition="0">
        <references count="2">
          <reference field="0" count="1" selected="0">
            <x v="12"/>
          </reference>
          <reference field="1" count="1">
            <x v="35"/>
          </reference>
        </references>
      </pivotArea>
    </format>
    <format dxfId="588">
      <pivotArea dataOnly="0" labelOnly="1" outline="0" fieldPosition="0">
        <references count="2">
          <reference field="0" count="1" selected="0">
            <x v="13"/>
          </reference>
          <reference field="1" count="2">
            <x v="14"/>
            <x v="17"/>
          </reference>
        </references>
      </pivotArea>
    </format>
    <format dxfId="587">
      <pivotArea dataOnly="0" labelOnly="1" outline="0" fieldPosition="0">
        <references count="2">
          <reference field="0" count="1" selected="0">
            <x v="14"/>
          </reference>
          <reference field="1" count="2">
            <x v="4"/>
            <x v="29"/>
          </reference>
        </references>
      </pivotArea>
    </format>
    <format dxfId="586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62">
      <pivotArea outline="0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561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535">
      <pivotArea outline="0" fieldPosition="0">
        <references count="1">
          <reference field="4294967294" count="1" selected="0">
            <x v="6"/>
          </reference>
        </references>
      </pivotArea>
    </format>
    <format dxfId="53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06">
      <pivotArea outline="0" fieldPosition="0">
        <references count="1">
          <reference field="4294967294" count="1" selected="0">
            <x v="7"/>
          </reference>
        </references>
      </pivotArea>
    </format>
    <format dxfId="50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04">
      <pivotArea type="all" dataOnly="0" outline="0" fieldPosition="0"/>
    </format>
    <format dxfId="503">
      <pivotArea outline="0" collapsedLevelsAreSubtotals="1" fieldPosition="0"/>
    </format>
    <format dxfId="502">
      <pivotArea field="0" type="button" dataOnly="0" labelOnly="1" outline="0" axis="axisRow" fieldPosition="0"/>
    </format>
    <format dxfId="501">
      <pivotArea field="1" type="button" dataOnly="0" labelOnly="1" outline="0" axis="axisRow" fieldPosition="1"/>
    </format>
    <format dxfId="500">
      <pivotArea dataOnly="0" labelOnly="1" outline="0" fieldPosition="0">
        <references count="1">
          <reference field="0" count="0"/>
        </references>
      </pivotArea>
    </format>
    <format dxfId="499">
      <pivotArea dataOnly="0" labelOnly="1" outline="0" fieldPosition="0">
        <references count="1">
          <reference field="0" count="0" defaultSubtotal="1"/>
        </references>
      </pivotArea>
    </format>
    <format dxfId="498">
      <pivotArea dataOnly="0" labelOnly="1" grandRow="1" outline="0" fieldPosition="0"/>
    </format>
    <format dxfId="497">
      <pivotArea dataOnly="0" labelOnly="1" outline="0" fieldPosition="0">
        <references count="2">
          <reference field="0" count="1" selected="0">
            <x v="0"/>
          </reference>
          <reference field="1" count="2">
            <x v="0"/>
            <x v="5"/>
          </reference>
        </references>
      </pivotArea>
    </format>
    <format dxfId="496">
      <pivotArea dataOnly="0" labelOnly="1" outline="0" fieldPosition="0">
        <references count="2">
          <reference field="0" count="1" selected="0">
            <x v="1"/>
          </reference>
          <reference field="1" count="5">
            <x v="6"/>
            <x v="18"/>
            <x v="27"/>
            <x v="34"/>
            <x v="38"/>
          </reference>
        </references>
      </pivotArea>
    </format>
    <format dxfId="495">
      <pivotArea dataOnly="0" labelOnly="1" outline="0" fieldPosition="0">
        <references count="2">
          <reference field="0" count="1" selected="0">
            <x v="2"/>
          </reference>
          <reference field="1" count="5">
            <x v="7"/>
            <x v="19"/>
            <x v="32"/>
            <x v="44"/>
            <x v="49"/>
          </reference>
        </references>
      </pivotArea>
    </format>
    <format dxfId="494">
      <pivotArea dataOnly="0" labelOnly="1" outline="0" fieldPosition="0">
        <references count="2">
          <reference field="0" count="1" selected="0">
            <x v="3"/>
          </reference>
          <reference field="1" count="5">
            <x v="15"/>
            <x v="31"/>
            <x v="36"/>
            <x v="41"/>
            <x v="50"/>
          </reference>
        </references>
      </pivotArea>
    </format>
    <format dxfId="493">
      <pivotArea dataOnly="0" labelOnly="1" outline="0" fieldPosition="0">
        <references count="2">
          <reference field="0" count="1" selected="0">
            <x v="4"/>
          </reference>
          <reference field="1" count="1">
            <x v="51"/>
          </reference>
        </references>
      </pivotArea>
    </format>
    <format dxfId="492">
      <pivotArea dataOnly="0" labelOnly="1" outline="0" fieldPosition="0">
        <references count="2">
          <reference field="0" count="1" selected="0">
            <x v="5"/>
          </reference>
          <reference field="1" count="2">
            <x v="8"/>
            <x v="46"/>
          </reference>
        </references>
      </pivotArea>
    </format>
    <format dxfId="491">
      <pivotArea dataOnly="0" labelOnly="1" outline="0" fieldPosition="0">
        <references count="2">
          <reference field="0" count="1" selected="0">
            <x v="6"/>
          </reference>
          <reference field="1" count="2">
            <x v="33"/>
            <x v="45"/>
          </reference>
        </references>
      </pivotArea>
    </format>
    <format dxfId="490">
      <pivotArea dataOnly="0" labelOnly="1" outline="0" fieldPosition="0">
        <references count="2">
          <reference field="0" count="1" selected="0">
            <x v="7"/>
          </reference>
          <reference field="1" count="3">
            <x v="2"/>
            <x v="9"/>
            <x v="30"/>
          </reference>
        </references>
      </pivotArea>
    </format>
    <format dxfId="489">
      <pivotArea dataOnly="0" labelOnly="1" outline="0" fieldPosition="0">
        <references count="2">
          <reference field="0" count="1" selected="0">
            <x v="8"/>
          </reference>
          <reference field="1" count="10">
            <x v="11"/>
            <x v="13"/>
            <x v="21"/>
            <x v="24"/>
            <x v="25"/>
            <x v="37"/>
            <x v="39"/>
            <x v="40"/>
            <x v="47"/>
            <x v="48"/>
          </reference>
        </references>
      </pivotArea>
    </format>
    <format dxfId="488">
      <pivotArea dataOnly="0" labelOnly="1" outline="0" fieldPosition="0">
        <references count="2">
          <reference field="0" count="1" selected="0">
            <x v="9"/>
          </reference>
          <reference field="1" count="3">
            <x v="16"/>
            <x v="42"/>
            <x v="43"/>
          </reference>
        </references>
      </pivotArea>
    </format>
    <format dxfId="487">
      <pivotArea dataOnly="0" labelOnly="1" outline="0" fieldPosition="0">
        <references count="2">
          <reference field="0" count="1" selected="0">
            <x v="10"/>
          </reference>
          <reference field="1" count="8">
            <x v="3"/>
            <x v="10"/>
            <x v="12"/>
            <x v="20"/>
            <x v="22"/>
            <x v="23"/>
            <x v="26"/>
            <x v="28"/>
          </reference>
        </references>
      </pivotArea>
    </format>
    <format dxfId="486">
      <pivotArea dataOnly="0" labelOnly="1" outline="0" fieldPosition="0">
        <references count="2">
          <reference field="0" count="1" selected="0">
            <x v="11"/>
          </reference>
          <reference field="1" count="1">
            <x v="1"/>
          </reference>
        </references>
      </pivotArea>
    </format>
    <format dxfId="485">
      <pivotArea dataOnly="0" labelOnly="1" outline="0" fieldPosition="0">
        <references count="2">
          <reference field="0" count="1" selected="0">
            <x v="12"/>
          </reference>
          <reference field="1" count="1">
            <x v="35"/>
          </reference>
        </references>
      </pivotArea>
    </format>
    <format dxfId="484">
      <pivotArea dataOnly="0" labelOnly="1" outline="0" fieldPosition="0">
        <references count="2">
          <reference field="0" count="1" selected="0">
            <x v="13"/>
          </reference>
          <reference field="1" count="2">
            <x v="14"/>
            <x v="17"/>
          </reference>
        </references>
      </pivotArea>
    </format>
    <format dxfId="483">
      <pivotArea dataOnly="0" labelOnly="1" outline="0" fieldPosition="0">
        <references count="2">
          <reference field="0" count="1" selected="0">
            <x v="14"/>
          </reference>
          <reference field="1" count="2">
            <x v="4"/>
            <x v="29"/>
          </reference>
        </references>
      </pivotArea>
    </format>
    <format dxfId="48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25">
      <pivotArea outline="0" fieldPosition="0">
        <references count="1">
          <reference field="4294967294" count="1" selected="0">
            <x v="3"/>
          </reference>
        </references>
      </pivotArea>
    </format>
    <format dxfId="324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1E26F-5DA0-4560-8DD2-2C1FAA82A54A}" name="Table1" displayName="Table1" ref="A1:F714" totalsRowShown="0" dataDxfId="721" headerRowBorderDxfId="722" tableBorderDxfId="720" totalsRowBorderDxfId="719">
  <autoFilter ref="A1:F714" xr:uid="{CE11E26F-5DA0-4560-8DD2-2C1FAA82A54A}"/>
  <tableColumns count="6">
    <tableColumn id="1" xr3:uid="{69F286A0-EEF2-4676-8F20-12B7E0114C0B}" name="CODE" dataDxfId="718"/>
    <tableColumn id="2" xr3:uid="{CCCFC7D4-D584-443E-8449-49C32F8BDE15}" name="WEIGHT" dataDxfId="717"/>
    <tableColumn id="3" xr3:uid="{EFE7AA1F-9577-4ED9-93AD-64C72773C1C6}" name="MELTING" dataDxfId="716"/>
    <tableColumn id="4" xr3:uid="{406E336F-0286-4285-9C70-0A0E89FE868F}" name="WASTAGE" dataDxfId="715"/>
    <tableColumn id="5" xr3:uid="{4BCA5996-B935-4BCB-AAA0-EAC723B62A04}" name="PURE-RATE" dataDxfId="714"/>
    <tableColumn id="6" xr3:uid="{695F522B-E05A-4580-8577-EB69E48F5B0A}" name="AMOUNT" dataDxfId="713" dataCellStyle="Currency">
      <calculatedColumnFormula>(((B2*C2)/100)*E2)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74AD1D-8428-4A28-BCDF-4260CD40CAA7}" name="Table4" displayName="Table4" ref="H1:H35" totalsRowShown="0" headerRowDxfId="712" dataDxfId="711" tableBorderDxfId="710">
  <autoFilter ref="H1:H35" xr:uid="{3074AD1D-8428-4A28-BCDF-4260CD40CAA7}"/>
  <tableColumns count="1">
    <tableColumn id="1" xr3:uid="{CC44D809-7298-4098-A777-CA9963717A6C}" name="LIST-ITEMS" dataDxfId="70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59748F-BFD9-4011-9A94-FB7F0B3DE502}" name="Table8" displayName="Table8" ref="A1:R53" totalsRowShown="0" headerRowDxfId="708" dataDxfId="706" headerRowBorderDxfId="707" tableBorderDxfId="705">
  <autoFilter ref="A1:R53" xr:uid="{D559748F-BFD9-4011-9A94-FB7F0B3DE502}"/>
  <tableColumns count="18">
    <tableColumn id="1" xr3:uid="{BCC0640F-B301-4962-A13E-693EA27E9384}" name="DATE" dataDxfId="704"/>
    <tableColumn id="2" xr3:uid="{632979B4-A65A-4336-8FED-1F622C593FA9}" name="ITEMS-CODE" dataDxfId="703">
      <calculatedColumnFormula>C2&amp;D2</calculatedColumnFormula>
    </tableColumn>
    <tableColumn id="3" xr3:uid="{DE23FE06-3786-4B3B-A1A1-5FA0EBDA676B}" name="Column2" dataDxfId="702"/>
    <tableColumn id="4" xr3:uid="{C7280CA8-C335-4396-B3D2-949B8674C180}" name="Column1" dataDxfId="701"/>
    <tableColumn id="5" xr3:uid="{981994EE-7D07-4162-B032-AB7D9B542234}" name="WEIGHT" dataDxfId="700">
      <calculatedColumnFormula>VLOOKUP(B2,'ALL-DATA'!A:F,2,FALSE)</calculatedColumnFormula>
    </tableColumn>
    <tableColumn id="6" xr3:uid="{ACB8CAB0-2E89-42C4-925A-8EFE8B4DE8E6}" name="MELTING" dataDxfId="699">
      <calculatedColumnFormula>VLOOKUP(B2,'ALL-DATA'!A:F,3,FALSE)</calculatedColumnFormula>
    </tableColumn>
    <tableColumn id="7" xr3:uid="{BB50ADA8-A2B7-458B-899E-C354623EF7B8}" name="WASTAGE" dataDxfId="698">
      <calculatedColumnFormula>VLOOKUP(B2,'ALL-DATA'!A:F,4,FALSE)</calculatedColumnFormula>
    </tableColumn>
    <tableColumn id="8" xr3:uid="{FE48D218-20C2-4455-9C2E-082462AE9E11}" name="P-RATE" dataDxfId="697">
      <calculatedColumnFormula>VLOOKUP(B2,'ALL-DATA'!A:F,5,FALSE)</calculatedColumnFormula>
    </tableColumn>
    <tableColumn id="9" xr3:uid="{A26E7132-F59B-4EAB-A29C-D0BF38C06394}" name="ORIGINAL PRICE" dataDxfId="696">
      <calculatedColumnFormula>VLOOKUP(B2,'ALL-DATA'!A:F,6,FALSE)</calculatedColumnFormula>
    </tableColumn>
    <tableColumn id="10" xr3:uid="{6704F10D-D0AA-497A-8656-8C91AFCB0FCA}" name="CASH-CUST" dataDxfId="695" dataCellStyle="Currency"/>
    <tableColumn id="11" xr3:uid="{23B448B1-EDA9-4A66-8D46-152CEF6F2C40}" name="BALANCE" dataDxfId="694" dataCellStyle="Currency"/>
    <tableColumn id="12" xr3:uid="{FF50997D-D1EF-4D37-BB45-28EFB61CE735}" name="PROFIT" dataDxfId="693">
      <calculatedColumnFormula>((J2+R2)-I2)</calculatedColumnFormula>
    </tableColumn>
    <tableColumn id="13" xr3:uid="{093792D9-FB37-4A46-9695-0689BD4B93B7}" name="OLD-WT" dataDxfId="692"/>
    <tableColumn id="14" xr3:uid="{99D0D025-7B26-472D-94EC-CA3C1DB55C39}" name="MELTING2" dataDxfId="691"/>
    <tableColumn id="15" xr3:uid="{736C2555-369D-46C2-AB26-99F7655B5BF4}" name="P-RATE3" dataDxfId="690"/>
    <tableColumn id="16" xr3:uid="{C433728E-F663-40C1-8958-8A09264A93A7}" name="OLD-AMT" dataDxfId="689"/>
    <tableColumn id="17" xr3:uid="{DA3EDDED-698A-432E-B1BA-B0BC3CA82E4E}" name="CASH-FR-ITM" dataDxfId="688"/>
    <tableColumn id="18" xr3:uid="{08F98A96-C576-4F72-BB6C-F763760CE147}" name="PROFIT-LOSS" dataDxfId="68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28C98E-9B61-4EDE-B19D-FF4A1568BF5B}" name="Table10" displayName="Table10" ref="T1:Z17" totalsRowShown="0" headerRowDxfId="686" dataDxfId="684" headerRowBorderDxfId="685" tableBorderDxfId="683" headerRowCellStyle="Currency">
  <autoFilter ref="T1:Z17" xr:uid="{8D28C98E-9B61-4EDE-B19D-FF4A1568BF5B}"/>
  <tableColumns count="7">
    <tableColumn id="1" xr3:uid="{37A466B7-6B1A-4EED-B6C6-194ACB682C59}" name="ORIGINAL COST"/>
    <tableColumn id="2" xr3:uid="{32551AD3-13A2-4059-B441-AB5B3F31999E}" name="CUST TO GIVE"/>
    <tableColumn id="3" xr3:uid="{A4A96C0E-21AF-4E11-9CFF-E048A5452E45}" name="TOTAL PROFIT" dataDxfId="682"/>
    <tableColumn id="4" xr3:uid="{3D746714-42EC-4548-973F-4671683EAD65}" name="SELAVU " dataDxfId="681"/>
    <tableColumn id="5" xr3:uid="{AF1857ED-1B8D-48DA-B6F2-5B65426EC259}" name="ORIGINAL PRF" dataDxfId="680"/>
    <tableColumn id="6" xr3:uid="{C5D4ACC7-4F64-42BA-B5CE-7302ECD10037}" name="NAME AND DATE" dataDxfId="679"/>
    <tableColumn id="7" xr3:uid="{B16B99D1-42F7-44C0-A2DA-1B692D76B79B}" name="INVENSMENT" dataDxfId="678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B1E4-5D75-41BA-87D7-1B7B1E9C3C03}">
  <dimension ref="A1:H730"/>
  <sheetViews>
    <sheetView workbookViewId="0">
      <pane ySplit="1" topLeftCell="A602" activePane="bottomLeft" state="frozen"/>
      <selection pane="bottomLeft" activeCell="E731" sqref="E731"/>
    </sheetView>
  </sheetViews>
  <sheetFormatPr defaultRowHeight="22.8"/>
  <cols>
    <col min="1" max="1" width="37.296875" style="1" bestFit="1" customWidth="1"/>
    <col min="2" max="2" width="15.5" style="1" bestFit="1" customWidth="1"/>
    <col min="3" max="3" width="16.69921875" style="1" bestFit="1" customWidth="1"/>
    <col min="4" max="4" width="18.3984375" style="1" bestFit="1" customWidth="1"/>
    <col min="5" max="5" width="20.8984375" style="1" bestFit="1" customWidth="1"/>
    <col min="6" max="6" width="21.59765625" style="43" customWidth="1"/>
    <col min="7" max="7" width="8.796875" style="1"/>
    <col min="8" max="8" width="33.8984375" style="1" bestFit="1" customWidth="1"/>
    <col min="9" max="16384" width="8.796875" style="1"/>
  </cols>
  <sheetData>
    <row r="1" spans="1:8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39" t="s">
        <v>5</v>
      </c>
      <c r="H1" s="1" t="s">
        <v>754</v>
      </c>
    </row>
    <row r="2" spans="1:8">
      <c r="A2" s="7" t="s">
        <v>6</v>
      </c>
      <c r="B2" s="8">
        <v>2.72</v>
      </c>
      <c r="C2" s="9">
        <v>98</v>
      </c>
      <c r="D2" s="9">
        <f>92-C2</f>
        <v>-6</v>
      </c>
      <c r="E2" s="10">
        <v>7218.2</v>
      </c>
      <c r="F2" s="40">
        <f>(((B2*C2)/100)*E2)</f>
        <v>19240.833920000001</v>
      </c>
      <c r="H2" s="23" t="s">
        <v>721</v>
      </c>
    </row>
    <row r="3" spans="1:8">
      <c r="A3" s="7" t="s">
        <v>7</v>
      </c>
      <c r="B3" s="8">
        <v>2.13</v>
      </c>
      <c r="C3" s="9">
        <v>96.75</v>
      </c>
      <c r="D3" s="9">
        <f t="shared" ref="D3:D38" si="0">92-C3</f>
        <v>-4.75</v>
      </c>
      <c r="E3" s="10">
        <v>7218.2</v>
      </c>
      <c r="F3" s="40">
        <f t="shared" ref="F3:F38" si="1">(((B3*C3)/100)*E3)</f>
        <v>14875.086105</v>
      </c>
      <c r="H3" s="24" t="s">
        <v>722</v>
      </c>
    </row>
    <row r="4" spans="1:8">
      <c r="A4" s="7" t="s">
        <v>8</v>
      </c>
      <c r="B4" s="8">
        <v>2.2200000000000002</v>
      </c>
      <c r="C4" s="9">
        <v>96.75</v>
      </c>
      <c r="D4" s="9">
        <f t="shared" si="0"/>
        <v>-4.75</v>
      </c>
      <c r="E4" s="10">
        <v>7218.2</v>
      </c>
      <c r="F4" s="40">
        <f t="shared" si="1"/>
        <v>15503.61087</v>
      </c>
      <c r="H4" s="25" t="s">
        <v>723</v>
      </c>
    </row>
    <row r="5" spans="1:8">
      <c r="A5" s="7" t="s">
        <v>9</v>
      </c>
      <c r="B5" s="8">
        <v>3.1</v>
      </c>
      <c r="C5" s="9">
        <v>96.75</v>
      </c>
      <c r="D5" s="9">
        <f t="shared" si="0"/>
        <v>-4.75</v>
      </c>
      <c r="E5" s="10">
        <v>7218.2</v>
      </c>
      <c r="F5" s="40">
        <f t="shared" si="1"/>
        <v>21649.18635</v>
      </c>
      <c r="H5" s="26" t="s">
        <v>724</v>
      </c>
    </row>
    <row r="6" spans="1:8">
      <c r="A6" s="7" t="s">
        <v>10</v>
      </c>
      <c r="B6" s="8">
        <v>1.98</v>
      </c>
      <c r="C6" s="9">
        <v>96.75</v>
      </c>
      <c r="D6" s="9">
        <f t="shared" si="0"/>
        <v>-4.75</v>
      </c>
      <c r="E6" s="10">
        <v>7218.2</v>
      </c>
      <c r="F6" s="40">
        <f t="shared" si="1"/>
        <v>13827.544830000001</v>
      </c>
      <c r="H6" s="27" t="s">
        <v>725</v>
      </c>
    </row>
    <row r="7" spans="1:8">
      <c r="A7" s="7" t="s">
        <v>11</v>
      </c>
      <c r="B7" s="8">
        <v>2.12</v>
      </c>
      <c r="C7" s="9">
        <v>96.75</v>
      </c>
      <c r="D7" s="9">
        <f t="shared" si="0"/>
        <v>-4.75</v>
      </c>
      <c r="E7" s="10">
        <v>7218.2</v>
      </c>
      <c r="F7" s="40">
        <f t="shared" si="1"/>
        <v>14805.250019999999</v>
      </c>
      <c r="H7" s="24" t="s">
        <v>726</v>
      </c>
    </row>
    <row r="8" spans="1:8">
      <c r="A8" s="7" t="s">
        <v>12</v>
      </c>
      <c r="B8" s="8">
        <v>2.13</v>
      </c>
      <c r="C8" s="9">
        <v>96.75</v>
      </c>
      <c r="D8" s="9">
        <f t="shared" si="0"/>
        <v>-4.75</v>
      </c>
      <c r="E8" s="10">
        <v>7218.2</v>
      </c>
      <c r="F8" s="40">
        <f t="shared" si="1"/>
        <v>14875.086105</v>
      </c>
      <c r="H8" s="27" t="s">
        <v>727</v>
      </c>
    </row>
    <row r="9" spans="1:8">
      <c r="A9" s="7" t="s">
        <v>13</v>
      </c>
      <c r="B9" s="8">
        <v>2.06</v>
      </c>
      <c r="C9" s="9">
        <v>96.75</v>
      </c>
      <c r="D9" s="9">
        <f t="shared" si="0"/>
        <v>-4.75</v>
      </c>
      <c r="E9" s="10">
        <v>7218.2</v>
      </c>
      <c r="F9" s="40">
        <f t="shared" si="1"/>
        <v>14386.23351</v>
      </c>
      <c r="H9" s="26" t="s">
        <v>728</v>
      </c>
    </row>
    <row r="10" spans="1:8">
      <c r="A10" s="7" t="s">
        <v>14</v>
      </c>
      <c r="B10" s="8">
        <v>2.0499999999999998</v>
      </c>
      <c r="C10" s="9">
        <v>96.75</v>
      </c>
      <c r="D10" s="9">
        <f t="shared" si="0"/>
        <v>-4.75</v>
      </c>
      <c r="E10" s="10">
        <v>7218.2</v>
      </c>
      <c r="F10" s="40">
        <f t="shared" si="1"/>
        <v>14316.397424999997</v>
      </c>
      <c r="H10" s="27" t="s">
        <v>729</v>
      </c>
    </row>
    <row r="11" spans="1:8">
      <c r="A11" s="7" t="s">
        <v>15</v>
      </c>
      <c r="B11" s="8">
        <v>2.11</v>
      </c>
      <c r="C11" s="9">
        <v>96.75</v>
      </c>
      <c r="D11" s="9">
        <f t="shared" si="0"/>
        <v>-4.75</v>
      </c>
      <c r="E11" s="10">
        <v>7218.2</v>
      </c>
      <c r="F11" s="40">
        <f t="shared" si="1"/>
        <v>14735.413934999999</v>
      </c>
      <c r="H11" s="28" t="s">
        <v>730</v>
      </c>
    </row>
    <row r="12" spans="1:8">
      <c r="A12" s="7" t="s">
        <v>16</v>
      </c>
      <c r="B12" s="8">
        <v>2.0499999999999998</v>
      </c>
      <c r="C12" s="9">
        <v>96.75</v>
      </c>
      <c r="D12" s="9">
        <f t="shared" si="0"/>
        <v>-4.75</v>
      </c>
      <c r="E12" s="10">
        <v>7218.2</v>
      </c>
      <c r="F12" s="40">
        <f t="shared" si="1"/>
        <v>14316.397424999997</v>
      </c>
      <c r="H12" s="29" t="s">
        <v>731</v>
      </c>
    </row>
    <row r="13" spans="1:8">
      <c r="A13" s="7" t="s">
        <v>17</v>
      </c>
      <c r="B13" s="8">
        <v>2.97</v>
      </c>
      <c r="C13" s="9">
        <v>96.75</v>
      </c>
      <c r="D13" s="9">
        <f t="shared" si="0"/>
        <v>-4.75</v>
      </c>
      <c r="E13" s="10">
        <v>7218.2</v>
      </c>
      <c r="F13" s="40">
        <f t="shared" si="1"/>
        <v>20741.317245000002</v>
      </c>
      <c r="H13" s="30" t="s">
        <v>732</v>
      </c>
    </row>
    <row r="14" spans="1:8">
      <c r="A14" s="7" t="s">
        <v>18</v>
      </c>
      <c r="B14" s="8">
        <v>0.92</v>
      </c>
      <c r="C14" s="9">
        <v>96.75</v>
      </c>
      <c r="D14" s="9">
        <f t="shared" si="0"/>
        <v>-4.75</v>
      </c>
      <c r="E14" s="10">
        <v>7218.2</v>
      </c>
      <c r="F14" s="40">
        <f t="shared" si="1"/>
        <v>6424.9198200000001</v>
      </c>
      <c r="H14" s="27" t="s">
        <v>733</v>
      </c>
    </row>
    <row r="15" spans="1:8">
      <c r="A15" s="7" t="s">
        <v>19</v>
      </c>
      <c r="B15" s="8">
        <v>1.48</v>
      </c>
      <c r="C15" s="9">
        <v>96.75</v>
      </c>
      <c r="D15" s="9">
        <f t="shared" si="0"/>
        <v>-4.75</v>
      </c>
      <c r="E15" s="10">
        <v>7218.2</v>
      </c>
      <c r="F15" s="40">
        <f t="shared" si="1"/>
        <v>10335.74058</v>
      </c>
      <c r="H15" s="26" t="s">
        <v>734</v>
      </c>
    </row>
    <row r="16" spans="1:8">
      <c r="A16" s="7" t="s">
        <v>20</v>
      </c>
      <c r="B16" s="8">
        <v>1.1299999999999999</v>
      </c>
      <c r="C16" s="9">
        <v>96.75</v>
      </c>
      <c r="D16" s="9">
        <f t="shared" si="0"/>
        <v>-4.75</v>
      </c>
      <c r="E16" s="10">
        <v>7218.2</v>
      </c>
      <c r="F16" s="40">
        <f t="shared" si="1"/>
        <v>7891.4776049999982</v>
      </c>
      <c r="H16" s="27" t="s">
        <v>735</v>
      </c>
    </row>
    <row r="17" spans="1:8">
      <c r="A17" s="7" t="s">
        <v>21</v>
      </c>
      <c r="B17" s="8">
        <v>0.97</v>
      </c>
      <c r="C17" s="9">
        <v>96.75</v>
      </c>
      <c r="D17" s="9">
        <f t="shared" si="0"/>
        <v>-4.75</v>
      </c>
      <c r="E17" s="10">
        <v>7218.2</v>
      </c>
      <c r="F17" s="40">
        <f t="shared" si="1"/>
        <v>6774.1002449999996</v>
      </c>
      <c r="H17" s="26" t="s">
        <v>736</v>
      </c>
    </row>
    <row r="18" spans="1:8">
      <c r="A18" s="7" t="s">
        <v>22</v>
      </c>
      <c r="B18" s="8">
        <v>1.05</v>
      </c>
      <c r="C18" s="9">
        <v>96.75</v>
      </c>
      <c r="D18" s="9">
        <f t="shared" si="0"/>
        <v>-4.75</v>
      </c>
      <c r="E18" s="10">
        <v>7218.2</v>
      </c>
      <c r="F18" s="40">
        <f t="shared" si="1"/>
        <v>7332.7889250000007</v>
      </c>
      <c r="H18" s="27" t="s">
        <v>737</v>
      </c>
    </row>
    <row r="19" spans="1:8">
      <c r="A19" s="7" t="s">
        <v>23</v>
      </c>
      <c r="B19" s="8">
        <v>0.93</v>
      </c>
      <c r="C19" s="9">
        <v>96.75</v>
      </c>
      <c r="D19" s="9">
        <f t="shared" si="0"/>
        <v>-4.75</v>
      </c>
      <c r="E19" s="10">
        <v>7218.2</v>
      </c>
      <c r="F19" s="40">
        <f t="shared" si="1"/>
        <v>6494.7559050000009</v>
      </c>
      <c r="H19" s="26" t="s">
        <v>738</v>
      </c>
    </row>
    <row r="20" spans="1:8">
      <c r="A20" s="7" t="s">
        <v>24</v>
      </c>
      <c r="B20" s="8">
        <v>1.02</v>
      </c>
      <c r="C20" s="9">
        <v>96.75</v>
      </c>
      <c r="D20" s="9">
        <f t="shared" si="0"/>
        <v>-4.75</v>
      </c>
      <c r="E20" s="10">
        <v>7218.2</v>
      </c>
      <c r="F20" s="40">
        <f t="shared" si="1"/>
        <v>7123.2806700000001</v>
      </c>
      <c r="H20" s="25" t="s">
        <v>739</v>
      </c>
    </row>
    <row r="21" spans="1:8">
      <c r="A21" s="7" t="s">
        <v>25</v>
      </c>
      <c r="B21" s="8">
        <v>0.96</v>
      </c>
      <c r="C21" s="9">
        <v>96.75</v>
      </c>
      <c r="D21" s="9">
        <f t="shared" si="0"/>
        <v>-4.75</v>
      </c>
      <c r="E21" s="10">
        <v>7218.2</v>
      </c>
      <c r="F21" s="40">
        <f t="shared" si="1"/>
        <v>6704.2641599999997</v>
      </c>
      <c r="H21" s="24" t="s">
        <v>740</v>
      </c>
    </row>
    <row r="22" spans="1:8">
      <c r="A22" s="7" t="s">
        <v>26</v>
      </c>
      <c r="B22" s="8">
        <v>1</v>
      </c>
      <c r="C22" s="9">
        <v>96.75</v>
      </c>
      <c r="D22" s="9">
        <f t="shared" si="0"/>
        <v>-4.75</v>
      </c>
      <c r="E22" s="10">
        <v>7218.2</v>
      </c>
      <c r="F22" s="40">
        <f t="shared" si="1"/>
        <v>6983.6085000000003</v>
      </c>
      <c r="H22" s="25" t="s">
        <v>741</v>
      </c>
    </row>
    <row r="23" spans="1:8">
      <c r="A23" s="7" t="s">
        <v>27</v>
      </c>
      <c r="B23" s="8">
        <v>1.46</v>
      </c>
      <c r="C23" s="9">
        <v>96.75</v>
      </c>
      <c r="D23" s="9">
        <f t="shared" si="0"/>
        <v>-4.75</v>
      </c>
      <c r="E23" s="10">
        <v>7218.2</v>
      </c>
      <c r="F23" s="40">
        <f t="shared" si="1"/>
        <v>10196.06841</v>
      </c>
      <c r="H23" s="24" t="s">
        <v>742</v>
      </c>
    </row>
    <row r="24" spans="1:8">
      <c r="A24" s="7" t="s">
        <v>28</v>
      </c>
      <c r="B24" s="8">
        <v>1.48</v>
      </c>
      <c r="C24" s="9">
        <v>96.75</v>
      </c>
      <c r="D24" s="9">
        <f t="shared" si="0"/>
        <v>-4.75</v>
      </c>
      <c r="E24" s="10">
        <v>7218.2</v>
      </c>
      <c r="F24" s="40">
        <f>(((B24*C24)/100)*E24)</f>
        <v>10335.74058</v>
      </c>
      <c r="H24" s="27" t="s">
        <v>743</v>
      </c>
    </row>
    <row r="25" spans="1:8">
      <c r="A25" s="7" t="s">
        <v>29</v>
      </c>
      <c r="B25" s="8">
        <v>1.54</v>
      </c>
      <c r="C25" s="9">
        <v>96.75</v>
      </c>
      <c r="D25" s="9">
        <f t="shared" si="0"/>
        <v>-4.75</v>
      </c>
      <c r="E25" s="10">
        <v>7218.2</v>
      </c>
      <c r="F25" s="40">
        <f t="shared" si="1"/>
        <v>10754.757090000001</v>
      </c>
      <c r="H25" s="24" t="s">
        <v>676</v>
      </c>
    </row>
    <row r="26" spans="1:8">
      <c r="A26" s="7" t="s">
        <v>30</v>
      </c>
      <c r="B26" s="8">
        <v>1.02</v>
      </c>
      <c r="C26" s="9">
        <v>96.75</v>
      </c>
      <c r="D26" s="9">
        <f t="shared" si="0"/>
        <v>-4.75</v>
      </c>
      <c r="E26" s="10">
        <v>7218.2</v>
      </c>
      <c r="F26" s="40">
        <f t="shared" si="1"/>
        <v>7123.2806700000001</v>
      </c>
      <c r="H26" s="27" t="s">
        <v>744</v>
      </c>
    </row>
    <row r="27" spans="1:8">
      <c r="A27" s="7" t="s">
        <v>31</v>
      </c>
      <c r="B27" s="8">
        <v>1.2</v>
      </c>
      <c r="C27" s="9">
        <v>96.75</v>
      </c>
      <c r="D27" s="9">
        <f t="shared" si="0"/>
        <v>-4.75</v>
      </c>
      <c r="E27" s="10">
        <v>7218.2</v>
      </c>
      <c r="F27" s="40">
        <f t="shared" si="1"/>
        <v>8380.3302000000003</v>
      </c>
      <c r="H27" s="26" t="s">
        <v>745</v>
      </c>
    </row>
    <row r="28" spans="1:8">
      <c r="A28" s="7" t="s">
        <v>32</v>
      </c>
      <c r="B28" s="8">
        <v>1.47</v>
      </c>
      <c r="C28" s="9">
        <v>96.75</v>
      </c>
      <c r="D28" s="9">
        <f t="shared" si="0"/>
        <v>-4.75</v>
      </c>
      <c r="E28" s="10">
        <v>7218.2</v>
      </c>
      <c r="F28" s="40">
        <f t="shared" si="1"/>
        <v>10265.904495000001</v>
      </c>
      <c r="H28" s="31" t="s">
        <v>746</v>
      </c>
    </row>
    <row r="29" spans="1:8">
      <c r="A29" s="7" t="s">
        <v>33</v>
      </c>
      <c r="B29" s="8">
        <v>1.08</v>
      </c>
      <c r="C29" s="9">
        <v>96.75</v>
      </c>
      <c r="D29" s="9">
        <f t="shared" si="0"/>
        <v>-4.75</v>
      </c>
      <c r="E29" s="10">
        <v>7218.2</v>
      </c>
      <c r="F29" s="40">
        <f t="shared" si="1"/>
        <v>7542.2971800000014</v>
      </c>
      <c r="H29" s="32" t="s">
        <v>747</v>
      </c>
    </row>
    <row r="30" spans="1:8">
      <c r="A30" s="7" t="s">
        <v>34</v>
      </c>
      <c r="B30" s="8">
        <v>1.07</v>
      </c>
      <c r="C30" s="9">
        <v>96.75</v>
      </c>
      <c r="D30" s="9">
        <f t="shared" si="0"/>
        <v>-4.75</v>
      </c>
      <c r="E30" s="10">
        <v>7218.2</v>
      </c>
      <c r="F30" s="40">
        <f t="shared" si="1"/>
        <v>7472.4610950000006</v>
      </c>
      <c r="H30" s="31" t="s">
        <v>748</v>
      </c>
    </row>
    <row r="31" spans="1:8">
      <c r="A31" s="7" t="s">
        <v>35</v>
      </c>
      <c r="B31" s="8">
        <v>1.02</v>
      </c>
      <c r="C31" s="9">
        <v>96.75</v>
      </c>
      <c r="D31" s="9">
        <f t="shared" si="0"/>
        <v>-4.75</v>
      </c>
      <c r="E31" s="10">
        <v>7218.2</v>
      </c>
      <c r="F31" s="40">
        <f t="shared" si="1"/>
        <v>7123.2806700000001</v>
      </c>
      <c r="H31" s="32" t="s">
        <v>749</v>
      </c>
    </row>
    <row r="32" spans="1:8">
      <c r="A32" s="7" t="s">
        <v>36</v>
      </c>
      <c r="B32" s="8">
        <v>1</v>
      </c>
      <c r="C32" s="9">
        <v>96.75</v>
      </c>
      <c r="D32" s="9">
        <f t="shared" si="0"/>
        <v>-4.75</v>
      </c>
      <c r="E32" s="10">
        <v>7218.2</v>
      </c>
      <c r="F32" s="40">
        <f t="shared" si="1"/>
        <v>6983.6085000000003</v>
      </c>
      <c r="H32" s="31" t="s">
        <v>750</v>
      </c>
    </row>
    <row r="33" spans="1:8">
      <c r="A33" s="7" t="s">
        <v>37</v>
      </c>
      <c r="B33" s="8">
        <v>0.52</v>
      </c>
      <c r="C33" s="9">
        <v>96.75</v>
      </c>
      <c r="D33" s="9">
        <f t="shared" si="0"/>
        <v>-4.75</v>
      </c>
      <c r="E33" s="10">
        <v>7218.2</v>
      </c>
      <c r="F33" s="40">
        <f t="shared" si="1"/>
        <v>3631.47642</v>
      </c>
      <c r="H33" s="32" t="s">
        <v>751</v>
      </c>
    </row>
    <row r="34" spans="1:8">
      <c r="A34" s="7" t="s">
        <v>38</v>
      </c>
      <c r="B34" s="8">
        <v>0.51</v>
      </c>
      <c r="C34" s="9">
        <v>96.75</v>
      </c>
      <c r="D34" s="9">
        <f t="shared" si="0"/>
        <v>-4.75</v>
      </c>
      <c r="E34" s="10">
        <v>7218.2</v>
      </c>
      <c r="F34" s="40">
        <f t="shared" si="1"/>
        <v>3561.6403350000001</v>
      </c>
      <c r="H34" s="31" t="s">
        <v>752</v>
      </c>
    </row>
    <row r="35" spans="1:8">
      <c r="A35" s="7" t="s">
        <v>39</v>
      </c>
      <c r="B35" s="8">
        <v>0.48</v>
      </c>
      <c r="C35" s="9">
        <v>96.75</v>
      </c>
      <c r="D35" s="9">
        <f t="shared" si="0"/>
        <v>-4.75</v>
      </c>
      <c r="E35" s="10">
        <v>7218.2</v>
      </c>
      <c r="F35" s="40">
        <f t="shared" si="1"/>
        <v>3352.1320799999999</v>
      </c>
      <c r="H35" s="32" t="s">
        <v>753</v>
      </c>
    </row>
    <row r="36" spans="1:8">
      <c r="A36" s="7" t="s">
        <v>40</v>
      </c>
      <c r="B36" s="8">
        <v>0.98</v>
      </c>
      <c r="C36" s="9">
        <v>96.75</v>
      </c>
      <c r="D36" s="9">
        <f t="shared" si="0"/>
        <v>-4.75</v>
      </c>
      <c r="E36" s="10">
        <v>7218.2</v>
      </c>
      <c r="F36" s="40">
        <f t="shared" si="1"/>
        <v>6843.9363299999995</v>
      </c>
    </row>
    <row r="37" spans="1:8">
      <c r="A37" s="7" t="s">
        <v>41</v>
      </c>
      <c r="B37" s="8">
        <v>0.61</v>
      </c>
      <c r="C37" s="9">
        <v>96.75</v>
      </c>
      <c r="D37" s="9">
        <f t="shared" si="0"/>
        <v>-4.75</v>
      </c>
      <c r="E37" s="10">
        <v>7218.2</v>
      </c>
      <c r="F37" s="40">
        <f t="shared" si="1"/>
        <v>4260.0011850000001</v>
      </c>
    </row>
    <row r="38" spans="1:8">
      <c r="A38" s="7" t="s">
        <v>42</v>
      </c>
      <c r="B38" s="8">
        <v>1</v>
      </c>
      <c r="C38" s="9">
        <v>96.75</v>
      </c>
      <c r="D38" s="9">
        <f t="shared" si="0"/>
        <v>-4.75</v>
      </c>
      <c r="E38" s="10">
        <v>7218.2</v>
      </c>
      <c r="F38" s="40">
        <f t="shared" si="1"/>
        <v>6983.6085000000003</v>
      </c>
    </row>
    <row r="39" spans="1:8">
      <c r="A39" s="7" t="s">
        <v>755</v>
      </c>
      <c r="B39" s="8">
        <v>4.0199999999999996</v>
      </c>
      <c r="C39" s="11">
        <v>95.5</v>
      </c>
      <c r="D39" s="11">
        <f>92-C39</f>
        <v>-3.5</v>
      </c>
      <c r="E39" s="10">
        <v>7218.2</v>
      </c>
      <c r="F39" s="40">
        <f>(((B39*C39)/100)*E39)</f>
        <v>27711.391619999999</v>
      </c>
    </row>
    <row r="40" spans="1:8">
      <c r="A40" s="7" t="s">
        <v>756</v>
      </c>
      <c r="B40" s="8">
        <v>4.01</v>
      </c>
      <c r="C40" s="11">
        <v>95.5</v>
      </c>
      <c r="D40" s="11">
        <f t="shared" ref="D40:D58" si="2">92-C40</f>
        <v>-3.5</v>
      </c>
      <c r="E40" s="10">
        <v>7218.2</v>
      </c>
      <c r="F40" s="40">
        <f t="shared" ref="F40:F58" si="3">(((B40*C40)/100)*E40)</f>
        <v>27642.457809999996</v>
      </c>
    </row>
    <row r="41" spans="1:8">
      <c r="A41" s="7" t="s">
        <v>757</v>
      </c>
      <c r="B41" s="8">
        <v>4.03</v>
      </c>
      <c r="C41" s="11">
        <v>95.5</v>
      </c>
      <c r="D41" s="11">
        <f t="shared" si="2"/>
        <v>-3.5</v>
      </c>
      <c r="E41" s="10">
        <v>7218.2</v>
      </c>
      <c r="F41" s="40">
        <f t="shared" si="3"/>
        <v>27780.325430000001</v>
      </c>
    </row>
    <row r="42" spans="1:8">
      <c r="A42" s="7" t="s">
        <v>758</v>
      </c>
      <c r="B42" s="8">
        <v>4.0199999999999996</v>
      </c>
      <c r="C42" s="11">
        <v>95.5</v>
      </c>
      <c r="D42" s="11">
        <f t="shared" si="2"/>
        <v>-3.5</v>
      </c>
      <c r="E42" s="10">
        <v>7218.2</v>
      </c>
      <c r="F42" s="40">
        <f t="shared" si="3"/>
        <v>27711.391619999999</v>
      </c>
    </row>
    <row r="43" spans="1:8">
      <c r="A43" s="7" t="s">
        <v>759</v>
      </c>
      <c r="B43" s="8">
        <v>3.99</v>
      </c>
      <c r="C43" s="11">
        <v>95.5</v>
      </c>
      <c r="D43" s="11">
        <f t="shared" si="2"/>
        <v>-3.5</v>
      </c>
      <c r="E43" s="10">
        <v>7218.2</v>
      </c>
      <c r="F43" s="40">
        <f t="shared" si="3"/>
        <v>27504.590190000003</v>
      </c>
    </row>
    <row r="44" spans="1:8">
      <c r="A44" s="7" t="s">
        <v>760</v>
      </c>
      <c r="B44" s="8">
        <v>4</v>
      </c>
      <c r="C44" s="11">
        <v>95.5</v>
      </c>
      <c r="D44" s="11">
        <f t="shared" si="2"/>
        <v>-3.5</v>
      </c>
      <c r="E44" s="10">
        <v>7218.2</v>
      </c>
      <c r="F44" s="40">
        <f t="shared" si="3"/>
        <v>27573.523999999998</v>
      </c>
    </row>
    <row r="45" spans="1:8">
      <c r="A45" s="7" t="s">
        <v>761</v>
      </c>
      <c r="B45" s="8">
        <v>4.03</v>
      </c>
      <c r="C45" s="11">
        <v>95.5</v>
      </c>
      <c r="D45" s="11">
        <f t="shared" si="2"/>
        <v>-3.5</v>
      </c>
      <c r="E45" s="10">
        <v>7218.2</v>
      </c>
      <c r="F45" s="40">
        <f t="shared" si="3"/>
        <v>27780.325430000001</v>
      </c>
    </row>
    <row r="46" spans="1:8">
      <c r="A46" s="7" t="s">
        <v>762</v>
      </c>
      <c r="B46" s="8">
        <v>4</v>
      </c>
      <c r="C46" s="11">
        <v>95.5</v>
      </c>
      <c r="D46" s="11">
        <f t="shared" si="2"/>
        <v>-3.5</v>
      </c>
      <c r="E46" s="10">
        <v>7218.2</v>
      </c>
      <c r="F46" s="40">
        <f t="shared" si="3"/>
        <v>27573.523999999998</v>
      </c>
    </row>
    <row r="47" spans="1:8">
      <c r="A47" s="7" t="s">
        <v>763</v>
      </c>
      <c r="B47" s="8">
        <v>4.0199999999999996</v>
      </c>
      <c r="C47" s="11">
        <v>95.5</v>
      </c>
      <c r="D47" s="11">
        <f t="shared" si="2"/>
        <v>-3.5</v>
      </c>
      <c r="E47" s="10">
        <v>7218.2</v>
      </c>
      <c r="F47" s="40">
        <f t="shared" si="3"/>
        <v>27711.391619999999</v>
      </c>
    </row>
    <row r="48" spans="1:8">
      <c r="A48" s="7" t="s">
        <v>764</v>
      </c>
      <c r="B48" s="8">
        <v>4.0199999999999996</v>
      </c>
      <c r="C48" s="11">
        <v>95.5</v>
      </c>
      <c r="D48" s="11">
        <f t="shared" si="2"/>
        <v>-3.5</v>
      </c>
      <c r="E48" s="10">
        <v>7218.2</v>
      </c>
      <c r="F48" s="40">
        <f t="shared" si="3"/>
        <v>27711.391619999999</v>
      </c>
    </row>
    <row r="49" spans="1:6">
      <c r="A49" s="7" t="s">
        <v>765</v>
      </c>
      <c r="B49" s="8">
        <v>2.0099999999999998</v>
      </c>
      <c r="C49" s="11">
        <v>95.5</v>
      </c>
      <c r="D49" s="11">
        <f t="shared" si="2"/>
        <v>-3.5</v>
      </c>
      <c r="E49" s="10">
        <v>7218.2</v>
      </c>
      <c r="F49" s="40">
        <f t="shared" si="3"/>
        <v>13855.695809999999</v>
      </c>
    </row>
    <row r="50" spans="1:6">
      <c r="A50" s="7" t="s">
        <v>766</v>
      </c>
      <c r="B50" s="8">
        <v>2.0299999999999998</v>
      </c>
      <c r="C50" s="11">
        <v>95.5</v>
      </c>
      <c r="D50" s="11">
        <f t="shared" si="2"/>
        <v>-3.5</v>
      </c>
      <c r="E50" s="10">
        <v>7218.2</v>
      </c>
      <c r="F50" s="40">
        <f t="shared" si="3"/>
        <v>13993.563429999998</v>
      </c>
    </row>
    <row r="51" spans="1:6">
      <c r="A51" s="7" t="s">
        <v>767</v>
      </c>
      <c r="B51" s="8">
        <v>2</v>
      </c>
      <c r="C51" s="11">
        <v>95.5</v>
      </c>
      <c r="D51" s="11">
        <f t="shared" si="2"/>
        <v>-3.5</v>
      </c>
      <c r="E51" s="10">
        <v>7218.2</v>
      </c>
      <c r="F51" s="40">
        <f t="shared" si="3"/>
        <v>13786.761999999999</v>
      </c>
    </row>
    <row r="52" spans="1:6">
      <c r="A52" s="7" t="s">
        <v>768</v>
      </c>
      <c r="B52" s="8">
        <v>2.06</v>
      </c>
      <c r="C52" s="11">
        <v>95.5</v>
      </c>
      <c r="D52" s="11">
        <f t="shared" si="2"/>
        <v>-3.5</v>
      </c>
      <c r="E52" s="10">
        <v>7218.2</v>
      </c>
      <c r="F52" s="40">
        <f t="shared" si="3"/>
        <v>14200.364860000001</v>
      </c>
    </row>
    <row r="53" spans="1:6">
      <c r="A53" s="7" t="s">
        <v>769</v>
      </c>
      <c r="B53" s="8">
        <v>2</v>
      </c>
      <c r="C53" s="11">
        <v>95.5</v>
      </c>
      <c r="D53" s="11">
        <f t="shared" si="2"/>
        <v>-3.5</v>
      </c>
      <c r="E53" s="10">
        <v>7218.2</v>
      </c>
      <c r="F53" s="40">
        <f t="shared" si="3"/>
        <v>13786.761999999999</v>
      </c>
    </row>
    <row r="54" spans="1:6">
      <c r="A54" s="7" t="s">
        <v>770</v>
      </c>
      <c r="B54" s="8">
        <v>2.04</v>
      </c>
      <c r="C54" s="11">
        <v>95.5</v>
      </c>
      <c r="D54" s="11">
        <f t="shared" si="2"/>
        <v>-3.5</v>
      </c>
      <c r="E54" s="10">
        <v>7218.2</v>
      </c>
      <c r="F54" s="40">
        <f t="shared" si="3"/>
        <v>14062.497239999999</v>
      </c>
    </row>
    <row r="55" spans="1:6">
      <c r="A55" s="7" t="s">
        <v>771</v>
      </c>
      <c r="B55" s="8">
        <v>2.0299999999999998</v>
      </c>
      <c r="C55" s="11">
        <v>95.5</v>
      </c>
      <c r="D55" s="11">
        <f t="shared" si="2"/>
        <v>-3.5</v>
      </c>
      <c r="E55" s="10">
        <v>7218.2</v>
      </c>
      <c r="F55" s="40">
        <f t="shared" si="3"/>
        <v>13993.563429999998</v>
      </c>
    </row>
    <row r="56" spans="1:6">
      <c r="A56" s="7" t="s">
        <v>772</v>
      </c>
      <c r="B56" s="8">
        <v>2.0299999999999998</v>
      </c>
      <c r="C56" s="11">
        <v>95.5</v>
      </c>
      <c r="D56" s="11">
        <f t="shared" si="2"/>
        <v>-3.5</v>
      </c>
      <c r="E56" s="10">
        <v>7218.2</v>
      </c>
      <c r="F56" s="40">
        <f t="shared" si="3"/>
        <v>13993.563429999998</v>
      </c>
    </row>
    <row r="57" spans="1:6">
      <c r="A57" s="7" t="s">
        <v>773</v>
      </c>
      <c r="B57" s="8">
        <v>2.0499999999999998</v>
      </c>
      <c r="C57" s="11">
        <v>95.5</v>
      </c>
      <c r="D57" s="11">
        <f t="shared" si="2"/>
        <v>-3.5</v>
      </c>
      <c r="E57" s="10">
        <v>7218.2</v>
      </c>
      <c r="F57" s="40">
        <f t="shared" si="3"/>
        <v>14131.431049999999</v>
      </c>
    </row>
    <row r="58" spans="1:6">
      <c r="A58" s="7" t="s">
        <v>774</v>
      </c>
      <c r="B58" s="8">
        <v>2.02</v>
      </c>
      <c r="C58" s="11">
        <v>95.5</v>
      </c>
      <c r="D58" s="11">
        <f t="shared" si="2"/>
        <v>-3.5</v>
      </c>
      <c r="E58" s="10">
        <v>7218.2</v>
      </c>
      <c r="F58" s="40">
        <f t="shared" si="3"/>
        <v>13924.62962</v>
      </c>
    </row>
    <row r="59" spans="1:6">
      <c r="A59" s="7" t="s">
        <v>43</v>
      </c>
      <c r="B59" s="8">
        <v>1.05</v>
      </c>
      <c r="C59" s="9">
        <v>92</v>
      </c>
      <c r="D59" s="9">
        <v>0</v>
      </c>
      <c r="E59" s="10">
        <v>7100</v>
      </c>
      <c r="F59" s="40">
        <f>(((B59*C59)/100)*E59)</f>
        <v>6858.6</v>
      </c>
    </row>
    <row r="60" spans="1:6">
      <c r="A60" s="7" t="s">
        <v>44</v>
      </c>
      <c r="B60" s="8">
        <v>0.54</v>
      </c>
      <c r="C60" s="9">
        <v>90</v>
      </c>
      <c r="D60" s="9">
        <v>0</v>
      </c>
      <c r="E60" s="10">
        <v>7000</v>
      </c>
      <c r="F60" s="40">
        <f>(((B60*C60)/100)*E60)</f>
        <v>3402</v>
      </c>
    </row>
    <row r="61" spans="1:6">
      <c r="A61" s="7" t="s">
        <v>45</v>
      </c>
      <c r="B61" s="8">
        <v>2.11</v>
      </c>
      <c r="C61" s="11">
        <v>97</v>
      </c>
      <c r="D61" s="11">
        <f>92-C61</f>
        <v>-5</v>
      </c>
      <c r="E61" s="10">
        <v>7218.2</v>
      </c>
      <c r="F61" s="40">
        <f>(((B61*C61)/100)*E61)</f>
        <v>14773.489939999999</v>
      </c>
    </row>
    <row r="62" spans="1:6">
      <c r="A62" s="7" t="s">
        <v>46</v>
      </c>
      <c r="B62" s="8">
        <v>3.03</v>
      </c>
      <c r="C62" s="11">
        <v>97</v>
      </c>
      <c r="D62" s="11">
        <f t="shared" ref="D62:D98" si="4">92-C62</f>
        <v>-5</v>
      </c>
      <c r="E62" s="10">
        <v>7218.2</v>
      </c>
      <c r="F62" s="40">
        <f t="shared" ref="F62:F99" si="5">(((B62*C62)/100)*E62)</f>
        <v>21215.011619999997</v>
      </c>
    </row>
    <row r="63" spans="1:6">
      <c r="A63" s="7" t="s">
        <v>47</v>
      </c>
      <c r="B63" s="8">
        <v>2.0499999999999998</v>
      </c>
      <c r="C63" s="11">
        <v>97</v>
      </c>
      <c r="D63" s="11">
        <f t="shared" si="4"/>
        <v>-5</v>
      </c>
      <c r="E63" s="10">
        <v>7218.2</v>
      </c>
      <c r="F63" s="40">
        <f t="shared" si="5"/>
        <v>14353.3907</v>
      </c>
    </row>
    <row r="64" spans="1:6">
      <c r="A64" s="7" t="s">
        <v>48</v>
      </c>
      <c r="B64" s="8">
        <v>3.18</v>
      </c>
      <c r="C64" s="11">
        <v>97</v>
      </c>
      <c r="D64" s="11">
        <f t="shared" si="4"/>
        <v>-5</v>
      </c>
      <c r="E64" s="10">
        <v>7218.2</v>
      </c>
      <c r="F64" s="40">
        <f t="shared" si="5"/>
        <v>22265.259720000002</v>
      </c>
    </row>
    <row r="65" spans="1:6">
      <c r="A65" s="7" t="s">
        <v>49</v>
      </c>
      <c r="B65" s="8">
        <v>2.08</v>
      </c>
      <c r="C65" s="11">
        <v>97</v>
      </c>
      <c r="D65" s="11">
        <f t="shared" si="4"/>
        <v>-5</v>
      </c>
      <c r="E65" s="10">
        <v>7218.2</v>
      </c>
      <c r="F65" s="40">
        <f t="shared" si="5"/>
        <v>14563.440320000002</v>
      </c>
    </row>
    <row r="66" spans="1:6">
      <c r="A66" s="7" t="s">
        <v>50</v>
      </c>
      <c r="B66" s="8">
        <v>1.23</v>
      </c>
      <c r="C66" s="11">
        <v>97</v>
      </c>
      <c r="D66" s="11">
        <f t="shared" si="4"/>
        <v>-5</v>
      </c>
      <c r="E66" s="10">
        <v>7218.2</v>
      </c>
      <c r="F66" s="40">
        <f t="shared" si="5"/>
        <v>8612.03442</v>
      </c>
    </row>
    <row r="67" spans="1:6">
      <c r="A67" s="7" t="s">
        <v>51</v>
      </c>
      <c r="B67" s="8">
        <v>1.64</v>
      </c>
      <c r="C67" s="11">
        <v>97</v>
      </c>
      <c r="D67" s="11">
        <f t="shared" si="4"/>
        <v>-5</v>
      </c>
      <c r="E67" s="10">
        <v>7218.2</v>
      </c>
      <c r="F67" s="40">
        <f t="shared" si="5"/>
        <v>11482.712559999998</v>
      </c>
    </row>
    <row r="68" spans="1:6">
      <c r="A68" s="7" t="s">
        <v>52</v>
      </c>
      <c r="B68" s="8">
        <v>1.95</v>
      </c>
      <c r="C68" s="11">
        <v>97</v>
      </c>
      <c r="D68" s="11">
        <f t="shared" si="4"/>
        <v>-5</v>
      </c>
      <c r="E68" s="10">
        <v>7218.2</v>
      </c>
      <c r="F68" s="40">
        <f t="shared" si="5"/>
        <v>13653.2253</v>
      </c>
    </row>
    <row r="69" spans="1:6">
      <c r="A69" s="7" t="s">
        <v>53</v>
      </c>
      <c r="B69" s="8">
        <v>1.86</v>
      </c>
      <c r="C69" s="11">
        <v>97</v>
      </c>
      <c r="D69" s="11">
        <f t="shared" si="4"/>
        <v>-5</v>
      </c>
      <c r="E69" s="10">
        <v>7218.2</v>
      </c>
      <c r="F69" s="40">
        <f t="shared" si="5"/>
        <v>13023.076440000001</v>
      </c>
    </row>
    <row r="70" spans="1:6">
      <c r="A70" s="7" t="s">
        <v>54</v>
      </c>
      <c r="B70" s="8">
        <v>1.17</v>
      </c>
      <c r="C70" s="11">
        <v>97</v>
      </c>
      <c r="D70" s="11">
        <f t="shared" si="4"/>
        <v>-5</v>
      </c>
      <c r="E70" s="10">
        <v>7218.2</v>
      </c>
      <c r="F70" s="40">
        <f t="shared" si="5"/>
        <v>8191.9351799999995</v>
      </c>
    </row>
    <row r="71" spans="1:6">
      <c r="A71" s="7" t="s">
        <v>55</v>
      </c>
      <c r="B71" s="8">
        <v>1.57</v>
      </c>
      <c r="C71" s="11">
        <v>97</v>
      </c>
      <c r="D71" s="11">
        <f t="shared" si="4"/>
        <v>-5</v>
      </c>
      <c r="E71" s="10">
        <v>7218.2</v>
      </c>
      <c r="F71" s="40">
        <f t="shared" si="5"/>
        <v>10992.59678</v>
      </c>
    </row>
    <row r="72" spans="1:6">
      <c r="A72" s="7" t="s">
        <v>56</v>
      </c>
      <c r="B72" s="8">
        <v>2.17</v>
      </c>
      <c r="C72" s="11">
        <v>97</v>
      </c>
      <c r="D72" s="11">
        <f t="shared" si="4"/>
        <v>-5</v>
      </c>
      <c r="E72" s="10">
        <v>7218.2</v>
      </c>
      <c r="F72" s="40">
        <f t="shared" si="5"/>
        <v>15193.589179999997</v>
      </c>
    </row>
    <row r="73" spans="1:6">
      <c r="A73" s="7" t="s">
        <v>57</v>
      </c>
      <c r="B73" s="8">
        <v>1.5</v>
      </c>
      <c r="C73" s="11">
        <v>97</v>
      </c>
      <c r="D73" s="11">
        <f t="shared" si="4"/>
        <v>-5</v>
      </c>
      <c r="E73" s="10">
        <v>7218.2</v>
      </c>
      <c r="F73" s="40">
        <f t="shared" si="5"/>
        <v>10502.481</v>
      </c>
    </row>
    <row r="74" spans="1:6">
      <c r="A74" s="7" t="s">
        <v>58</v>
      </c>
      <c r="B74" s="8">
        <v>2</v>
      </c>
      <c r="C74" s="11">
        <v>97</v>
      </c>
      <c r="D74" s="11">
        <f t="shared" si="4"/>
        <v>-5</v>
      </c>
      <c r="E74" s="10">
        <v>7218.2</v>
      </c>
      <c r="F74" s="40">
        <f t="shared" si="5"/>
        <v>14003.307999999999</v>
      </c>
    </row>
    <row r="75" spans="1:6">
      <c r="A75" s="7" t="s">
        <v>59</v>
      </c>
      <c r="B75" s="8">
        <v>2.0099999999999998</v>
      </c>
      <c r="C75" s="11">
        <v>97</v>
      </c>
      <c r="D75" s="11">
        <f t="shared" si="4"/>
        <v>-5</v>
      </c>
      <c r="E75" s="10">
        <v>7218.2</v>
      </c>
      <c r="F75" s="40">
        <f t="shared" si="5"/>
        <v>14073.324539999998</v>
      </c>
    </row>
    <row r="76" spans="1:6">
      <c r="A76" s="7" t="s">
        <v>60</v>
      </c>
      <c r="B76" s="8">
        <v>1.98</v>
      </c>
      <c r="C76" s="11">
        <v>97</v>
      </c>
      <c r="D76" s="11">
        <f t="shared" si="4"/>
        <v>-5</v>
      </c>
      <c r="E76" s="10">
        <v>7218.2</v>
      </c>
      <c r="F76" s="40">
        <f t="shared" si="5"/>
        <v>13863.27492</v>
      </c>
    </row>
    <row r="77" spans="1:6">
      <c r="A77" s="7" t="s">
        <v>61</v>
      </c>
      <c r="B77" s="8">
        <v>3.4</v>
      </c>
      <c r="C77" s="11">
        <v>97</v>
      </c>
      <c r="D77" s="11">
        <f t="shared" si="4"/>
        <v>-5</v>
      </c>
      <c r="E77" s="10">
        <v>7218.2</v>
      </c>
      <c r="F77" s="40">
        <f t="shared" si="5"/>
        <v>23805.623599999999</v>
      </c>
    </row>
    <row r="78" spans="1:6">
      <c r="A78" s="7" t="s">
        <v>62</v>
      </c>
      <c r="B78" s="8">
        <v>2.11</v>
      </c>
      <c r="C78" s="11">
        <v>97</v>
      </c>
      <c r="D78" s="11">
        <f t="shared" si="4"/>
        <v>-5</v>
      </c>
      <c r="E78" s="10">
        <v>7218.2</v>
      </c>
      <c r="F78" s="40">
        <f t="shared" si="5"/>
        <v>14773.489939999999</v>
      </c>
    </row>
    <row r="79" spans="1:6">
      <c r="A79" s="7" t="s">
        <v>63</v>
      </c>
      <c r="B79" s="8">
        <v>2</v>
      </c>
      <c r="C79" s="11">
        <v>97</v>
      </c>
      <c r="D79" s="11">
        <f t="shared" si="4"/>
        <v>-5</v>
      </c>
      <c r="E79" s="10">
        <v>7218.2</v>
      </c>
      <c r="F79" s="40">
        <f t="shared" si="5"/>
        <v>14003.307999999999</v>
      </c>
    </row>
    <row r="80" spans="1:6">
      <c r="A80" s="7" t="s">
        <v>64</v>
      </c>
      <c r="B80" s="8">
        <v>2.11</v>
      </c>
      <c r="C80" s="11">
        <v>97</v>
      </c>
      <c r="D80" s="11">
        <f t="shared" si="4"/>
        <v>-5</v>
      </c>
      <c r="E80" s="10">
        <v>7218.2</v>
      </c>
      <c r="F80" s="40">
        <f t="shared" si="5"/>
        <v>14773.489939999999</v>
      </c>
    </row>
    <row r="81" spans="1:6">
      <c r="A81" s="7" t="s">
        <v>65</v>
      </c>
      <c r="B81" s="8">
        <v>2.0099999999999998</v>
      </c>
      <c r="C81" s="11">
        <v>97</v>
      </c>
      <c r="D81" s="11">
        <f t="shared" si="4"/>
        <v>-5</v>
      </c>
      <c r="E81" s="10">
        <v>7218.2</v>
      </c>
      <c r="F81" s="40">
        <f t="shared" si="5"/>
        <v>14073.324539999998</v>
      </c>
    </row>
    <row r="82" spans="1:6">
      <c r="A82" s="7" t="s">
        <v>66</v>
      </c>
      <c r="B82" s="8">
        <v>3.05</v>
      </c>
      <c r="C82" s="11">
        <v>97</v>
      </c>
      <c r="D82" s="11">
        <f t="shared" si="4"/>
        <v>-5</v>
      </c>
      <c r="E82" s="10">
        <v>7218.2</v>
      </c>
      <c r="F82" s="40">
        <f t="shared" si="5"/>
        <v>21355.044699999995</v>
      </c>
    </row>
    <row r="83" spans="1:6">
      <c r="A83" s="7" t="s">
        <v>67</v>
      </c>
      <c r="B83" s="8">
        <v>3.19</v>
      </c>
      <c r="C83" s="11">
        <v>97</v>
      </c>
      <c r="D83" s="11">
        <f t="shared" si="4"/>
        <v>-5</v>
      </c>
      <c r="E83" s="10">
        <v>7218.2</v>
      </c>
      <c r="F83" s="40">
        <f t="shared" si="5"/>
        <v>22335.276259999999</v>
      </c>
    </row>
    <row r="84" spans="1:6">
      <c r="A84" s="7" t="s">
        <v>68</v>
      </c>
      <c r="B84" s="8">
        <v>2.0699999999999998</v>
      </c>
      <c r="C84" s="11">
        <v>97</v>
      </c>
      <c r="D84" s="11">
        <f t="shared" si="4"/>
        <v>-5</v>
      </c>
      <c r="E84" s="10">
        <v>7218.2</v>
      </c>
      <c r="F84" s="40">
        <f t="shared" si="5"/>
        <v>14493.423779999997</v>
      </c>
    </row>
    <row r="85" spans="1:6">
      <c r="A85" s="7" t="s">
        <v>69</v>
      </c>
      <c r="B85" s="8">
        <v>1.07</v>
      </c>
      <c r="C85" s="11">
        <v>97</v>
      </c>
      <c r="D85" s="11">
        <f t="shared" si="4"/>
        <v>-5</v>
      </c>
      <c r="E85" s="10">
        <v>7218.2</v>
      </c>
      <c r="F85" s="40">
        <f t="shared" si="5"/>
        <v>7491.7697800000005</v>
      </c>
    </row>
    <row r="86" spans="1:6">
      <c r="A86" s="7" t="s">
        <v>70</v>
      </c>
      <c r="B86" s="8">
        <v>3.23</v>
      </c>
      <c r="C86" s="11">
        <v>97</v>
      </c>
      <c r="D86" s="11">
        <f t="shared" si="4"/>
        <v>-5</v>
      </c>
      <c r="E86" s="10">
        <v>7218.2</v>
      </c>
      <c r="F86" s="40">
        <f t="shared" si="5"/>
        <v>22615.342420000001</v>
      </c>
    </row>
    <row r="87" spans="1:6">
      <c r="A87" s="7" t="s">
        <v>71</v>
      </c>
      <c r="B87" s="8">
        <v>4.12</v>
      </c>
      <c r="C87" s="11">
        <v>97</v>
      </c>
      <c r="D87" s="11">
        <f t="shared" si="4"/>
        <v>-5</v>
      </c>
      <c r="E87" s="10">
        <v>7218.2</v>
      </c>
      <c r="F87" s="40">
        <f t="shared" si="5"/>
        <v>28846.814479999997</v>
      </c>
    </row>
    <row r="88" spans="1:6">
      <c r="A88" s="7" t="s">
        <v>72</v>
      </c>
      <c r="B88" s="8">
        <v>3.02</v>
      </c>
      <c r="C88" s="11">
        <v>98</v>
      </c>
      <c r="D88" s="11">
        <f t="shared" si="4"/>
        <v>-6</v>
      </c>
      <c r="E88" s="10">
        <v>7218.2</v>
      </c>
      <c r="F88" s="40">
        <f t="shared" si="5"/>
        <v>21362.98472</v>
      </c>
    </row>
    <row r="89" spans="1:6">
      <c r="A89" s="7" t="s">
        <v>73</v>
      </c>
      <c r="B89" s="8">
        <v>1.91</v>
      </c>
      <c r="C89" s="11">
        <v>98</v>
      </c>
      <c r="D89" s="11">
        <f t="shared" si="4"/>
        <v>-6</v>
      </c>
      <c r="E89" s="10">
        <v>7218.2</v>
      </c>
      <c r="F89" s="40">
        <f t="shared" si="5"/>
        <v>13511.026759999997</v>
      </c>
    </row>
    <row r="90" spans="1:6">
      <c r="A90" s="7" t="s">
        <v>74</v>
      </c>
      <c r="B90" s="8">
        <v>2.16</v>
      </c>
      <c r="C90" s="11">
        <v>98</v>
      </c>
      <c r="D90" s="11">
        <f t="shared" si="4"/>
        <v>-6</v>
      </c>
      <c r="E90" s="10">
        <v>7218.2</v>
      </c>
      <c r="F90" s="40">
        <f t="shared" si="5"/>
        <v>15279.48576</v>
      </c>
    </row>
    <row r="91" spans="1:6">
      <c r="A91" s="7" t="s">
        <v>75</v>
      </c>
      <c r="B91" s="8">
        <v>4.0599999999999996</v>
      </c>
      <c r="C91" s="11">
        <v>97</v>
      </c>
      <c r="D91" s="11">
        <f t="shared" si="4"/>
        <v>-5</v>
      </c>
      <c r="E91" s="10">
        <v>7218.2</v>
      </c>
      <c r="F91" s="40">
        <f t="shared" si="5"/>
        <v>28426.715239999994</v>
      </c>
    </row>
    <row r="92" spans="1:6">
      <c r="A92" s="7" t="s">
        <v>76</v>
      </c>
      <c r="B92" s="8">
        <v>4.03</v>
      </c>
      <c r="C92" s="11">
        <v>97</v>
      </c>
      <c r="D92" s="11">
        <f t="shared" si="4"/>
        <v>-5</v>
      </c>
      <c r="E92" s="10">
        <v>7218.2</v>
      </c>
      <c r="F92" s="40">
        <f t="shared" si="5"/>
        <v>28216.665620000003</v>
      </c>
    </row>
    <row r="93" spans="1:6">
      <c r="A93" s="7" t="s">
        <v>77</v>
      </c>
      <c r="B93" s="8">
        <v>6.07</v>
      </c>
      <c r="C93" s="11">
        <v>97</v>
      </c>
      <c r="D93" s="11">
        <f t="shared" si="4"/>
        <v>-5</v>
      </c>
      <c r="E93" s="10">
        <v>7218.2</v>
      </c>
      <c r="F93" s="40">
        <f t="shared" si="5"/>
        <v>42500.039780000006</v>
      </c>
    </row>
    <row r="94" spans="1:6">
      <c r="A94" s="7" t="s">
        <v>78</v>
      </c>
      <c r="B94" s="8">
        <v>4.07</v>
      </c>
      <c r="C94" s="11">
        <v>97</v>
      </c>
      <c r="D94" s="11">
        <f t="shared" si="4"/>
        <v>-5</v>
      </c>
      <c r="E94" s="10">
        <v>7218.2</v>
      </c>
      <c r="F94" s="40">
        <f t="shared" si="5"/>
        <v>28496.731780000002</v>
      </c>
    </row>
    <row r="95" spans="1:6">
      <c r="A95" s="7" t="s">
        <v>79</v>
      </c>
      <c r="B95" s="8">
        <v>4.1500000000000004</v>
      </c>
      <c r="C95" s="11">
        <v>97</v>
      </c>
      <c r="D95" s="11">
        <f t="shared" si="4"/>
        <v>-5</v>
      </c>
      <c r="E95" s="10">
        <v>7218.2</v>
      </c>
      <c r="F95" s="40">
        <f t="shared" si="5"/>
        <v>29056.864099999999</v>
      </c>
    </row>
    <row r="96" spans="1:6">
      <c r="A96" s="7" t="s">
        <v>80</v>
      </c>
      <c r="B96" s="8">
        <v>3</v>
      </c>
      <c r="C96" s="11">
        <v>97</v>
      </c>
      <c r="D96" s="11">
        <f t="shared" si="4"/>
        <v>-5</v>
      </c>
      <c r="E96" s="10">
        <v>7218.2</v>
      </c>
      <c r="F96" s="40">
        <f t="shared" si="5"/>
        <v>21004.962</v>
      </c>
    </row>
    <row r="97" spans="1:6">
      <c r="A97" s="7" t="s">
        <v>81</v>
      </c>
      <c r="B97" s="8">
        <v>4.07</v>
      </c>
      <c r="C97" s="11">
        <v>97</v>
      </c>
      <c r="D97" s="11">
        <f t="shared" si="4"/>
        <v>-5</v>
      </c>
      <c r="E97" s="10">
        <v>7218.2</v>
      </c>
      <c r="F97" s="40">
        <f t="shared" si="5"/>
        <v>28496.731780000002</v>
      </c>
    </row>
    <row r="98" spans="1:6">
      <c r="A98" s="7" t="s">
        <v>82</v>
      </c>
      <c r="B98" s="8">
        <v>4.13</v>
      </c>
      <c r="C98" s="11">
        <v>97</v>
      </c>
      <c r="D98" s="11">
        <f t="shared" si="4"/>
        <v>-5</v>
      </c>
      <c r="E98" s="10">
        <v>7218.2</v>
      </c>
      <c r="F98" s="40">
        <f t="shared" si="5"/>
        <v>28916.831019999998</v>
      </c>
    </row>
    <row r="99" spans="1:6">
      <c r="A99" s="7" t="s">
        <v>83</v>
      </c>
      <c r="B99" s="8">
        <v>4.42</v>
      </c>
      <c r="C99" s="11">
        <v>85</v>
      </c>
      <c r="D99" s="11">
        <v>10</v>
      </c>
      <c r="E99" s="10">
        <v>7218.2</v>
      </c>
      <c r="F99" s="40">
        <f t="shared" si="5"/>
        <v>27118.777399999995</v>
      </c>
    </row>
    <row r="100" spans="1:6">
      <c r="A100" s="7" t="s">
        <v>84</v>
      </c>
      <c r="B100" s="8">
        <v>4.13</v>
      </c>
      <c r="C100" s="11">
        <v>97</v>
      </c>
      <c r="D100" s="11">
        <v>5</v>
      </c>
      <c r="E100" s="10">
        <v>7170</v>
      </c>
      <c r="F100" s="40">
        <f>(((B100*C100)/100)*E100)</f>
        <v>28723.737000000001</v>
      </c>
    </row>
    <row r="101" spans="1:6">
      <c r="A101" s="7" t="s">
        <v>85</v>
      </c>
      <c r="B101" s="8">
        <v>2.0499999999999998</v>
      </c>
      <c r="C101" s="11">
        <v>84.5</v>
      </c>
      <c r="D101" s="11">
        <f>77-C101</f>
        <v>-7.5</v>
      </c>
      <c r="E101" s="10">
        <v>7218.2</v>
      </c>
      <c r="F101" s="40">
        <f>(((B101*C101)/100)*E101)</f>
        <v>12503.726949999998</v>
      </c>
    </row>
    <row r="102" spans="1:6">
      <c r="A102" s="7" t="s">
        <v>86</v>
      </c>
      <c r="B102" s="8">
        <v>3.92</v>
      </c>
      <c r="C102" s="11">
        <v>84</v>
      </c>
      <c r="D102" s="11">
        <f>77-C102</f>
        <v>-7</v>
      </c>
      <c r="E102" s="10">
        <v>7218.2</v>
      </c>
      <c r="F102" s="40">
        <f t="shared" ref="F102:F112" si="6">(((B102*C102)/100)*E102)</f>
        <v>23768.088959999997</v>
      </c>
    </row>
    <row r="103" spans="1:6">
      <c r="A103" s="7" t="s">
        <v>87</v>
      </c>
      <c r="B103" s="8">
        <v>1.04</v>
      </c>
      <c r="C103" s="11">
        <v>84</v>
      </c>
      <c r="D103" s="11">
        <f t="shared" ref="D103:D112" si="7">77-C103</f>
        <v>-7</v>
      </c>
      <c r="E103" s="10">
        <v>7218.2</v>
      </c>
      <c r="F103" s="40">
        <f t="shared" si="6"/>
        <v>6305.81952</v>
      </c>
    </row>
    <row r="104" spans="1:6">
      <c r="A104" s="7" t="s">
        <v>88</v>
      </c>
      <c r="B104" s="8">
        <v>1.08</v>
      </c>
      <c r="C104" s="11">
        <v>84</v>
      </c>
      <c r="D104" s="11">
        <f t="shared" si="7"/>
        <v>-7</v>
      </c>
      <c r="E104" s="10">
        <v>7218.2</v>
      </c>
      <c r="F104" s="40">
        <f t="shared" si="6"/>
        <v>6548.3510399999996</v>
      </c>
    </row>
    <row r="105" spans="1:6">
      <c r="A105" s="7" t="s">
        <v>89</v>
      </c>
      <c r="B105" s="8">
        <v>1.05</v>
      </c>
      <c r="C105" s="11">
        <v>84</v>
      </c>
      <c r="D105" s="11">
        <f t="shared" si="7"/>
        <v>-7</v>
      </c>
      <c r="E105" s="10">
        <v>7218.2</v>
      </c>
      <c r="F105" s="40">
        <f t="shared" si="6"/>
        <v>6366.4524000000001</v>
      </c>
    </row>
    <row r="106" spans="1:6">
      <c r="A106" s="7" t="s">
        <v>90</v>
      </c>
      <c r="B106" s="8">
        <v>1</v>
      </c>
      <c r="C106" s="11">
        <v>84</v>
      </c>
      <c r="D106" s="11">
        <f t="shared" si="7"/>
        <v>-7</v>
      </c>
      <c r="E106" s="10">
        <v>7218.2</v>
      </c>
      <c r="F106" s="40">
        <f t="shared" si="6"/>
        <v>6063.2879999999996</v>
      </c>
    </row>
    <row r="107" spans="1:6">
      <c r="A107" s="7" t="s">
        <v>91</v>
      </c>
      <c r="B107" s="8">
        <v>1.05</v>
      </c>
      <c r="C107" s="11">
        <v>84</v>
      </c>
      <c r="D107" s="11">
        <f t="shared" si="7"/>
        <v>-7</v>
      </c>
      <c r="E107" s="10">
        <v>7218.2</v>
      </c>
      <c r="F107" s="40">
        <f t="shared" si="6"/>
        <v>6366.4524000000001</v>
      </c>
    </row>
    <row r="108" spans="1:6">
      <c r="A108" s="7" t="s">
        <v>92</v>
      </c>
      <c r="B108" s="8">
        <v>1.05</v>
      </c>
      <c r="C108" s="11">
        <v>84</v>
      </c>
      <c r="D108" s="11">
        <f t="shared" si="7"/>
        <v>-7</v>
      </c>
      <c r="E108" s="10">
        <v>7218.2</v>
      </c>
      <c r="F108" s="40">
        <f t="shared" si="6"/>
        <v>6366.4524000000001</v>
      </c>
    </row>
    <row r="109" spans="1:6">
      <c r="A109" s="7" t="s">
        <v>93</v>
      </c>
      <c r="B109" s="8">
        <v>1</v>
      </c>
      <c r="C109" s="11">
        <v>84</v>
      </c>
      <c r="D109" s="11">
        <f t="shared" si="7"/>
        <v>-7</v>
      </c>
      <c r="E109" s="10">
        <v>7218.2</v>
      </c>
      <c r="F109" s="40">
        <f t="shared" si="6"/>
        <v>6063.2879999999996</v>
      </c>
    </row>
    <row r="110" spans="1:6">
      <c r="A110" s="7" t="s">
        <v>94</v>
      </c>
      <c r="B110" s="8">
        <v>1.1000000000000001</v>
      </c>
      <c r="C110" s="11">
        <v>84</v>
      </c>
      <c r="D110" s="11">
        <f t="shared" si="7"/>
        <v>-7</v>
      </c>
      <c r="E110" s="10">
        <v>7218.2</v>
      </c>
      <c r="F110" s="40">
        <f t="shared" si="6"/>
        <v>6669.6167999999998</v>
      </c>
    </row>
    <row r="111" spans="1:6">
      <c r="A111" s="7" t="s">
        <v>95</v>
      </c>
      <c r="B111" s="8">
        <v>1.05</v>
      </c>
      <c r="C111" s="11">
        <v>84</v>
      </c>
      <c r="D111" s="11">
        <f t="shared" si="7"/>
        <v>-7</v>
      </c>
      <c r="E111" s="10">
        <v>7218.2</v>
      </c>
      <c r="F111" s="40">
        <f t="shared" si="6"/>
        <v>6366.4524000000001</v>
      </c>
    </row>
    <row r="112" spans="1:6">
      <c r="A112" s="7" t="s">
        <v>96</v>
      </c>
      <c r="B112" s="8">
        <v>1.06</v>
      </c>
      <c r="C112" s="11">
        <v>84</v>
      </c>
      <c r="D112" s="11">
        <f t="shared" si="7"/>
        <v>-7</v>
      </c>
      <c r="E112" s="10">
        <v>7218.2</v>
      </c>
      <c r="F112" s="40">
        <f t="shared" si="6"/>
        <v>6427.0852800000002</v>
      </c>
    </row>
    <row r="113" spans="1:6">
      <c r="A113" s="7" t="s">
        <v>97</v>
      </c>
      <c r="B113" s="8">
        <v>7.96</v>
      </c>
      <c r="C113" s="11">
        <v>94.25</v>
      </c>
      <c r="D113" s="11">
        <f>92-C113</f>
        <v>-2.25</v>
      </c>
      <c r="E113" s="10">
        <v>7218.2</v>
      </c>
      <c r="F113" s="40">
        <f>(((B113*C113)/100)*E113)</f>
        <v>54153.101859999995</v>
      </c>
    </row>
    <row r="114" spans="1:6">
      <c r="A114" s="7" t="s">
        <v>98</v>
      </c>
      <c r="B114" s="8">
        <v>8.1</v>
      </c>
      <c r="C114" s="11">
        <v>94.25</v>
      </c>
      <c r="D114" s="11">
        <f t="shared" ref="D114" si="8">92-C114</f>
        <v>-2.25</v>
      </c>
      <c r="E114" s="10">
        <v>7218.2</v>
      </c>
      <c r="F114" s="40">
        <f t="shared" ref="F114:F118" si="9">(((B114*C114)/100)*E114)</f>
        <v>55105.54335</v>
      </c>
    </row>
    <row r="115" spans="1:6">
      <c r="A115" s="7" t="s">
        <v>99</v>
      </c>
      <c r="B115" s="8">
        <v>16.010000000000002</v>
      </c>
      <c r="C115" s="11">
        <v>94.25</v>
      </c>
      <c r="D115" s="11">
        <f>92-C115</f>
        <v>-2.25</v>
      </c>
      <c r="E115" s="10">
        <v>7218.2</v>
      </c>
      <c r="F115" s="40">
        <f t="shared" si="9"/>
        <v>108918.48753499999</v>
      </c>
    </row>
    <row r="116" spans="1:6">
      <c r="A116" s="7" t="s">
        <v>100</v>
      </c>
      <c r="B116" s="8">
        <v>16.100000000000001</v>
      </c>
      <c r="C116" s="11">
        <v>95</v>
      </c>
      <c r="D116" s="11">
        <f t="shared" ref="D116:D118" si="10">92-C116</f>
        <v>-3</v>
      </c>
      <c r="E116" s="10">
        <v>7218.2</v>
      </c>
      <c r="F116" s="40">
        <f t="shared" si="9"/>
        <v>110402.36900000001</v>
      </c>
    </row>
    <row r="117" spans="1:6">
      <c r="A117" s="7" t="s">
        <v>101</v>
      </c>
      <c r="B117" s="8">
        <v>16.03</v>
      </c>
      <c r="C117" s="11">
        <v>95</v>
      </c>
      <c r="D117" s="11">
        <f t="shared" si="10"/>
        <v>-3</v>
      </c>
      <c r="E117" s="10">
        <v>7218.2</v>
      </c>
      <c r="F117" s="40">
        <f t="shared" si="9"/>
        <v>109922.35870000001</v>
      </c>
    </row>
    <row r="118" spans="1:6">
      <c r="A118" s="7" t="s">
        <v>102</v>
      </c>
      <c r="B118" s="8">
        <v>16</v>
      </c>
      <c r="C118" s="12">
        <v>94.25</v>
      </c>
      <c r="D118" s="12">
        <f t="shared" si="10"/>
        <v>-2.25</v>
      </c>
      <c r="E118" s="10">
        <v>7218.2</v>
      </c>
      <c r="F118" s="40">
        <f t="shared" si="9"/>
        <v>108850.45599999999</v>
      </c>
    </row>
    <row r="119" spans="1:6">
      <c r="A119" s="7" t="s">
        <v>103</v>
      </c>
      <c r="B119" s="8">
        <v>0.5</v>
      </c>
      <c r="C119" s="11">
        <v>80.39</v>
      </c>
      <c r="D119" s="11">
        <v>-10</v>
      </c>
      <c r="E119" s="10">
        <v>7218.2</v>
      </c>
      <c r="F119" s="40">
        <f>(((B119*C119)/100)*E119)</f>
        <v>2901.3554899999999</v>
      </c>
    </row>
    <row r="120" spans="1:6">
      <c r="A120" s="7" t="s">
        <v>104</v>
      </c>
      <c r="B120" s="8">
        <v>0.5</v>
      </c>
      <c r="C120" s="11">
        <v>80.39</v>
      </c>
      <c r="D120" s="11">
        <v>-10</v>
      </c>
      <c r="E120" s="10">
        <v>7218.2</v>
      </c>
      <c r="F120" s="40">
        <f t="shared" ref="F120:F171" si="11">(((B120*C120)/100)*E120)</f>
        <v>2901.3554899999999</v>
      </c>
    </row>
    <row r="121" spans="1:6">
      <c r="A121" s="7" t="s">
        <v>105</v>
      </c>
      <c r="B121" s="8">
        <v>0.55000000000000004</v>
      </c>
      <c r="C121" s="11">
        <v>80.39</v>
      </c>
      <c r="D121" s="11">
        <v>-10</v>
      </c>
      <c r="E121" s="10">
        <v>7218.2</v>
      </c>
      <c r="F121" s="40">
        <f t="shared" si="11"/>
        <v>3191.491039</v>
      </c>
    </row>
    <row r="122" spans="1:6">
      <c r="A122" s="7" t="s">
        <v>106</v>
      </c>
      <c r="B122" s="8">
        <v>0.5</v>
      </c>
      <c r="C122" s="11">
        <v>80.39</v>
      </c>
      <c r="D122" s="11">
        <v>-10</v>
      </c>
      <c r="E122" s="10">
        <v>7218.2</v>
      </c>
      <c r="F122" s="40">
        <f t="shared" si="11"/>
        <v>2901.3554899999999</v>
      </c>
    </row>
    <row r="123" spans="1:6">
      <c r="A123" s="7" t="s">
        <v>107</v>
      </c>
      <c r="B123" s="8">
        <v>0.53</v>
      </c>
      <c r="C123" s="11">
        <v>80.39</v>
      </c>
      <c r="D123" s="11">
        <v>-10</v>
      </c>
      <c r="E123" s="10">
        <v>7218.2</v>
      </c>
      <c r="F123" s="40">
        <f t="shared" si="11"/>
        <v>3075.4368194000003</v>
      </c>
    </row>
    <row r="124" spans="1:6">
      <c r="A124" s="7" t="s">
        <v>108</v>
      </c>
      <c r="B124" s="8">
        <v>0.5</v>
      </c>
      <c r="C124" s="11">
        <v>80.39</v>
      </c>
      <c r="D124" s="11">
        <v>-10</v>
      </c>
      <c r="E124" s="10">
        <v>7218.2</v>
      </c>
      <c r="F124" s="40">
        <f t="shared" si="11"/>
        <v>2901.3554899999999</v>
      </c>
    </row>
    <row r="125" spans="1:6">
      <c r="A125" s="7" t="s">
        <v>109</v>
      </c>
      <c r="B125" s="8">
        <v>0.48</v>
      </c>
      <c r="C125" s="11">
        <v>80.39</v>
      </c>
      <c r="D125" s="11">
        <v>-10</v>
      </c>
      <c r="E125" s="10">
        <v>7218.2</v>
      </c>
      <c r="F125" s="40">
        <f t="shared" si="11"/>
        <v>2785.3012703999993</v>
      </c>
    </row>
    <row r="126" spans="1:6">
      <c r="A126" s="7" t="s">
        <v>110</v>
      </c>
      <c r="B126" s="8">
        <v>0.42</v>
      </c>
      <c r="C126" s="11">
        <v>80.39</v>
      </c>
      <c r="D126" s="11">
        <v>-10</v>
      </c>
      <c r="E126" s="10">
        <v>7218.2</v>
      </c>
      <c r="F126" s="40">
        <f t="shared" si="11"/>
        <v>2437.1386115999994</v>
      </c>
    </row>
    <row r="127" spans="1:6">
      <c r="A127" s="7" t="s">
        <v>111</v>
      </c>
      <c r="B127" s="8">
        <v>0.48</v>
      </c>
      <c r="C127" s="11">
        <v>80.39</v>
      </c>
      <c r="D127" s="11">
        <v>-10</v>
      </c>
      <c r="E127" s="10">
        <v>7218.2</v>
      </c>
      <c r="F127" s="40">
        <f t="shared" si="11"/>
        <v>2785.3012703999993</v>
      </c>
    </row>
    <row r="128" spans="1:6">
      <c r="A128" s="7" t="s">
        <v>112</v>
      </c>
      <c r="B128" s="8">
        <v>0.5</v>
      </c>
      <c r="C128" s="11">
        <v>80.39</v>
      </c>
      <c r="D128" s="11">
        <v>-10</v>
      </c>
      <c r="E128" s="10">
        <v>7218.2</v>
      </c>
      <c r="F128" s="40">
        <f t="shared" si="11"/>
        <v>2901.3554899999999</v>
      </c>
    </row>
    <row r="129" spans="1:6">
      <c r="A129" s="7" t="s">
        <v>113</v>
      </c>
      <c r="B129" s="8">
        <v>0.5</v>
      </c>
      <c r="C129" s="11">
        <v>80.39</v>
      </c>
      <c r="D129" s="11">
        <v>-10</v>
      </c>
      <c r="E129" s="10">
        <v>7218.2</v>
      </c>
      <c r="F129" s="40">
        <f t="shared" si="11"/>
        <v>2901.3554899999999</v>
      </c>
    </row>
    <row r="130" spans="1:6">
      <c r="A130" s="7" t="s">
        <v>114</v>
      </c>
      <c r="B130" s="8">
        <v>0.52</v>
      </c>
      <c r="C130" s="11">
        <v>80.39</v>
      </c>
      <c r="D130" s="11">
        <v>-10</v>
      </c>
      <c r="E130" s="10">
        <v>7218.2</v>
      </c>
      <c r="F130" s="40">
        <f t="shared" si="11"/>
        <v>3017.4097096000005</v>
      </c>
    </row>
    <row r="131" spans="1:6">
      <c r="A131" s="7" t="s">
        <v>115</v>
      </c>
      <c r="B131" s="8">
        <v>0.65</v>
      </c>
      <c r="C131" s="11">
        <v>80.39</v>
      </c>
      <c r="D131" s="11">
        <v>-10</v>
      </c>
      <c r="E131" s="10">
        <v>7218.2</v>
      </c>
      <c r="F131" s="40">
        <f t="shared" si="11"/>
        <v>3771.7621369999997</v>
      </c>
    </row>
    <row r="132" spans="1:6">
      <c r="A132" s="7" t="s">
        <v>116</v>
      </c>
      <c r="B132" s="8">
        <v>0.68</v>
      </c>
      <c r="C132" s="11">
        <v>80.39</v>
      </c>
      <c r="D132" s="11">
        <v>-10</v>
      </c>
      <c r="E132" s="10">
        <v>7218.2</v>
      </c>
      <c r="F132" s="40">
        <f t="shared" si="11"/>
        <v>3945.8434664000001</v>
      </c>
    </row>
    <row r="133" spans="1:6">
      <c r="A133" s="7" t="s">
        <v>117</v>
      </c>
      <c r="B133" s="8">
        <v>0.18</v>
      </c>
      <c r="C133" s="11">
        <v>80.39</v>
      </c>
      <c r="D133" s="11">
        <v>-10</v>
      </c>
      <c r="E133" s="10">
        <v>7218.2</v>
      </c>
      <c r="F133" s="40">
        <f t="shared" si="11"/>
        <v>1044.4879764</v>
      </c>
    </row>
    <row r="134" spans="1:6">
      <c r="A134" s="7" t="s">
        <v>118</v>
      </c>
      <c r="B134" s="8">
        <v>0.25</v>
      </c>
      <c r="C134" s="11">
        <v>80.39</v>
      </c>
      <c r="D134" s="11">
        <v>-10</v>
      </c>
      <c r="E134" s="10">
        <v>7218.2</v>
      </c>
      <c r="F134" s="40">
        <f t="shared" si="11"/>
        <v>1450.677745</v>
      </c>
    </row>
    <row r="135" spans="1:6">
      <c r="A135" s="7" t="s">
        <v>119</v>
      </c>
      <c r="B135" s="8">
        <v>0.41</v>
      </c>
      <c r="C135" s="11">
        <v>80.39</v>
      </c>
      <c r="D135" s="11">
        <v>-10</v>
      </c>
      <c r="E135" s="10">
        <v>7218.2</v>
      </c>
      <c r="F135" s="40">
        <f t="shared" si="11"/>
        <v>2379.1115017999996</v>
      </c>
    </row>
    <row r="136" spans="1:6">
      <c r="A136" s="7" t="s">
        <v>120</v>
      </c>
      <c r="B136" s="8">
        <v>0.22</v>
      </c>
      <c r="C136" s="11">
        <v>80.39</v>
      </c>
      <c r="D136" s="11">
        <v>-10</v>
      </c>
      <c r="E136" s="10">
        <v>7218.2</v>
      </c>
      <c r="F136" s="40">
        <f t="shared" si="11"/>
        <v>1276.5964156</v>
      </c>
    </row>
    <row r="137" spans="1:6">
      <c r="A137" s="7" t="s">
        <v>121</v>
      </c>
      <c r="B137" s="8">
        <v>0.33</v>
      </c>
      <c r="C137" s="11">
        <v>80.39</v>
      </c>
      <c r="D137" s="11">
        <v>-10</v>
      </c>
      <c r="E137" s="10">
        <v>7218.2</v>
      </c>
      <c r="F137" s="40">
        <f t="shared" si="11"/>
        <v>1914.8946234</v>
      </c>
    </row>
    <row r="138" spans="1:6">
      <c r="A138" s="7" t="s">
        <v>122</v>
      </c>
      <c r="B138" s="8">
        <v>0.33</v>
      </c>
      <c r="C138" s="11">
        <v>80.39</v>
      </c>
      <c r="D138" s="11">
        <v>-10</v>
      </c>
      <c r="E138" s="10">
        <v>7218.2</v>
      </c>
      <c r="F138" s="40">
        <f t="shared" si="11"/>
        <v>1914.8946234</v>
      </c>
    </row>
    <row r="139" spans="1:6">
      <c r="A139" s="7" t="s">
        <v>123</v>
      </c>
      <c r="B139" s="8">
        <v>0.18</v>
      </c>
      <c r="C139" s="11">
        <v>80.39</v>
      </c>
      <c r="D139" s="11">
        <v>-10</v>
      </c>
      <c r="E139" s="10">
        <v>7218.2</v>
      </c>
      <c r="F139" s="40">
        <f t="shared" si="11"/>
        <v>1044.4879764</v>
      </c>
    </row>
    <row r="140" spans="1:6">
      <c r="A140" s="7" t="s">
        <v>124</v>
      </c>
      <c r="B140" s="8">
        <v>0.36</v>
      </c>
      <c r="C140" s="11">
        <v>80.39</v>
      </c>
      <c r="D140" s="11">
        <v>-10</v>
      </c>
      <c r="E140" s="10">
        <v>7218.2</v>
      </c>
      <c r="F140" s="40">
        <f t="shared" si="11"/>
        <v>2088.9759528</v>
      </c>
    </row>
    <row r="141" spans="1:6">
      <c r="A141" s="7" t="s">
        <v>125</v>
      </c>
      <c r="B141" s="8">
        <v>0.21</v>
      </c>
      <c r="C141" s="11">
        <v>80.39</v>
      </c>
      <c r="D141" s="11">
        <v>-10</v>
      </c>
      <c r="E141" s="10">
        <v>7218.2</v>
      </c>
      <c r="F141" s="40">
        <f t="shared" si="11"/>
        <v>1218.5693057999997</v>
      </c>
    </row>
    <row r="142" spans="1:6">
      <c r="A142" s="7" t="s">
        <v>126</v>
      </c>
      <c r="B142" s="8">
        <v>0.18</v>
      </c>
      <c r="C142" s="11">
        <v>80.39</v>
      </c>
      <c r="D142" s="11">
        <v>-10</v>
      </c>
      <c r="E142" s="10">
        <v>7218.2</v>
      </c>
      <c r="F142" s="40">
        <f t="shared" si="11"/>
        <v>1044.4879764</v>
      </c>
    </row>
    <row r="143" spans="1:6">
      <c r="A143" s="7" t="s">
        <v>127</v>
      </c>
      <c r="B143" s="8">
        <v>0.18</v>
      </c>
      <c r="C143" s="11">
        <v>80.39</v>
      </c>
      <c r="D143" s="11">
        <v>-10</v>
      </c>
      <c r="E143" s="10">
        <v>7218.2</v>
      </c>
      <c r="F143" s="40">
        <f t="shared" si="11"/>
        <v>1044.4879764</v>
      </c>
    </row>
    <row r="144" spans="1:6">
      <c r="A144" s="7" t="s">
        <v>128</v>
      </c>
      <c r="B144" s="8">
        <v>0.18</v>
      </c>
      <c r="C144" s="11">
        <v>80.39</v>
      </c>
      <c r="D144" s="11">
        <v>-10</v>
      </c>
      <c r="E144" s="10">
        <v>7218.2</v>
      </c>
      <c r="F144" s="40">
        <f t="shared" si="11"/>
        <v>1044.4879764</v>
      </c>
    </row>
    <row r="145" spans="1:6">
      <c r="A145" s="7" t="s">
        <v>129</v>
      </c>
      <c r="B145" s="8">
        <v>0.38</v>
      </c>
      <c r="C145" s="11">
        <v>80.39</v>
      </c>
      <c r="D145" s="11">
        <v>-10</v>
      </c>
      <c r="E145" s="10">
        <v>7218.2</v>
      </c>
      <c r="F145" s="40">
        <f t="shared" si="11"/>
        <v>2205.0301724000001</v>
      </c>
    </row>
    <row r="146" spans="1:6">
      <c r="A146" s="7" t="s">
        <v>130</v>
      </c>
      <c r="B146" s="8">
        <v>0.2</v>
      </c>
      <c r="C146" s="11">
        <v>80.39</v>
      </c>
      <c r="D146" s="11">
        <v>-10</v>
      </c>
      <c r="E146" s="10">
        <v>7218.2</v>
      </c>
      <c r="F146" s="40">
        <f t="shared" si="11"/>
        <v>1160.5421960000001</v>
      </c>
    </row>
    <row r="147" spans="1:6">
      <c r="A147" s="7" t="s">
        <v>131</v>
      </c>
      <c r="B147" s="8">
        <v>0.18</v>
      </c>
      <c r="C147" s="11">
        <v>80.39</v>
      </c>
      <c r="D147" s="11">
        <v>-10</v>
      </c>
      <c r="E147" s="10">
        <v>7218.2</v>
      </c>
      <c r="F147" s="40">
        <f t="shared" si="11"/>
        <v>1044.4879764</v>
      </c>
    </row>
    <row r="148" spans="1:6">
      <c r="A148" s="7" t="s">
        <v>132</v>
      </c>
      <c r="B148" s="8">
        <v>0.2</v>
      </c>
      <c r="C148" s="11">
        <v>80.39</v>
      </c>
      <c r="D148" s="11">
        <v>-10</v>
      </c>
      <c r="E148" s="10">
        <v>7218.2</v>
      </c>
      <c r="F148" s="40">
        <f t="shared" si="11"/>
        <v>1160.5421960000001</v>
      </c>
    </row>
    <row r="149" spans="1:6">
      <c r="A149" s="7" t="s">
        <v>133</v>
      </c>
      <c r="B149" s="8">
        <f>B141/2</f>
        <v>0.105</v>
      </c>
      <c r="C149" s="11">
        <v>80.39</v>
      </c>
      <c r="D149" s="11">
        <v>-10</v>
      </c>
      <c r="E149" s="10">
        <v>7218.2</v>
      </c>
      <c r="F149" s="40">
        <f t="shared" si="11"/>
        <v>609.28465289999986</v>
      </c>
    </row>
    <row r="150" spans="1:6">
      <c r="A150" s="7" t="s">
        <v>134</v>
      </c>
      <c r="B150" s="8">
        <v>0.21</v>
      </c>
      <c r="C150" s="11">
        <v>80.39</v>
      </c>
      <c r="D150" s="11">
        <v>-10</v>
      </c>
      <c r="E150" s="10">
        <v>7218.2</v>
      </c>
      <c r="F150" s="40">
        <f t="shared" si="11"/>
        <v>1218.5693057999997</v>
      </c>
    </row>
    <row r="151" spans="1:6">
      <c r="A151" s="7" t="s">
        <v>135</v>
      </c>
      <c r="B151" s="8">
        <v>0.11</v>
      </c>
      <c r="C151" s="11">
        <v>80.39</v>
      </c>
      <c r="D151" s="11">
        <v>-10</v>
      </c>
      <c r="E151" s="10">
        <v>7219.2</v>
      </c>
      <c r="F151" s="40">
        <f t="shared" si="11"/>
        <v>638.38663680000002</v>
      </c>
    </row>
    <row r="152" spans="1:6">
      <c r="A152" s="7" t="s">
        <v>136</v>
      </c>
      <c r="B152" s="8">
        <v>0.2</v>
      </c>
      <c r="C152" s="11">
        <v>80.39</v>
      </c>
      <c r="D152" s="11">
        <v>-10</v>
      </c>
      <c r="E152" s="10">
        <v>7218.2</v>
      </c>
      <c r="F152" s="40">
        <f t="shared" si="11"/>
        <v>1160.5421960000001</v>
      </c>
    </row>
    <row r="153" spans="1:6">
      <c r="A153" s="7" t="s">
        <v>137</v>
      </c>
      <c r="B153" s="8">
        <v>0.18</v>
      </c>
      <c r="C153" s="11">
        <v>80.39</v>
      </c>
      <c r="D153" s="11">
        <v>-10</v>
      </c>
      <c r="E153" s="10">
        <v>7218.2</v>
      </c>
      <c r="F153" s="40">
        <f t="shared" si="11"/>
        <v>1044.4879764</v>
      </c>
    </row>
    <row r="154" spans="1:6">
      <c r="A154" s="7" t="s">
        <v>138</v>
      </c>
      <c r="B154" s="8">
        <v>0.21</v>
      </c>
      <c r="C154" s="11">
        <v>80.39</v>
      </c>
      <c r="D154" s="11">
        <v>-10</v>
      </c>
      <c r="E154" s="10">
        <v>7218.2</v>
      </c>
      <c r="F154" s="40">
        <f t="shared" si="11"/>
        <v>1218.5693057999997</v>
      </c>
    </row>
    <row r="155" spans="1:6">
      <c r="A155" s="7" t="s">
        <v>139</v>
      </c>
      <c r="B155" s="8">
        <v>0.11</v>
      </c>
      <c r="C155" s="11">
        <v>80.39</v>
      </c>
      <c r="D155" s="11">
        <v>-10</v>
      </c>
      <c r="E155" s="10">
        <v>7218.2</v>
      </c>
      <c r="F155" s="40">
        <f t="shared" si="11"/>
        <v>638.2982078</v>
      </c>
    </row>
    <row r="156" spans="1:6">
      <c r="A156" s="7" t="s">
        <v>140</v>
      </c>
      <c r="B156" s="8">
        <v>0.25</v>
      </c>
      <c r="C156" s="11">
        <v>80.39</v>
      </c>
      <c r="D156" s="11">
        <v>-10</v>
      </c>
      <c r="E156" s="10">
        <v>7218.2</v>
      </c>
      <c r="F156" s="40">
        <f t="shared" si="11"/>
        <v>1450.677745</v>
      </c>
    </row>
    <row r="157" spans="1:6">
      <c r="A157" s="7" t="s">
        <v>141</v>
      </c>
      <c r="B157" s="8">
        <v>0.25</v>
      </c>
      <c r="C157" s="11">
        <v>80.39</v>
      </c>
      <c r="D157" s="11">
        <v>-10</v>
      </c>
      <c r="E157" s="10">
        <v>7218.2</v>
      </c>
      <c r="F157" s="40">
        <f t="shared" si="11"/>
        <v>1450.677745</v>
      </c>
    </row>
    <row r="158" spans="1:6">
      <c r="A158" s="7" t="s">
        <v>142</v>
      </c>
      <c r="B158" s="8">
        <v>0.4</v>
      </c>
      <c r="C158" s="11">
        <v>80.39</v>
      </c>
      <c r="D158" s="11">
        <v>-10</v>
      </c>
      <c r="E158" s="10">
        <v>7218.2</v>
      </c>
      <c r="F158" s="40">
        <f t="shared" si="11"/>
        <v>2321.0843920000002</v>
      </c>
    </row>
    <row r="159" spans="1:6">
      <c r="A159" s="7" t="s">
        <v>143</v>
      </c>
      <c r="B159" s="8">
        <v>0.17</v>
      </c>
      <c r="C159" s="11">
        <v>80.39</v>
      </c>
      <c r="D159" s="11">
        <v>-10</v>
      </c>
      <c r="E159" s="10">
        <v>7218.2</v>
      </c>
      <c r="F159" s="40">
        <f t="shared" si="11"/>
        <v>986.46086660000003</v>
      </c>
    </row>
    <row r="160" spans="1:6">
      <c r="A160" s="7" t="s">
        <v>144</v>
      </c>
      <c r="B160" s="8">
        <v>0.12</v>
      </c>
      <c r="C160" s="11">
        <v>80.39</v>
      </c>
      <c r="D160" s="11">
        <v>-10</v>
      </c>
      <c r="E160" s="10">
        <v>7218.2</v>
      </c>
      <c r="F160" s="40">
        <f t="shared" si="11"/>
        <v>696.32531759999983</v>
      </c>
    </row>
    <row r="161" spans="1:6">
      <c r="A161" s="7" t="s">
        <v>145</v>
      </c>
      <c r="B161" s="8">
        <v>0.25</v>
      </c>
      <c r="C161" s="11">
        <v>80.39</v>
      </c>
      <c r="D161" s="11">
        <v>-10</v>
      </c>
      <c r="E161" s="10">
        <v>7218.2</v>
      </c>
      <c r="F161" s="40">
        <f t="shared" si="11"/>
        <v>1450.677745</v>
      </c>
    </row>
    <row r="162" spans="1:6">
      <c r="A162" s="7" t="s">
        <v>146</v>
      </c>
      <c r="B162" s="8">
        <v>0.33</v>
      </c>
      <c r="C162" s="11">
        <v>80.39</v>
      </c>
      <c r="D162" s="11">
        <v>-10</v>
      </c>
      <c r="E162" s="10">
        <v>7218.2</v>
      </c>
      <c r="F162" s="40">
        <f t="shared" si="11"/>
        <v>1914.8946234</v>
      </c>
    </row>
    <row r="163" spans="1:6">
      <c r="A163" s="7" t="s">
        <v>147</v>
      </c>
      <c r="B163" s="8">
        <v>0.33</v>
      </c>
      <c r="C163" s="11">
        <v>80.39</v>
      </c>
      <c r="D163" s="11">
        <v>-10</v>
      </c>
      <c r="E163" s="10">
        <v>7218.2</v>
      </c>
      <c r="F163" s="40">
        <f t="shared" si="11"/>
        <v>1914.8946234</v>
      </c>
    </row>
    <row r="164" spans="1:6">
      <c r="A164" s="7" t="s">
        <v>148</v>
      </c>
      <c r="B164" s="8">
        <v>0.17</v>
      </c>
      <c r="C164" s="11">
        <v>80.39</v>
      </c>
      <c r="D164" s="11">
        <v>-10</v>
      </c>
      <c r="E164" s="10">
        <v>7218.2</v>
      </c>
      <c r="F164" s="40">
        <f t="shared" si="11"/>
        <v>986.46086660000003</v>
      </c>
    </row>
    <row r="165" spans="1:6">
      <c r="A165" s="7" t="s">
        <v>149</v>
      </c>
      <c r="B165" s="8">
        <v>0.33</v>
      </c>
      <c r="C165" s="11">
        <v>80.39</v>
      </c>
      <c r="D165" s="11">
        <v>-10</v>
      </c>
      <c r="E165" s="10">
        <v>7218.2</v>
      </c>
      <c r="F165" s="40">
        <f t="shared" si="11"/>
        <v>1914.8946234</v>
      </c>
    </row>
    <row r="166" spans="1:6">
      <c r="A166" s="7" t="s">
        <v>150</v>
      </c>
      <c r="B166" s="8">
        <v>0.45</v>
      </c>
      <c r="C166" s="11">
        <v>80.39</v>
      </c>
      <c r="D166" s="11">
        <v>-10</v>
      </c>
      <c r="E166" s="10">
        <v>7218.2</v>
      </c>
      <c r="F166" s="40">
        <f t="shared" si="11"/>
        <v>2611.2199409999998</v>
      </c>
    </row>
    <row r="167" spans="1:6">
      <c r="A167" s="7" t="s">
        <v>151</v>
      </c>
      <c r="B167" s="8">
        <v>0.45</v>
      </c>
      <c r="C167" s="11">
        <v>80.39</v>
      </c>
      <c r="D167" s="11">
        <v>-10</v>
      </c>
      <c r="E167" s="10">
        <v>7218.2</v>
      </c>
      <c r="F167" s="40">
        <f t="shared" si="11"/>
        <v>2611.2199409999998</v>
      </c>
    </row>
    <row r="168" spans="1:6">
      <c r="A168" s="7" t="s">
        <v>152</v>
      </c>
      <c r="B168" s="8">
        <v>0.35</v>
      </c>
      <c r="C168" s="11">
        <v>80.39</v>
      </c>
      <c r="D168" s="11">
        <v>-10</v>
      </c>
      <c r="E168" s="10">
        <v>7218.2</v>
      </c>
      <c r="F168" s="40">
        <f t="shared" si="11"/>
        <v>2030.9488429999997</v>
      </c>
    </row>
    <row r="169" spans="1:6">
      <c r="A169" s="7" t="s">
        <v>153</v>
      </c>
      <c r="B169" s="8">
        <f>B168/2</f>
        <v>0.17499999999999999</v>
      </c>
      <c r="C169" s="11">
        <v>80.39</v>
      </c>
      <c r="D169" s="11">
        <v>-10</v>
      </c>
      <c r="E169" s="10">
        <v>7218.2</v>
      </c>
      <c r="F169" s="40">
        <f t="shared" si="11"/>
        <v>1015.4744214999998</v>
      </c>
    </row>
    <row r="170" spans="1:6">
      <c r="A170" s="7" t="s">
        <v>154</v>
      </c>
      <c r="B170" s="8">
        <v>0.35</v>
      </c>
      <c r="C170" s="11">
        <v>80.39</v>
      </c>
      <c r="D170" s="11">
        <v>-10</v>
      </c>
      <c r="E170" s="10">
        <v>7218.2</v>
      </c>
      <c r="F170" s="40">
        <f t="shared" si="11"/>
        <v>2030.9488429999997</v>
      </c>
    </row>
    <row r="171" spans="1:6">
      <c r="A171" s="7" t="s">
        <v>155</v>
      </c>
      <c r="B171" s="8">
        <v>0.12</v>
      </c>
      <c r="C171" s="11">
        <v>80.39</v>
      </c>
      <c r="D171" s="11">
        <v>-10</v>
      </c>
      <c r="E171" s="10">
        <v>7218.2</v>
      </c>
      <c r="F171" s="40">
        <f t="shared" si="11"/>
        <v>696.32531759999983</v>
      </c>
    </row>
    <row r="172" spans="1:6">
      <c r="A172" s="7" t="s">
        <v>156</v>
      </c>
      <c r="B172" s="8">
        <v>112.36</v>
      </c>
      <c r="C172" s="12">
        <v>76.5</v>
      </c>
      <c r="D172" s="12">
        <f>65-C172</f>
        <v>-11.5</v>
      </c>
      <c r="E172" s="10">
        <v>89.9</v>
      </c>
      <c r="F172" s="40">
        <f>(((B172*C172)/100)*E172)</f>
        <v>7727.3904600000005</v>
      </c>
    </row>
    <row r="173" spans="1:6">
      <c r="A173" s="7" t="s">
        <v>157</v>
      </c>
      <c r="B173" s="8">
        <v>118.4</v>
      </c>
      <c r="C173" s="12">
        <v>76.5</v>
      </c>
      <c r="D173" s="12">
        <f t="shared" ref="D173:D236" si="12">65-C173</f>
        <v>-11.5</v>
      </c>
      <c r="E173" s="10">
        <v>89.9</v>
      </c>
      <c r="F173" s="40">
        <f t="shared" ref="F173:F236" si="13">(((B173*C173)/100)*E173)</f>
        <v>8142.782400000001</v>
      </c>
    </row>
    <row r="174" spans="1:6">
      <c r="A174" s="7" t="s">
        <v>158</v>
      </c>
      <c r="B174" s="8">
        <v>81.87</v>
      </c>
      <c r="C174" s="12">
        <v>76.5</v>
      </c>
      <c r="D174" s="12">
        <f t="shared" si="12"/>
        <v>-11.5</v>
      </c>
      <c r="E174" s="10">
        <v>89.9</v>
      </c>
      <c r="F174" s="40">
        <f t="shared" si="13"/>
        <v>5630.4864450000005</v>
      </c>
    </row>
    <row r="175" spans="1:6">
      <c r="A175" s="7" t="s">
        <v>159</v>
      </c>
      <c r="B175" s="8">
        <v>75.55</v>
      </c>
      <c r="C175" s="12">
        <v>76.5</v>
      </c>
      <c r="D175" s="12">
        <f t="shared" si="12"/>
        <v>-11.5</v>
      </c>
      <c r="E175" s="10">
        <v>89.9</v>
      </c>
      <c r="F175" s="40">
        <f t="shared" si="13"/>
        <v>5195.8379249999998</v>
      </c>
    </row>
    <row r="176" spans="1:6">
      <c r="A176" s="7" t="s">
        <v>160</v>
      </c>
      <c r="B176" s="8">
        <v>96.25</v>
      </c>
      <c r="C176" s="12">
        <v>76.5</v>
      </c>
      <c r="D176" s="12">
        <f t="shared" si="12"/>
        <v>-11.5</v>
      </c>
      <c r="E176" s="10">
        <v>89.9</v>
      </c>
      <c r="F176" s="40">
        <f t="shared" si="13"/>
        <v>6619.4493750000001</v>
      </c>
    </row>
    <row r="177" spans="1:6">
      <c r="A177" s="7" t="s">
        <v>161</v>
      </c>
      <c r="B177" s="8">
        <v>81.28</v>
      </c>
      <c r="C177" s="12">
        <v>76.5</v>
      </c>
      <c r="D177" s="12">
        <f t="shared" si="12"/>
        <v>-11.5</v>
      </c>
      <c r="E177" s="10">
        <v>89.9</v>
      </c>
      <c r="F177" s="40">
        <f t="shared" si="13"/>
        <v>5589.9100800000006</v>
      </c>
    </row>
    <row r="178" spans="1:6">
      <c r="A178" s="7" t="s">
        <v>162</v>
      </c>
      <c r="B178" s="8">
        <v>88.36</v>
      </c>
      <c r="C178" s="12">
        <v>76.5</v>
      </c>
      <c r="D178" s="12">
        <f t="shared" si="12"/>
        <v>-11.5</v>
      </c>
      <c r="E178" s="10">
        <v>89.9</v>
      </c>
      <c r="F178" s="40">
        <f t="shared" si="13"/>
        <v>6076.8264600000002</v>
      </c>
    </row>
    <row r="179" spans="1:6">
      <c r="A179" s="7" t="s">
        <v>163</v>
      </c>
      <c r="B179" s="8">
        <v>122.12</v>
      </c>
      <c r="C179" s="12">
        <v>76.5</v>
      </c>
      <c r="D179" s="12">
        <f t="shared" si="12"/>
        <v>-11.5</v>
      </c>
      <c r="E179" s="10">
        <v>89.9</v>
      </c>
      <c r="F179" s="40">
        <f t="shared" si="13"/>
        <v>8398.6198200000017</v>
      </c>
    </row>
    <row r="180" spans="1:6">
      <c r="A180" s="7" t="s">
        <v>164</v>
      </c>
      <c r="B180" s="8">
        <v>177.9</v>
      </c>
      <c r="C180" s="12">
        <v>76.5</v>
      </c>
      <c r="D180" s="12">
        <f t="shared" si="12"/>
        <v>-11.5</v>
      </c>
      <c r="E180" s="10">
        <v>89.9</v>
      </c>
      <c r="F180" s="40">
        <f t="shared" si="13"/>
        <v>12234.805650000002</v>
      </c>
    </row>
    <row r="181" spans="1:6">
      <c r="A181" s="7" t="s">
        <v>165</v>
      </c>
      <c r="B181" s="8">
        <v>103.81</v>
      </c>
      <c r="C181" s="12">
        <v>76.5</v>
      </c>
      <c r="D181" s="12">
        <f t="shared" si="12"/>
        <v>-11.5</v>
      </c>
      <c r="E181" s="10">
        <v>89.9</v>
      </c>
      <c r="F181" s="40">
        <f t="shared" si="13"/>
        <v>7139.3770349999995</v>
      </c>
    </row>
    <row r="182" spans="1:6">
      <c r="A182" s="7" t="s">
        <v>166</v>
      </c>
      <c r="B182" s="8">
        <v>76.7</v>
      </c>
      <c r="C182" s="12">
        <v>76.5</v>
      </c>
      <c r="D182" s="12">
        <f t="shared" si="12"/>
        <v>-11.5</v>
      </c>
      <c r="E182" s="10">
        <v>89.9</v>
      </c>
      <c r="F182" s="40">
        <f t="shared" si="13"/>
        <v>5274.9274500000001</v>
      </c>
    </row>
    <row r="183" spans="1:6">
      <c r="A183" s="7" t="s">
        <v>167</v>
      </c>
      <c r="B183" s="8">
        <v>106.55</v>
      </c>
      <c r="C183" s="12">
        <v>76.5</v>
      </c>
      <c r="D183" s="12">
        <f t="shared" si="12"/>
        <v>-11.5</v>
      </c>
      <c r="E183" s="10">
        <v>89.9</v>
      </c>
      <c r="F183" s="40">
        <f t="shared" si="13"/>
        <v>7327.8164250000009</v>
      </c>
    </row>
    <row r="184" spans="1:6">
      <c r="A184" s="7" t="s">
        <v>168</v>
      </c>
      <c r="B184" s="8">
        <v>69.12</v>
      </c>
      <c r="C184" s="12">
        <v>76.5</v>
      </c>
      <c r="D184" s="12">
        <f t="shared" si="12"/>
        <v>-11.5</v>
      </c>
      <c r="E184" s="10">
        <v>89.9</v>
      </c>
      <c r="F184" s="40">
        <f t="shared" si="13"/>
        <v>4753.6243200000008</v>
      </c>
    </row>
    <row r="185" spans="1:6">
      <c r="A185" s="7" t="s">
        <v>169</v>
      </c>
      <c r="B185" s="8">
        <v>64.23</v>
      </c>
      <c r="C185" s="12">
        <v>76.5</v>
      </c>
      <c r="D185" s="12">
        <f t="shared" si="12"/>
        <v>-11.5</v>
      </c>
      <c r="E185" s="10">
        <v>89.9</v>
      </c>
      <c r="F185" s="40">
        <f t="shared" si="13"/>
        <v>4417.3219050000007</v>
      </c>
    </row>
    <row r="186" spans="1:6">
      <c r="A186" s="7" t="s">
        <v>170</v>
      </c>
      <c r="B186" s="8">
        <v>42.54</v>
      </c>
      <c r="C186" s="12">
        <v>76.5</v>
      </c>
      <c r="D186" s="12">
        <f t="shared" si="12"/>
        <v>-11.5</v>
      </c>
      <c r="E186" s="10">
        <v>89.9</v>
      </c>
      <c r="F186" s="40">
        <f t="shared" si="13"/>
        <v>2925.6246900000006</v>
      </c>
    </row>
    <row r="187" spans="1:6">
      <c r="A187" s="7" t="s">
        <v>171</v>
      </c>
      <c r="B187" s="8">
        <v>59.59</v>
      </c>
      <c r="C187" s="12">
        <v>76.5</v>
      </c>
      <c r="D187" s="12">
        <f t="shared" si="12"/>
        <v>-11.5</v>
      </c>
      <c r="E187" s="10">
        <v>89.9</v>
      </c>
      <c r="F187" s="40">
        <f t="shared" si="13"/>
        <v>4098.2128650000004</v>
      </c>
    </row>
    <row r="188" spans="1:6">
      <c r="A188" s="7" t="s">
        <v>172</v>
      </c>
      <c r="B188" s="8">
        <v>73.64</v>
      </c>
      <c r="C188" s="12">
        <v>76.5</v>
      </c>
      <c r="D188" s="12">
        <f t="shared" si="12"/>
        <v>-11.5</v>
      </c>
      <c r="E188" s="10">
        <v>89.9</v>
      </c>
      <c r="F188" s="40">
        <f t="shared" si="13"/>
        <v>5064.4805400000005</v>
      </c>
    </row>
    <row r="189" spans="1:6">
      <c r="A189" s="7" t="s">
        <v>173</v>
      </c>
      <c r="B189" s="8">
        <v>62.1</v>
      </c>
      <c r="C189" s="12">
        <v>76.5</v>
      </c>
      <c r="D189" s="12">
        <f t="shared" si="12"/>
        <v>-11.5</v>
      </c>
      <c r="E189" s="10">
        <v>89.9</v>
      </c>
      <c r="F189" s="40">
        <f t="shared" si="13"/>
        <v>4270.8343500000001</v>
      </c>
    </row>
    <row r="190" spans="1:6">
      <c r="A190" s="7" t="s">
        <v>174</v>
      </c>
      <c r="B190" s="8">
        <v>71.17</v>
      </c>
      <c r="C190" s="12">
        <v>76.5</v>
      </c>
      <c r="D190" s="12">
        <f t="shared" si="12"/>
        <v>-11.5</v>
      </c>
      <c r="E190" s="10">
        <v>89.9</v>
      </c>
      <c r="F190" s="40">
        <f t="shared" si="13"/>
        <v>4894.6099950000007</v>
      </c>
    </row>
    <row r="191" spans="1:6">
      <c r="A191" s="7" t="s">
        <v>175</v>
      </c>
      <c r="B191" s="8">
        <v>74.17</v>
      </c>
      <c r="C191" s="12">
        <v>76.5</v>
      </c>
      <c r="D191" s="12">
        <f t="shared" si="12"/>
        <v>-11.5</v>
      </c>
      <c r="E191" s="10">
        <v>89.9</v>
      </c>
      <c r="F191" s="40">
        <f t="shared" si="13"/>
        <v>5100.9304950000005</v>
      </c>
    </row>
    <row r="192" spans="1:6">
      <c r="A192" s="7" t="s">
        <v>176</v>
      </c>
      <c r="B192" s="8">
        <v>97.3</v>
      </c>
      <c r="C192" s="12">
        <v>76.5</v>
      </c>
      <c r="D192" s="12">
        <f t="shared" si="12"/>
        <v>-11.5</v>
      </c>
      <c r="E192" s="10">
        <v>89.9</v>
      </c>
      <c r="F192" s="40">
        <f t="shared" si="13"/>
        <v>6691.6615500000007</v>
      </c>
    </row>
    <row r="193" spans="1:6">
      <c r="A193" s="7" t="s">
        <v>177</v>
      </c>
      <c r="B193" s="8">
        <v>91.13</v>
      </c>
      <c r="C193" s="12">
        <v>76.5</v>
      </c>
      <c r="D193" s="12">
        <f t="shared" si="12"/>
        <v>-11.5</v>
      </c>
      <c r="E193" s="10">
        <v>89.9</v>
      </c>
      <c r="F193" s="40">
        <f t="shared" si="13"/>
        <v>6267.3290550000002</v>
      </c>
    </row>
    <row r="194" spans="1:6">
      <c r="A194" s="7" t="s">
        <v>178</v>
      </c>
      <c r="B194" s="8">
        <v>64.3</v>
      </c>
      <c r="C194" s="12">
        <v>76.5</v>
      </c>
      <c r="D194" s="12">
        <f t="shared" si="12"/>
        <v>-11.5</v>
      </c>
      <c r="E194" s="10">
        <v>89.9</v>
      </c>
      <c r="F194" s="40">
        <f t="shared" si="13"/>
        <v>4422.1360500000001</v>
      </c>
    </row>
    <row r="195" spans="1:6">
      <c r="A195" s="7" t="s">
        <v>179</v>
      </c>
      <c r="B195" s="8">
        <v>58.23</v>
      </c>
      <c r="C195" s="12">
        <v>76.5</v>
      </c>
      <c r="D195" s="12">
        <f t="shared" si="12"/>
        <v>-11.5</v>
      </c>
      <c r="E195" s="10">
        <v>89.9</v>
      </c>
      <c r="F195" s="40">
        <f t="shared" si="13"/>
        <v>4004.6809049999993</v>
      </c>
    </row>
    <row r="196" spans="1:6">
      <c r="A196" s="7" t="s">
        <v>180</v>
      </c>
      <c r="B196" s="8">
        <v>81.64</v>
      </c>
      <c r="C196" s="12">
        <v>76.5</v>
      </c>
      <c r="D196" s="12">
        <f t="shared" si="12"/>
        <v>-11.5</v>
      </c>
      <c r="E196" s="10">
        <v>89.9</v>
      </c>
      <c r="F196" s="40">
        <f t="shared" si="13"/>
        <v>5614.6685400000006</v>
      </c>
    </row>
    <row r="197" spans="1:6">
      <c r="A197" s="7" t="s">
        <v>181</v>
      </c>
      <c r="B197" s="8">
        <v>122.9</v>
      </c>
      <c r="C197" s="12">
        <v>76.5</v>
      </c>
      <c r="D197" s="12">
        <f t="shared" si="12"/>
        <v>-11.5</v>
      </c>
      <c r="E197" s="10">
        <v>89.9</v>
      </c>
      <c r="F197" s="40">
        <f t="shared" si="13"/>
        <v>8452.2631500000007</v>
      </c>
    </row>
    <row r="198" spans="1:6">
      <c r="A198" s="7" t="s">
        <v>182</v>
      </c>
      <c r="B198" s="8">
        <v>67.12</v>
      </c>
      <c r="C198" s="12">
        <v>76.5</v>
      </c>
      <c r="D198" s="12">
        <f t="shared" si="12"/>
        <v>-11.5</v>
      </c>
      <c r="E198" s="10">
        <v>89.9</v>
      </c>
      <c r="F198" s="40">
        <f t="shared" si="13"/>
        <v>4616.0773200000003</v>
      </c>
    </row>
    <row r="199" spans="1:6">
      <c r="A199" s="7" t="s">
        <v>183</v>
      </c>
      <c r="B199" s="8">
        <v>66.69</v>
      </c>
      <c r="C199" s="12">
        <v>76.5</v>
      </c>
      <c r="D199" s="12">
        <f t="shared" si="12"/>
        <v>-11.5</v>
      </c>
      <c r="E199" s="10">
        <v>89.9</v>
      </c>
      <c r="F199" s="40">
        <f t="shared" si="13"/>
        <v>4586.504715</v>
      </c>
    </row>
    <row r="200" spans="1:6">
      <c r="A200" s="7" t="s">
        <v>184</v>
      </c>
      <c r="B200" s="8">
        <v>65.72</v>
      </c>
      <c r="C200" s="12">
        <v>76.5</v>
      </c>
      <c r="D200" s="12">
        <f t="shared" si="12"/>
        <v>-11.5</v>
      </c>
      <c r="E200" s="10">
        <v>89.9</v>
      </c>
      <c r="F200" s="40">
        <f t="shared" si="13"/>
        <v>4519.7944200000002</v>
      </c>
    </row>
    <row r="201" spans="1:6">
      <c r="A201" s="7" t="s">
        <v>185</v>
      </c>
      <c r="B201" s="8">
        <v>87.7</v>
      </c>
      <c r="C201" s="12">
        <v>76.5</v>
      </c>
      <c r="D201" s="12">
        <f t="shared" si="12"/>
        <v>-11.5</v>
      </c>
      <c r="E201" s="10">
        <v>89.9</v>
      </c>
      <c r="F201" s="40">
        <f t="shared" si="13"/>
        <v>6031.435950000001</v>
      </c>
    </row>
    <row r="202" spans="1:6">
      <c r="A202" s="7" t="s">
        <v>186</v>
      </c>
      <c r="B202" s="8">
        <v>66.819999999999993</v>
      </c>
      <c r="C202" s="12">
        <v>76.5</v>
      </c>
      <c r="D202" s="12">
        <f t="shared" si="12"/>
        <v>-11.5</v>
      </c>
      <c r="E202" s="10">
        <v>89.9</v>
      </c>
      <c r="F202" s="40">
        <f t="shared" si="13"/>
        <v>4595.4452699999993</v>
      </c>
    </row>
    <row r="203" spans="1:6">
      <c r="A203" s="7" t="s">
        <v>187</v>
      </c>
      <c r="B203" s="8">
        <v>107.68</v>
      </c>
      <c r="C203" s="12">
        <v>76.5</v>
      </c>
      <c r="D203" s="12">
        <f t="shared" si="12"/>
        <v>-11.5</v>
      </c>
      <c r="E203" s="10">
        <v>89.9</v>
      </c>
      <c r="F203" s="40">
        <f t="shared" si="13"/>
        <v>7405.5304800000013</v>
      </c>
    </row>
    <row r="204" spans="1:6">
      <c r="A204" s="7" t="s">
        <v>188</v>
      </c>
      <c r="B204" s="8">
        <v>98.16</v>
      </c>
      <c r="C204" s="12">
        <v>76.5</v>
      </c>
      <c r="D204" s="12">
        <f t="shared" si="12"/>
        <v>-11.5</v>
      </c>
      <c r="E204" s="10">
        <v>89.9</v>
      </c>
      <c r="F204" s="40">
        <f t="shared" si="13"/>
        <v>6750.8067600000004</v>
      </c>
    </row>
    <row r="205" spans="1:6">
      <c r="A205" s="7" t="s">
        <v>189</v>
      </c>
      <c r="B205" s="8">
        <v>201.29</v>
      </c>
      <c r="C205" s="12">
        <v>76.5</v>
      </c>
      <c r="D205" s="12">
        <f t="shared" si="12"/>
        <v>-11.5</v>
      </c>
      <c r="E205" s="10">
        <v>89.9</v>
      </c>
      <c r="F205" s="40">
        <f t="shared" si="13"/>
        <v>13843.417815000001</v>
      </c>
    </row>
    <row r="206" spans="1:6">
      <c r="A206" s="7" t="s">
        <v>190</v>
      </c>
      <c r="B206" s="8">
        <v>86.75</v>
      </c>
      <c r="C206" s="12">
        <v>76.5</v>
      </c>
      <c r="D206" s="12">
        <f t="shared" si="12"/>
        <v>-11.5</v>
      </c>
      <c r="E206" s="10">
        <v>89.9</v>
      </c>
      <c r="F206" s="40">
        <f t="shared" si="13"/>
        <v>5966.1011250000001</v>
      </c>
    </row>
    <row r="207" spans="1:6">
      <c r="A207" s="7" t="s">
        <v>191</v>
      </c>
      <c r="B207" s="8">
        <v>98.98</v>
      </c>
      <c r="C207" s="12">
        <v>76.5</v>
      </c>
      <c r="D207" s="12">
        <f t="shared" si="12"/>
        <v>-11.5</v>
      </c>
      <c r="E207" s="10">
        <v>89.9</v>
      </c>
      <c r="F207" s="40">
        <f t="shared" si="13"/>
        <v>6807.2010300000011</v>
      </c>
    </row>
    <row r="208" spans="1:6">
      <c r="A208" s="7" t="s">
        <v>192</v>
      </c>
      <c r="B208" s="8">
        <v>130.13</v>
      </c>
      <c r="C208" s="12">
        <v>76.5</v>
      </c>
      <c r="D208" s="12">
        <f t="shared" si="12"/>
        <v>-11.5</v>
      </c>
      <c r="E208" s="10">
        <v>89.9</v>
      </c>
      <c r="F208" s="40">
        <f t="shared" si="13"/>
        <v>8949.4955549999995</v>
      </c>
    </row>
    <row r="209" spans="1:6">
      <c r="A209" s="7" t="s">
        <v>193</v>
      </c>
      <c r="B209" s="8">
        <v>72.459999999999994</v>
      </c>
      <c r="C209" s="12">
        <v>76.5</v>
      </c>
      <c r="D209" s="12">
        <f t="shared" si="12"/>
        <v>-11.5</v>
      </c>
      <c r="E209" s="10">
        <v>89.9</v>
      </c>
      <c r="F209" s="40">
        <f t="shared" si="13"/>
        <v>4983.3278099999998</v>
      </c>
    </row>
    <row r="210" spans="1:6">
      <c r="A210" s="7" t="s">
        <v>194</v>
      </c>
      <c r="B210" s="8">
        <v>73.98</v>
      </c>
      <c r="C210" s="12">
        <v>76.5</v>
      </c>
      <c r="D210" s="12">
        <f t="shared" si="12"/>
        <v>-11.5</v>
      </c>
      <c r="E210" s="10">
        <v>89.9</v>
      </c>
      <c r="F210" s="40">
        <f t="shared" si="13"/>
        <v>5087.8635300000005</v>
      </c>
    </row>
    <row r="211" spans="1:6">
      <c r="A211" s="7" t="s">
        <v>195</v>
      </c>
      <c r="B211" s="8">
        <v>127.48</v>
      </c>
      <c r="C211" s="12">
        <v>76.5</v>
      </c>
      <c r="D211" s="12">
        <f t="shared" si="12"/>
        <v>-11.5</v>
      </c>
      <c r="E211" s="10">
        <v>89.9</v>
      </c>
      <c r="F211" s="40">
        <f t="shared" si="13"/>
        <v>8767.2457800000011</v>
      </c>
    </row>
    <row r="212" spans="1:6">
      <c r="A212" s="7" t="s">
        <v>196</v>
      </c>
      <c r="B212" s="8">
        <v>73.88</v>
      </c>
      <c r="C212" s="12">
        <v>76.5</v>
      </c>
      <c r="D212" s="12">
        <f t="shared" si="12"/>
        <v>-11.5</v>
      </c>
      <c r="E212" s="10">
        <v>89.9</v>
      </c>
      <c r="F212" s="40">
        <f t="shared" si="13"/>
        <v>5080.9861800000008</v>
      </c>
    </row>
    <row r="213" spans="1:6">
      <c r="A213" s="7" t="s">
        <v>197</v>
      </c>
      <c r="B213" s="8">
        <v>123.39</v>
      </c>
      <c r="C213" s="12">
        <v>76.5</v>
      </c>
      <c r="D213" s="12">
        <f t="shared" si="12"/>
        <v>-11.5</v>
      </c>
      <c r="E213" s="10">
        <v>89.9</v>
      </c>
      <c r="F213" s="40">
        <f t="shared" si="13"/>
        <v>8485.9621650000008</v>
      </c>
    </row>
    <row r="214" spans="1:6">
      <c r="A214" s="7" t="s">
        <v>198</v>
      </c>
      <c r="B214" s="8">
        <v>151.59</v>
      </c>
      <c r="C214" s="12">
        <v>76.5</v>
      </c>
      <c r="D214" s="12">
        <f t="shared" si="12"/>
        <v>-11.5</v>
      </c>
      <c r="E214" s="10">
        <v>89.9</v>
      </c>
      <c r="F214" s="40">
        <f t="shared" si="13"/>
        <v>10425.374865000002</v>
      </c>
    </row>
    <row r="215" spans="1:6">
      <c r="A215" s="7" t="s">
        <v>199</v>
      </c>
      <c r="B215" s="8">
        <v>140.76</v>
      </c>
      <c r="C215" s="12">
        <v>76.5</v>
      </c>
      <c r="D215" s="12">
        <f t="shared" si="12"/>
        <v>-11.5</v>
      </c>
      <c r="E215" s="10">
        <v>89.9</v>
      </c>
      <c r="F215" s="40">
        <f t="shared" si="13"/>
        <v>9680.5578600000008</v>
      </c>
    </row>
    <row r="216" spans="1:6">
      <c r="A216" s="7" t="s">
        <v>200</v>
      </c>
      <c r="B216" s="8">
        <v>70.88</v>
      </c>
      <c r="C216" s="12">
        <v>76.5</v>
      </c>
      <c r="D216" s="12">
        <f t="shared" si="12"/>
        <v>-11.5</v>
      </c>
      <c r="E216" s="10">
        <v>89.9</v>
      </c>
      <c r="F216" s="40">
        <f t="shared" si="13"/>
        <v>4874.6656800000001</v>
      </c>
    </row>
    <row r="217" spans="1:6">
      <c r="A217" s="7" t="s">
        <v>201</v>
      </c>
      <c r="B217" s="8">
        <v>80.010000000000005</v>
      </c>
      <c r="C217" s="12">
        <v>76.5</v>
      </c>
      <c r="D217" s="12">
        <f t="shared" si="12"/>
        <v>-11.5</v>
      </c>
      <c r="E217" s="10">
        <v>89.9</v>
      </c>
      <c r="F217" s="40">
        <f t="shared" si="13"/>
        <v>5502.5677350000005</v>
      </c>
    </row>
    <row r="218" spans="1:6">
      <c r="A218" s="7" t="s">
        <v>202</v>
      </c>
      <c r="B218" s="8">
        <v>116.71</v>
      </c>
      <c r="C218" s="12">
        <v>76.5</v>
      </c>
      <c r="D218" s="12">
        <f t="shared" si="12"/>
        <v>-11.5</v>
      </c>
      <c r="E218" s="10">
        <v>89.9</v>
      </c>
      <c r="F218" s="40">
        <f t="shared" si="13"/>
        <v>8026.5551850000002</v>
      </c>
    </row>
    <row r="219" spans="1:6">
      <c r="A219" s="7" t="s">
        <v>203</v>
      </c>
      <c r="B219" s="8">
        <v>99.5</v>
      </c>
      <c r="C219" s="12">
        <v>76.5</v>
      </c>
      <c r="D219" s="12">
        <f t="shared" si="12"/>
        <v>-11.5</v>
      </c>
      <c r="E219" s="10">
        <v>89.9</v>
      </c>
      <c r="F219" s="40">
        <f t="shared" si="13"/>
        <v>6842.9632500000007</v>
      </c>
    </row>
    <row r="220" spans="1:6">
      <c r="A220" s="7" t="s">
        <v>204</v>
      </c>
      <c r="B220" s="8">
        <v>167.84</v>
      </c>
      <c r="C220" s="12">
        <v>76.5</v>
      </c>
      <c r="D220" s="12">
        <f t="shared" si="12"/>
        <v>-11.5</v>
      </c>
      <c r="E220" s="10">
        <v>89.9</v>
      </c>
      <c r="F220" s="40">
        <f t="shared" si="13"/>
        <v>11542.944240000003</v>
      </c>
    </row>
    <row r="221" spans="1:6">
      <c r="A221" s="7" t="s">
        <v>205</v>
      </c>
      <c r="B221" s="8">
        <v>143.88</v>
      </c>
      <c r="C221" s="12">
        <v>76.5</v>
      </c>
      <c r="D221" s="12">
        <f t="shared" si="12"/>
        <v>-11.5</v>
      </c>
      <c r="E221" s="10">
        <v>89.9</v>
      </c>
      <c r="F221" s="40">
        <f t="shared" si="13"/>
        <v>9895.1311800000003</v>
      </c>
    </row>
    <row r="222" spans="1:6">
      <c r="A222" s="7" t="s">
        <v>206</v>
      </c>
      <c r="B222" s="8">
        <v>104.02</v>
      </c>
      <c r="C222" s="12">
        <v>76.5</v>
      </c>
      <c r="D222" s="12">
        <f t="shared" si="12"/>
        <v>-11.5</v>
      </c>
      <c r="E222" s="10">
        <v>89.9</v>
      </c>
      <c r="F222" s="40">
        <f t="shared" si="13"/>
        <v>7153.8194700000004</v>
      </c>
    </row>
    <row r="223" spans="1:6">
      <c r="A223" s="7" t="s">
        <v>207</v>
      </c>
      <c r="B223" s="8">
        <v>97.19</v>
      </c>
      <c r="C223" s="12">
        <v>76.5</v>
      </c>
      <c r="D223" s="12">
        <f t="shared" si="12"/>
        <v>-11.5</v>
      </c>
      <c r="E223" s="10">
        <v>89.9</v>
      </c>
      <c r="F223" s="40">
        <f t="shared" si="13"/>
        <v>6684.0964649999996</v>
      </c>
    </row>
    <row r="224" spans="1:6">
      <c r="A224" s="7" t="s">
        <v>208</v>
      </c>
      <c r="B224" s="8">
        <v>159.87</v>
      </c>
      <c r="C224" s="12">
        <v>76.5</v>
      </c>
      <c r="D224" s="12">
        <f t="shared" si="12"/>
        <v>-11.5</v>
      </c>
      <c r="E224" s="10">
        <v>89.9</v>
      </c>
      <c r="F224" s="40">
        <f t="shared" si="13"/>
        <v>10994.819445000001</v>
      </c>
    </row>
    <row r="225" spans="1:6">
      <c r="A225" s="7" t="s">
        <v>209</v>
      </c>
      <c r="B225" s="8">
        <v>152.72999999999999</v>
      </c>
      <c r="C225" s="12">
        <v>76.5</v>
      </c>
      <c r="D225" s="12">
        <f t="shared" si="12"/>
        <v>-11.5</v>
      </c>
      <c r="E225" s="10">
        <v>89.9</v>
      </c>
      <c r="F225" s="40">
        <f t="shared" si="13"/>
        <v>10503.776655</v>
      </c>
    </row>
    <row r="226" spans="1:6">
      <c r="A226" s="7" t="s">
        <v>210</v>
      </c>
      <c r="B226" s="8">
        <v>83.36</v>
      </c>
      <c r="C226" s="12">
        <v>76.5</v>
      </c>
      <c r="D226" s="12">
        <f t="shared" si="12"/>
        <v>-11.5</v>
      </c>
      <c r="E226" s="10">
        <v>89.9</v>
      </c>
      <c r="F226" s="40">
        <f t="shared" si="13"/>
        <v>5732.9589600000008</v>
      </c>
    </row>
    <row r="227" spans="1:6">
      <c r="A227" s="7" t="s">
        <v>211</v>
      </c>
      <c r="B227" s="8">
        <v>126.48</v>
      </c>
      <c r="C227" s="12">
        <v>76.5</v>
      </c>
      <c r="D227" s="12">
        <f t="shared" si="12"/>
        <v>-11.5</v>
      </c>
      <c r="E227" s="10">
        <v>89.9</v>
      </c>
      <c r="F227" s="40">
        <f t="shared" si="13"/>
        <v>8698.4722800000018</v>
      </c>
    </row>
    <row r="228" spans="1:6">
      <c r="A228" s="7" t="s">
        <v>212</v>
      </c>
      <c r="B228" s="8">
        <v>97.23</v>
      </c>
      <c r="C228" s="12">
        <v>76.5</v>
      </c>
      <c r="D228" s="12">
        <f t="shared" si="12"/>
        <v>-11.5</v>
      </c>
      <c r="E228" s="10">
        <v>89.9</v>
      </c>
      <c r="F228" s="40">
        <f t="shared" si="13"/>
        <v>6686.8474050000004</v>
      </c>
    </row>
    <row r="229" spans="1:6">
      <c r="A229" s="7" t="s">
        <v>213</v>
      </c>
      <c r="B229" s="8">
        <v>182.92</v>
      </c>
      <c r="C229" s="12">
        <v>76.5</v>
      </c>
      <c r="D229" s="12">
        <f t="shared" si="12"/>
        <v>-11.5</v>
      </c>
      <c r="E229" s="10">
        <v>89.9</v>
      </c>
      <c r="F229" s="40">
        <f t="shared" si="13"/>
        <v>12580.04862</v>
      </c>
    </row>
    <row r="230" spans="1:6">
      <c r="A230" s="7" t="s">
        <v>214</v>
      </c>
      <c r="B230" s="8">
        <v>92.3</v>
      </c>
      <c r="C230" s="12">
        <v>76.5</v>
      </c>
      <c r="D230" s="12">
        <f t="shared" si="12"/>
        <v>-11.5</v>
      </c>
      <c r="E230" s="10">
        <v>89.9</v>
      </c>
      <c r="F230" s="40">
        <f t="shared" si="13"/>
        <v>6347.7940500000004</v>
      </c>
    </row>
    <row r="231" spans="1:6">
      <c r="A231" s="7" t="s">
        <v>215</v>
      </c>
      <c r="B231" s="8">
        <v>87.85</v>
      </c>
      <c r="C231" s="12">
        <v>76.5</v>
      </c>
      <c r="D231" s="12">
        <f t="shared" si="12"/>
        <v>-11.5</v>
      </c>
      <c r="E231" s="10">
        <v>89.9</v>
      </c>
      <c r="F231" s="40">
        <f t="shared" si="13"/>
        <v>6041.7519750000001</v>
      </c>
    </row>
    <row r="232" spans="1:6">
      <c r="A232" s="7" t="s">
        <v>216</v>
      </c>
      <c r="B232" s="8">
        <v>102.96</v>
      </c>
      <c r="C232" s="12">
        <v>76.5</v>
      </c>
      <c r="D232" s="12">
        <f t="shared" si="12"/>
        <v>-11.5</v>
      </c>
      <c r="E232" s="10">
        <v>89.9</v>
      </c>
      <c r="F232" s="40">
        <f t="shared" si="13"/>
        <v>7080.9195600000003</v>
      </c>
    </row>
    <row r="233" spans="1:6">
      <c r="A233" s="7" t="s">
        <v>217</v>
      </c>
      <c r="B233" s="8">
        <v>87.22</v>
      </c>
      <c r="C233" s="12">
        <v>76.5</v>
      </c>
      <c r="D233" s="12">
        <f t="shared" si="12"/>
        <v>-11.5</v>
      </c>
      <c r="E233" s="10">
        <v>89.9</v>
      </c>
      <c r="F233" s="40">
        <f t="shared" si="13"/>
        <v>5998.4246700000003</v>
      </c>
    </row>
    <row r="234" spans="1:6">
      <c r="A234" s="7" t="s">
        <v>218</v>
      </c>
      <c r="B234" s="8">
        <v>88.54</v>
      </c>
      <c r="C234" s="12">
        <v>76.5</v>
      </c>
      <c r="D234" s="12">
        <f t="shared" si="12"/>
        <v>-11.5</v>
      </c>
      <c r="E234" s="10">
        <v>89.9</v>
      </c>
      <c r="F234" s="40">
        <f t="shared" si="13"/>
        <v>6089.2056900000007</v>
      </c>
    </row>
    <row r="235" spans="1:6">
      <c r="A235" s="7" t="s">
        <v>219</v>
      </c>
      <c r="B235" s="8">
        <v>43.2</v>
      </c>
      <c r="C235" s="12">
        <v>82</v>
      </c>
      <c r="D235" s="12">
        <f>65-C235</f>
        <v>-17</v>
      </c>
      <c r="E235" s="10">
        <v>90</v>
      </c>
      <c r="F235" s="40">
        <f t="shared" si="13"/>
        <v>3188.16</v>
      </c>
    </row>
    <row r="236" spans="1:6">
      <c r="A236" s="7" t="s">
        <v>220</v>
      </c>
      <c r="B236" s="8">
        <v>103.15</v>
      </c>
      <c r="C236" s="12">
        <v>82</v>
      </c>
      <c r="D236" s="12">
        <f t="shared" si="12"/>
        <v>-17</v>
      </c>
      <c r="E236" s="10">
        <v>90</v>
      </c>
      <c r="F236" s="40">
        <f t="shared" si="13"/>
        <v>7612.4700000000012</v>
      </c>
    </row>
    <row r="237" spans="1:6">
      <c r="A237" s="7" t="s">
        <v>221</v>
      </c>
      <c r="B237" s="8">
        <v>74.3</v>
      </c>
      <c r="C237" s="12">
        <v>82</v>
      </c>
      <c r="D237" s="12">
        <f t="shared" ref="D237:D250" si="14">65-C237</f>
        <v>-17</v>
      </c>
      <c r="E237" s="10">
        <v>90</v>
      </c>
      <c r="F237" s="40">
        <f t="shared" ref="F237:F252" si="15">(((B237*C237)/100)*E237)</f>
        <v>5483.3399999999992</v>
      </c>
    </row>
    <row r="238" spans="1:6">
      <c r="A238" s="7" t="s">
        <v>222</v>
      </c>
      <c r="B238" s="8">
        <v>65.400000000000006</v>
      </c>
      <c r="C238" s="12">
        <v>82</v>
      </c>
      <c r="D238" s="12">
        <f t="shared" si="14"/>
        <v>-17</v>
      </c>
      <c r="E238" s="10">
        <v>90</v>
      </c>
      <c r="F238" s="40">
        <f t="shared" si="15"/>
        <v>4826.5200000000004</v>
      </c>
    </row>
    <row r="239" spans="1:6">
      <c r="A239" s="7" t="s">
        <v>223</v>
      </c>
      <c r="B239" s="8">
        <v>62.9</v>
      </c>
      <c r="C239" s="12">
        <v>82</v>
      </c>
      <c r="D239" s="12">
        <f t="shared" si="14"/>
        <v>-17</v>
      </c>
      <c r="E239" s="10">
        <v>90</v>
      </c>
      <c r="F239" s="40">
        <f t="shared" si="15"/>
        <v>4642.0200000000004</v>
      </c>
    </row>
    <row r="240" spans="1:6">
      <c r="A240" s="7" t="s">
        <v>224</v>
      </c>
      <c r="B240" s="8">
        <v>88.65</v>
      </c>
      <c r="C240" s="12">
        <v>82</v>
      </c>
      <c r="D240" s="12">
        <f t="shared" si="14"/>
        <v>-17</v>
      </c>
      <c r="E240" s="10">
        <v>90</v>
      </c>
      <c r="F240" s="40">
        <f t="shared" si="15"/>
        <v>6542.37</v>
      </c>
    </row>
    <row r="241" spans="1:6">
      <c r="A241" s="7" t="s">
        <v>225</v>
      </c>
      <c r="B241" s="8">
        <v>97</v>
      </c>
      <c r="C241" s="12">
        <v>82</v>
      </c>
      <c r="D241" s="12">
        <f t="shared" si="14"/>
        <v>-17</v>
      </c>
      <c r="E241" s="10">
        <v>90</v>
      </c>
      <c r="F241" s="40">
        <f t="shared" si="15"/>
        <v>7158.6</v>
      </c>
    </row>
    <row r="242" spans="1:6">
      <c r="A242" s="7" t="s">
        <v>226</v>
      </c>
      <c r="B242" s="8">
        <v>93.6</v>
      </c>
      <c r="C242" s="12">
        <v>82</v>
      </c>
      <c r="D242" s="12">
        <f t="shared" si="14"/>
        <v>-17</v>
      </c>
      <c r="E242" s="10">
        <v>90</v>
      </c>
      <c r="F242" s="40">
        <f t="shared" si="15"/>
        <v>6907.6799999999994</v>
      </c>
    </row>
    <row r="243" spans="1:6">
      <c r="A243" s="7" t="s">
        <v>227</v>
      </c>
      <c r="B243" s="8">
        <v>83.75</v>
      </c>
      <c r="C243" s="12">
        <v>82</v>
      </c>
      <c r="D243" s="12">
        <f t="shared" si="14"/>
        <v>-17</v>
      </c>
      <c r="E243" s="10">
        <v>90</v>
      </c>
      <c r="F243" s="40">
        <f t="shared" si="15"/>
        <v>6180.75</v>
      </c>
    </row>
    <row r="244" spans="1:6">
      <c r="A244" s="7" t="s">
        <v>228</v>
      </c>
      <c r="B244" s="8">
        <v>104.55</v>
      </c>
      <c r="C244" s="12">
        <v>82</v>
      </c>
      <c r="D244" s="12">
        <f t="shared" si="14"/>
        <v>-17</v>
      </c>
      <c r="E244" s="10">
        <v>92</v>
      </c>
      <c r="F244" s="40">
        <f t="shared" si="15"/>
        <v>7887.2520000000004</v>
      </c>
    </row>
    <row r="245" spans="1:6">
      <c r="A245" s="7" t="s">
        <v>229</v>
      </c>
      <c r="B245" s="8">
        <v>107.35</v>
      </c>
      <c r="C245" s="12">
        <v>82</v>
      </c>
      <c r="D245" s="12">
        <f t="shared" si="14"/>
        <v>-17</v>
      </c>
      <c r="E245" s="10">
        <v>92</v>
      </c>
      <c r="F245" s="40">
        <f t="shared" si="15"/>
        <v>8098.4839999999986</v>
      </c>
    </row>
    <row r="246" spans="1:6">
      <c r="A246" s="7" t="s">
        <v>230</v>
      </c>
      <c r="B246" s="8">
        <v>57.05</v>
      </c>
      <c r="C246" s="12">
        <v>82</v>
      </c>
      <c r="D246" s="12">
        <f t="shared" si="14"/>
        <v>-17</v>
      </c>
      <c r="E246" s="10">
        <v>92</v>
      </c>
      <c r="F246" s="40">
        <f t="shared" si="15"/>
        <v>4303.851999999999</v>
      </c>
    </row>
    <row r="247" spans="1:6">
      <c r="A247" s="7" t="s">
        <v>231</v>
      </c>
      <c r="B247" s="8">
        <v>57.4</v>
      </c>
      <c r="C247" s="12">
        <v>82</v>
      </c>
      <c r="D247" s="12">
        <f t="shared" si="14"/>
        <v>-17</v>
      </c>
      <c r="E247" s="10">
        <v>92</v>
      </c>
      <c r="F247" s="40">
        <f t="shared" si="15"/>
        <v>4330.2560000000003</v>
      </c>
    </row>
    <row r="248" spans="1:6">
      <c r="A248" s="7" t="s">
        <v>232</v>
      </c>
      <c r="B248" s="8">
        <v>90.3</v>
      </c>
      <c r="C248" s="12">
        <v>82</v>
      </c>
      <c r="D248" s="12">
        <f t="shared" si="14"/>
        <v>-17</v>
      </c>
      <c r="E248" s="10">
        <v>92</v>
      </c>
      <c r="F248" s="40">
        <f t="shared" si="15"/>
        <v>6812.2319999999991</v>
      </c>
    </row>
    <row r="249" spans="1:6">
      <c r="A249" s="7" t="s">
        <v>233</v>
      </c>
      <c r="B249" s="8">
        <v>84.45</v>
      </c>
      <c r="C249" s="12">
        <v>82</v>
      </c>
      <c r="D249" s="12">
        <f t="shared" si="14"/>
        <v>-17</v>
      </c>
      <c r="E249" s="10">
        <v>92</v>
      </c>
      <c r="F249" s="40">
        <f t="shared" si="15"/>
        <v>6370.9080000000013</v>
      </c>
    </row>
    <row r="250" spans="1:6">
      <c r="A250" s="7" t="s">
        <v>234</v>
      </c>
      <c r="B250" s="8">
        <v>52.2</v>
      </c>
      <c r="C250" s="12">
        <v>82</v>
      </c>
      <c r="D250" s="12">
        <f t="shared" si="14"/>
        <v>-17</v>
      </c>
      <c r="E250" s="10">
        <v>92</v>
      </c>
      <c r="F250" s="40">
        <f t="shared" si="15"/>
        <v>3937.9680000000003</v>
      </c>
    </row>
    <row r="251" spans="1:6">
      <c r="A251" s="7" t="s">
        <v>235</v>
      </c>
      <c r="B251" s="8">
        <v>131</v>
      </c>
      <c r="C251" s="12">
        <v>80</v>
      </c>
      <c r="D251" s="12">
        <v>15</v>
      </c>
      <c r="E251" s="10">
        <v>82</v>
      </c>
      <c r="F251" s="40">
        <f t="shared" si="15"/>
        <v>8593.6</v>
      </c>
    </row>
    <row r="252" spans="1:6">
      <c r="A252" s="7" t="s">
        <v>236</v>
      </c>
      <c r="B252" s="8">
        <v>152</v>
      </c>
      <c r="C252" s="12">
        <v>80</v>
      </c>
      <c r="D252" s="12">
        <v>15</v>
      </c>
      <c r="E252" s="10">
        <v>82</v>
      </c>
      <c r="F252" s="40">
        <f t="shared" si="15"/>
        <v>9971.1999999999989</v>
      </c>
    </row>
    <row r="253" spans="1:6">
      <c r="A253" s="7" t="s">
        <v>237</v>
      </c>
      <c r="B253" s="8">
        <v>48.38</v>
      </c>
      <c r="C253" s="12">
        <v>65</v>
      </c>
      <c r="D253" s="12">
        <f>-C253+55</f>
        <v>-10</v>
      </c>
      <c r="E253" s="10">
        <v>89</v>
      </c>
      <c r="F253" s="40">
        <f>(((B253*C253)/100)*E253)</f>
        <v>2798.7830000000004</v>
      </c>
    </row>
    <row r="254" spans="1:6">
      <c r="A254" s="7" t="s">
        <v>238</v>
      </c>
      <c r="B254" s="8">
        <v>43.14</v>
      </c>
      <c r="C254" s="12">
        <v>65</v>
      </c>
      <c r="D254" s="12">
        <f t="shared" ref="D254:D280" si="16">-C254+55</f>
        <v>-10</v>
      </c>
      <c r="E254" s="10">
        <v>89</v>
      </c>
      <c r="F254" s="40">
        <f t="shared" ref="F254:F297" si="17">(((B254*C254)/100)*E254)</f>
        <v>2495.6489999999999</v>
      </c>
    </row>
    <row r="255" spans="1:6">
      <c r="A255" s="7" t="s">
        <v>239</v>
      </c>
      <c r="B255" s="8">
        <v>38.369999999999997</v>
      </c>
      <c r="C255" s="12">
        <v>65</v>
      </c>
      <c r="D255" s="12">
        <f t="shared" si="16"/>
        <v>-10</v>
      </c>
      <c r="E255" s="10">
        <v>89</v>
      </c>
      <c r="F255" s="40">
        <f t="shared" si="17"/>
        <v>2219.7044999999998</v>
      </c>
    </row>
    <row r="256" spans="1:6">
      <c r="A256" s="7" t="s">
        <v>240</v>
      </c>
      <c r="B256" s="8">
        <v>40.409999999999997</v>
      </c>
      <c r="C256" s="12">
        <v>65</v>
      </c>
      <c r="D256" s="12">
        <f t="shared" si="16"/>
        <v>-10</v>
      </c>
      <c r="E256" s="10">
        <v>89</v>
      </c>
      <c r="F256" s="40">
        <f t="shared" si="17"/>
        <v>2337.7184999999999</v>
      </c>
    </row>
    <row r="257" spans="1:6">
      <c r="A257" s="7" t="s">
        <v>241</v>
      </c>
      <c r="B257" s="8">
        <v>39.96</v>
      </c>
      <c r="C257" s="12">
        <v>65</v>
      </c>
      <c r="D257" s="12">
        <f t="shared" si="16"/>
        <v>-10</v>
      </c>
      <c r="E257" s="10">
        <v>89</v>
      </c>
      <c r="F257" s="40">
        <f t="shared" si="17"/>
        <v>2311.6860000000001</v>
      </c>
    </row>
    <row r="258" spans="1:6">
      <c r="A258" s="7" t="s">
        <v>242</v>
      </c>
      <c r="B258" s="8">
        <v>25.95</v>
      </c>
      <c r="C258" s="12">
        <v>65</v>
      </c>
      <c r="D258" s="12">
        <f t="shared" si="16"/>
        <v>-10</v>
      </c>
      <c r="E258" s="10">
        <v>89</v>
      </c>
      <c r="F258" s="40">
        <f t="shared" si="17"/>
        <v>1501.2075</v>
      </c>
    </row>
    <row r="259" spans="1:6">
      <c r="A259" s="7" t="s">
        <v>243</v>
      </c>
      <c r="B259" s="8">
        <v>59.32</v>
      </c>
      <c r="C259" s="12">
        <v>65</v>
      </c>
      <c r="D259" s="12">
        <f t="shared" si="16"/>
        <v>-10</v>
      </c>
      <c r="E259" s="10">
        <v>89</v>
      </c>
      <c r="F259" s="40">
        <f t="shared" si="17"/>
        <v>3431.6619999999998</v>
      </c>
    </row>
    <row r="260" spans="1:6">
      <c r="A260" s="7" t="s">
        <v>244</v>
      </c>
      <c r="B260" s="8">
        <v>61.89</v>
      </c>
      <c r="C260" s="12">
        <v>65</v>
      </c>
      <c r="D260" s="12">
        <f t="shared" si="16"/>
        <v>-10</v>
      </c>
      <c r="E260" s="10">
        <v>89</v>
      </c>
      <c r="F260" s="40">
        <f t="shared" si="17"/>
        <v>3580.3364999999999</v>
      </c>
    </row>
    <row r="261" spans="1:6">
      <c r="A261" s="7" t="s">
        <v>245</v>
      </c>
      <c r="B261" s="8">
        <v>32.46</v>
      </c>
      <c r="C261" s="12">
        <v>65</v>
      </c>
      <c r="D261" s="12">
        <f t="shared" si="16"/>
        <v>-10</v>
      </c>
      <c r="E261" s="10">
        <v>89</v>
      </c>
      <c r="F261" s="40">
        <f t="shared" si="17"/>
        <v>1877.8109999999999</v>
      </c>
    </row>
    <row r="262" spans="1:6">
      <c r="A262" s="7" t="s">
        <v>246</v>
      </c>
      <c r="B262" s="8">
        <v>37.200000000000003</v>
      </c>
      <c r="C262" s="12">
        <v>65</v>
      </c>
      <c r="D262" s="12">
        <f t="shared" si="16"/>
        <v>-10</v>
      </c>
      <c r="E262" s="10">
        <v>89</v>
      </c>
      <c r="F262" s="40">
        <f t="shared" si="17"/>
        <v>2152.02</v>
      </c>
    </row>
    <row r="263" spans="1:6">
      <c r="A263" s="7" t="s">
        <v>247</v>
      </c>
      <c r="B263" s="8">
        <v>45.85</v>
      </c>
      <c r="C263" s="12">
        <v>65</v>
      </c>
      <c r="D263" s="12">
        <f t="shared" si="16"/>
        <v>-10</v>
      </c>
      <c r="E263" s="10">
        <v>89</v>
      </c>
      <c r="F263" s="40">
        <f t="shared" si="17"/>
        <v>2652.4224999999997</v>
      </c>
    </row>
    <row r="264" spans="1:6">
      <c r="A264" s="7" t="s">
        <v>248</v>
      </c>
      <c r="B264" s="8">
        <v>38.58</v>
      </c>
      <c r="C264" s="12">
        <v>65</v>
      </c>
      <c r="D264" s="12">
        <f t="shared" si="16"/>
        <v>-10</v>
      </c>
      <c r="E264" s="10">
        <v>89</v>
      </c>
      <c r="F264" s="40">
        <f t="shared" si="17"/>
        <v>2231.8530000000001</v>
      </c>
    </row>
    <row r="265" spans="1:6">
      <c r="A265" s="7" t="s">
        <v>249</v>
      </c>
      <c r="B265" s="8">
        <v>69.849999999999994</v>
      </c>
      <c r="C265" s="12">
        <v>65</v>
      </c>
      <c r="D265" s="12">
        <f t="shared" si="16"/>
        <v>-10</v>
      </c>
      <c r="E265" s="10">
        <v>89</v>
      </c>
      <c r="F265" s="40">
        <f t="shared" si="17"/>
        <v>4040.8225000000002</v>
      </c>
    </row>
    <row r="266" spans="1:6">
      <c r="A266" s="7" t="s">
        <v>250</v>
      </c>
      <c r="B266" s="8">
        <v>66.37</v>
      </c>
      <c r="C266" s="12">
        <v>65</v>
      </c>
      <c r="D266" s="12">
        <f t="shared" si="16"/>
        <v>-10</v>
      </c>
      <c r="E266" s="10">
        <v>89</v>
      </c>
      <c r="F266" s="40">
        <f t="shared" si="17"/>
        <v>3839.5045000000005</v>
      </c>
    </row>
    <row r="267" spans="1:6">
      <c r="A267" s="7" t="s">
        <v>251</v>
      </c>
      <c r="B267" s="8">
        <v>70.95</v>
      </c>
      <c r="C267" s="12">
        <v>65</v>
      </c>
      <c r="D267" s="12">
        <f t="shared" si="16"/>
        <v>-10</v>
      </c>
      <c r="E267" s="10">
        <v>89</v>
      </c>
      <c r="F267" s="40">
        <f t="shared" si="17"/>
        <v>4104.4574999999995</v>
      </c>
    </row>
    <row r="268" spans="1:6">
      <c r="A268" s="7" t="s">
        <v>252</v>
      </c>
      <c r="B268" s="8">
        <v>49.92</v>
      </c>
      <c r="C268" s="12">
        <v>65</v>
      </c>
      <c r="D268" s="12">
        <f t="shared" si="16"/>
        <v>-10</v>
      </c>
      <c r="E268" s="10">
        <v>89</v>
      </c>
      <c r="F268" s="40">
        <f t="shared" si="17"/>
        <v>2887.8719999999998</v>
      </c>
    </row>
    <row r="269" spans="1:6">
      <c r="A269" s="7" t="s">
        <v>253</v>
      </c>
      <c r="B269" s="8">
        <v>21.4</v>
      </c>
      <c r="C269" s="12">
        <v>65</v>
      </c>
      <c r="D269" s="12">
        <f t="shared" si="16"/>
        <v>-10</v>
      </c>
      <c r="E269" s="10">
        <v>89</v>
      </c>
      <c r="F269" s="40">
        <f t="shared" si="17"/>
        <v>1237.99</v>
      </c>
    </row>
    <row r="270" spans="1:6">
      <c r="A270" s="7" t="s">
        <v>254</v>
      </c>
      <c r="B270" s="8">
        <v>25.58</v>
      </c>
      <c r="C270" s="12">
        <v>65</v>
      </c>
      <c r="D270" s="12">
        <f t="shared" si="16"/>
        <v>-10</v>
      </c>
      <c r="E270" s="10">
        <v>89</v>
      </c>
      <c r="F270" s="40">
        <f t="shared" si="17"/>
        <v>1479.8029999999999</v>
      </c>
    </row>
    <row r="271" spans="1:6">
      <c r="A271" s="7" t="s">
        <v>255</v>
      </c>
      <c r="B271" s="8">
        <v>20.78</v>
      </c>
      <c r="C271" s="12">
        <v>65</v>
      </c>
      <c r="D271" s="12">
        <f t="shared" si="16"/>
        <v>-10</v>
      </c>
      <c r="E271" s="10">
        <v>89</v>
      </c>
      <c r="F271" s="40">
        <f t="shared" si="17"/>
        <v>1202.123</v>
      </c>
    </row>
    <row r="272" spans="1:6">
      <c r="A272" s="7" t="s">
        <v>256</v>
      </c>
      <c r="B272" s="8">
        <v>25.83</v>
      </c>
      <c r="C272" s="12">
        <v>65</v>
      </c>
      <c r="D272" s="12">
        <f t="shared" si="16"/>
        <v>-10</v>
      </c>
      <c r="E272" s="10">
        <v>89</v>
      </c>
      <c r="F272" s="40">
        <f t="shared" si="17"/>
        <v>1494.2654999999997</v>
      </c>
    </row>
    <row r="273" spans="1:6">
      <c r="A273" s="7" t="s">
        <v>257</v>
      </c>
      <c r="B273" s="8">
        <v>25.11</v>
      </c>
      <c r="C273" s="12">
        <v>65</v>
      </c>
      <c r="D273" s="12">
        <f t="shared" si="16"/>
        <v>-10</v>
      </c>
      <c r="E273" s="10">
        <v>89</v>
      </c>
      <c r="F273" s="40">
        <f t="shared" si="17"/>
        <v>1452.6134999999999</v>
      </c>
    </row>
    <row r="274" spans="1:6">
      <c r="A274" s="7" t="s">
        <v>258</v>
      </c>
      <c r="B274" s="8">
        <v>21.8</v>
      </c>
      <c r="C274" s="12">
        <v>65</v>
      </c>
      <c r="D274" s="12">
        <f t="shared" si="16"/>
        <v>-10</v>
      </c>
      <c r="E274" s="10">
        <v>89</v>
      </c>
      <c r="F274" s="40">
        <f t="shared" si="17"/>
        <v>1261.1299999999999</v>
      </c>
    </row>
    <row r="275" spans="1:6">
      <c r="A275" s="7" t="s">
        <v>259</v>
      </c>
      <c r="B275" s="8">
        <v>25</v>
      </c>
      <c r="C275" s="12">
        <v>65</v>
      </c>
      <c r="D275" s="12">
        <f t="shared" si="16"/>
        <v>-10</v>
      </c>
      <c r="E275" s="10">
        <v>89</v>
      </c>
      <c r="F275" s="40">
        <f t="shared" si="17"/>
        <v>1446.25</v>
      </c>
    </row>
    <row r="276" spans="1:6">
      <c r="A276" s="7" t="s">
        <v>260</v>
      </c>
      <c r="B276" s="8">
        <v>49.45</v>
      </c>
      <c r="C276" s="12">
        <v>65</v>
      </c>
      <c r="D276" s="12">
        <f t="shared" si="16"/>
        <v>-10</v>
      </c>
      <c r="E276" s="10">
        <v>89</v>
      </c>
      <c r="F276" s="40">
        <f t="shared" si="17"/>
        <v>2860.6824999999999</v>
      </c>
    </row>
    <row r="277" spans="1:6">
      <c r="A277" s="7" t="s">
        <v>261</v>
      </c>
      <c r="B277" s="8">
        <v>54.15</v>
      </c>
      <c r="C277" s="12">
        <v>65</v>
      </c>
      <c r="D277" s="12">
        <f t="shared" si="16"/>
        <v>-10</v>
      </c>
      <c r="E277" s="10">
        <v>89</v>
      </c>
      <c r="F277" s="40">
        <f t="shared" si="17"/>
        <v>3132.5774999999999</v>
      </c>
    </row>
    <row r="278" spans="1:6">
      <c r="A278" s="7" t="s">
        <v>262</v>
      </c>
      <c r="B278" s="8">
        <v>53.35</v>
      </c>
      <c r="C278" s="12">
        <v>65</v>
      </c>
      <c r="D278" s="12">
        <f t="shared" si="16"/>
        <v>-10</v>
      </c>
      <c r="E278" s="10">
        <v>89</v>
      </c>
      <c r="F278" s="40">
        <f t="shared" si="17"/>
        <v>3086.2975000000001</v>
      </c>
    </row>
    <row r="279" spans="1:6">
      <c r="A279" s="7" t="s">
        <v>263</v>
      </c>
      <c r="B279" s="8">
        <v>47.48</v>
      </c>
      <c r="C279" s="12">
        <v>65</v>
      </c>
      <c r="D279" s="12">
        <f t="shared" si="16"/>
        <v>-10</v>
      </c>
      <c r="E279" s="10">
        <v>89</v>
      </c>
      <c r="F279" s="40">
        <f t="shared" si="17"/>
        <v>2746.7179999999998</v>
      </c>
    </row>
    <row r="280" spans="1:6">
      <c r="A280" s="7" t="s">
        <v>264</v>
      </c>
      <c r="B280" s="8">
        <v>56.37</v>
      </c>
      <c r="C280" s="12">
        <v>65</v>
      </c>
      <c r="D280" s="12">
        <f t="shared" si="16"/>
        <v>-10</v>
      </c>
      <c r="E280" s="10">
        <v>89</v>
      </c>
      <c r="F280" s="40">
        <f t="shared" si="17"/>
        <v>3261.0044999999996</v>
      </c>
    </row>
    <row r="281" spans="1:6">
      <c r="A281" s="7" t="s">
        <v>265</v>
      </c>
      <c r="B281" s="8">
        <v>71.08</v>
      </c>
      <c r="C281" s="12">
        <v>82</v>
      </c>
      <c r="D281" s="12">
        <f>65-C281</f>
        <v>-17</v>
      </c>
      <c r="E281" s="10">
        <v>90</v>
      </c>
      <c r="F281" s="40">
        <f t="shared" si="17"/>
        <v>5245.7039999999997</v>
      </c>
    </row>
    <row r="282" spans="1:6">
      <c r="A282" s="7" t="s">
        <v>266</v>
      </c>
      <c r="B282" s="8">
        <v>70.7</v>
      </c>
      <c r="C282" s="12">
        <v>82</v>
      </c>
      <c r="D282" s="12">
        <f t="shared" ref="D282:D297" si="18">65-C282</f>
        <v>-17</v>
      </c>
      <c r="E282" s="10">
        <v>90</v>
      </c>
      <c r="F282" s="40">
        <f t="shared" si="17"/>
        <v>5217.6600000000008</v>
      </c>
    </row>
    <row r="283" spans="1:6">
      <c r="A283" s="7" t="s">
        <v>267</v>
      </c>
      <c r="B283" s="8">
        <v>31.6</v>
      </c>
      <c r="C283" s="12">
        <v>82</v>
      </c>
      <c r="D283" s="12">
        <f t="shared" si="18"/>
        <v>-17</v>
      </c>
      <c r="E283" s="10">
        <v>90</v>
      </c>
      <c r="F283" s="40">
        <f t="shared" si="17"/>
        <v>2332.0800000000004</v>
      </c>
    </row>
    <row r="284" spans="1:6">
      <c r="A284" s="7" t="s">
        <v>268</v>
      </c>
      <c r="B284" s="8">
        <v>36</v>
      </c>
      <c r="C284" s="12">
        <v>82</v>
      </c>
      <c r="D284" s="12">
        <f t="shared" si="18"/>
        <v>-17</v>
      </c>
      <c r="E284" s="10">
        <v>90</v>
      </c>
      <c r="F284" s="40">
        <f t="shared" si="17"/>
        <v>2656.8</v>
      </c>
    </row>
    <row r="285" spans="1:6">
      <c r="A285" s="7" t="s">
        <v>269</v>
      </c>
      <c r="B285" s="8">
        <v>49.8</v>
      </c>
      <c r="C285" s="12">
        <v>82</v>
      </c>
      <c r="D285" s="12">
        <f t="shared" si="18"/>
        <v>-17</v>
      </c>
      <c r="E285" s="10">
        <v>90</v>
      </c>
      <c r="F285" s="40">
        <f t="shared" si="17"/>
        <v>3675.24</v>
      </c>
    </row>
    <row r="286" spans="1:6">
      <c r="A286" s="7" t="s">
        <v>270</v>
      </c>
      <c r="B286" s="8">
        <v>49.2</v>
      </c>
      <c r="C286" s="12">
        <v>82</v>
      </c>
      <c r="D286" s="12">
        <f t="shared" si="18"/>
        <v>-17</v>
      </c>
      <c r="E286" s="10">
        <v>90</v>
      </c>
      <c r="F286" s="40">
        <f t="shared" si="17"/>
        <v>3630.96</v>
      </c>
    </row>
    <row r="287" spans="1:6">
      <c r="A287" s="7" t="s">
        <v>271</v>
      </c>
      <c r="B287" s="8">
        <v>44.3</v>
      </c>
      <c r="C287" s="12">
        <v>82</v>
      </c>
      <c r="D287" s="12">
        <f t="shared" si="18"/>
        <v>-17</v>
      </c>
      <c r="E287" s="10">
        <v>90</v>
      </c>
      <c r="F287" s="40">
        <f t="shared" si="17"/>
        <v>3269.34</v>
      </c>
    </row>
    <row r="288" spans="1:6">
      <c r="A288" s="7" t="s">
        <v>272</v>
      </c>
      <c r="B288" s="8">
        <v>32.700000000000003</v>
      </c>
      <c r="C288" s="12">
        <v>82</v>
      </c>
      <c r="D288" s="12">
        <f t="shared" si="18"/>
        <v>-17</v>
      </c>
      <c r="E288" s="10">
        <v>90</v>
      </c>
      <c r="F288" s="40">
        <f t="shared" si="17"/>
        <v>2413.2600000000002</v>
      </c>
    </row>
    <row r="289" spans="1:6">
      <c r="A289" s="7" t="s">
        <v>273</v>
      </c>
      <c r="B289" s="8">
        <v>39.5</v>
      </c>
      <c r="C289" s="12">
        <v>82</v>
      </c>
      <c r="D289" s="12">
        <f t="shared" si="18"/>
        <v>-17</v>
      </c>
      <c r="E289" s="10">
        <v>90</v>
      </c>
      <c r="F289" s="40">
        <f t="shared" si="17"/>
        <v>2915.1</v>
      </c>
    </row>
    <row r="290" spans="1:6">
      <c r="A290" s="7" t="s">
        <v>274</v>
      </c>
      <c r="B290" s="8">
        <v>36.700000000000003</v>
      </c>
      <c r="C290" s="12">
        <v>82</v>
      </c>
      <c r="D290" s="12">
        <f t="shared" si="18"/>
        <v>-17</v>
      </c>
      <c r="E290" s="10">
        <v>90</v>
      </c>
      <c r="F290" s="40">
        <f t="shared" si="17"/>
        <v>2708.46</v>
      </c>
    </row>
    <row r="291" spans="1:6">
      <c r="A291" s="7" t="s">
        <v>275</v>
      </c>
      <c r="B291" s="8">
        <v>39.200000000000003</v>
      </c>
      <c r="C291" s="12">
        <v>82</v>
      </c>
      <c r="D291" s="12">
        <f t="shared" si="18"/>
        <v>-17</v>
      </c>
      <c r="E291" s="10">
        <v>90</v>
      </c>
      <c r="F291" s="40">
        <f t="shared" si="17"/>
        <v>2892.96</v>
      </c>
    </row>
    <row r="292" spans="1:6">
      <c r="A292" s="7" t="s">
        <v>276</v>
      </c>
      <c r="B292" s="8">
        <v>25.75</v>
      </c>
      <c r="C292" s="12">
        <v>82</v>
      </c>
      <c r="D292" s="12">
        <f t="shared" si="18"/>
        <v>-17</v>
      </c>
      <c r="E292" s="10">
        <v>90</v>
      </c>
      <c r="F292" s="40">
        <f t="shared" si="17"/>
        <v>1900.35</v>
      </c>
    </row>
    <row r="293" spans="1:6">
      <c r="A293" s="7" t="s">
        <v>277</v>
      </c>
      <c r="B293" s="8">
        <v>31.7</v>
      </c>
      <c r="C293" s="12">
        <v>82</v>
      </c>
      <c r="D293" s="12">
        <f t="shared" si="18"/>
        <v>-17</v>
      </c>
      <c r="E293" s="10">
        <v>90</v>
      </c>
      <c r="F293" s="40">
        <f t="shared" si="17"/>
        <v>2339.46</v>
      </c>
    </row>
    <row r="294" spans="1:6">
      <c r="A294" s="7" t="s">
        <v>278</v>
      </c>
      <c r="B294" s="8">
        <v>34</v>
      </c>
      <c r="C294" s="12">
        <v>82</v>
      </c>
      <c r="D294" s="12">
        <f t="shared" si="18"/>
        <v>-17</v>
      </c>
      <c r="E294" s="10">
        <v>90</v>
      </c>
      <c r="F294" s="40">
        <f t="shared" si="17"/>
        <v>2509.1999999999998</v>
      </c>
    </row>
    <row r="295" spans="1:6">
      <c r="A295" s="7" t="s">
        <v>279</v>
      </c>
      <c r="B295" s="8">
        <v>40</v>
      </c>
      <c r="C295" s="12">
        <v>82</v>
      </c>
      <c r="D295" s="12">
        <f t="shared" si="18"/>
        <v>-17</v>
      </c>
      <c r="E295" s="10">
        <v>90</v>
      </c>
      <c r="F295" s="40">
        <f t="shared" si="17"/>
        <v>2951.9999999999995</v>
      </c>
    </row>
    <row r="296" spans="1:6">
      <c r="A296" s="7" t="s">
        <v>280</v>
      </c>
      <c r="B296" s="8">
        <v>24.86</v>
      </c>
      <c r="C296" s="12">
        <v>82</v>
      </c>
      <c r="D296" s="12">
        <f t="shared" si="18"/>
        <v>-17</v>
      </c>
      <c r="E296" s="10">
        <v>92</v>
      </c>
      <c r="F296" s="40">
        <f t="shared" si="17"/>
        <v>1875.4384</v>
      </c>
    </row>
    <row r="297" spans="1:6">
      <c r="A297" s="7" t="s">
        <v>281</v>
      </c>
      <c r="B297" s="8">
        <v>20.65</v>
      </c>
      <c r="C297" s="12">
        <v>82</v>
      </c>
      <c r="D297" s="12">
        <f t="shared" si="18"/>
        <v>-17</v>
      </c>
      <c r="E297" s="10">
        <v>92</v>
      </c>
      <c r="F297" s="40">
        <f t="shared" si="17"/>
        <v>1557.836</v>
      </c>
    </row>
    <row r="298" spans="1:6">
      <c r="A298" s="13" t="s">
        <v>282</v>
      </c>
      <c r="B298" s="14">
        <v>27.2</v>
      </c>
      <c r="C298" s="15">
        <v>82</v>
      </c>
      <c r="D298" s="15">
        <v>-17</v>
      </c>
      <c r="E298" s="16">
        <v>92</v>
      </c>
      <c r="F298" s="41">
        <v>2051.9699999999998</v>
      </c>
    </row>
    <row r="299" spans="1:6">
      <c r="A299" s="7" t="s">
        <v>283</v>
      </c>
      <c r="B299" s="8">
        <v>19.7</v>
      </c>
      <c r="C299" s="12">
        <v>82</v>
      </c>
      <c r="D299" s="12">
        <v>17</v>
      </c>
      <c r="E299" s="12">
        <v>86.14</v>
      </c>
      <c r="F299" s="40">
        <f>(((B299*C299)/100)*E299)</f>
        <v>1391.5055600000001</v>
      </c>
    </row>
    <row r="300" spans="1:6">
      <c r="A300" s="7" t="s">
        <v>284</v>
      </c>
      <c r="B300" s="8">
        <v>32.9</v>
      </c>
      <c r="C300" s="12">
        <v>82</v>
      </c>
      <c r="D300" s="12">
        <v>17</v>
      </c>
      <c r="E300" s="12">
        <v>86.14</v>
      </c>
      <c r="F300" s="40">
        <f>(((B300*C300)/100)*E300)</f>
        <v>2323.88492</v>
      </c>
    </row>
    <row r="301" spans="1:6">
      <c r="A301" s="7" t="s">
        <v>285</v>
      </c>
      <c r="B301" s="8">
        <v>20.2</v>
      </c>
      <c r="C301" s="12">
        <v>65</v>
      </c>
      <c r="D301" s="12">
        <f>55-C301</f>
        <v>-10</v>
      </c>
      <c r="E301" s="10">
        <v>89.9</v>
      </c>
      <c r="F301" s="40">
        <f>(((B301*C301)/100)*E301)</f>
        <v>1180.3870000000002</v>
      </c>
    </row>
    <row r="302" spans="1:6">
      <c r="A302" s="7" t="s">
        <v>286</v>
      </c>
      <c r="B302" s="8">
        <v>22.11</v>
      </c>
      <c r="C302" s="12">
        <v>65</v>
      </c>
      <c r="D302" s="12">
        <f t="shared" ref="D302:D308" si="19">55-C302</f>
        <v>-10</v>
      </c>
      <c r="E302" s="10">
        <v>89</v>
      </c>
      <c r="F302" s="40">
        <f t="shared" ref="F302:F308" si="20">(((B302*C302)/100)*E302)</f>
        <v>1279.0635</v>
      </c>
    </row>
    <row r="303" spans="1:6">
      <c r="A303" s="7" t="s">
        <v>287</v>
      </c>
      <c r="B303" s="8">
        <v>20.11</v>
      </c>
      <c r="C303" s="12">
        <v>65</v>
      </c>
      <c r="D303" s="12">
        <f t="shared" si="19"/>
        <v>-10</v>
      </c>
      <c r="E303" s="10">
        <v>89</v>
      </c>
      <c r="F303" s="40">
        <f t="shared" si="20"/>
        <v>1163.3634999999999</v>
      </c>
    </row>
    <row r="304" spans="1:6">
      <c r="A304" s="7" t="s">
        <v>288</v>
      </c>
      <c r="B304" s="8">
        <v>13.54</v>
      </c>
      <c r="C304" s="12">
        <v>65</v>
      </c>
      <c r="D304" s="12">
        <f t="shared" si="19"/>
        <v>-10</v>
      </c>
      <c r="E304" s="10">
        <v>89</v>
      </c>
      <c r="F304" s="40">
        <f t="shared" si="20"/>
        <v>783.28899999999987</v>
      </c>
    </row>
    <row r="305" spans="1:6">
      <c r="A305" s="7" t="s">
        <v>289</v>
      </c>
      <c r="B305" s="8">
        <v>20.51</v>
      </c>
      <c r="C305" s="12">
        <v>65</v>
      </c>
      <c r="D305" s="12">
        <f t="shared" si="19"/>
        <v>-10</v>
      </c>
      <c r="E305" s="10">
        <v>89</v>
      </c>
      <c r="F305" s="40">
        <f t="shared" si="20"/>
        <v>1186.5035</v>
      </c>
    </row>
    <row r="306" spans="1:6">
      <c r="A306" s="7" t="s">
        <v>290</v>
      </c>
      <c r="B306" s="8">
        <v>36.67</v>
      </c>
      <c r="C306" s="12">
        <v>65</v>
      </c>
      <c r="D306" s="12">
        <f t="shared" si="19"/>
        <v>-10</v>
      </c>
      <c r="E306" s="10">
        <v>89</v>
      </c>
      <c r="F306" s="40">
        <f t="shared" si="20"/>
        <v>2121.3595000000005</v>
      </c>
    </row>
    <row r="307" spans="1:6">
      <c r="A307" s="7" t="s">
        <v>291</v>
      </c>
      <c r="B307" s="8">
        <v>31.98</v>
      </c>
      <c r="C307" s="12">
        <v>65</v>
      </c>
      <c r="D307" s="12">
        <f t="shared" si="19"/>
        <v>-10</v>
      </c>
      <c r="E307" s="10">
        <v>89</v>
      </c>
      <c r="F307" s="40">
        <f t="shared" si="20"/>
        <v>1850.0429999999999</v>
      </c>
    </row>
    <row r="308" spans="1:6">
      <c r="A308" s="7" t="s">
        <v>292</v>
      </c>
      <c r="B308" s="8">
        <v>30.94</v>
      </c>
      <c r="C308" s="12">
        <v>65</v>
      </c>
      <c r="D308" s="12">
        <f t="shared" si="19"/>
        <v>-10</v>
      </c>
      <c r="E308" s="10">
        <v>89</v>
      </c>
      <c r="F308" s="40">
        <f t="shared" si="20"/>
        <v>1789.8790000000001</v>
      </c>
    </row>
    <row r="309" spans="1:6">
      <c r="A309" s="7" t="s">
        <v>293</v>
      </c>
      <c r="B309" s="8">
        <v>41.1</v>
      </c>
      <c r="C309" s="12">
        <v>76.5</v>
      </c>
      <c r="D309" s="12">
        <f>55-C309</f>
        <v>-21.5</v>
      </c>
      <c r="E309" s="10">
        <v>89.9</v>
      </c>
      <c r="F309" s="40">
        <f>(((B309*C309)/100)*E309)</f>
        <v>2826.5908500000005</v>
      </c>
    </row>
    <row r="310" spans="1:6">
      <c r="A310" s="7" t="s">
        <v>294</v>
      </c>
      <c r="B310" s="8">
        <v>48.5</v>
      </c>
      <c r="C310" s="12">
        <v>76.5</v>
      </c>
      <c r="D310" s="12">
        <f t="shared" ref="D310:D322" si="21">55-C310</f>
        <v>-21.5</v>
      </c>
      <c r="E310" s="10">
        <v>89.9</v>
      </c>
      <c r="F310" s="40">
        <f>(((B310*C310)/100)*E310)</f>
        <v>3335.5147500000003</v>
      </c>
    </row>
    <row r="311" spans="1:6">
      <c r="A311" s="7" t="s">
        <v>295</v>
      </c>
      <c r="B311" s="8">
        <v>56.1</v>
      </c>
      <c r="C311" s="12">
        <v>76.5</v>
      </c>
      <c r="D311" s="12">
        <f t="shared" si="21"/>
        <v>-21.5</v>
      </c>
      <c r="E311" s="10">
        <v>89.9</v>
      </c>
      <c r="F311" s="40">
        <f t="shared" ref="F311:F322" si="22">(((B311*C311)/100)*E311)</f>
        <v>3858.1933500000009</v>
      </c>
    </row>
    <row r="312" spans="1:6">
      <c r="A312" s="7" t="s">
        <v>296</v>
      </c>
      <c r="B312" s="8">
        <v>36.5</v>
      </c>
      <c r="C312" s="12">
        <v>76.5</v>
      </c>
      <c r="D312" s="12">
        <f t="shared" si="21"/>
        <v>-21.5</v>
      </c>
      <c r="E312" s="10">
        <v>89.9</v>
      </c>
      <c r="F312" s="40">
        <f t="shared" si="22"/>
        <v>2510.2327500000001</v>
      </c>
    </row>
    <row r="313" spans="1:6">
      <c r="A313" s="7" t="s">
        <v>297</v>
      </c>
      <c r="B313" s="8">
        <v>40.06</v>
      </c>
      <c r="C313" s="12">
        <v>76.5</v>
      </c>
      <c r="D313" s="12">
        <f t="shared" si="21"/>
        <v>-21.5</v>
      </c>
      <c r="E313" s="10">
        <v>89.9</v>
      </c>
      <c r="F313" s="40">
        <f t="shared" si="22"/>
        <v>2755.0664100000004</v>
      </c>
    </row>
    <row r="314" spans="1:6">
      <c r="A314" s="7" t="s">
        <v>298</v>
      </c>
      <c r="B314" s="8">
        <v>31.1</v>
      </c>
      <c r="C314" s="12">
        <v>76.5</v>
      </c>
      <c r="D314" s="12">
        <f t="shared" si="21"/>
        <v>-21.5</v>
      </c>
      <c r="E314" s="10">
        <v>89.9</v>
      </c>
      <c r="F314" s="40">
        <f t="shared" si="22"/>
        <v>2138.8558499999999</v>
      </c>
    </row>
    <row r="315" spans="1:6">
      <c r="A315" s="7" t="s">
        <v>299</v>
      </c>
      <c r="B315" s="8">
        <v>32.25</v>
      </c>
      <c r="C315" s="12">
        <v>76.5</v>
      </c>
      <c r="D315" s="12">
        <f t="shared" si="21"/>
        <v>-21.5</v>
      </c>
      <c r="E315" s="10">
        <v>89.9</v>
      </c>
      <c r="F315" s="40">
        <f t="shared" si="22"/>
        <v>2217.9453750000002</v>
      </c>
    </row>
    <row r="316" spans="1:6">
      <c r="A316" s="7" t="s">
        <v>300</v>
      </c>
      <c r="B316" s="8">
        <v>25.1</v>
      </c>
      <c r="C316" s="12">
        <v>76.5</v>
      </c>
      <c r="D316" s="12">
        <f t="shared" si="21"/>
        <v>-21.5</v>
      </c>
      <c r="E316" s="10">
        <v>89.9</v>
      </c>
      <c r="F316" s="40">
        <f t="shared" si="22"/>
        <v>1726.2148500000001</v>
      </c>
    </row>
    <row r="317" spans="1:6">
      <c r="A317" s="7" t="s">
        <v>301</v>
      </c>
      <c r="B317" s="8">
        <v>40.200000000000003</v>
      </c>
      <c r="C317" s="12">
        <v>76.5</v>
      </c>
      <c r="D317" s="12">
        <f t="shared" si="21"/>
        <v>-21.5</v>
      </c>
      <c r="E317" s="10">
        <v>89.9</v>
      </c>
      <c r="F317" s="40">
        <f t="shared" si="22"/>
        <v>2764.6947</v>
      </c>
    </row>
    <row r="318" spans="1:6">
      <c r="A318" s="7" t="s">
        <v>302</v>
      </c>
      <c r="B318" s="8">
        <v>50.25</v>
      </c>
      <c r="C318" s="12">
        <v>82</v>
      </c>
      <c r="D318" s="12">
        <f t="shared" si="21"/>
        <v>-27</v>
      </c>
      <c r="E318" s="10">
        <v>92</v>
      </c>
      <c r="F318" s="40">
        <f t="shared" si="22"/>
        <v>3790.8599999999997</v>
      </c>
    </row>
    <row r="319" spans="1:6">
      <c r="A319" s="7" t="s">
        <v>303</v>
      </c>
      <c r="B319" s="8">
        <v>35</v>
      </c>
      <c r="C319" s="12">
        <v>82</v>
      </c>
      <c r="D319" s="12">
        <f t="shared" si="21"/>
        <v>-27</v>
      </c>
      <c r="E319" s="10">
        <v>92</v>
      </c>
      <c r="F319" s="40">
        <f t="shared" si="22"/>
        <v>2640.4</v>
      </c>
    </row>
    <row r="320" spans="1:6">
      <c r="A320" s="7" t="s">
        <v>304</v>
      </c>
      <c r="B320" s="8">
        <v>40.35</v>
      </c>
      <c r="C320" s="12">
        <v>82</v>
      </c>
      <c r="D320" s="12">
        <f t="shared" si="21"/>
        <v>-27</v>
      </c>
      <c r="E320" s="10">
        <v>92</v>
      </c>
      <c r="F320" s="40">
        <f t="shared" si="22"/>
        <v>3044.0040000000004</v>
      </c>
    </row>
    <row r="321" spans="1:6">
      <c r="A321" s="7" t="s">
        <v>305</v>
      </c>
      <c r="B321" s="8">
        <v>31.2</v>
      </c>
      <c r="C321" s="12">
        <v>82</v>
      </c>
      <c r="D321" s="12">
        <f t="shared" si="21"/>
        <v>-27</v>
      </c>
      <c r="E321" s="10">
        <v>92</v>
      </c>
      <c r="F321" s="40">
        <f t="shared" si="22"/>
        <v>2353.7280000000001</v>
      </c>
    </row>
    <row r="322" spans="1:6">
      <c r="A322" s="7" t="s">
        <v>306</v>
      </c>
      <c r="B322" s="8">
        <v>49.2</v>
      </c>
      <c r="C322" s="12">
        <v>82</v>
      </c>
      <c r="D322" s="12">
        <f t="shared" si="21"/>
        <v>-27</v>
      </c>
      <c r="E322" s="10">
        <v>92</v>
      </c>
      <c r="F322" s="40">
        <f t="shared" si="22"/>
        <v>3711.6480000000001</v>
      </c>
    </row>
    <row r="323" spans="1:6">
      <c r="A323" s="7" t="s">
        <v>307</v>
      </c>
      <c r="B323" s="8">
        <v>38.85</v>
      </c>
      <c r="C323" s="12">
        <v>65</v>
      </c>
      <c r="D323" s="12">
        <v>10</v>
      </c>
      <c r="E323" s="10">
        <v>83.17</v>
      </c>
      <c r="F323" s="40">
        <f>(((B323*C323)/100)*E323)</f>
        <v>2100.2504250000002</v>
      </c>
    </row>
    <row r="324" spans="1:6">
      <c r="A324" s="7" t="s">
        <v>308</v>
      </c>
      <c r="B324" s="8">
        <v>3</v>
      </c>
      <c r="C324" s="12">
        <v>92.5</v>
      </c>
      <c r="D324" s="12">
        <v>92.5</v>
      </c>
      <c r="E324" s="10">
        <v>130</v>
      </c>
      <c r="F324" s="40">
        <f>B324*E324</f>
        <v>390</v>
      </c>
    </row>
    <row r="325" spans="1:6">
      <c r="A325" s="7" t="s">
        <v>309</v>
      </c>
      <c r="B325" s="8">
        <v>2.81</v>
      </c>
      <c r="C325" s="12">
        <v>92.5</v>
      </c>
      <c r="D325" s="12">
        <v>92.5</v>
      </c>
      <c r="E325" s="10">
        <v>130</v>
      </c>
      <c r="F325" s="40">
        <f t="shared" ref="F325:F342" si="23">B325*E325</f>
        <v>365.3</v>
      </c>
    </row>
    <row r="326" spans="1:6">
      <c r="A326" s="7" t="s">
        <v>310</v>
      </c>
      <c r="B326" s="8">
        <v>2.75</v>
      </c>
      <c r="C326" s="12">
        <v>92.5</v>
      </c>
      <c r="D326" s="12">
        <v>92.5</v>
      </c>
      <c r="E326" s="10">
        <v>130</v>
      </c>
      <c r="F326" s="40">
        <f t="shared" si="23"/>
        <v>357.5</v>
      </c>
    </row>
    <row r="327" spans="1:6">
      <c r="A327" s="7" t="s">
        <v>311</v>
      </c>
      <c r="B327" s="8">
        <v>1.28</v>
      </c>
      <c r="C327" s="12">
        <v>92.5</v>
      </c>
      <c r="D327" s="12">
        <v>92.5</v>
      </c>
      <c r="E327" s="10">
        <v>130</v>
      </c>
      <c r="F327" s="40">
        <f t="shared" si="23"/>
        <v>166.4</v>
      </c>
    </row>
    <row r="328" spans="1:6">
      <c r="A328" s="7" t="s">
        <v>312</v>
      </c>
      <c r="B328" s="8">
        <v>2.65</v>
      </c>
      <c r="C328" s="12">
        <v>92.5</v>
      </c>
      <c r="D328" s="12">
        <v>92.5</v>
      </c>
      <c r="E328" s="10">
        <v>130</v>
      </c>
      <c r="F328" s="40">
        <f t="shared" si="23"/>
        <v>344.5</v>
      </c>
    </row>
    <row r="329" spans="1:6">
      <c r="A329" s="7" t="s">
        <v>313</v>
      </c>
      <c r="B329" s="8">
        <v>2.8</v>
      </c>
      <c r="C329" s="12">
        <v>92.5</v>
      </c>
      <c r="D329" s="12">
        <v>92.5</v>
      </c>
      <c r="E329" s="10">
        <v>165</v>
      </c>
      <c r="F329" s="40">
        <f t="shared" si="23"/>
        <v>461.99999999999994</v>
      </c>
    </row>
    <row r="330" spans="1:6">
      <c r="A330" s="7" t="s">
        <v>314</v>
      </c>
      <c r="B330" s="8">
        <v>2.0699999999999998</v>
      </c>
      <c r="C330" s="12">
        <v>92.5</v>
      </c>
      <c r="D330" s="12">
        <v>92.5</v>
      </c>
      <c r="E330" s="10">
        <v>165</v>
      </c>
      <c r="F330" s="40">
        <f t="shared" si="23"/>
        <v>341.54999999999995</v>
      </c>
    </row>
    <row r="331" spans="1:6">
      <c r="A331" s="7" t="s">
        <v>315</v>
      </c>
      <c r="B331" s="8">
        <v>1.87</v>
      </c>
      <c r="C331" s="12">
        <v>92.5</v>
      </c>
      <c r="D331" s="12">
        <v>92.5</v>
      </c>
      <c r="E331" s="10">
        <v>165</v>
      </c>
      <c r="F331" s="40">
        <f t="shared" si="23"/>
        <v>308.55</v>
      </c>
    </row>
    <row r="332" spans="1:6">
      <c r="A332" s="7" t="s">
        <v>316</v>
      </c>
      <c r="B332" s="8">
        <v>1.7</v>
      </c>
      <c r="C332" s="12">
        <v>92.5</v>
      </c>
      <c r="D332" s="12">
        <v>92.5</v>
      </c>
      <c r="E332" s="10">
        <v>165</v>
      </c>
      <c r="F332" s="40">
        <f t="shared" si="23"/>
        <v>280.5</v>
      </c>
    </row>
    <row r="333" spans="1:6">
      <c r="A333" s="7" t="s">
        <v>317</v>
      </c>
      <c r="B333" s="8">
        <v>2.17</v>
      </c>
      <c r="C333" s="12">
        <v>92.5</v>
      </c>
      <c r="D333" s="12">
        <v>92.5</v>
      </c>
      <c r="E333" s="10">
        <v>165</v>
      </c>
      <c r="F333" s="40">
        <f t="shared" si="23"/>
        <v>358.05</v>
      </c>
    </row>
    <row r="334" spans="1:6">
      <c r="A334" s="7" t="s">
        <v>318</v>
      </c>
      <c r="B334" s="8">
        <v>1.51</v>
      </c>
      <c r="C334" s="12">
        <v>92.5</v>
      </c>
      <c r="D334" s="12">
        <v>92.5</v>
      </c>
      <c r="E334" s="10">
        <v>165</v>
      </c>
      <c r="F334" s="40">
        <f t="shared" si="23"/>
        <v>249.15</v>
      </c>
    </row>
    <row r="335" spans="1:6">
      <c r="A335" s="7" t="s">
        <v>319</v>
      </c>
      <c r="B335" s="8">
        <v>1.25</v>
      </c>
      <c r="C335" s="12">
        <v>92.5</v>
      </c>
      <c r="D335" s="12">
        <v>92.5</v>
      </c>
      <c r="E335" s="10">
        <v>165</v>
      </c>
      <c r="F335" s="40">
        <f t="shared" si="23"/>
        <v>206.25</v>
      </c>
    </row>
    <row r="336" spans="1:6">
      <c r="A336" s="7" t="s">
        <v>320</v>
      </c>
      <c r="B336" s="8">
        <v>1.1499999999999999</v>
      </c>
      <c r="C336" s="12">
        <v>92.5</v>
      </c>
      <c r="D336" s="12">
        <v>92.5</v>
      </c>
      <c r="E336" s="10">
        <v>165</v>
      </c>
      <c r="F336" s="40">
        <f t="shared" si="23"/>
        <v>189.74999999999997</v>
      </c>
    </row>
    <row r="337" spans="1:6">
      <c r="A337" s="7" t="s">
        <v>321</v>
      </c>
      <c r="B337" s="8">
        <v>1.08</v>
      </c>
      <c r="C337" s="12">
        <v>92.5</v>
      </c>
      <c r="D337" s="12">
        <v>92.5</v>
      </c>
      <c r="E337" s="10">
        <v>165</v>
      </c>
      <c r="F337" s="40">
        <f t="shared" si="23"/>
        <v>178.20000000000002</v>
      </c>
    </row>
    <row r="338" spans="1:6">
      <c r="A338" s="7" t="s">
        <v>322</v>
      </c>
      <c r="B338" s="8">
        <v>1.3</v>
      </c>
      <c r="C338" s="12">
        <v>92.5</v>
      </c>
      <c r="D338" s="12">
        <v>92.5</v>
      </c>
      <c r="E338" s="10">
        <v>165</v>
      </c>
      <c r="F338" s="40">
        <f t="shared" si="23"/>
        <v>214.5</v>
      </c>
    </row>
    <row r="339" spans="1:6">
      <c r="A339" s="7" t="s">
        <v>323</v>
      </c>
      <c r="B339" s="8">
        <v>1.1000000000000001</v>
      </c>
      <c r="C339" s="12">
        <v>92.5</v>
      </c>
      <c r="D339" s="12">
        <v>92.5</v>
      </c>
      <c r="E339" s="10">
        <v>165</v>
      </c>
      <c r="F339" s="40">
        <f t="shared" si="23"/>
        <v>181.50000000000003</v>
      </c>
    </row>
    <row r="340" spans="1:6">
      <c r="A340" s="7" t="s">
        <v>324</v>
      </c>
      <c r="B340" s="8">
        <v>1.06</v>
      </c>
      <c r="C340" s="12">
        <v>92.5</v>
      </c>
      <c r="D340" s="12">
        <v>92.5</v>
      </c>
      <c r="E340" s="10">
        <v>165</v>
      </c>
      <c r="F340" s="40">
        <f t="shared" si="23"/>
        <v>174.9</v>
      </c>
    </row>
    <row r="341" spans="1:6">
      <c r="A341" s="7" t="s">
        <v>325</v>
      </c>
      <c r="B341" s="8">
        <v>1.17</v>
      </c>
      <c r="C341" s="12">
        <v>92.5</v>
      </c>
      <c r="D341" s="12">
        <v>92.5</v>
      </c>
      <c r="E341" s="10">
        <v>165</v>
      </c>
      <c r="F341" s="40">
        <f t="shared" si="23"/>
        <v>193.04999999999998</v>
      </c>
    </row>
    <row r="342" spans="1:6">
      <c r="A342" s="7" t="s">
        <v>326</v>
      </c>
      <c r="B342" s="8">
        <v>1.17</v>
      </c>
      <c r="C342" s="12">
        <v>92.5</v>
      </c>
      <c r="D342" s="12">
        <v>92.5</v>
      </c>
      <c r="E342" s="10">
        <v>165</v>
      </c>
      <c r="F342" s="40">
        <f t="shared" si="23"/>
        <v>193.04999999999998</v>
      </c>
    </row>
    <row r="343" spans="1:6">
      <c r="A343" s="7" t="s">
        <v>327</v>
      </c>
      <c r="B343" s="8">
        <v>2.95</v>
      </c>
      <c r="C343" s="11">
        <v>65</v>
      </c>
      <c r="D343" s="11">
        <v>85</v>
      </c>
      <c r="E343" s="10">
        <v>84</v>
      </c>
      <c r="F343" s="40">
        <f>(((B343*C343)/100)*E343)</f>
        <v>161.07</v>
      </c>
    </row>
    <row r="344" spans="1:6">
      <c r="A344" s="7" t="s">
        <v>328</v>
      </c>
      <c r="B344" s="8">
        <v>2.4500000000000002</v>
      </c>
      <c r="C344" s="11">
        <v>92.5</v>
      </c>
      <c r="D344" s="11">
        <v>92.5</v>
      </c>
      <c r="E344" s="10">
        <v>145</v>
      </c>
      <c r="F344" s="40">
        <f>B344*E344</f>
        <v>355.25</v>
      </c>
    </row>
    <row r="345" spans="1:6">
      <c r="A345" s="7" t="s">
        <v>329</v>
      </c>
      <c r="B345" s="8">
        <v>2.6</v>
      </c>
      <c r="C345" s="11">
        <v>92.5</v>
      </c>
      <c r="D345" s="11">
        <v>92.5</v>
      </c>
      <c r="E345" s="10">
        <v>145</v>
      </c>
      <c r="F345" s="40">
        <f t="shared" ref="F345" si="24">B345*E345</f>
        <v>377</v>
      </c>
    </row>
    <row r="346" spans="1:6">
      <c r="A346" s="7" t="s">
        <v>330</v>
      </c>
      <c r="B346" s="8">
        <v>1.95</v>
      </c>
      <c r="C346" s="12">
        <v>92.5</v>
      </c>
      <c r="D346" s="12">
        <v>92.5</v>
      </c>
      <c r="E346" s="12">
        <v>135.13</v>
      </c>
      <c r="F346" s="40">
        <f>B346*E346</f>
        <v>263.50349999999997</v>
      </c>
    </row>
    <row r="347" spans="1:6">
      <c r="A347" s="7" t="s">
        <v>331</v>
      </c>
      <c r="B347" s="8">
        <v>1.05</v>
      </c>
      <c r="C347" s="12">
        <v>92.5</v>
      </c>
      <c r="D347" s="12">
        <v>92.5</v>
      </c>
      <c r="E347" s="12">
        <v>135.13</v>
      </c>
      <c r="F347" s="40">
        <f>B347*E347</f>
        <v>141.88650000000001</v>
      </c>
    </row>
    <row r="348" spans="1:6">
      <c r="A348" s="7" t="s">
        <v>332</v>
      </c>
      <c r="B348" s="8">
        <v>4.72</v>
      </c>
      <c r="C348" s="12">
        <v>92.5</v>
      </c>
      <c r="D348" s="12">
        <v>92.5</v>
      </c>
      <c r="E348" s="10">
        <v>140</v>
      </c>
      <c r="F348" s="40">
        <f>B348*E348</f>
        <v>660.8</v>
      </c>
    </row>
    <row r="349" spans="1:6">
      <c r="A349" s="7" t="s">
        <v>333</v>
      </c>
      <c r="B349" s="8">
        <v>4.5</v>
      </c>
      <c r="C349" s="12">
        <v>92.5</v>
      </c>
      <c r="D349" s="12">
        <v>92.5</v>
      </c>
      <c r="E349" s="10">
        <v>140</v>
      </c>
      <c r="F349" s="40">
        <f t="shared" ref="F349:F412" si="25">B349*E349</f>
        <v>630</v>
      </c>
    </row>
    <row r="350" spans="1:6">
      <c r="A350" s="7" t="s">
        <v>334</v>
      </c>
      <c r="B350" s="8">
        <v>4.6500000000000004</v>
      </c>
      <c r="C350" s="12">
        <v>92.5</v>
      </c>
      <c r="D350" s="12">
        <v>92.5</v>
      </c>
      <c r="E350" s="10">
        <v>140</v>
      </c>
      <c r="F350" s="40">
        <f t="shared" si="25"/>
        <v>651</v>
      </c>
    </row>
    <row r="351" spans="1:6">
      <c r="A351" s="7" t="s">
        <v>335</v>
      </c>
      <c r="B351" s="8">
        <v>4.46</v>
      </c>
      <c r="C351" s="12">
        <v>92.5</v>
      </c>
      <c r="D351" s="12">
        <v>92.5</v>
      </c>
      <c r="E351" s="10">
        <v>140</v>
      </c>
      <c r="F351" s="40">
        <f t="shared" si="25"/>
        <v>624.4</v>
      </c>
    </row>
    <row r="352" spans="1:6">
      <c r="A352" s="7" t="s">
        <v>336</v>
      </c>
      <c r="B352" s="8">
        <v>3.35</v>
      </c>
      <c r="C352" s="12">
        <v>92.5</v>
      </c>
      <c r="D352" s="12">
        <v>92.5</v>
      </c>
      <c r="E352" s="10">
        <v>140</v>
      </c>
      <c r="F352" s="40">
        <f t="shared" si="25"/>
        <v>469</v>
      </c>
    </row>
    <row r="353" spans="1:6">
      <c r="A353" s="7" t="s">
        <v>337</v>
      </c>
      <c r="B353" s="8">
        <v>3.78</v>
      </c>
      <c r="C353" s="12">
        <v>92.5</v>
      </c>
      <c r="D353" s="12">
        <v>92.5</v>
      </c>
      <c r="E353" s="10">
        <v>140</v>
      </c>
      <c r="F353" s="40">
        <f t="shared" si="25"/>
        <v>529.19999999999993</v>
      </c>
    </row>
    <row r="354" spans="1:6">
      <c r="A354" s="7" t="s">
        <v>338</v>
      </c>
      <c r="B354" s="8">
        <v>4.0999999999999996</v>
      </c>
      <c r="C354" s="12">
        <v>92.5</v>
      </c>
      <c r="D354" s="12">
        <v>92.5</v>
      </c>
      <c r="E354" s="10">
        <v>140</v>
      </c>
      <c r="F354" s="40">
        <f t="shared" si="25"/>
        <v>574</v>
      </c>
    </row>
    <row r="355" spans="1:6">
      <c r="A355" s="7" t="s">
        <v>339</v>
      </c>
      <c r="B355" s="8">
        <v>5.08</v>
      </c>
      <c r="C355" s="12">
        <v>92.5</v>
      </c>
      <c r="D355" s="12">
        <v>92.5</v>
      </c>
      <c r="E355" s="10">
        <v>140</v>
      </c>
      <c r="F355" s="40">
        <f t="shared" si="25"/>
        <v>711.2</v>
      </c>
    </row>
    <row r="356" spans="1:6">
      <c r="A356" s="7" t="s">
        <v>340</v>
      </c>
      <c r="B356" s="8">
        <v>4.9000000000000004</v>
      </c>
      <c r="C356" s="12">
        <v>92.5</v>
      </c>
      <c r="D356" s="12">
        <v>92.5</v>
      </c>
      <c r="E356" s="10">
        <v>140</v>
      </c>
      <c r="F356" s="40">
        <f t="shared" si="25"/>
        <v>686</v>
      </c>
    </row>
    <row r="357" spans="1:6">
      <c r="A357" s="7" t="s">
        <v>341</v>
      </c>
      <c r="B357" s="8">
        <v>4.46</v>
      </c>
      <c r="C357" s="12">
        <v>92.5</v>
      </c>
      <c r="D357" s="12">
        <v>92.5</v>
      </c>
      <c r="E357" s="10">
        <v>140</v>
      </c>
      <c r="F357" s="40">
        <f t="shared" si="25"/>
        <v>624.4</v>
      </c>
    </row>
    <row r="358" spans="1:6">
      <c r="A358" s="7" t="s">
        <v>342</v>
      </c>
      <c r="B358" s="8">
        <v>4.0599999999999996</v>
      </c>
      <c r="C358" s="12">
        <v>92.5</v>
      </c>
      <c r="D358" s="12">
        <v>92.5</v>
      </c>
      <c r="E358" s="10">
        <v>140</v>
      </c>
      <c r="F358" s="40">
        <f t="shared" si="25"/>
        <v>568.4</v>
      </c>
    </row>
    <row r="359" spans="1:6">
      <c r="A359" s="7" t="s">
        <v>343</v>
      </c>
      <c r="B359" s="8">
        <v>3.95</v>
      </c>
      <c r="C359" s="12">
        <v>92.5</v>
      </c>
      <c r="D359" s="12">
        <v>92.5</v>
      </c>
      <c r="E359" s="10">
        <v>140</v>
      </c>
      <c r="F359" s="40">
        <f t="shared" si="25"/>
        <v>553</v>
      </c>
    </row>
    <row r="360" spans="1:6">
      <c r="A360" s="7" t="s">
        <v>344</v>
      </c>
      <c r="B360" s="8">
        <v>3.92</v>
      </c>
      <c r="C360" s="12">
        <v>92.5</v>
      </c>
      <c r="D360" s="12">
        <v>92.5</v>
      </c>
      <c r="E360" s="10">
        <v>140</v>
      </c>
      <c r="F360" s="40">
        <f t="shared" si="25"/>
        <v>548.79999999999995</v>
      </c>
    </row>
    <row r="361" spans="1:6">
      <c r="A361" s="7" t="s">
        <v>345</v>
      </c>
      <c r="B361" s="8">
        <v>1.81</v>
      </c>
      <c r="C361" s="12">
        <v>92.5</v>
      </c>
      <c r="D361" s="12">
        <v>92.5</v>
      </c>
      <c r="E361" s="10">
        <v>140</v>
      </c>
      <c r="F361" s="40">
        <f t="shared" si="25"/>
        <v>253.4</v>
      </c>
    </row>
    <row r="362" spans="1:6">
      <c r="A362" s="7" t="s">
        <v>346</v>
      </c>
      <c r="B362" s="8">
        <v>2.2999999999999998</v>
      </c>
      <c r="C362" s="12">
        <v>92.5</v>
      </c>
      <c r="D362" s="12">
        <v>92.5</v>
      </c>
      <c r="E362" s="10">
        <v>140</v>
      </c>
      <c r="F362" s="40">
        <f t="shared" si="25"/>
        <v>322</v>
      </c>
    </row>
    <row r="363" spans="1:6">
      <c r="A363" s="7" t="s">
        <v>347</v>
      </c>
      <c r="B363" s="8">
        <v>3.6</v>
      </c>
      <c r="C363" s="12">
        <v>92.5</v>
      </c>
      <c r="D363" s="12">
        <v>92.5</v>
      </c>
      <c r="E363" s="10">
        <v>140</v>
      </c>
      <c r="F363" s="40">
        <f t="shared" si="25"/>
        <v>504</v>
      </c>
    </row>
    <row r="364" spans="1:6">
      <c r="A364" s="7" t="s">
        <v>348</v>
      </c>
      <c r="B364" s="8">
        <v>4.0999999999999996</v>
      </c>
      <c r="C364" s="12">
        <v>92.5</v>
      </c>
      <c r="D364" s="12">
        <v>92.5</v>
      </c>
      <c r="E364" s="10">
        <v>140</v>
      </c>
      <c r="F364" s="40">
        <f t="shared" si="25"/>
        <v>574</v>
      </c>
    </row>
    <row r="365" spans="1:6">
      <c r="A365" s="7" t="s">
        <v>349</v>
      </c>
      <c r="B365" s="8">
        <v>2.95</v>
      </c>
      <c r="C365" s="12">
        <v>92.5</v>
      </c>
      <c r="D365" s="12">
        <v>92.5</v>
      </c>
      <c r="E365" s="10">
        <v>140</v>
      </c>
      <c r="F365" s="40">
        <f t="shared" si="25"/>
        <v>413</v>
      </c>
    </row>
    <row r="366" spans="1:6">
      <c r="A366" s="7" t="s">
        <v>350</v>
      </c>
      <c r="B366" s="8">
        <v>3.07</v>
      </c>
      <c r="C366" s="12">
        <v>92.5</v>
      </c>
      <c r="D366" s="12">
        <v>92.5</v>
      </c>
      <c r="E366" s="10">
        <v>140</v>
      </c>
      <c r="F366" s="40">
        <f t="shared" si="25"/>
        <v>429.79999999999995</v>
      </c>
    </row>
    <row r="367" spans="1:6">
      <c r="A367" s="7" t="s">
        <v>351</v>
      </c>
      <c r="B367" s="8">
        <v>3.15</v>
      </c>
      <c r="C367" s="12">
        <v>92.5</v>
      </c>
      <c r="D367" s="12">
        <v>92.5</v>
      </c>
      <c r="E367" s="10">
        <v>140</v>
      </c>
      <c r="F367" s="40">
        <f t="shared" si="25"/>
        <v>441</v>
      </c>
    </row>
    <row r="368" spans="1:6">
      <c r="A368" s="7" t="s">
        <v>352</v>
      </c>
      <c r="B368" s="8">
        <v>2.57</v>
      </c>
      <c r="C368" s="12">
        <v>92.5</v>
      </c>
      <c r="D368" s="12">
        <v>92.5</v>
      </c>
      <c r="E368" s="10">
        <v>140</v>
      </c>
      <c r="F368" s="40">
        <f t="shared" si="25"/>
        <v>359.79999999999995</v>
      </c>
    </row>
    <row r="369" spans="1:6">
      <c r="A369" s="7" t="s">
        <v>353</v>
      </c>
      <c r="B369" s="8">
        <v>3.45</v>
      </c>
      <c r="C369" s="12">
        <v>92.5</v>
      </c>
      <c r="D369" s="12">
        <v>92.5</v>
      </c>
      <c r="E369" s="10">
        <v>140</v>
      </c>
      <c r="F369" s="40">
        <f t="shared" si="25"/>
        <v>483</v>
      </c>
    </row>
    <row r="370" spans="1:6">
      <c r="A370" s="7" t="s">
        <v>354</v>
      </c>
      <c r="B370" s="8">
        <v>3.15</v>
      </c>
      <c r="C370" s="12">
        <v>92.5</v>
      </c>
      <c r="D370" s="12">
        <v>92.5</v>
      </c>
      <c r="E370" s="10">
        <v>140</v>
      </c>
      <c r="F370" s="40">
        <f t="shared" si="25"/>
        <v>441</v>
      </c>
    </row>
    <row r="371" spans="1:6">
      <c r="A371" s="7" t="s">
        <v>355</v>
      </c>
      <c r="B371" s="8">
        <v>2.5499999999999998</v>
      </c>
      <c r="C371" s="12">
        <v>92.5</v>
      </c>
      <c r="D371" s="12">
        <v>92.5</v>
      </c>
      <c r="E371" s="10">
        <v>140</v>
      </c>
      <c r="F371" s="40">
        <f t="shared" si="25"/>
        <v>357</v>
      </c>
    </row>
    <row r="372" spans="1:6">
      <c r="A372" s="7" t="s">
        <v>356</v>
      </c>
      <c r="B372" s="8">
        <v>3.7</v>
      </c>
      <c r="C372" s="12">
        <v>92.5</v>
      </c>
      <c r="D372" s="12">
        <v>92.5</v>
      </c>
      <c r="E372" s="10">
        <v>140</v>
      </c>
      <c r="F372" s="40">
        <f t="shared" si="25"/>
        <v>518</v>
      </c>
    </row>
    <row r="373" spans="1:6">
      <c r="A373" s="7" t="s">
        <v>357</v>
      </c>
      <c r="B373" s="8">
        <v>3.81</v>
      </c>
      <c r="C373" s="12">
        <v>92.5</v>
      </c>
      <c r="D373" s="12">
        <v>92.5</v>
      </c>
      <c r="E373" s="10">
        <v>140</v>
      </c>
      <c r="F373" s="40">
        <f t="shared" si="25"/>
        <v>533.4</v>
      </c>
    </row>
    <row r="374" spans="1:6">
      <c r="A374" s="7" t="s">
        <v>358</v>
      </c>
      <c r="B374" s="8">
        <v>3.31</v>
      </c>
      <c r="C374" s="12">
        <v>92.5</v>
      </c>
      <c r="D374" s="12">
        <v>92.5</v>
      </c>
      <c r="E374" s="10">
        <v>140</v>
      </c>
      <c r="F374" s="40">
        <f t="shared" si="25"/>
        <v>463.40000000000003</v>
      </c>
    </row>
    <row r="375" spans="1:6">
      <c r="A375" s="7" t="s">
        <v>359</v>
      </c>
      <c r="B375" s="8">
        <v>1.4</v>
      </c>
      <c r="C375" s="12">
        <v>92.5</v>
      </c>
      <c r="D375" s="12">
        <v>92.5</v>
      </c>
      <c r="E375" s="10">
        <v>140</v>
      </c>
      <c r="F375" s="40">
        <f t="shared" si="25"/>
        <v>196</v>
      </c>
    </row>
    <row r="376" spans="1:6">
      <c r="A376" s="7" t="s">
        <v>360</v>
      </c>
      <c r="B376" s="8">
        <v>1.92</v>
      </c>
      <c r="C376" s="12">
        <v>92.5</v>
      </c>
      <c r="D376" s="12">
        <v>92.5</v>
      </c>
      <c r="E376" s="10">
        <v>140</v>
      </c>
      <c r="F376" s="40">
        <f t="shared" si="25"/>
        <v>268.8</v>
      </c>
    </row>
    <row r="377" spans="1:6">
      <c r="A377" s="7" t="s">
        <v>361</v>
      </c>
      <c r="B377" s="8">
        <v>1.96</v>
      </c>
      <c r="C377" s="12">
        <v>92.5</v>
      </c>
      <c r="D377" s="12">
        <v>92.5</v>
      </c>
      <c r="E377" s="10">
        <v>140</v>
      </c>
      <c r="F377" s="40">
        <f t="shared" si="25"/>
        <v>274.39999999999998</v>
      </c>
    </row>
    <row r="378" spans="1:6">
      <c r="A378" s="7" t="s">
        <v>362</v>
      </c>
      <c r="B378" s="8">
        <v>1.87</v>
      </c>
      <c r="C378" s="12">
        <v>92.5</v>
      </c>
      <c r="D378" s="12">
        <v>92.5</v>
      </c>
      <c r="E378" s="10">
        <v>140</v>
      </c>
      <c r="F378" s="40">
        <f t="shared" si="25"/>
        <v>261.8</v>
      </c>
    </row>
    <row r="379" spans="1:6">
      <c r="A379" s="7" t="s">
        <v>363</v>
      </c>
      <c r="B379" s="8">
        <v>1.9</v>
      </c>
      <c r="C379" s="12">
        <v>92.5</v>
      </c>
      <c r="D379" s="12">
        <v>92.5</v>
      </c>
      <c r="E379" s="10">
        <v>140</v>
      </c>
      <c r="F379" s="40">
        <f t="shared" si="25"/>
        <v>266</v>
      </c>
    </row>
    <row r="380" spans="1:6">
      <c r="A380" s="7" t="s">
        <v>364</v>
      </c>
      <c r="B380" s="8">
        <v>1.31</v>
      </c>
      <c r="C380" s="12">
        <v>92.5</v>
      </c>
      <c r="D380" s="12">
        <v>92.5</v>
      </c>
      <c r="E380" s="10">
        <v>140</v>
      </c>
      <c r="F380" s="40">
        <f t="shared" si="25"/>
        <v>183.4</v>
      </c>
    </row>
    <row r="381" spans="1:6">
      <c r="A381" s="7" t="s">
        <v>365</v>
      </c>
      <c r="B381" s="8">
        <v>1.75</v>
      </c>
      <c r="C381" s="12">
        <v>92.5</v>
      </c>
      <c r="D381" s="12">
        <v>92.5</v>
      </c>
      <c r="E381" s="10">
        <v>140</v>
      </c>
      <c r="F381" s="40">
        <f t="shared" si="25"/>
        <v>245</v>
      </c>
    </row>
    <row r="382" spans="1:6">
      <c r="A382" s="7" t="s">
        <v>366</v>
      </c>
      <c r="B382" s="8">
        <v>1.8</v>
      </c>
      <c r="C382" s="12">
        <v>92.5</v>
      </c>
      <c r="D382" s="12">
        <v>92.5</v>
      </c>
      <c r="E382" s="10">
        <v>140</v>
      </c>
      <c r="F382" s="40">
        <f t="shared" si="25"/>
        <v>252</v>
      </c>
    </row>
    <row r="383" spans="1:6">
      <c r="A383" s="7" t="s">
        <v>367</v>
      </c>
      <c r="B383" s="8">
        <v>1.68</v>
      </c>
      <c r="C383" s="12">
        <v>92.5</v>
      </c>
      <c r="D383" s="12">
        <v>92.5</v>
      </c>
      <c r="E383" s="10">
        <v>140</v>
      </c>
      <c r="F383" s="40">
        <f t="shared" si="25"/>
        <v>235.2</v>
      </c>
    </row>
    <row r="384" spans="1:6">
      <c r="A384" s="7" t="s">
        <v>368</v>
      </c>
      <c r="B384" s="8">
        <v>2.9</v>
      </c>
      <c r="C384" s="12">
        <v>92.5</v>
      </c>
      <c r="D384" s="12">
        <v>92.5</v>
      </c>
      <c r="E384" s="10">
        <v>140</v>
      </c>
      <c r="F384" s="40">
        <f t="shared" si="25"/>
        <v>406</v>
      </c>
    </row>
    <row r="385" spans="1:6">
      <c r="A385" s="7" t="s">
        <v>369</v>
      </c>
      <c r="B385" s="8">
        <v>1.28</v>
      </c>
      <c r="C385" s="12">
        <v>92.5</v>
      </c>
      <c r="D385" s="12">
        <v>92.5</v>
      </c>
      <c r="E385" s="10">
        <v>140</v>
      </c>
      <c r="F385" s="40">
        <f t="shared" si="25"/>
        <v>179.20000000000002</v>
      </c>
    </row>
    <row r="386" spans="1:6">
      <c r="A386" s="7" t="s">
        <v>370</v>
      </c>
      <c r="B386" s="8">
        <v>1.5</v>
      </c>
      <c r="C386" s="12">
        <v>92.5</v>
      </c>
      <c r="D386" s="12">
        <v>92.5</v>
      </c>
      <c r="E386" s="10">
        <v>140</v>
      </c>
      <c r="F386" s="40">
        <f t="shared" si="25"/>
        <v>210</v>
      </c>
    </row>
    <row r="387" spans="1:6">
      <c r="A387" s="7" t="s">
        <v>371</v>
      </c>
      <c r="B387" s="8">
        <v>1.8</v>
      </c>
      <c r="C387" s="12">
        <v>92.5</v>
      </c>
      <c r="D387" s="12">
        <v>92.5</v>
      </c>
      <c r="E387" s="10">
        <v>140</v>
      </c>
      <c r="F387" s="40">
        <f t="shared" si="25"/>
        <v>252</v>
      </c>
    </row>
    <row r="388" spans="1:6">
      <c r="A388" s="7" t="s">
        <v>372</v>
      </c>
      <c r="B388" s="8">
        <v>1.7</v>
      </c>
      <c r="C388" s="12">
        <v>92.5</v>
      </c>
      <c r="D388" s="12">
        <v>92.5</v>
      </c>
      <c r="E388" s="10">
        <v>140</v>
      </c>
      <c r="F388" s="40">
        <f t="shared" si="25"/>
        <v>238</v>
      </c>
    </row>
    <row r="389" spans="1:6">
      <c r="A389" s="7" t="s">
        <v>373</v>
      </c>
      <c r="B389" s="8">
        <v>1.5</v>
      </c>
      <c r="C389" s="12">
        <v>92.5</v>
      </c>
      <c r="D389" s="12">
        <v>92.5</v>
      </c>
      <c r="E389" s="10">
        <v>140</v>
      </c>
      <c r="F389" s="40">
        <f t="shared" si="25"/>
        <v>210</v>
      </c>
    </row>
    <row r="390" spans="1:6">
      <c r="A390" s="7" t="s">
        <v>374</v>
      </c>
      <c r="B390" s="8">
        <v>1.6</v>
      </c>
      <c r="C390" s="12">
        <v>92.5</v>
      </c>
      <c r="D390" s="12">
        <v>92.5</v>
      </c>
      <c r="E390" s="10">
        <v>140</v>
      </c>
      <c r="F390" s="40">
        <f t="shared" si="25"/>
        <v>224</v>
      </c>
    </row>
    <row r="391" spans="1:6">
      <c r="A391" s="7" t="s">
        <v>375</v>
      </c>
      <c r="B391" s="8">
        <v>1.6</v>
      </c>
      <c r="C391" s="12">
        <v>92.5</v>
      </c>
      <c r="D391" s="12">
        <v>92.5</v>
      </c>
      <c r="E391" s="10">
        <v>140</v>
      </c>
      <c r="F391" s="40">
        <f t="shared" si="25"/>
        <v>224</v>
      </c>
    </row>
    <row r="392" spans="1:6">
      <c r="A392" s="7" t="s">
        <v>376</v>
      </c>
      <c r="B392" s="8">
        <v>1.4</v>
      </c>
      <c r="C392" s="12">
        <v>92.5</v>
      </c>
      <c r="D392" s="12">
        <v>92.5</v>
      </c>
      <c r="E392" s="10">
        <v>140</v>
      </c>
      <c r="F392" s="40">
        <f t="shared" si="25"/>
        <v>196</v>
      </c>
    </row>
    <row r="393" spans="1:6">
      <c r="A393" s="7" t="s">
        <v>377</v>
      </c>
      <c r="B393" s="8">
        <v>1.6</v>
      </c>
      <c r="C393" s="12">
        <v>92.5</v>
      </c>
      <c r="D393" s="12">
        <v>92.5</v>
      </c>
      <c r="E393" s="10">
        <v>140</v>
      </c>
      <c r="F393" s="40">
        <f t="shared" si="25"/>
        <v>224</v>
      </c>
    </row>
    <row r="394" spans="1:6">
      <c r="A394" s="7" t="s">
        <v>378</v>
      </c>
      <c r="B394" s="8">
        <v>1.35</v>
      </c>
      <c r="C394" s="12">
        <v>92.5</v>
      </c>
      <c r="D394" s="12">
        <v>92.5</v>
      </c>
      <c r="E394" s="10">
        <v>140</v>
      </c>
      <c r="F394" s="40">
        <f t="shared" si="25"/>
        <v>189</v>
      </c>
    </row>
    <row r="395" spans="1:6">
      <c r="A395" s="7" t="s">
        <v>379</v>
      </c>
      <c r="B395" s="8">
        <v>1.6</v>
      </c>
      <c r="C395" s="12">
        <v>92.5</v>
      </c>
      <c r="D395" s="12">
        <v>92.5</v>
      </c>
      <c r="E395" s="10">
        <v>140</v>
      </c>
      <c r="F395" s="40">
        <f t="shared" si="25"/>
        <v>224</v>
      </c>
    </row>
    <row r="396" spans="1:6">
      <c r="A396" s="7" t="s">
        <v>380</v>
      </c>
      <c r="B396" s="8">
        <v>1.4</v>
      </c>
      <c r="C396" s="12">
        <v>92.5</v>
      </c>
      <c r="D396" s="12">
        <v>92.5</v>
      </c>
      <c r="E396" s="10">
        <v>140</v>
      </c>
      <c r="F396" s="40">
        <f t="shared" si="25"/>
        <v>196</v>
      </c>
    </row>
    <row r="397" spans="1:6">
      <c r="A397" s="7" t="s">
        <v>381</v>
      </c>
      <c r="B397" s="8">
        <v>1.25</v>
      </c>
      <c r="C397" s="12">
        <v>92.5</v>
      </c>
      <c r="D397" s="12">
        <v>92.5</v>
      </c>
      <c r="E397" s="10">
        <v>140</v>
      </c>
      <c r="F397" s="40">
        <f t="shared" si="25"/>
        <v>175</v>
      </c>
    </row>
    <row r="398" spans="1:6">
      <c r="A398" s="7" t="s">
        <v>382</v>
      </c>
      <c r="B398" s="8">
        <v>1.81</v>
      </c>
      <c r="C398" s="12">
        <v>92.5</v>
      </c>
      <c r="D398" s="12">
        <v>92.5</v>
      </c>
      <c r="E398" s="10">
        <v>140</v>
      </c>
      <c r="F398" s="40">
        <f t="shared" si="25"/>
        <v>253.4</v>
      </c>
    </row>
    <row r="399" spans="1:6">
      <c r="A399" s="7" t="s">
        <v>383</v>
      </c>
      <c r="B399" s="8">
        <v>1.25</v>
      </c>
      <c r="C399" s="12">
        <v>92.5</v>
      </c>
      <c r="D399" s="12">
        <v>92.5</v>
      </c>
      <c r="E399" s="10">
        <v>140</v>
      </c>
      <c r="F399" s="40">
        <f t="shared" si="25"/>
        <v>175</v>
      </c>
    </row>
    <row r="400" spans="1:6">
      <c r="A400" s="7" t="s">
        <v>384</v>
      </c>
      <c r="B400" s="8">
        <v>1.51</v>
      </c>
      <c r="C400" s="12">
        <v>92.5</v>
      </c>
      <c r="D400" s="12">
        <v>92.5</v>
      </c>
      <c r="E400" s="10">
        <v>140</v>
      </c>
      <c r="F400" s="40">
        <f t="shared" si="25"/>
        <v>211.4</v>
      </c>
    </row>
    <row r="401" spans="1:6">
      <c r="A401" s="7" t="s">
        <v>385</v>
      </c>
      <c r="B401" s="8">
        <v>1.35</v>
      </c>
      <c r="C401" s="12">
        <v>92.5</v>
      </c>
      <c r="D401" s="12">
        <v>92.5</v>
      </c>
      <c r="E401" s="10">
        <v>140</v>
      </c>
      <c r="F401" s="40">
        <f t="shared" si="25"/>
        <v>189</v>
      </c>
    </row>
    <row r="402" spans="1:6">
      <c r="A402" s="7" t="s">
        <v>386</v>
      </c>
      <c r="B402" s="8">
        <v>5.73</v>
      </c>
      <c r="C402" s="12">
        <v>92.5</v>
      </c>
      <c r="D402" s="12">
        <v>92.5</v>
      </c>
      <c r="E402" s="10">
        <v>127</v>
      </c>
      <c r="F402" s="40">
        <f t="shared" si="25"/>
        <v>727.71</v>
      </c>
    </row>
    <row r="403" spans="1:6">
      <c r="A403" s="7" t="s">
        <v>387</v>
      </c>
      <c r="B403" s="8">
        <v>6.39</v>
      </c>
      <c r="C403" s="12">
        <v>92.5</v>
      </c>
      <c r="D403" s="12">
        <v>92.5</v>
      </c>
      <c r="E403" s="10">
        <v>127</v>
      </c>
      <c r="F403" s="40">
        <f t="shared" si="25"/>
        <v>811.53</v>
      </c>
    </row>
    <row r="404" spans="1:6">
      <c r="A404" s="7" t="s">
        <v>388</v>
      </c>
      <c r="B404" s="8">
        <v>5.31</v>
      </c>
      <c r="C404" s="12">
        <v>92.5</v>
      </c>
      <c r="D404" s="12">
        <v>92.5</v>
      </c>
      <c r="E404" s="10">
        <v>127</v>
      </c>
      <c r="F404" s="40">
        <f t="shared" si="25"/>
        <v>674.37</v>
      </c>
    </row>
    <row r="405" spans="1:6">
      <c r="A405" s="7" t="s">
        <v>389</v>
      </c>
      <c r="B405" s="8">
        <v>5.12</v>
      </c>
      <c r="C405" s="12">
        <v>92.5</v>
      </c>
      <c r="D405" s="12">
        <v>92.5</v>
      </c>
      <c r="E405" s="10">
        <v>127</v>
      </c>
      <c r="F405" s="40">
        <f t="shared" si="25"/>
        <v>650.24</v>
      </c>
    </row>
    <row r="406" spans="1:6">
      <c r="A406" s="7" t="s">
        <v>390</v>
      </c>
      <c r="B406" s="8">
        <v>5.52</v>
      </c>
      <c r="C406" s="12">
        <v>92.5</v>
      </c>
      <c r="D406" s="12">
        <v>92.5</v>
      </c>
      <c r="E406" s="10">
        <v>127</v>
      </c>
      <c r="F406" s="40">
        <f t="shared" si="25"/>
        <v>701.04</v>
      </c>
    </row>
    <row r="407" spans="1:6">
      <c r="A407" s="7" t="s">
        <v>391</v>
      </c>
      <c r="B407" s="8">
        <v>5.58</v>
      </c>
      <c r="C407" s="12">
        <v>92.5</v>
      </c>
      <c r="D407" s="12">
        <v>92.5</v>
      </c>
      <c r="E407" s="10">
        <v>127</v>
      </c>
      <c r="F407" s="40">
        <f t="shared" si="25"/>
        <v>708.66</v>
      </c>
    </row>
    <row r="408" spans="1:6">
      <c r="A408" s="7" t="s">
        <v>392</v>
      </c>
      <c r="B408" s="8">
        <v>5.39</v>
      </c>
      <c r="C408" s="12">
        <v>92.5</v>
      </c>
      <c r="D408" s="12">
        <v>92.5</v>
      </c>
      <c r="E408" s="10">
        <v>127</v>
      </c>
      <c r="F408" s="40">
        <f t="shared" si="25"/>
        <v>684.53</v>
      </c>
    </row>
    <row r="409" spans="1:6">
      <c r="A409" s="7" t="s">
        <v>393</v>
      </c>
      <c r="B409" s="8">
        <v>5.8</v>
      </c>
      <c r="C409" s="12">
        <v>92.5</v>
      </c>
      <c r="D409" s="12">
        <v>92.5</v>
      </c>
      <c r="E409" s="10">
        <v>127</v>
      </c>
      <c r="F409" s="40">
        <f t="shared" si="25"/>
        <v>736.6</v>
      </c>
    </row>
    <row r="410" spans="1:6">
      <c r="A410" s="7" t="s">
        <v>394</v>
      </c>
      <c r="B410" s="8">
        <v>5</v>
      </c>
      <c r="C410" s="12">
        <v>92.5</v>
      </c>
      <c r="D410" s="12">
        <v>92.5</v>
      </c>
      <c r="E410" s="10">
        <v>127</v>
      </c>
      <c r="F410" s="40">
        <f t="shared" si="25"/>
        <v>635</v>
      </c>
    </row>
    <row r="411" spans="1:6">
      <c r="A411" s="7" t="s">
        <v>395</v>
      </c>
      <c r="B411" s="8">
        <v>5.3</v>
      </c>
      <c r="C411" s="12">
        <v>92.5</v>
      </c>
      <c r="D411" s="12">
        <v>92.5</v>
      </c>
      <c r="E411" s="10">
        <v>127</v>
      </c>
      <c r="F411" s="40">
        <f t="shared" si="25"/>
        <v>673.1</v>
      </c>
    </row>
    <row r="412" spans="1:6">
      <c r="A412" s="7" t="s">
        <v>396</v>
      </c>
      <c r="B412" s="8">
        <v>5.49</v>
      </c>
      <c r="C412" s="12">
        <v>92.5</v>
      </c>
      <c r="D412" s="12">
        <v>92.5</v>
      </c>
      <c r="E412" s="10">
        <v>127</v>
      </c>
      <c r="F412" s="40">
        <f t="shared" si="25"/>
        <v>697.23</v>
      </c>
    </row>
    <row r="413" spans="1:6">
      <c r="A413" s="7" t="s">
        <v>397</v>
      </c>
      <c r="B413" s="8">
        <v>5.1100000000000003</v>
      </c>
      <c r="C413" s="12">
        <v>92.5</v>
      </c>
      <c r="D413" s="12">
        <v>92.5</v>
      </c>
      <c r="E413" s="10">
        <v>127</v>
      </c>
      <c r="F413" s="40">
        <f t="shared" ref="F413:F476" si="26">B413*E413</f>
        <v>648.97</v>
      </c>
    </row>
    <row r="414" spans="1:6">
      <c r="A414" s="7" t="s">
        <v>398</v>
      </c>
      <c r="B414" s="8">
        <v>5</v>
      </c>
      <c r="C414" s="12">
        <v>92.5</v>
      </c>
      <c r="D414" s="12">
        <v>92.5</v>
      </c>
      <c r="E414" s="10">
        <v>127</v>
      </c>
      <c r="F414" s="40">
        <f t="shared" si="26"/>
        <v>635</v>
      </c>
    </row>
    <row r="415" spans="1:6">
      <c r="A415" s="7" t="s">
        <v>399</v>
      </c>
      <c r="B415" s="8">
        <v>5.31</v>
      </c>
      <c r="C415" s="12">
        <v>92.5</v>
      </c>
      <c r="D415" s="12">
        <v>92.5</v>
      </c>
      <c r="E415" s="10">
        <v>127</v>
      </c>
      <c r="F415" s="40">
        <f t="shared" si="26"/>
        <v>674.37</v>
      </c>
    </row>
    <row r="416" spans="1:6">
      <c r="A416" s="7" t="s">
        <v>400</v>
      </c>
      <c r="B416" s="8">
        <v>5.37</v>
      </c>
      <c r="C416" s="12">
        <v>92.5</v>
      </c>
      <c r="D416" s="12">
        <v>92.5</v>
      </c>
      <c r="E416" s="10">
        <v>127</v>
      </c>
      <c r="F416" s="40">
        <f t="shared" si="26"/>
        <v>681.99</v>
      </c>
    </row>
    <row r="417" spans="1:6">
      <c r="A417" s="7" t="s">
        <v>401</v>
      </c>
      <c r="B417" s="8">
        <v>5.44</v>
      </c>
      <c r="C417" s="12">
        <v>92.5</v>
      </c>
      <c r="D417" s="12">
        <v>92.5</v>
      </c>
      <c r="E417" s="10">
        <v>127</v>
      </c>
      <c r="F417" s="40">
        <f t="shared" si="26"/>
        <v>690.88</v>
      </c>
    </row>
    <row r="418" spans="1:6">
      <c r="A418" s="7" t="s">
        <v>402</v>
      </c>
      <c r="B418" s="8">
        <v>4.92</v>
      </c>
      <c r="C418" s="12">
        <v>92.5</v>
      </c>
      <c r="D418" s="12">
        <v>92.5</v>
      </c>
      <c r="E418" s="10">
        <v>127</v>
      </c>
      <c r="F418" s="40">
        <f t="shared" si="26"/>
        <v>624.84</v>
      </c>
    </row>
    <row r="419" spans="1:6">
      <c r="A419" s="7" t="s">
        <v>403</v>
      </c>
      <c r="B419" s="8">
        <v>5.12</v>
      </c>
      <c r="C419" s="12">
        <v>92.5</v>
      </c>
      <c r="D419" s="12">
        <v>92.5</v>
      </c>
      <c r="E419" s="10">
        <v>127</v>
      </c>
      <c r="F419" s="40">
        <f t="shared" si="26"/>
        <v>650.24</v>
      </c>
    </row>
    <row r="420" spans="1:6">
      <c r="A420" s="7" t="s">
        <v>404</v>
      </c>
      <c r="B420" s="8">
        <v>5.29</v>
      </c>
      <c r="C420" s="12">
        <v>92.5</v>
      </c>
      <c r="D420" s="12">
        <v>92.5</v>
      </c>
      <c r="E420" s="10">
        <v>127</v>
      </c>
      <c r="F420" s="40">
        <f t="shared" si="26"/>
        <v>671.83</v>
      </c>
    </row>
    <row r="421" spans="1:6">
      <c r="A421" s="7" t="s">
        <v>405</v>
      </c>
      <c r="B421" s="8">
        <v>4.7</v>
      </c>
      <c r="C421" s="12">
        <v>92.5</v>
      </c>
      <c r="D421" s="12">
        <v>92.5</v>
      </c>
      <c r="E421" s="10">
        <v>127</v>
      </c>
      <c r="F421" s="40">
        <f t="shared" si="26"/>
        <v>596.9</v>
      </c>
    </row>
    <row r="422" spans="1:6">
      <c r="A422" s="7" t="s">
        <v>406</v>
      </c>
      <c r="B422" s="8">
        <v>5.82</v>
      </c>
      <c r="C422" s="12">
        <v>92.5</v>
      </c>
      <c r="D422" s="12">
        <v>92.5</v>
      </c>
      <c r="E422" s="10">
        <v>127</v>
      </c>
      <c r="F422" s="40">
        <f t="shared" si="26"/>
        <v>739.14</v>
      </c>
    </row>
    <row r="423" spans="1:6">
      <c r="A423" s="7" t="s">
        <v>407</v>
      </c>
      <c r="B423" s="8">
        <v>2.09</v>
      </c>
      <c r="C423" s="12">
        <v>92.5</v>
      </c>
      <c r="D423" s="12">
        <v>92.5</v>
      </c>
      <c r="E423" s="10">
        <v>127</v>
      </c>
      <c r="F423" s="40">
        <f t="shared" si="26"/>
        <v>265.43</v>
      </c>
    </row>
    <row r="424" spans="1:6">
      <c r="A424" s="7" t="s">
        <v>408</v>
      </c>
      <c r="B424" s="8">
        <v>4.4000000000000004</v>
      </c>
      <c r="C424" s="12">
        <v>92.5</v>
      </c>
      <c r="D424" s="12">
        <v>92.5</v>
      </c>
      <c r="E424" s="10">
        <v>127</v>
      </c>
      <c r="F424" s="40">
        <f t="shared" si="26"/>
        <v>558.80000000000007</v>
      </c>
    </row>
    <row r="425" spans="1:6">
      <c r="A425" s="7" t="s">
        <v>409</v>
      </c>
      <c r="B425" s="8">
        <v>3.44</v>
      </c>
      <c r="C425" s="12">
        <v>92.5</v>
      </c>
      <c r="D425" s="12">
        <v>92.5</v>
      </c>
      <c r="E425" s="10">
        <v>127</v>
      </c>
      <c r="F425" s="40">
        <f t="shared" si="26"/>
        <v>436.88</v>
      </c>
    </row>
    <row r="426" spans="1:6">
      <c r="A426" s="7" t="s">
        <v>410</v>
      </c>
      <c r="B426" s="8">
        <v>3.46</v>
      </c>
      <c r="C426" s="12">
        <v>92.5</v>
      </c>
      <c r="D426" s="12">
        <v>92.5</v>
      </c>
      <c r="E426" s="10">
        <v>127</v>
      </c>
      <c r="F426" s="40">
        <f t="shared" si="26"/>
        <v>439.42</v>
      </c>
    </row>
    <row r="427" spans="1:6">
      <c r="A427" s="7" t="s">
        <v>411</v>
      </c>
      <c r="B427" s="8">
        <v>4.63</v>
      </c>
      <c r="C427" s="12">
        <v>92.5</v>
      </c>
      <c r="D427" s="12">
        <v>92.5</v>
      </c>
      <c r="E427" s="10">
        <v>127</v>
      </c>
      <c r="F427" s="40">
        <f t="shared" si="26"/>
        <v>588.01</v>
      </c>
    </row>
    <row r="428" spans="1:6">
      <c r="A428" s="7" t="s">
        <v>412</v>
      </c>
      <c r="B428" s="8">
        <v>4.1399999999999997</v>
      </c>
      <c r="C428" s="12">
        <v>92.5</v>
      </c>
      <c r="D428" s="12">
        <v>92.5</v>
      </c>
      <c r="E428" s="10">
        <v>127</v>
      </c>
      <c r="F428" s="40">
        <f t="shared" si="26"/>
        <v>525.78</v>
      </c>
    </row>
    <row r="429" spans="1:6">
      <c r="A429" s="7" t="s">
        <v>413</v>
      </c>
      <c r="B429" s="8">
        <v>4.0599999999999996</v>
      </c>
      <c r="C429" s="12">
        <v>92.5</v>
      </c>
      <c r="D429" s="12">
        <v>92.5</v>
      </c>
      <c r="E429" s="10">
        <v>127</v>
      </c>
      <c r="F429" s="40">
        <f t="shared" si="26"/>
        <v>515.62</v>
      </c>
    </row>
    <row r="430" spans="1:6">
      <c r="A430" s="7" t="s">
        <v>414</v>
      </c>
      <c r="B430" s="8">
        <v>4.3499999999999996</v>
      </c>
      <c r="C430" s="12">
        <v>92.5</v>
      </c>
      <c r="D430" s="12">
        <v>92.5</v>
      </c>
      <c r="E430" s="10">
        <v>127</v>
      </c>
      <c r="F430" s="40">
        <f t="shared" si="26"/>
        <v>552.44999999999993</v>
      </c>
    </row>
    <row r="431" spans="1:6">
      <c r="A431" s="7" t="s">
        <v>415</v>
      </c>
      <c r="B431" s="8">
        <v>3.35</v>
      </c>
      <c r="C431" s="12">
        <v>92.5</v>
      </c>
      <c r="D431" s="12">
        <v>92.5</v>
      </c>
      <c r="E431" s="10">
        <v>127</v>
      </c>
      <c r="F431" s="40">
        <f t="shared" si="26"/>
        <v>425.45</v>
      </c>
    </row>
    <row r="432" spans="1:6">
      <c r="A432" s="7" t="s">
        <v>416</v>
      </c>
      <c r="B432" s="8">
        <v>2.2599999999999998</v>
      </c>
      <c r="C432" s="12">
        <v>92.5</v>
      </c>
      <c r="D432" s="12">
        <v>92.5</v>
      </c>
      <c r="E432" s="10">
        <v>127</v>
      </c>
      <c r="F432" s="40">
        <f t="shared" si="26"/>
        <v>287.02</v>
      </c>
    </row>
    <row r="433" spans="1:6">
      <c r="A433" s="7" t="s">
        <v>417</v>
      </c>
      <c r="B433" s="8">
        <v>4.25</v>
      </c>
      <c r="C433" s="12">
        <v>92.5</v>
      </c>
      <c r="D433" s="12">
        <v>92.5</v>
      </c>
      <c r="E433" s="10">
        <v>127</v>
      </c>
      <c r="F433" s="40">
        <f t="shared" si="26"/>
        <v>539.75</v>
      </c>
    </row>
    <row r="434" spans="1:6">
      <c r="A434" s="7" t="s">
        <v>418</v>
      </c>
      <c r="B434" s="8">
        <v>5.0199999999999996</v>
      </c>
      <c r="C434" s="12">
        <v>92.5</v>
      </c>
      <c r="D434" s="12">
        <v>92.5</v>
      </c>
      <c r="E434" s="10">
        <v>127</v>
      </c>
      <c r="F434" s="40">
        <f t="shared" si="26"/>
        <v>637.54</v>
      </c>
    </row>
    <row r="435" spans="1:6">
      <c r="A435" s="7" t="s">
        <v>419</v>
      </c>
      <c r="B435" s="8">
        <v>3.87</v>
      </c>
      <c r="C435" s="12">
        <v>92.5</v>
      </c>
      <c r="D435" s="12">
        <v>92.5</v>
      </c>
      <c r="E435" s="10">
        <v>127</v>
      </c>
      <c r="F435" s="40">
        <f t="shared" si="26"/>
        <v>491.49</v>
      </c>
    </row>
    <row r="436" spans="1:6">
      <c r="A436" s="7" t="s">
        <v>420</v>
      </c>
      <c r="B436" s="8">
        <v>4.1100000000000003</v>
      </c>
      <c r="C436" s="12">
        <v>92.5</v>
      </c>
      <c r="D436" s="12">
        <v>92.5</v>
      </c>
      <c r="E436" s="10">
        <v>127</v>
      </c>
      <c r="F436" s="40">
        <f t="shared" si="26"/>
        <v>521.97</v>
      </c>
    </row>
    <row r="437" spans="1:6">
      <c r="A437" s="7" t="s">
        <v>421</v>
      </c>
      <c r="B437" s="8">
        <v>2.76</v>
      </c>
      <c r="C437" s="12">
        <v>92.5</v>
      </c>
      <c r="D437" s="12">
        <v>92.5</v>
      </c>
      <c r="E437" s="10">
        <v>127</v>
      </c>
      <c r="F437" s="40">
        <f t="shared" si="26"/>
        <v>350.52</v>
      </c>
    </row>
    <row r="438" spans="1:6">
      <c r="A438" s="7" t="s">
        <v>422</v>
      </c>
      <c r="B438" s="8">
        <v>1.93</v>
      </c>
      <c r="C438" s="12">
        <v>92.5</v>
      </c>
      <c r="D438" s="12">
        <v>92.5</v>
      </c>
      <c r="E438" s="10">
        <v>127</v>
      </c>
      <c r="F438" s="40">
        <f t="shared" si="26"/>
        <v>245.10999999999999</v>
      </c>
    </row>
    <row r="439" spans="1:6">
      <c r="A439" s="7" t="s">
        <v>423</v>
      </c>
      <c r="B439" s="8">
        <v>2.76</v>
      </c>
      <c r="C439" s="12">
        <v>92.5</v>
      </c>
      <c r="D439" s="12">
        <v>92.5</v>
      </c>
      <c r="E439" s="10">
        <v>127</v>
      </c>
      <c r="F439" s="40">
        <f t="shared" si="26"/>
        <v>350.52</v>
      </c>
    </row>
    <row r="440" spans="1:6">
      <c r="A440" s="7" t="s">
        <v>424</v>
      </c>
      <c r="B440" s="8">
        <v>2.88</v>
      </c>
      <c r="C440" s="12">
        <v>92.5</v>
      </c>
      <c r="D440" s="12">
        <v>92.5</v>
      </c>
      <c r="E440" s="10">
        <v>127</v>
      </c>
      <c r="F440" s="40">
        <f t="shared" si="26"/>
        <v>365.76</v>
      </c>
    </row>
    <row r="441" spans="1:6">
      <c r="A441" s="7" t="s">
        <v>425</v>
      </c>
      <c r="B441" s="8">
        <v>4.09</v>
      </c>
      <c r="C441" s="12">
        <v>92.5</v>
      </c>
      <c r="D441" s="12">
        <v>92.5</v>
      </c>
      <c r="E441" s="10">
        <v>127</v>
      </c>
      <c r="F441" s="40">
        <f t="shared" si="26"/>
        <v>519.42999999999995</v>
      </c>
    </row>
    <row r="442" spans="1:6">
      <c r="A442" s="7" t="s">
        <v>426</v>
      </c>
      <c r="B442" s="8">
        <v>3.03</v>
      </c>
      <c r="C442" s="12">
        <v>92.5</v>
      </c>
      <c r="D442" s="12">
        <v>92.5</v>
      </c>
      <c r="E442" s="10">
        <v>127</v>
      </c>
      <c r="F442" s="40">
        <f t="shared" si="26"/>
        <v>384.81</v>
      </c>
    </row>
    <row r="443" spans="1:6">
      <c r="A443" s="7" t="s">
        <v>427</v>
      </c>
      <c r="B443" s="8">
        <v>2.0699999999999998</v>
      </c>
      <c r="C443" s="12">
        <v>92.5</v>
      </c>
      <c r="D443" s="12">
        <v>92.5</v>
      </c>
      <c r="E443" s="10">
        <v>127</v>
      </c>
      <c r="F443" s="40">
        <f t="shared" si="26"/>
        <v>262.89</v>
      </c>
    </row>
    <row r="444" spans="1:6">
      <c r="A444" s="7" t="s">
        <v>428</v>
      </c>
      <c r="B444" s="8">
        <v>2.85</v>
      </c>
      <c r="C444" s="12">
        <v>92.5</v>
      </c>
      <c r="D444" s="12">
        <v>92.5</v>
      </c>
      <c r="E444" s="10">
        <v>127</v>
      </c>
      <c r="F444" s="40">
        <f t="shared" si="26"/>
        <v>361.95</v>
      </c>
    </row>
    <row r="445" spans="1:6">
      <c r="A445" s="7" t="s">
        <v>429</v>
      </c>
      <c r="B445" s="8">
        <v>2.73</v>
      </c>
      <c r="C445" s="12">
        <v>92.5</v>
      </c>
      <c r="D445" s="12">
        <v>92.5</v>
      </c>
      <c r="E445" s="10">
        <v>127</v>
      </c>
      <c r="F445" s="40">
        <f t="shared" si="26"/>
        <v>346.71</v>
      </c>
    </row>
    <row r="446" spans="1:6">
      <c r="A446" s="7" t="s">
        <v>430</v>
      </c>
      <c r="B446" s="8">
        <v>3.82</v>
      </c>
      <c r="C446" s="12">
        <v>92.5</v>
      </c>
      <c r="D446" s="12">
        <v>92.5</v>
      </c>
      <c r="E446" s="10">
        <v>127</v>
      </c>
      <c r="F446" s="40">
        <f t="shared" si="26"/>
        <v>485.14</v>
      </c>
    </row>
    <row r="447" spans="1:6">
      <c r="A447" s="7" t="s">
        <v>431</v>
      </c>
      <c r="B447" s="8">
        <v>2.73</v>
      </c>
      <c r="C447" s="12">
        <v>92.5</v>
      </c>
      <c r="D447" s="12">
        <v>92.5</v>
      </c>
      <c r="E447" s="10">
        <v>127</v>
      </c>
      <c r="F447" s="40">
        <f t="shared" si="26"/>
        <v>346.71</v>
      </c>
    </row>
    <row r="448" spans="1:6">
      <c r="A448" s="7" t="s">
        <v>432</v>
      </c>
      <c r="B448" s="8">
        <v>3.06</v>
      </c>
      <c r="C448" s="12">
        <v>92.5</v>
      </c>
      <c r="D448" s="12">
        <v>92.5</v>
      </c>
      <c r="E448" s="10">
        <v>127</v>
      </c>
      <c r="F448" s="40">
        <f t="shared" si="26"/>
        <v>388.62</v>
      </c>
    </row>
    <row r="449" spans="1:6">
      <c r="A449" s="7" t="s">
        <v>433</v>
      </c>
      <c r="B449" s="8">
        <v>1.88</v>
      </c>
      <c r="C449" s="12">
        <v>92.5</v>
      </c>
      <c r="D449" s="12">
        <v>92.5</v>
      </c>
      <c r="E449" s="10">
        <v>127</v>
      </c>
      <c r="F449" s="40">
        <f t="shared" si="26"/>
        <v>238.76</v>
      </c>
    </row>
    <row r="450" spans="1:6">
      <c r="A450" s="7" t="s">
        <v>434</v>
      </c>
      <c r="B450" s="8">
        <v>2.0099999999999998</v>
      </c>
      <c r="C450" s="12">
        <v>92.5</v>
      </c>
      <c r="D450" s="12">
        <v>92.5</v>
      </c>
      <c r="E450" s="10">
        <v>127</v>
      </c>
      <c r="F450" s="40">
        <f t="shared" si="26"/>
        <v>255.26999999999998</v>
      </c>
    </row>
    <row r="451" spans="1:6">
      <c r="A451" s="7" t="s">
        <v>435</v>
      </c>
      <c r="B451" s="8">
        <v>2.58</v>
      </c>
      <c r="C451" s="12">
        <v>92.5</v>
      </c>
      <c r="D451" s="12">
        <v>92.5</v>
      </c>
      <c r="E451" s="10">
        <v>127</v>
      </c>
      <c r="F451" s="40">
        <f t="shared" si="26"/>
        <v>327.66000000000003</v>
      </c>
    </row>
    <row r="452" spans="1:6">
      <c r="A452" s="7" t="s">
        <v>436</v>
      </c>
      <c r="B452" s="8">
        <v>2.72</v>
      </c>
      <c r="C452" s="12">
        <v>92.5</v>
      </c>
      <c r="D452" s="12">
        <v>92.5</v>
      </c>
      <c r="E452" s="10">
        <v>127</v>
      </c>
      <c r="F452" s="40">
        <f t="shared" si="26"/>
        <v>345.44</v>
      </c>
    </row>
    <row r="453" spans="1:6">
      <c r="A453" s="7" t="s">
        <v>437</v>
      </c>
      <c r="B453" s="8">
        <v>2.68</v>
      </c>
      <c r="C453" s="12">
        <v>92.5</v>
      </c>
      <c r="D453" s="12">
        <v>92.5</v>
      </c>
      <c r="E453" s="10">
        <v>127</v>
      </c>
      <c r="F453" s="40">
        <f t="shared" si="26"/>
        <v>340.36</v>
      </c>
    </row>
    <row r="454" spans="1:6">
      <c r="A454" s="7" t="s">
        <v>438</v>
      </c>
      <c r="B454" s="8">
        <v>2.6</v>
      </c>
      <c r="C454" s="12">
        <v>92.5</v>
      </c>
      <c r="D454" s="12">
        <v>92.5</v>
      </c>
      <c r="E454" s="10">
        <v>127</v>
      </c>
      <c r="F454" s="40">
        <f t="shared" si="26"/>
        <v>330.2</v>
      </c>
    </row>
    <row r="455" spans="1:6">
      <c r="A455" s="7" t="s">
        <v>439</v>
      </c>
      <c r="B455" s="8">
        <v>1.03</v>
      </c>
      <c r="C455" s="12">
        <v>92.5</v>
      </c>
      <c r="D455" s="12">
        <v>92.5</v>
      </c>
      <c r="E455" s="10">
        <v>127</v>
      </c>
      <c r="F455" s="40">
        <f t="shared" si="26"/>
        <v>130.81</v>
      </c>
    </row>
    <row r="456" spans="1:6">
      <c r="A456" s="7" t="s">
        <v>440</v>
      </c>
      <c r="B456" s="8">
        <v>2.48</v>
      </c>
      <c r="C456" s="12">
        <v>92.5</v>
      </c>
      <c r="D456" s="12">
        <v>92.5</v>
      </c>
      <c r="E456" s="10">
        <v>127</v>
      </c>
      <c r="F456" s="40">
        <f t="shared" si="26"/>
        <v>314.95999999999998</v>
      </c>
    </row>
    <row r="457" spans="1:6">
      <c r="A457" s="7" t="s">
        <v>441</v>
      </c>
      <c r="B457" s="8">
        <v>2.39</v>
      </c>
      <c r="C457" s="12">
        <v>92.5</v>
      </c>
      <c r="D457" s="12">
        <v>92.5</v>
      </c>
      <c r="E457" s="10">
        <v>127</v>
      </c>
      <c r="F457" s="40">
        <f t="shared" si="26"/>
        <v>303.53000000000003</v>
      </c>
    </row>
    <row r="458" spans="1:6">
      <c r="A458" s="7" t="s">
        <v>442</v>
      </c>
      <c r="B458" s="8">
        <v>2.6</v>
      </c>
      <c r="C458" s="12">
        <v>92.5</v>
      </c>
      <c r="D458" s="12">
        <v>92.5</v>
      </c>
      <c r="E458" s="10">
        <v>127</v>
      </c>
      <c r="F458" s="40">
        <f t="shared" si="26"/>
        <v>330.2</v>
      </c>
    </row>
    <row r="459" spans="1:6">
      <c r="A459" s="7" t="s">
        <v>443</v>
      </c>
      <c r="B459" s="8">
        <v>0.98</v>
      </c>
      <c r="C459" s="12">
        <v>92.5</v>
      </c>
      <c r="D459" s="12">
        <v>92.5</v>
      </c>
      <c r="E459" s="10">
        <v>127</v>
      </c>
      <c r="F459" s="40">
        <f t="shared" si="26"/>
        <v>124.46</v>
      </c>
    </row>
    <row r="460" spans="1:6">
      <c r="A460" s="7" t="s">
        <v>444</v>
      </c>
      <c r="B460" s="8">
        <v>1.1100000000000001</v>
      </c>
      <c r="C460" s="12">
        <v>92.5</v>
      </c>
      <c r="D460" s="12">
        <v>92.5</v>
      </c>
      <c r="E460" s="10">
        <v>127</v>
      </c>
      <c r="F460" s="40">
        <f t="shared" si="26"/>
        <v>140.97</v>
      </c>
    </row>
    <row r="461" spans="1:6">
      <c r="A461" s="7" t="s">
        <v>445</v>
      </c>
      <c r="B461" s="8">
        <v>1.1499999999999999</v>
      </c>
      <c r="C461" s="12">
        <v>92.5</v>
      </c>
      <c r="D461" s="12">
        <v>92.5</v>
      </c>
      <c r="E461" s="10">
        <v>127</v>
      </c>
      <c r="F461" s="40">
        <f t="shared" si="26"/>
        <v>146.04999999999998</v>
      </c>
    </row>
    <row r="462" spans="1:6">
      <c r="A462" s="7" t="s">
        <v>446</v>
      </c>
      <c r="B462" s="8">
        <v>2.99</v>
      </c>
      <c r="C462" s="12">
        <v>92.5</v>
      </c>
      <c r="D462" s="12">
        <v>92.5</v>
      </c>
      <c r="E462" s="10">
        <v>127</v>
      </c>
      <c r="F462" s="40">
        <f t="shared" si="26"/>
        <v>379.73</v>
      </c>
    </row>
    <row r="463" spans="1:6">
      <c r="A463" s="7" t="s">
        <v>447</v>
      </c>
      <c r="B463" s="8">
        <v>2.56</v>
      </c>
      <c r="C463" s="12">
        <v>92.5</v>
      </c>
      <c r="D463" s="12">
        <v>92.5</v>
      </c>
      <c r="E463" s="10">
        <v>127</v>
      </c>
      <c r="F463" s="40">
        <f t="shared" si="26"/>
        <v>325.12</v>
      </c>
    </row>
    <row r="464" spans="1:6">
      <c r="A464" s="7" t="s">
        <v>448</v>
      </c>
      <c r="B464" s="8">
        <v>2.63</v>
      </c>
      <c r="C464" s="12">
        <v>92.5</v>
      </c>
      <c r="D464" s="12">
        <v>92.5</v>
      </c>
      <c r="E464" s="10">
        <v>127</v>
      </c>
      <c r="F464" s="40">
        <f t="shared" si="26"/>
        <v>334.01</v>
      </c>
    </row>
    <row r="465" spans="1:6">
      <c r="A465" s="7" t="s">
        <v>449</v>
      </c>
      <c r="B465" s="8">
        <v>1.07</v>
      </c>
      <c r="C465" s="12">
        <v>92.5</v>
      </c>
      <c r="D465" s="12">
        <v>92.5</v>
      </c>
      <c r="E465" s="10">
        <v>127</v>
      </c>
      <c r="F465" s="40">
        <f t="shared" si="26"/>
        <v>135.89000000000001</v>
      </c>
    </row>
    <row r="466" spans="1:6">
      <c r="A466" s="7" t="s">
        <v>450</v>
      </c>
      <c r="B466" s="8">
        <v>2.76</v>
      </c>
      <c r="C466" s="12">
        <v>92.5</v>
      </c>
      <c r="D466" s="12">
        <v>92.5</v>
      </c>
      <c r="E466" s="10">
        <v>127</v>
      </c>
      <c r="F466" s="40">
        <f t="shared" si="26"/>
        <v>350.52</v>
      </c>
    </row>
    <row r="467" spans="1:6">
      <c r="A467" s="7" t="s">
        <v>451</v>
      </c>
      <c r="B467" s="8">
        <v>2.52</v>
      </c>
      <c r="C467" s="12">
        <v>92.5</v>
      </c>
      <c r="D467" s="12">
        <v>92.5</v>
      </c>
      <c r="E467" s="10">
        <v>127</v>
      </c>
      <c r="F467" s="40">
        <f t="shared" si="26"/>
        <v>320.04000000000002</v>
      </c>
    </row>
    <row r="468" spans="1:6">
      <c r="A468" s="7" t="s">
        <v>452</v>
      </c>
      <c r="B468" s="8">
        <v>1.1200000000000001</v>
      </c>
      <c r="C468" s="12">
        <v>92.5</v>
      </c>
      <c r="D468" s="12">
        <v>92.5</v>
      </c>
      <c r="E468" s="10">
        <v>127</v>
      </c>
      <c r="F468" s="40">
        <f t="shared" si="26"/>
        <v>142.24</v>
      </c>
    </row>
    <row r="469" spans="1:6">
      <c r="A469" s="7" t="s">
        <v>453</v>
      </c>
      <c r="B469" s="8">
        <v>1.26</v>
      </c>
      <c r="C469" s="12">
        <v>92.5</v>
      </c>
      <c r="D469" s="12">
        <v>92.5</v>
      </c>
      <c r="E469" s="10">
        <v>127</v>
      </c>
      <c r="F469" s="40">
        <f t="shared" si="26"/>
        <v>160.02000000000001</v>
      </c>
    </row>
    <row r="470" spans="1:6">
      <c r="A470" s="7" t="s">
        <v>454</v>
      </c>
      <c r="B470" s="8">
        <v>2.4</v>
      </c>
      <c r="C470" s="12">
        <v>92.5</v>
      </c>
      <c r="D470" s="12">
        <v>92.5</v>
      </c>
      <c r="E470" s="10">
        <v>127</v>
      </c>
      <c r="F470" s="40">
        <f t="shared" si="26"/>
        <v>304.8</v>
      </c>
    </row>
    <row r="471" spans="1:6">
      <c r="A471" s="7" t="s">
        <v>455</v>
      </c>
      <c r="B471" s="8">
        <v>2.72</v>
      </c>
      <c r="C471" s="12">
        <v>92.5</v>
      </c>
      <c r="D471" s="12">
        <v>92.5</v>
      </c>
      <c r="E471" s="10">
        <v>127</v>
      </c>
      <c r="F471" s="40">
        <f t="shared" si="26"/>
        <v>345.44</v>
      </c>
    </row>
    <row r="472" spans="1:6">
      <c r="A472" s="7" t="s">
        <v>456</v>
      </c>
      <c r="B472" s="8">
        <v>2.31</v>
      </c>
      <c r="C472" s="12">
        <v>92.5</v>
      </c>
      <c r="D472" s="12">
        <v>92.5</v>
      </c>
      <c r="E472" s="10">
        <v>127</v>
      </c>
      <c r="F472" s="40">
        <f t="shared" si="26"/>
        <v>293.37</v>
      </c>
    </row>
    <row r="473" spans="1:6">
      <c r="A473" s="7" t="s">
        <v>457</v>
      </c>
      <c r="B473" s="8">
        <v>1.1100000000000001</v>
      </c>
      <c r="C473" s="12">
        <v>92.5</v>
      </c>
      <c r="D473" s="12">
        <v>92.5</v>
      </c>
      <c r="E473" s="10">
        <v>127</v>
      </c>
      <c r="F473" s="40">
        <f t="shared" si="26"/>
        <v>140.97</v>
      </c>
    </row>
    <row r="474" spans="1:6">
      <c r="A474" s="7" t="s">
        <v>458</v>
      </c>
      <c r="B474" s="8">
        <v>2.79</v>
      </c>
      <c r="C474" s="12">
        <v>92.5</v>
      </c>
      <c r="D474" s="12">
        <v>92.5</v>
      </c>
      <c r="E474" s="10">
        <v>127</v>
      </c>
      <c r="F474" s="40">
        <f t="shared" si="26"/>
        <v>354.33</v>
      </c>
    </row>
    <row r="475" spans="1:6">
      <c r="A475" s="7" t="s">
        <v>459</v>
      </c>
      <c r="B475" s="8">
        <v>0.96</v>
      </c>
      <c r="C475" s="12">
        <v>92.5</v>
      </c>
      <c r="D475" s="12">
        <v>92.5</v>
      </c>
      <c r="E475" s="10">
        <v>127</v>
      </c>
      <c r="F475" s="40">
        <f t="shared" si="26"/>
        <v>121.92</v>
      </c>
    </row>
    <row r="476" spans="1:6">
      <c r="A476" s="7" t="s">
        <v>460</v>
      </c>
      <c r="B476" s="8">
        <v>1.1399999999999999</v>
      </c>
      <c r="C476" s="12">
        <v>92.5</v>
      </c>
      <c r="D476" s="12">
        <v>92.5</v>
      </c>
      <c r="E476" s="10">
        <v>127</v>
      </c>
      <c r="F476" s="40">
        <f t="shared" si="26"/>
        <v>144.78</v>
      </c>
    </row>
    <row r="477" spans="1:6">
      <c r="A477" s="7" t="s">
        <v>461</v>
      </c>
      <c r="B477" s="8">
        <v>1.22</v>
      </c>
      <c r="C477" s="12">
        <v>92.5</v>
      </c>
      <c r="D477" s="12">
        <v>92.5</v>
      </c>
      <c r="E477" s="10">
        <v>127</v>
      </c>
      <c r="F477" s="40">
        <f t="shared" ref="F477:F540" si="27">B477*E477</f>
        <v>154.94</v>
      </c>
    </row>
    <row r="478" spans="1:6">
      <c r="A478" s="7" t="s">
        <v>462</v>
      </c>
      <c r="B478" s="8">
        <v>1.1200000000000001</v>
      </c>
      <c r="C478" s="12">
        <v>92.5</v>
      </c>
      <c r="D478" s="12">
        <v>92.5</v>
      </c>
      <c r="E478" s="10">
        <v>127</v>
      </c>
      <c r="F478" s="40">
        <f t="shared" si="27"/>
        <v>142.24</v>
      </c>
    </row>
    <row r="479" spans="1:6">
      <c r="A479" s="7" t="s">
        <v>463</v>
      </c>
      <c r="B479" s="8">
        <v>1.25</v>
      </c>
      <c r="C479" s="12">
        <v>92.5</v>
      </c>
      <c r="D479" s="12">
        <v>92.5</v>
      </c>
      <c r="E479" s="10">
        <v>127</v>
      </c>
      <c r="F479" s="40">
        <f t="shared" si="27"/>
        <v>158.75</v>
      </c>
    </row>
    <row r="480" spans="1:6">
      <c r="A480" s="7" t="s">
        <v>464</v>
      </c>
      <c r="B480" s="8">
        <v>1.1299999999999999</v>
      </c>
      <c r="C480" s="12">
        <v>92.5</v>
      </c>
      <c r="D480" s="12">
        <v>92.5</v>
      </c>
      <c r="E480" s="10">
        <v>127</v>
      </c>
      <c r="F480" s="40">
        <f t="shared" si="27"/>
        <v>143.51</v>
      </c>
    </row>
    <row r="481" spans="1:6">
      <c r="A481" s="7" t="s">
        <v>465</v>
      </c>
      <c r="B481" s="8">
        <v>1.1299999999999999</v>
      </c>
      <c r="C481" s="12">
        <v>92.5</v>
      </c>
      <c r="D481" s="12">
        <v>92.5</v>
      </c>
      <c r="E481" s="10">
        <v>127</v>
      </c>
      <c r="F481" s="40">
        <f t="shared" si="27"/>
        <v>143.51</v>
      </c>
    </row>
    <row r="482" spans="1:6">
      <c r="A482" s="7" t="s">
        <v>466</v>
      </c>
      <c r="B482" s="8">
        <v>5.42</v>
      </c>
      <c r="C482" s="12">
        <v>92.5</v>
      </c>
      <c r="D482" s="12">
        <v>92.5</v>
      </c>
      <c r="E482" s="10">
        <v>127</v>
      </c>
      <c r="F482" s="40">
        <f t="shared" si="27"/>
        <v>688.34</v>
      </c>
    </row>
    <row r="483" spans="1:6">
      <c r="A483" s="7" t="s">
        <v>467</v>
      </c>
      <c r="B483" s="8">
        <v>5.25</v>
      </c>
      <c r="C483" s="12">
        <v>92.5</v>
      </c>
      <c r="D483" s="12">
        <v>92.5</v>
      </c>
      <c r="E483" s="10">
        <v>140</v>
      </c>
      <c r="F483" s="40">
        <f t="shared" si="27"/>
        <v>735</v>
      </c>
    </row>
    <row r="484" spans="1:6">
      <c r="A484" s="7" t="s">
        <v>468</v>
      </c>
      <c r="B484" s="8">
        <v>2.0499999999999998</v>
      </c>
      <c r="C484" s="12">
        <v>92.5</v>
      </c>
      <c r="D484" s="12">
        <v>92.5</v>
      </c>
      <c r="E484" s="10">
        <v>131.65</v>
      </c>
      <c r="F484" s="40">
        <f t="shared" si="27"/>
        <v>269.88249999999999</v>
      </c>
    </row>
    <row r="485" spans="1:6">
      <c r="A485" s="7" t="s">
        <v>469</v>
      </c>
      <c r="B485" s="8">
        <v>3</v>
      </c>
      <c r="C485" s="12">
        <v>92.5</v>
      </c>
      <c r="D485" s="12">
        <v>92.5</v>
      </c>
      <c r="E485" s="10">
        <v>131.65</v>
      </c>
      <c r="F485" s="40">
        <f t="shared" si="27"/>
        <v>394.95000000000005</v>
      </c>
    </row>
    <row r="486" spans="1:6">
      <c r="A486" s="7" t="s">
        <v>470</v>
      </c>
      <c r="B486" s="8">
        <v>2.14</v>
      </c>
      <c r="C486" s="12">
        <v>92.5</v>
      </c>
      <c r="D486" s="12">
        <v>92.5</v>
      </c>
      <c r="E486" s="10">
        <v>131.65</v>
      </c>
      <c r="F486" s="40">
        <f t="shared" si="27"/>
        <v>281.73100000000005</v>
      </c>
    </row>
    <row r="487" spans="1:6">
      <c r="A487" s="7" t="s">
        <v>471</v>
      </c>
      <c r="B487" s="8">
        <v>2.12</v>
      </c>
      <c r="C487" s="12">
        <v>92.5</v>
      </c>
      <c r="D487" s="12">
        <v>92.5</v>
      </c>
      <c r="E487" s="10">
        <v>131.65</v>
      </c>
      <c r="F487" s="40">
        <f t="shared" si="27"/>
        <v>279.09800000000001</v>
      </c>
    </row>
    <row r="488" spans="1:6">
      <c r="A488" s="7" t="s">
        <v>472</v>
      </c>
      <c r="B488" s="8">
        <v>2.2000000000000002</v>
      </c>
      <c r="C488" s="12">
        <v>92.5</v>
      </c>
      <c r="D488" s="12">
        <v>92.5</v>
      </c>
      <c r="E488" s="10">
        <v>131.65</v>
      </c>
      <c r="F488" s="40">
        <f t="shared" si="27"/>
        <v>289.63000000000005</v>
      </c>
    </row>
    <row r="489" spans="1:6">
      <c r="A489" s="7" t="s">
        <v>473</v>
      </c>
      <c r="B489" s="8">
        <v>2.7</v>
      </c>
      <c r="C489" s="12">
        <v>92.5</v>
      </c>
      <c r="D489" s="12">
        <v>92.5</v>
      </c>
      <c r="E489" s="10">
        <v>131.65</v>
      </c>
      <c r="F489" s="40">
        <f t="shared" si="27"/>
        <v>355.45500000000004</v>
      </c>
    </row>
    <row r="490" spans="1:6">
      <c r="A490" s="7" t="s">
        <v>474</v>
      </c>
      <c r="B490" s="8">
        <v>3</v>
      </c>
      <c r="C490" s="12">
        <v>92.5</v>
      </c>
      <c r="D490" s="12">
        <v>92.5</v>
      </c>
      <c r="E490" s="10">
        <v>131.65</v>
      </c>
      <c r="F490" s="40">
        <f t="shared" si="27"/>
        <v>394.95000000000005</v>
      </c>
    </row>
    <row r="491" spans="1:6">
      <c r="A491" s="7" t="s">
        <v>475</v>
      </c>
      <c r="B491" s="8">
        <v>5.67</v>
      </c>
      <c r="C491" s="12">
        <v>92.5</v>
      </c>
      <c r="D491" s="12">
        <v>92.5</v>
      </c>
      <c r="E491" s="10">
        <v>131.65</v>
      </c>
      <c r="F491" s="40">
        <f t="shared" si="27"/>
        <v>746.45550000000003</v>
      </c>
    </row>
    <row r="492" spans="1:6">
      <c r="A492" s="7" t="s">
        <v>476</v>
      </c>
      <c r="B492" s="8">
        <v>5.82</v>
      </c>
      <c r="C492" s="12">
        <v>92.5</v>
      </c>
      <c r="D492" s="12">
        <v>92.5</v>
      </c>
      <c r="E492" s="10">
        <v>131.65</v>
      </c>
      <c r="F492" s="40">
        <f t="shared" si="27"/>
        <v>766.20300000000009</v>
      </c>
    </row>
    <row r="493" spans="1:6">
      <c r="A493" s="7" t="s">
        <v>477</v>
      </c>
      <c r="B493" s="8">
        <v>6.12</v>
      </c>
      <c r="C493" s="12">
        <v>92.5</v>
      </c>
      <c r="D493" s="12">
        <v>92.5</v>
      </c>
      <c r="E493" s="10">
        <v>131.65</v>
      </c>
      <c r="F493" s="40">
        <f t="shared" si="27"/>
        <v>805.69800000000009</v>
      </c>
    </row>
    <row r="494" spans="1:6">
      <c r="A494" s="7" t="s">
        <v>478</v>
      </c>
      <c r="B494" s="8">
        <v>5.95</v>
      </c>
      <c r="C494" s="12">
        <v>92.5</v>
      </c>
      <c r="D494" s="12">
        <v>92.5</v>
      </c>
      <c r="E494" s="10">
        <v>131.65</v>
      </c>
      <c r="F494" s="40">
        <f t="shared" si="27"/>
        <v>783.31750000000011</v>
      </c>
    </row>
    <row r="495" spans="1:6">
      <c r="A495" s="7" t="s">
        <v>479</v>
      </c>
      <c r="B495" s="8">
        <v>5.7</v>
      </c>
      <c r="C495" s="12">
        <v>92.5</v>
      </c>
      <c r="D495" s="12">
        <v>92.5</v>
      </c>
      <c r="E495" s="10">
        <v>131.65</v>
      </c>
      <c r="F495" s="40">
        <f t="shared" si="27"/>
        <v>750.40500000000009</v>
      </c>
    </row>
    <row r="496" spans="1:6">
      <c r="A496" s="7" t="s">
        <v>480</v>
      </c>
      <c r="B496" s="8">
        <v>5.72</v>
      </c>
      <c r="C496" s="12">
        <v>92.5</v>
      </c>
      <c r="D496" s="12">
        <v>92.5</v>
      </c>
      <c r="E496" s="10">
        <v>131.65</v>
      </c>
      <c r="F496" s="40">
        <f t="shared" si="27"/>
        <v>753.03800000000001</v>
      </c>
    </row>
    <row r="497" spans="1:6">
      <c r="A497" s="7" t="s">
        <v>481</v>
      </c>
      <c r="B497" s="8">
        <v>5.88</v>
      </c>
      <c r="C497" s="12">
        <v>92.5</v>
      </c>
      <c r="D497" s="12">
        <v>92.5</v>
      </c>
      <c r="E497" s="10">
        <v>131.65</v>
      </c>
      <c r="F497" s="40">
        <f t="shared" si="27"/>
        <v>774.10199999999998</v>
      </c>
    </row>
    <row r="498" spans="1:6">
      <c r="A498" s="7" t="s">
        <v>482</v>
      </c>
      <c r="B498" s="8">
        <v>3.55</v>
      </c>
      <c r="C498" s="12">
        <v>92.5</v>
      </c>
      <c r="D498" s="12">
        <v>92.5</v>
      </c>
      <c r="E498" s="10">
        <v>131.65</v>
      </c>
      <c r="F498" s="40">
        <f t="shared" si="27"/>
        <v>467.35750000000002</v>
      </c>
    </row>
    <row r="499" spans="1:6">
      <c r="A499" s="7" t="s">
        <v>483</v>
      </c>
      <c r="B499" s="8">
        <v>3.4</v>
      </c>
      <c r="C499" s="12">
        <v>92.5</v>
      </c>
      <c r="D499" s="12">
        <v>92.5</v>
      </c>
      <c r="E499" s="10">
        <v>131.65</v>
      </c>
      <c r="F499" s="40">
        <f t="shared" si="27"/>
        <v>447.61</v>
      </c>
    </row>
    <row r="500" spans="1:6">
      <c r="A500" s="7" t="s">
        <v>484</v>
      </c>
      <c r="B500" s="8">
        <v>3.5</v>
      </c>
      <c r="C500" s="12">
        <v>92.5</v>
      </c>
      <c r="D500" s="12">
        <v>92.5</v>
      </c>
      <c r="E500" s="10">
        <v>131.65</v>
      </c>
      <c r="F500" s="40">
        <f t="shared" si="27"/>
        <v>460.77500000000003</v>
      </c>
    </row>
    <row r="501" spans="1:6">
      <c r="A501" s="7" t="s">
        <v>485</v>
      </c>
      <c r="B501" s="8">
        <v>3.3</v>
      </c>
      <c r="C501" s="12">
        <v>92.5</v>
      </c>
      <c r="D501" s="12">
        <v>92.5</v>
      </c>
      <c r="E501" s="10">
        <v>131.65</v>
      </c>
      <c r="F501" s="40">
        <f t="shared" si="27"/>
        <v>434.44499999999999</v>
      </c>
    </row>
    <row r="502" spans="1:6">
      <c r="A502" s="7" t="s">
        <v>486</v>
      </c>
      <c r="B502" s="8">
        <v>4.0999999999999996</v>
      </c>
      <c r="C502" s="12">
        <v>92.5</v>
      </c>
      <c r="D502" s="12">
        <v>92.5</v>
      </c>
      <c r="E502" s="10">
        <v>131.65</v>
      </c>
      <c r="F502" s="40">
        <f t="shared" si="27"/>
        <v>539.76499999999999</v>
      </c>
    </row>
    <row r="503" spans="1:6">
      <c r="A503" s="7" t="s">
        <v>487</v>
      </c>
      <c r="B503" s="8">
        <v>5.22</v>
      </c>
      <c r="C503" s="12">
        <v>92.5</v>
      </c>
      <c r="D503" s="12">
        <v>92.5</v>
      </c>
      <c r="E503" s="10">
        <v>131.65</v>
      </c>
      <c r="F503" s="40">
        <f t="shared" si="27"/>
        <v>687.21299999999997</v>
      </c>
    </row>
    <row r="504" spans="1:6">
      <c r="A504" s="7" t="s">
        <v>488</v>
      </c>
      <c r="B504" s="8">
        <v>4.05</v>
      </c>
      <c r="C504" s="12">
        <v>92.5</v>
      </c>
      <c r="D504" s="12">
        <v>92.5</v>
      </c>
      <c r="E504" s="10">
        <v>131.65</v>
      </c>
      <c r="F504" s="40">
        <f t="shared" si="27"/>
        <v>533.1825</v>
      </c>
    </row>
    <row r="505" spans="1:6">
      <c r="A505" s="7" t="s">
        <v>489</v>
      </c>
      <c r="B505" s="8">
        <v>3.75</v>
      </c>
      <c r="C505" s="12">
        <v>92.5</v>
      </c>
      <c r="D505" s="12">
        <v>92.5</v>
      </c>
      <c r="E505" s="10">
        <v>131.65</v>
      </c>
      <c r="F505" s="40">
        <f t="shared" si="27"/>
        <v>493.6875</v>
      </c>
    </row>
    <row r="506" spans="1:6">
      <c r="A506" s="7" t="s">
        <v>490</v>
      </c>
      <c r="B506" s="8">
        <v>3.5</v>
      </c>
      <c r="C506" s="12">
        <v>92.5</v>
      </c>
      <c r="D506" s="12">
        <v>92.5</v>
      </c>
      <c r="E506" s="10">
        <v>131.65</v>
      </c>
      <c r="F506" s="40">
        <f t="shared" si="27"/>
        <v>460.77500000000003</v>
      </c>
    </row>
    <row r="507" spans="1:6">
      <c r="A507" s="7" t="s">
        <v>491</v>
      </c>
      <c r="B507" s="8">
        <v>1.2</v>
      </c>
      <c r="C507" s="12">
        <v>92.5</v>
      </c>
      <c r="D507" s="12">
        <v>92.5</v>
      </c>
      <c r="E507" s="10">
        <v>131.65</v>
      </c>
      <c r="F507" s="40">
        <f t="shared" si="27"/>
        <v>157.97999999999999</v>
      </c>
    </row>
    <row r="508" spans="1:6">
      <c r="A508" s="7" t="s">
        <v>492</v>
      </c>
      <c r="B508" s="8">
        <v>1.25</v>
      </c>
      <c r="C508" s="12">
        <v>92.5</v>
      </c>
      <c r="D508" s="12">
        <v>92.5</v>
      </c>
      <c r="E508" s="10">
        <v>131.65</v>
      </c>
      <c r="F508" s="40">
        <f t="shared" si="27"/>
        <v>164.5625</v>
      </c>
    </row>
    <row r="509" spans="1:6">
      <c r="A509" s="7" t="s">
        <v>493</v>
      </c>
      <c r="B509" s="8">
        <v>1.25</v>
      </c>
      <c r="C509" s="12">
        <v>92.5</v>
      </c>
      <c r="D509" s="12">
        <v>92.5</v>
      </c>
      <c r="E509" s="10">
        <v>131.65</v>
      </c>
      <c r="F509" s="40">
        <f t="shared" si="27"/>
        <v>164.5625</v>
      </c>
    </row>
    <row r="510" spans="1:6">
      <c r="A510" s="7" t="s">
        <v>494</v>
      </c>
      <c r="B510" s="8">
        <v>1.1000000000000001</v>
      </c>
      <c r="C510" s="12">
        <v>92.5</v>
      </c>
      <c r="D510" s="12">
        <v>92.5</v>
      </c>
      <c r="E510" s="10">
        <v>131.65</v>
      </c>
      <c r="F510" s="40">
        <f t="shared" si="27"/>
        <v>144.81500000000003</v>
      </c>
    </row>
    <row r="511" spans="1:6">
      <c r="A511" s="7" t="s">
        <v>495</v>
      </c>
      <c r="B511" s="8">
        <v>1.1000000000000001</v>
      </c>
      <c r="C511" s="12">
        <v>92.5</v>
      </c>
      <c r="D511" s="12">
        <v>92.5</v>
      </c>
      <c r="E511" s="10">
        <v>131.65</v>
      </c>
      <c r="F511" s="40">
        <f t="shared" si="27"/>
        <v>144.81500000000003</v>
      </c>
    </row>
    <row r="512" spans="1:6">
      <c r="A512" s="7" t="s">
        <v>496</v>
      </c>
      <c r="B512" s="8">
        <v>1.31</v>
      </c>
      <c r="C512" s="12">
        <v>92.5</v>
      </c>
      <c r="D512" s="12">
        <v>92.5</v>
      </c>
      <c r="E512" s="10">
        <v>131.65</v>
      </c>
      <c r="F512" s="40">
        <f t="shared" si="27"/>
        <v>172.4615</v>
      </c>
    </row>
    <row r="513" spans="1:6">
      <c r="A513" s="7" t="s">
        <v>497</v>
      </c>
      <c r="B513" s="8">
        <v>1.3</v>
      </c>
      <c r="C513" s="12">
        <v>92.5</v>
      </c>
      <c r="D513" s="12">
        <v>92.5</v>
      </c>
      <c r="E513" s="10">
        <v>131.65</v>
      </c>
      <c r="F513" s="40">
        <f t="shared" si="27"/>
        <v>171.14500000000001</v>
      </c>
    </row>
    <row r="514" spans="1:6">
      <c r="A514" s="7" t="s">
        <v>498</v>
      </c>
      <c r="B514" s="8">
        <v>1.3</v>
      </c>
      <c r="C514" s="12">
        <v>92.5</v>
      </c>
      <c r="D514" s="12">
        <v>92.5</v>
      </c>
      <c r="E514" s="10">
        <v>131.65</v>
      </c>
      <c r="F514" s="40">
        <f t="shared" si="27"/>
        <v>171.14500000000001</v>
      </c>
    </row>
    <row r="515" spans="1:6">
      <c r="A515" s="7" t="s">
        <v>499</v>
      </c>
      <c r="B515" s="8">
        <v>1.25</v>
      </c>
      <c r="C515" s="12">
        <v>92.5</v>
      </c>
      <c r="D515" s="12">
        <v>92.5</v>
      </c>
      <c r="E515" s="10">
        <v>131.65</v>
      </c>
      <c r="F515" s="40">
        <f t="shared" si="27"/>
        <v>164.5625</v>
      </c>
    </row>
    <row r="516" spans="1:6">
      <c r="A516" s="7" t="s">
        <v>500</v>
      </c>
      <c r="B516" s="8">
        <v>1.2</v>
      </c>
      <c r="C516" s="12">
        <v>92.5</v>
      </c>
      <c r="D516" s="12">
        <v>92.5</v>
      </c>
      <c r="E516" s="10">
        <v>131.65</v>
      </c>
      <c r="F516" s="40">
        <f t="shared" si="27"/>
        <v>157.97999999999999</v>
      </c>
    </row>
    <row r="517" spans="1:6">
      <c r="A517" s="7" t="s">
        <v>501</v>
      </c>
      <c r="B517" s="8">
        <v>1.2</v>
      </c>
      <c r="C517" s="12">
        <v>92.5</v>
      </c>
      <c r="D517" s="12">
        <v>92.5</v>
      </c>
      <c r="E517" s="10">
        <v>131.65</v>
      </c>
      <c r="F517" s="40">
        <f t="shared" si="27"/>
        <v>157.97999999999999</v>
      </c>
    </row>
    <row r="518" spans="1:6">
      <c r="A518" s="7" t="s">
        <v>502</v>
      </c>
      <c r="B518" s="8">
        <v>1.31</v>
      </c>
      <c r="C518" s="12">
        <v>92.5</v>
      </c>
      <c r="D518" s="12">
        <v>92.5</v>
      </c>
      <c r="E518" s="10">
        <v>131.65</v>
      </c>
      <c r="F518" s="40">
        <f t="shared" si="27"/>
        <v>172.4615</v>
      </c>
    </row>
    <row r="519" spans="1:6">
      <c r="A519" s="7" t="s">
        <v>503</v>
      </c>
      <c r="B519" s="8">
        <v>1.36</v>
      </c>
      <c r="C519" s="12">
        <v>92.5</v>
      </c>
      <c r="D519" s="12">
        <v>92.5</v>
      </c>
      <c r="E519" s="10">
        <v>131.65</v>
      </c>
      <c r="F519" s="40">
        <f t="shared" si="27"/>
        <v>179.04400000000001</v>
      </c>
    </row>
    <row r="520" spans="1:6">
      <c r="A520" s="7" t="s">
        <v>504</v>
      </c>
      <c r="B520" s="8">
        <v>1.1499999999999999</v>
      </c>
      <c r="C520" s="12">
        <v>92.5</v>
      </c>
      <c r="D520" s="12">
        <v>92.5</v>
      </c>
      <c r="E520" s="10">
        <v>131.65</v>
      </c>
      <c r="F520" s="40">
        <f t="shared" si="27"/>
        <v>151.39750000000001</v>
      </c>
    </row>
    <row r="521" spans="1:6">
      <c r="A521" s="7" t="s">
        <v>505</v>
      </c>
      <c r="B521" s="8">
        <v>1.1499999999999999</v>
      </c>
      <c r="C521" s="12">
        <v>92.5</v>
      </c>
      <c r="D521" s="12">
        <v>92.5</v>
      </c>
      <c r="E521" s="10">
        <v>131.65</v>
      </c>
      <c r="F521" s="40">
        <f t="shared" si="27"/>
        <v>151.39750000000001</v>
      </c>
    </row>
    <row r="522" spans="1:6">
      <c r="A522" s="7" t="s">
        <v>506</v>
      </c>
      <c r="B522" s="8">
        <v>1.4</v>
      </c>
      <c r="C522" s="12">
        <v>92.5</v>
      </c>
      <c r="D522" s="12">
        <v>92.5</v>
      </c>
      <c r="E522" s="10">
        <v>131.65</v>
      </c>
      <c r="F522" s="40">
        <f t="shared" si="27"/>
        <v>184.31</v>
      </c>
    </row>
    <row r="523" spans="1:6">
      <c r="A523" s="7" t="s">
        <v>507</v>
      </c>
      <c r="B523" s="8">
        <v>1.3</v>
      </c>
      <c r="C523" s="12">
        <v>92.5</v>
      </c>
      <c r="D523" s="12">
        <v>92.5</v>
      </c>
      <c r="E523" s="10">
        <v>131.65</v>
      </c>
      <c r="F523" s="40">
        <f t="shared" si="27"/>
        <v>171.14500000000001</v>
      </c>
    </row>
    <row r="524" spans="1:6">
      <c r="A524" s="7" t="s">
        <v>508</v>
      </c>
      <c r="B524" s="8">
        <v>1.2</v>
      </c>
      <c r="C524" s="12">
        <v>92.5</v>
      </c>
      <c r="D524" s="12">
        <v>92.5</v>
      </c>
      <c r="E524" s="10">
        <v>131.65</v>
      </c>
      <c r="F524" s="40">
        <f t="shared" si="27"/>
        <v>157.97999999999999</v>
      </c>
    </row>
    <row r="525" spans="1:6">
      <c r="A525" s="7" t="s">
        <v>509</v>
      </c>
      <c r="B525" s="8">
        <v>1.4</v>
      </c>
      <c r="C525" s="12">
        <v>92.5</v>
      </c>
      <c r="D525" s="12">
        <v>92.5</v>
      </c>
      <c r="E525" s="10">
        <v>131.65</v>
      </c>
      <c r="F525" s="40">
        <f t="shared" si="27"/>
        <v>184.31</v>
      </c>
    </row>
    <row r="526" spans="1:6">
      <c r="A526" s="7" t="s">
        <v>510</v>
      </c>
      <c r="B526" s="8">
        <v>1.21</v>
      </c>
      <c r="C526" s="12">
        <v>92.5</v>
      </c>
      <c r="D526" s="12">
        <v>92.5</v>
      </c>
      <c r="E526" s="10">
        <v>131.65</v>
      </c>
      <c r="F526" s="40">
        <f t="shared" si="27"/>
        <v>159.29650000000001</v>
      </c>
    </row>
    <row r="527" spans="1:6">
      <c r="A527" s="7" t="s">
        <v>511</v>
      </c>
      <c r="B527" s="8">
        <v>1.2</v>
      </c>
      <c r="C527" s="12">
        <v>92.5</v>
      </c>
      <c r="D527" s="12">
        <v>92.5</v>
      </c>
      <c r="E527" s="10">
        <v>131.65</v>
      </c>
      <c r="F527" s="40">
        <f t="shared" si="27"/>
        <v>157.97999999999999</v>
      </c>
    </row>
    <row r="528" spans="1:6">
      <c r="A528" s="7" t="s">
        <v>512</v>
      </c>
      <c r="B528" s="8">
        <v>1.35</v>
      </c>
      <c r="C528" s="12">
        <v>92.5</v>
      </c>
      <c r="D528" s="12">
        <v>92.5</v>
      </c>
      <c r="E528" s="10">
        <v>131.65</v>
      </c>
      <c r="F528" s="40">
        <f t="shared" si="27"/>
        <v>177.72750000000002</v>
      </c>
    </row>
    <row r="529" spans="1:6">
      <c r="A529" s="7" t="s">
        <v>513</v>
      </c>
      <c r="B529" s="8">
        <v>1.1000000000000001</v>
      </c>
      <c r="C529" s="12">
        <v>92.5</v>
      </c>
      <c r="D529" s="12">
        <v>92.5</v>
      </c>
      <c r="E529" s="10">
        <v>131.65</v>
      </c>
      <c r="F529" s="40">
        <f t="shared" si="27"/>
        <v>144.81500000000003</v>
      </c>
    </row>
    <row r="530" spans="1:6">
      <c r="A530" s="7" t="s">
        <v>514</v>
      </c>
      <c r="B530" s="8">
        <v>1.2</v>
      </c>
      <c r="C530" s="12">
        <v>92.5</v>
      </c>
      <c r="D530" s="12">
        <v>92.5</v>
      </c>
      <c r="E530" s="10">
        <v>131.65</v>
      </c>
      <c r="F530" s="40">
        <f t="shared" si="27"/>
        <v>157.97999999999999</v>
      </c>
    </row>
    <row r="531" spans="1:6">
      <c r="A531" s="7" t="s">
        <v>515</v>
      </c>
      <c r="B531" s="8">
        <v>1.51</v>
      </c>
      <c r="C531" s="12">
        <v>92.5</v>
      </c>
      <c r="D531" s="12">
        <v>92.5</v>
      </c>
      <c r="E531" s="10">
        <v>131.65</v>
      </c>
      <c r="F531" s="40">
        <f t="shared" si="27"/>
        <v>198.79150000000001</v>
      </c>
    </row>
    <row r="532" spans="1:6">
      <c r="A532" s="7" t="s">
        <v>516</v>
      </c>
      <c r="B532" s="8">
        <v>1.25</v>
      </c>
      <c r="C532" s="12">
        <v>92.5</v>
      </c>
      <c r="D532" s="12">
        <v>92.5</v>
      </c>
      <c r="E532" s="10">
        <v>131.65</v>
      </c>
      <c r="F532" s="40">
        <f t="shared" si="27"/>
        <v>164.5625</v>
      </c>
    </row>
    <row r="533" spans="1:6">
      <c r="A533" s="7" t="s">
        <v>517</v>
      </c>
      <c r="B533" s="8">
        <v>1.31</v>
      </c>
      <c r="C533" s="12">
        <v>92.5</v>
      </c>
      <c r="D533" s="12">
        <v>92.5</v>
      </c>
      <c r="E533" s="10">
        <v>131.65</v>
      </c>
      <c r="F533" s="40">
        <f t="shared" si="27"/>
        <v>172.4615</v>
      </c>
    </row>
    <row r="534" spans="1:6">
      <c r="A534" s="7" t="s">
        <v>518</v>
      </c>
      <c r="B534" s="8">
        <v>1.5</v>
      </c>
      <c r="C534" s="12">
        <v>92.5</v>
      </c>
      <c r="D534" s="12">
        <v>92.5</v>
      </c>
      <c r="E534" s="10">
        <v>131.65</v>
      </c>
      <c r="F534" s="40">
        <f t="shared" si="27"/>
        <v>197.47500000000002</v>
      </c>
    </row>
    <row r="535" spans="1:6">
      <c r="A535" s="7" t="s">
        <v>519</v>
      </c>
      <c r="B535" s="8">
        <v>1.2</v>
      </c>
      <c r="C535" s="12">
        <v>92.5</v>
      </c>
      <c r="D535" s="12">
        <v>92.5</v>
      </c>
      <c r="E535" s="10">
        <v>131.65</v>
      </c>
      <c r="F535" s="40">
        <f t="shared" si="27"/>
        <v>157.97999999999999</v>
      </c>
    </row>
    <row r="536" spans="1:6">
      <c r="A536" s="7" t="s">
        <v>520</v>
      </c>
      <c r="B536" s="8">
        <v>1.32</v>
      </c>
      <c r="C536" s="12">
        <v>92.5</v>
      </c>
      <c r="D536" s="12">
        <v>92.5</v>
      </c>
      <c r="E536" s="10">
        <v>131.65</v>
      </c>
      <c r="F536" s="40">
        <f t="shared" si="27"/>
        <v>173.77800000000002</v>
      </c>
    </row>
    <row r="537" spans="1:6">
      <c r="A537" s="7" t="s">
        <v>521</v>
      </c>
      <c r="B537" s="8">
        <v>1.33</v>
      </c>
      <c r="C537" s="12">
        <v>92.5</v>
      </c>
      <c r="D537" s="12">
        <v>92.5</v>
      </c>
      <c r="E537" s="10">
        <v>131.65</v>
      </c>
      <c r="F537" s="40">
        <f t="shared" si="27"/>
        <v>175.09450000000001</v>
      </c>
    </row>
    <row r="538" spans="1:6">
      <c r="A538" s="7" t="s">
        <v>522</v>
      </c>
      <c r="B538" s="8">
        <v>1.1200000000000001</v>
      </c>
      <c r="C538" s="12">
        <v>92.5</v>
      </c>
      <c r="D538" s="12">
        <v>92.5</v>
      </c>
      <c r="E538" s="10">
        <v>131.65</v>
      </c>
      <c r="F538" s="40">
        <f t="shared" si="27"/>
        <v>147.44800000000001</v>
      </c>
    </row>
    <row r="539" spans="1:6">
      <c r="A539" s="7" t="s">
        <v>523</v>
      </c>
      <c r="B539" s="8">
        <v>1.18</v>
      </c>
      <c r="C539" s="12">
        <v>92.5</v>
      </c>
      <c r="D539" s="12">
        <v>92.5</v>
      </c>
      <c r="E539" s="10">
        <v>131.65</v>
      </c>
      <c r="F539" s="40">
        <f t="shared" si="27"/>
        <v>155.34700000000001</v>
      </c>
    </row>
    <row r="540" spans="1:6">
      <c r="A540" s="7" t="s">
        <v>524</v>
      </c>
      <c r="B540" s="8">
        <v>1.22</v>
      </c>
      <c r="C540" s="12">
        <v>92.5</v>
      </c>
      <c r="D540" s="12">
        <v>92.5</v>
      </c>
      <c r="E540" s="10">
        <v>131.65</v>
      </c>
      <c r="F540" s="40">
        <f t="shared" si="27"/>
        <v>160.613</v>
      </c>
    </row>
    <row r="541" spans="1:6">
      <c r="A541" s="7" t="s">
        <v>525</v>
      </c>
      <c r="B541" s="8">
        <v>1.41</v>
      </c>
      <c r="C541" s="12">
        <v>92.5</v>
      </c>
      <c r="D541" s="12">
        <v>92.5</v>
      </c>
      <c r="E541" s="10">
        <v>131.65</v>
      </c>
      <c r="F541" s="40">
        <f t="shared" ref="F541:F580" si="28">B541*E541</f>
        <v>185.62649999999999</v>
      </c>
    </row>
    <row r="542" spans="1:6">
      <c r="A542" s="7" t="s">
        <v>526</v>
      </c>
      <c r="B542" s="8">
        <v>1.26</v>
      </c>
      <c r="C542" s="12">
        <v>92.5</v>
      </c>
      <c r="D542" s="12">
        <v>92.5</v>
      </c>
      <c r="E542" s="10">
        <v>131.65</v>
      </c>
      <c r="F542" s="40">
        <f t="shared" si="28"/>
        <v>165.87900000000002</v>
      </c>
    </row>
    <row r="543" spans="1:6">
      <c r="A543" s="7" t="s">
        <v>527</v>
      </c>
      <c r="B543" s="8">
        <v>1.31</v>
      </c>
      <c r="C543" s="12">
        <v>92.5</v>
      </c>
      <c r="D543" s="12">
        <v>92.5</v>
      </c>
      <c r="E543" s="10">
        <v>131.65</v>
      </c>
      <c r="F543" s="40">
        <f t="shared" si="28"/>
        <v>172.4615</v>
      </c>
    </row>
    <row r="544" spans="1:6">
      <c r="A544" s="7" t="s">
        <v>528</v>
      </c>
      <c r="B544" s="8">
        <v>1.19</v>
      </c>
      <c r="C544" s="12">
        <v>92.5</v>
      </c>
      <c r="D544" s="12">
        <v>92.5</v>
      </c>
      <c r="E544" s="10">
        <v>131.65</v>
      </c>
      <c r="F544" s="40">
        <f t="shared" si="28"/>
        <v>156.6635</v>
      </c>
    </row>
    <row r="545" spans="1:6">
      <c r="A545" s="7" t="s">
        <v>529</v>
      </c>
      <c r="B545" s="8">
        <v>1.4</v>
      </c>
      <c r="C545" s="12">
        <v>92.5</v>
      </c>
      <c r="D545" s="12">
        <v>92.5</v>
      </c>
      <c r="E545" s="10">
        <v>131.65</v>
      </c>
      <c r="F545" s="40">
        <f t="shared" si="28"/>
        <v>184.31</v>
      </c>
    </row>
    <row r="546" spans="1:6">
      <c r="A546" s="7" t="s">
        <v>530</v>
      </c>
      <c r="B546" s="8">
        <v>1.2</v>
      </c>
      <c r="C546" s="12">
        <v>92.5</v>
      </c>
      <c r="D546" s="12">
        <v>92.5</v>
      </c>
      <c r="E546" s="10">
        <v>131.65</v>
      </c>
      <c r="F546" s="40">
        <f t="shared" si="28"/>
        <v>157.97999999999999</v>
      </c>
    </row>
    <row r="547" spans="1:6">
      <c r="A547" s="7" t="s">
        <v>531</v>
      </c>
      <c r="B547" s="8">
        <v>1.17</v>
      </c>
      <c r="C547" s="12">
        <v>92.5</v>
      </c>
      <c r="D547" s="12">
        <v>92.5</v>
      </c>
      <c r="E547" s="10">
        <v>131.65</v>
      </c>
      <c r="F547" s="40">
        <f t="shared" si="28"/>
        <v>154.03049999999999</v>
      </c>
    </row>
    <row r="548" spans="1:6">
      <c r="A548" s="7" t="s">
        <v>532</v>
      </c>
      <c r="B548" s="8">
        <v>1.32</v>
      </c>
      <c r="C548" s="12">
        <v>92.5</v>
      </c>
      <c r="D548" s="12">
        <v>92.5</v>
      </c>
      <c r="E548" s="10">
        <v>131.65</v>
      </c>
      <c r="F548" s="40">
        <f t="shared" si="28"/>
        <v>173.77800000000002</v>
      </c>
    </row>
    <row r="549" spans="1:6">
      <c r="A549" s="7" t="s">
        <v>533</v>
      </c>
      <c r="B549" s="8">
        <v>1.28</v>
      </c>
      <c r="C549" s="12">
        <v>92.5</v>
      </c>
      <c r="D549" s="12">
        <v>92.5</v>
      </c>
      <c r="E549" s="10">
        <v>131.65</v>
      </c>
      <c r="F549" s="40">
        <f t="shared" si="28"/>
        <v>168.512</v>
      </c>
    </row>
    <row r="550" spans="1:6">
      <c r="A550" s="7" t="s">
        <v>534</v>
      </c>
      <c r="B550" s="8">
        <v>1.25</v>
      </c>
      <c r="C550" s="12">
        <v>92.5</v>
      </c>
      <c r="D550" s="12">
        <v>92.5</v>
      </c>
      <c r="E550" s="10">
        <v>131.65</v>
      </c>
      <c r="F550" s="40">
        <f t="shared" si="28"/>
        <v>164.5625</v>
      </c>
    </row>
    <row r="551" spans="1:6">
      <c r="A551" s="7" t="s">
        <v>535</v>
      </c>
      <c r="B551" s="8">
        <v>1.32</v>
      </c>
      <c r="C551" s="12">
        <v>92.5</v>
      </c>
      <c r="D551" s="12">
        <v>92.5</v>
      </c>
      <c r="E551" s="10">
        <v>131.65</v>
      </c>
      <c r="F551" s="40">
        <f t="shared" si="28"/>
        <v>173.77800000000002</v>
      </c>
    </row>
    <row r="552" spans="1:6">
      <c r="A552" s="7" t="s">
        <v>536</v>
      </c>
      <c r="B552" s="8">
        <v>1.4</v>
      </c>
      <c r="C552" s="12">
        <v>92.5</v>
      </c>
      <c r="D552" s="12">
        <v>92.5</v>
      </c>
      <c r="E552" s="10">
        <v>131.65</v>
      </c>
      <c r="F552" s="40">
        <f t="shared" si="28"/>
        <v>184.31</v>
      </c>
    </row>
    <row r="553" spans="1:6">
      <c r="A553" s="7" t="s">
        <v>537</v>
      </c>
      <c r="B553" s="8">
        <v>1.35</v>
      </c>
      <c r="C553" s="12">
        <v>92.5</v>
      </c>
      <c r="D553" s="12">
        <v>92.5</v>
      </c>
      <c r="E553" s="10">
        <v>131.65</v>
      </c>
      <c r="F553" s="40">
        <f t="shared" si="28"/>
        <v>177.72750000000002</v>
      </c>
    </row>
    <row r="554" spans="1:6">
      <c r="A554" s="7" t="s">
        <v>538</v>
      </c>
      <c r="B554" s="8">
        <v>1.68</v>
      </c>
      <c r="C554" s="12">
        <v>92.5</v>
      </c>
      <c r="D554" s="12">
        <v>92.5</v>
      </c>
      <c r="E554" s="12">
        <v>125.57</v>
      </c>
      <c r="F554" s="40">
        <f t="shared" si="28"/>
        <v>210.95759999999999</v>
      </c>
    </row>
    <row r="555" spans="1:6">
      <c r="A555" s="7" t="s">
        <v>539</v>
      </c>
      <c r="B555" s="8">
        <v>1.75</v>
      </c>
      <c r="C555" s="12">
        <v>92.5</v>
      </c>
      <c r="D555" s="12">
        <v>92.5</v>
      </c>
      <c r="E555" s="12">
        <v>125.57</v>
      </c>
      <c r="F555" s="40">
        <f t="shared" si="28"/>
        <v>219.7475</v>
      </c>
    </row>
    <row r="556" spans="1:6">
      <c r="A556" s="7" t="s">
        <v>540</v>
      </c>
      <c r="B556" s="8">
        <v>2.96</v>
      </c>
      <c r="C556" s="12">
        <v>92.5</v>
      </c>
      <c r="D556" s="12">
        <v>92.5</v>
      </c>
      <c r="E556" s="12">
        <v>125.57</v>
      </c>
      <c r="F556" s="40">
        <f t="shared" si="28"/>
        <v>371.68719999999996</v>
      </c>
    </row>
    <row r="557" spans="1:6">
      <c r="A557" s="7" t="s">
        <v>541</v>
      </c>
      <c r="B557" s="8">
        <v>1.76</v>
      </c>
      <c r="C557" s="12">
        <v>92.5</v>
      </c>
      <c r="D557" s="12">
        <v>92.5</v>
      </c>
      <c r="E557" s="12">
        <v>125.57</v>
      </c>
      <c r="F557" s="40">
        <f t="shared" si="28"/>
        <v>221.00319999999999</v>
      </c>
    </row>
    <row r="558" spans="1:6">
      <c r="A558" s="7" t="s">
        <v>542</v>
      </c>
      <c r="B558" s="8">
        <v>1.7</v>
      </c>
      <c r="C558" s="12">
        <v>92.5</v>
      </c>
      <c r="D558" s="12">
        <v>92.5</v>
      </c>
      <c r="E558" s="12">
        <v>125.57</v>
      </c>
      <c r="F558" s="40">
        <f t="shared" si="28"/>
        <v>213.46899999999999</v>
      </c>
    </row>
    <row r="559" spans="1:6">
      <c r="A559" s="7" t="s">
        <v>543</v>
      </c>
      <c r="B559" s="8">
        <v>1.85</v>
      </c>
      <c r="C559" s="12">
        <v>92.5</v>
      </c>
      <c r="D559" s="12">
        <v>92.5</v>
      </c>
      <c r="E559" s="12">
        <v>125.57</v>
      </c>
      <c r="F559" s="40">
        <f t="shared" si="28"/>
        <v>232.30449999999999</v>
      </c>
    </row>
    <row r="560" spans="1:6">
      <c r="A560" s="7" t="s">
        <v>544</v>
      </c>
      <c r="B560" s="8">
        <v>2.04</v>
      </c>
      <c r="C560" s="12">
        <v>92.5</v>
      </c>
      <c r="D560" s="12">
        <v>92.5</v>
      </c>
      <c r="E560" s="12">
        <v>125.57</v>
      </c>
      <c r="F560" s="40">
        <f t="shared" si="28"/>
        <v>256.1628</v>
      </c>
    </row>
    <row r="561" spans="1:6">
      <c r="A561" s="7" t="s">
        <v>545</v>
      </c>
      <c r="B561" s="8">
        <v>1.76</v>
      </c>
      <c r="C561" s="12">
        <v>92.5</v>
      </c>
      <c r="D561" s="12">
        <v>92.5</v>
      </c>
      <c r="E561" s="12">
        <v>125.57</v>
      </c>
      <c r="F561" s="40">
        <f t="shared" si="28"/>
        <v>221.00319999999999</v>
      </c>
    </row>
    <row r="562" spans="1:6">
      <c r="A562" s="7" t="s">
        <v>546</v>
      </c>
      <c r="B562" s="8">
        <v>2.25</v>
      </c>
      <c r="C562" s="12">
        <v>92.5</v>
      </c>
      <c r="D562" s="12">
        <v>92.5</v>
      </c>
      <c r="E562" s="12">
        <v>125.57</v>
      </c>
      <c r="F562" s="40">
        <f t="shared" si="28"/>
        <v>282.53249999999997</v>
      </c>
    </row>
    <row r="563" spans="1:6">
      <c r="A563" s="7" t="s">
        <v>547</v>
      </c>
      <c r="B563" s="8">
        <v>1.81</v>
      </c>
      <c r="C563" s="12">
        <v>92.5</v>
      </c>
      <c r="D563" s="12">
        <v>92.5</v>
      </c>
      <c r="E563" s="12">
        <v>125.57</v>
      </c>
      <c r="F563" s="40">
        <f t="shared" si="28"/>
        <v>227.2817</v>
      </c>
    </row>
    <row r="564" spans="1:6">
      <c r="A564" s="7" t="s">
        <v>548</v>
      </c>
      <c r="B564" s="8">
        <v>1.73</v>
      </c>
      <c r="C564" s="12">
        <v>92.5</v>
      </c>
      <c r="D564" s="12">
        <v>92.5</v>
      </c>
      <c r="E564" s="12">
        <v>125.57</v>
      </c>
      <c r="F564" s="40">
        <f t="shared" si="28"/>
        <v>217.23609999999999</v>
      </c>
    </row>
    <row r="565" spans="1:6">
      <c r="A565" s="7" t="s">
        <v>549</v>
      </c>
      <c r="B565" s="8">
        <v>1.88</v>
      </c>
      <c r="C565" s="12">
        <v>92.5</v>
      </c>
      <c r="D565" s="12">
        <v>92.5</v>
      </c>
      <c r="E565" s="12">
        <v>125.57</v>
      </c>
      <c r="F565" s="40">
        <f t="shared" si="28"/>
        <v>236.07159999999996</v>
      </c>
    </row>
    <row r="566" spans="1:6">
      <c r="A566" s="7" t="s">
        <v>550</v>
      </c>
      <c r="B566" s="8">
        <v>1.82</v>
      </c>
      <c r="C566" s="12">
        <v>92.5</v>
      </c>
      <c r="D566" s="12">
        <v>92.5</v>
      </c>
      <c r="E566" s="12">
        <v>125.57</v>
      </c>
      <c r="F566" s="40">
        <f t="shared" si="28"/>
        <v>228.53739999999999</v>
      </c>
    </row>
    <row r="567" spans="1:6">
      <c r="A567" s="7" t="s">
        <v>551</v>
      </c>
      <c r="B567" s="8">
        <v>3.54</v>
      </c>
      <c r="C567" s="12">
        <v>92.5</v>
      </c>
      <c r="D567" s="12">
        <v>92.5</v>
      </c>
      <c r="E567" s="12">
        <v>125.57</v>
      </c>
      <c r="F567" s="40">
        <f t="shared" si="28"/>
        <v>444.51779999999997</v>
      </c>
    </row>
    <row r="568" spans="1:6">
      <c r="A568" s="7" t="s">
        <v>552</v>
      </c>
      <c r="B568" s="8">
        <v>2.12</v>
      </c>
      <c r="C568" s="12">
        <v>92.5</v>
      </c>
      <c r="D568" s="12">
        <v>92.5</v>
      </c>
      <c r="E568" s="12">
        <v>125.57</v>
      </c>
      <c r="F568" s="40">
        <f t="shared" si="28"/>
        <v>266.20839999999998</v>
      </c>
    </row>
    <row r="569" spans="1:6">
      <c r="A569" s="7" t="s">
        <v>553</v>
      </c>
      <c r="B569" s="8">
        <v>1.93</v>
      </c>
      <c r="C569" s="12">
        <v>92.5</v>
      </c>
      <c r="D569" s="12">
        <v>92.5</v>
      </c>
      <c r="E569" s="12">
        <v>125.57</v>
      </c>
      <c r="F569" s="40">
        <f t="shared" si="28"/>
        <v>242.35009999999997</v>
      </c>
    </row>
    <row r="570" spans="1:6">
      <c r="A570" s="7" t="s">
        <v>554</v>
      </c>
      <c r="B570" s="8">
        <v>1.85</v>
      </c>
      <c r="C570" s="12">
        <v>92.5</v>
      </c>
      <c r="D570" s="12">
        <v>92.5</v>
      </c>
      <c r="E570" s="12">
        <v>125.57</v>
      </c>
      <c r="F570" s="40">
        <f t="shared" si="28"/>
        <v>232.30449999999999</v>
      </c>
    </row>
    <row r="571" spans="1:6">
      <c r="A571" s="7" t="s">
        <v>555</v>
      </c>
      <c r="B571" s="8">
        <v>1.91</v>
      </c>
      <c r="C571" s="12">
        <v>92.5</v>
      </c>
      <c r="D571" s="12">
        <v>92.5</v>
      </c>
      <c r="E571" s="12">
        <v>125.57</v>
      </c>
      <c r="F571" s="40">
        <f t="shared" si="28"/>
        <v>239.83869999999999</v>
      </c>
    </row>
    <row r="572" spans="1:6">
      <c r="A572" s="7" t="s">
        <v>556</v>
      </c>
      <c r="B572" s="8">
        <v>1.85</v>
      </c>
      <c r="C572" s="12">
        <v>92.5</v>
      </c>
      <c r="D572" s="12">
        <v>92.5</v>
      </c>
      <c r="E572" s="12">
        <v>125.57</v>
      </c>
      <c r="F572" s="40">
        <f t="shared" si="28"/>
        <v>232.30449999999999</v>
      </c>
    </row>
    <row r="573" spans="1:6">
      <c r="A573" s="7" t="s">
        <v>557</v>
      </c>
      <c r="B573" s="8">
        <v>3.1</v>
      </c>
      <c r="C573" s="12">
        <v>92.5</v>
      </c>
      <c r="D573" s="12">
        <v>92.5</v>
      </c>
      <c r="E573" s="12">
        <v>125.57</v>
      </c>
      <c r="F573" s="40">
        <f t="shared" si="28"/>
        <v>389.267</v>
      </c>
    </row>
    <row r="574" spans="1:6">
      <c r="A574" s="7" t="s">
        <v>558</v>
      </c>
      <c r="B574" s="8">
        <v>4.3</v>
      </c>
      <c r="C574" s="12">
        <v>92.5</v>
      </c>
      <c r="D574" s="12">
        <v>92.5</v>
      </c>
      <c r="E574" s="12">
        <v>125.57</v>
      </c>
      <c r="F574" s="40">
        <f t="shared" si="28"/>
        <v>539.95099999999991</v>
      </c>
    </row>
    <row r="575" spans="1:6">
      <c r="A575" s="7" t="s">
        <v>559</v>
      </c>
      <c r="B575" s="8">
        <v>4.66</v>
      </c>
      <c r="C575" s="12">
        <v>92.5</v>
      </c>
      <c r="D575" s="12">
        <v>92.5</v>
      </c>
      <c r="E575" s="12">
        <v>125.57</v>
      </c>
      <c r="F575" s="40">
        <f t="shared" si="28"/>
        <v>585.15620000000001</v>
      </c>
    </row>
    <row r="576" spans="1:6">
      <c r="A576" s="7" t="s">
        <v>560</v>
      </c>
      <c r="B576" s="8">
        <v>3.87</v>
      </c>
      <c r="C576" s="12">
        <v>92.5</v>
      </c>
      <c r="D576" s="12">
        <v>92.5</v>
      </c>
      <c r="E576" s="12">
        <v>125.57</v>
      </c>
      <c r="F576" s="40">
        <f t="shared" si="28"/>
        <v>485.95589999999999</v>
      </c>
    </row>
    <row r="577" spans="1:6">
      <c r="A577" s="7" t="s">
        <v>561</v>
      </c>
      <c r="B577" s="8">
        <v>4</v>
      </c>
      <c r="C577" s="12">
        <v>92.5</v>
      </c>
      <c r="D577" s="12">
        <v>92.5</v>
      </c>
      <c r="E577" s="12">
        <v>125.57</v>
      </c>
      <c r="F577" s="40">
        <f t="shared" si="28"/>
        <v>502.28</v>
      </c>
    </row>
    <row r="578" spans="1:6">
      <c r="A578" s="7" t="s">
        <v>562</v>
      </c>
      <c r="B578" s="8">
        <v>4.32</v>
      </c>
      <c r="C578" s="12">
        <v>92.5</v>
      </c>
      <c r="D578" s="12">
        <v>92.5</v>
      </c>
      <c r="E578" s="12">
        <v>125.57</v>
      </c>
      <c r="F578" s="40">
        <f t="shared" si="28"/>
        <v>542.4624</v>
      </c>
    </row>
    <row r="579" spans="1:6">
      <c r="A579" s="7" t="s">
        <v>563</v>
      </c>
      <c r="B579" s="8">
        <v>4.74</v>
      </c>
      <c r="C579" s="12">
        <v>92.5</v>
      </c>
      <c r="D579" s="12">
        <v>92.5</v>
      </c>
      <c r="E579" s="12">
        <v>125.57</v>
      </c>
      <c r="F579" s="40">
        <f t="shared" si="28"/>
        <v>595.20180000000005</v>
      </c>
    </row>
    <row r="580" spans="1:6">
      <c r="A580" s="7" t="s">
        <v>564</v>
      </c>
      <c r="B580" s="8">
        <v>4</v>
      </c>
      <c r="C580" s="12">
        <v>92.5</v>
      </c>
      <c r="D580" s="12">
        <v>92.5</v>
      </c>
      <c r="E580" s="12">
        <v>125.57</v>
      </c>
      <c r="F580" s="40">
        <f t="shared" si="28"/>
        <v>502.28</v>
      </c>
    </row>
    <row r="581" spans="1:6">
      <c r="A581" s="7" t="s">
        <v>565</v>
      </c>
      <c r="B581" s="8">
        <v>31.25</v>
      </c>
      <c r="C581" s="11">
        <v>86</v>
      </c>
      <c r="D581" s="11">
        <f>65-C581</f>
        <v>-21</v>
      </c>
      <c r="E581" s="10">
        <v>90</v>
      </c>
      <c r="F581" s="40">
        <f>(((B581*C581)/100)*E581)</f>
        <v>2418.75</v>
      </c>
    </row>
    <row r="582" spans="1:6">
      <c r="A582" s="7" t="s">
        <v>566</v>
      </c>
      <c r="B582" s="8">
        <v>11.6</v>
      </c>
      <c r="C582" s="11">
        <v>86</v>
      </c>
      <c r="D582" s="11">
        <f t="shared" ref="D582:D637" si="29">65-C582</f>
        <v>-21</v>
      </c>
      <c r="E582" s="10">
        <v>90</v>
      </c>
      <c r="F582" s="40">
        <f t="shared" ref="F582:F614" si="30">(((B582*C582)/100)*E582)</f>
        <v>897.84</v>
      </c>
    </row>
    <row r="583" spans="1:6">
      <c r="A583" s="7" t="s">
        <v>567</v>
      </c>
      <c r="B583" s="8">
        <v>21.75</v>
      </c>
      <c r="C583" s="11">
        <v>86</v>
      </c>
      <c r="D583" s="11">
        <f t="shared" si="29"/>
        <v>-21</v>
      </c>
      <c r="E583" s="10">
        <v>90</v>
      </c>
      <c r="F583" s="40">
        <f t="shared" si="30"/>
        <v>1683.4499999999998</v>
      </c>
    </row>
    <row r="584" spans="1:6">
      <c r="A584" s="7" t="s">
        <v>568</v>
      </c>
      <c r="B584" s="8">
        <v>16.649999999999999</v>
      </c>
      <c r="C584" s="11">
        <v>86</v>
      </c>
      <c r="D584" s="11">
        <f t="shared" si="29"/>
        <v>-21</v>
      </c>
      <c r="E584" s="10">
        <v>90</v>
      </c>
      <c r="F584" s="40">
        <f t="shared" si="30"/>
        <v>1288.7099999999998</v>
      </c>
    </row>
    <row r="585" spans="1:6">
      <c r="A585" s="7" t="s">
        <v>569</v>
      </c>
      <c r="B585" s="8">
        <v>14.15</v>
      </c>
      <c r="C585" s="11">
        <v>86</v>
      </c>
      <c r="D585" s="11">
        <f t="shared" si="29"/>
        <v>-21</v>
      </c>
      <c r="E585" s="10">
        <v>90</v>
      </c>
      <c r="F585" s="40">
        <f t="shared" si="30"/>
        <v>1095.21</v>
      </c>
    </row>
    <row r="586" spans="1:6">
      <c r="A586" s="7" t="s">
        <v>570</v>
      </c>
      <c r="B586" s="8">
        <v>15.6</v>
      </c>
      <c r="C586" s="11">
        <v>86</v>
      </c>
      <c r="D586" s="11">
        <f t="shared" si="29"/>
        <v>-21</v>
      </c>
      <c r="E586" s="10">
        <v>90</v>
      </c>
      <c r="F586" s="40">
        <f t="shared" si="30"/>
        <v>1207.4399999999998</v>
      </c>
    </row>
    <row r="587" spans="1:6">
      <c r="A587" s="7" t="s">
        <v>571</v>
      </c>
      <c r="B587" s="8">
        <v>13.25</v>
      </c>
      <c r="C587" s="11">
        <v>86</v>
      </c>
      <c r="D587" s="11">
        <f t="shared" si="29"/>
        <v>-21</v>
      </c>
      <c r="E587" s="10">
        <v>90</v>
      </c>
      <c r="F587" s="40">
        <f t="shared" si="30"/>
        <v>1025.55</v>
      </c>
    </row>
    <row r="588" spans="1:6">
      <c r="A588" s="7" t="s">
        <v>572</v>
      </c>
      <c r="B588" s="8">
        <v>12.45</v>
      </c>
      <c r="C588" s="11">
        <v>86</v>
      </c>
      <c r="D588" s="11">
        <f t="shared" si="29"/>
        <v>-21</v>
      </c>
      <c r="E588" s="10">
        <v>90</v>
      </c>
      <c r="F588" s="40">
        <f t="shared" si="30"/>
        <v>963.63000000000011</v>
      </c>
    </row>
    <row r="589" spans="1:6">
      <c r="A589" s="7" t="s">
        <v>573</v>
      </c>
      <c r="B589" s="8">
        <v>15.6</v>
      </c>
      <c r="C589" s="11">
        <v>86</v>
      </c>
      <c r="D589" s="11">
        <f t="shared" si="29"/>
        <v>-21</v>
      </c>
      <c r="E589" s="10">
        <v>90</v>
      </c>
      <c r="F589" s="40">
        <f t="shared" si="30"/>
        <v>1207.4399999999998</v>
      </c>
    </row>
    <row r="590" spans="1:6">
      <c r="A590" s="7" t="s">
        <v>574</v>
      </c>
      <c r="B590" s="8">
        <v>27.5</v>
      </c>
      <c r="C590" s="11">
        <v>86</v>
      </c>
      <c r="D590" s="11">
        <f t="shared" si="29"/>
        <v>-21</v>
      </c>
      <c r="E590" s="10">
        <v>90</v>
      </c>
      <c r="F590" s="40">
        <f t="shared" si="30"/>
        <v>2128.5</v>
      </c>
    </row>
    <row r="591" spans="1:6">
      <c r="A591" s="7" t="s">
        <v>575</v>
      </c>
      <c r="B591" s="8">
        <v>13.9</v>
      </c>
      <c r="C591" s="11">
        <v>86</v>
      </c>
      <c r="D591" s="11">
        <f t="shared" si="29"/>
        <v>-21</v>
      </c>
      <c r="E591" s="10">
        <v>90</v>
      </c>
      <c r="F591" s="40">
        <f t="shared" si="30"/>
        <v>1075.8600000000001</v>
      </c>
    </row>
    <row r="592" spans="1:6">
      <c r="A592" s="7" t="s">
        <v>576</v>
      </c>
      <c r="B592" s="8">
        <v>24.82</v>
      </c>
      <c r="C592" s="11">
        <v>86</v>
      </c>
      <c r="D592" s="11">
        <f t="shared" si="29"/>
        <v>-21</v>
      </c>
      <c r="E592" s="10">
        <v>90</v>
      </c>
      <c r="F592" s="40">
        <f t="shared" si="30"/>
        <v>1921.0679999999998</v>
      </c>
    </row>
    <row r="593" spans="1:6">
      <c r="A593" s="7" t="s">
        <v>577</v>
      </c>
      <c r="B593" s="8">
        <v>13.95</v>
      </c>
      <c r="C593" s="11">
        <v>86</v>
      </c>
      <c r="D593" s="11">
        <f t="shared" si="29"/>
        <v>-21</v>
      </c>
      <c r="E593" s="10">
        <v>90</v>
      </c>
      <c r="F593" s="40">
        <f t="shared" si="30"/>
        <v>1079.73</v>
      </c>
    </row>
    <row r="594" spans="1:6">
      <c r="A594" s="7" t="s">
        <v>578</v>
      </c>
      <c r="B594" s="8">
        <v>16.95</v>
      </c>
      <c r="C594" s="11">
        <v>86</v>
      </c>
      <c r="D594" s="11">
        <f t="shared" si="29"/>
        <v>-21</v>
      </c>
      <c r="E594" s="10">
        <v>90</v>
      </c>
      <c r="F594" s="40">
        <f t="shared" si="30"/>
        <v>1311.93</v>
      </c>
    </row>
    <row r="595" spans="1:6">
      <c r="A595" s="7" t="s">
        <v>579</v>
      </c>
      <c r="B595" s="8">
        <v>9.35</v>
      </c>
      <c r="C595" s="11">
        <v>86</v>
      </c>
      <c r="D595" s="11">
        <f t="shared" si="29"/>
        <v>-21</v>
      </c>
      <c r="E595" s="10">
        <v>90</v>
      </c>
      <c r="F595" s="40">
        <f t="shared" si="30"/>
        <v>723.69</v>
      </c>
    </row>
    <row r="596" spans="1:6">
      <c r="A596" s="7" t="s">
        <v>580</v>
      </c>
      <c r="B596" s="8">
        <v>17.3</v>
      </c>
      <c r="C596" s="11">
        <v>86</v>
      </c>
      <c r="D596" s="11">
        <f t="shared" si="29"/>
        <v>-21</v>
      </c>
      <c r="E596" s="10">
        <v>90</v>
      </c>
      <c r="F596" s="40">
        <f t="shared" si="30"/>
        <v>1339.02</v>
      </c>
    </row>
    <row r="597" spans="1:6">
      <c r="A597" s="7" t="s">
        <v>581</v>
      </c>
      <c r="B597" s="8">
        <v>12.05</v>
      </c>
      <c r="C597" s="11">
        <v>92.5</v>
      </c>
      <c r="D597" s="11">
        <f t="shared" si="29"/>
        <v>-27.5</v>
      </c>
      <c r="E597" s="10">
        <v>102.5</v>
      </c>
      <c r="F597" s="40">
        <f t="shared" si="30"/>
        <v>1142.4906249999999</v>
      </c>
    </row>
    <row r="598" spans="1:6">
      <c r="A598" s="7" t="s">
        <v>582</v>
      </c>
      <c r="B598" s="8">
        <v>7.66</v>
      </c>
      <c r="C598" s="11">
        <v>92.5</v>
      </c>
      <c r="D598" s="11">
        <f t="shared" si="29"/>
        <v>-27.5</v>
      </c>
      <c r="E598" s="10">
        <v>102.5</v>
      </c>
      <c r="F598" s="40">
        <f t="shared" si="30"/>
        <v>726.26375000000007</v>
      </c>
    </row>
    <row r="599" spans="1:6">
      <c r="A599" s="7" t="s">
        <v>583</v>
      </c>
      <c r="B599" s="8">
        <v>8.5</v>
      </c>
      <c r="C599" s="11">
        <v>92.5</v>
      </c>
      <c r="D599" s="11">
        <f t="shared" si="29"/>
        <v>-27.5</v>
      </c>
      <c r="E599" s="10">
        <v>102.5</v>
      </c>
      <c r="F599" s="40">
        <f t="shared" si="30"/>
        <v>805.90625</v>
      </c>
    </row>
    <row r="600" spans="1:6">
      <c r="A600" s="7" t="s">
        <v>584</v>
      </c>
      <c r="B600" s="8">
        <v>7.41</v>
      </c>
      <c r="C600" s="11">
        <v>92.5</v>
      </c>
      <c r="D600" s="11">
        <f t="shared" si="29"/>
        <v>-27.5</v>
      </c>
      <c r="E600" s="10">
        <v>102.5</v>
      </c>
      <c r="F600" s="40">
        <f t="shared" si="30"/>
        <v>702.56062500000007</v>
      </c>
    </row>
    <row r="601" spans="1:6">
      <c r="A601" s="7" t="s">
        <v>585</v>
      </c>
      <c r="B601" s="8">
        <v>8.4</v>
      </c>
      <c r="C601" s="11">
        <v>92.5</v>
      </c>
      <c r="D601" s="11">
        <f t="shared" si="29"/>
        <v>-27.5</v>
      </c>
      <c r="E601" s="10">
        <v>102.5</v>
      </c>
      <c r="F601" s="40">
        <f t="shared" si="30"/>
        <v>796.42499999999995</v>
      </c>
    </row>
    <row r="602" spans="1:6">
      <c r="A602" s="7" t="s">
        <v>586</v>
      </c>
      <c r="B602" s="8">
        <v>12.5</v>
      </c>
      <c r="C602" s="11">
        <v>92.5</v>
      </c>
      <c r="D602" s="11">
        <f t="shared" si="29"/>
        <v>-27.5</v>
      </c>
      <c r="E602" s="10">
        <v>102.5</v>
      </c>
      <c r="F602" s="40">
        <f t="shared" si="30"/>
        <v>1185.15625</v>
      </c>
    </row>
    <row r="603" spans="1:6">
      <c r="A603" s="7" t="s">
        <v>587</v>
      </c>
      <c r="B603" s="8">
        <v>14.5</v>
      </c>
      <c r="C603" s="11">
        <v>92.5</v>
      </c>
      <c r="D603" s="11">
        <f t="shared" si="29"/>
        <v>-27.5</v>
      </c>
      <c r="E603" s="10">
        <v>102.5</v>
      </c>
      <c r="F603" s="40">
        <f t="shared" si="30"/>
        <v>1374.78125</v>
      </c>
    </row>
    <row r="604" spans="1:6">
      <c r="A604" s="7" t="s">
        <v>588</v>
      </c>
      <c r="B604" s="8">
        <v>8.75</v>
      </c>
      <c r="C604" s="11">
        <v>92.5</v>
      </c>
      <c r="D604" s="11">
        <f t="shared" si="29"/>
        <v>-27.5</v>
      </c>
      <c r="E604" s="10">
        <v>102.5</v>
      </c>
      <c r="F604" s="40">
        <f t="shared" si="30"/>
        <v>829.609375</v>
      </c>
    </row>
    <row r="605" spans="1:6">
      <c r="A605" s="7" t="s">
        <v>589</v>
      </c>
      <c r="B605" s="8">
        <v>15.8</v>
      </c>
      <c r="C605" s="11">
        <v>92.5</v>
      </c>
      <c r="D605" s="11">
        <f t="shared" si="29"/>
        <v>-27.5</v>
      </c>
      <c r="E605" s="10">
        <v>102.5</v>
      </c>
      <c r="F605" s="40">
        <f t="shared" si="30"/>
        <v>1498.0374999999999</v>
      </c>
    </row>
    <row r="606" spans="1:6">
      <c r="A606" s="7" t="s">
        <v>590</v>
      </c>
      <c r="B606" s="8">
        <v>14</v>
      </c>
      <c r="C606" s="11">
        <v>92.5</v>
      </c>
      <c r="D606" s="11">
        <f t="shared" si="29"/>
        <v>-27.5</v>
      </c>
      <c r="E606" s="10">
        <v>102.5</v>
      </c>
      <c r="F606" s="40">
        <f t="shared" si="30"/>
        <v>1327.375</v>
      </c>
    </row>
    <row r="607" spans="1:6">
      <c r="A607" s="7" t="s">
        <v>591</v>
      </c>
      <c r="B607" s="8">
        <v>15.2</v>
      </c>
      <c r="C607" s="11">
        <v>90</v>
      </c>
      <c r="D607" s="11">
        <f t="shared" si="29"/>
        <v>-25</v>
      </c>
      <c r="E607" s="10">
        <v>91</v>
      </c>
      <c r="F607" s="40">
        <f t="shared" si="30"/>
        <v>1244.8799999999999</v>
      </c>
    </row>
    <row r="608" spans="1:6">
      <c r="A608" s="7" t="s">
        <v>592</v>
      </c>
      <c r="B608" s="8">
        <v>15.6</v>
      </c>
      <c r="C608" s="11">
        <v>90</v>
      </c>
      <c r="D608" s="11">
        <f t="shared" si="29"/>
        <v>-25</v>
      </c>
      <c r="E608" s="10">
        <v>91</v>
      </c>
      <c r="F608" s="40">
        <f t="shared" si="30"/>
        <v>1277.6399999999999</v>
      </c>
    </row>
    <row r="609" spans="1:6">
      <c r="A609" s="7" t="s">
        <v>593</v>
      </c>
      <c r="B609" s="8">
        <v>14.8</v>
      </c>
      <c r="C609" s="11">
        <v>86</v>
      </c>
      <c r="D609" s="11">
        <f t="shared" si="29"/>
        <v>-21</v>
      </c>
      <c r="E609" s="10">
        <v>89</v>
      </c>
      <c r="F609" s="40">
        <f t="shared" si="30"/>
        <v>1132.7919999999999</v>
      </c>
    </row>
    <row r="610" spans="1:6">
      <c r="A610" s="7" t="s">
        <v>594</v>
      </c>
      <c r="B610" s="8">
        <v>19.05</v>
      </c>
      <c r="C610" s="11">
        <v>86</v>
      </c>
      <c r="D610" s="11">
        <f t="shared" si="29"/>
        <v>-21</v>
      </c>
      <c r="E610" s="10">
        <v>89</v>
      </c>
      <c r="F610" s="40">
        <f t="shared" si="30"/>
        <v>1458.087</v>
      </c>
    </row>
    <row r="611" spans="1:6">
      <c r="A611" s="7" t="s">
        <v>595</v>
      </c>
      <c r="B611" s="8">
        <v>15.4</v>
      </c>
      <c r="C611" s="11">
        <v>86</v>
      </c>
      <c r="D611" s="11">
        <f t="shared" si="29"/>
        <v>-21</v>
      </c>
      <c r="E611" s="10">
        <v>89</v>
      </c>
      <c r="F611" s="40">
        <f t="shared" si="30"/>
        <v>1178.7160000000001</v>
      </c>
    </row>
    <row r="612" spans="1:6">
      <c r="A612" s="7" t="s">
        <v>596</v>
      </c>
      <c r="B612" s="8">
        <v>13.75</v>
      </c>
      <c r="C612" s="11">
        <v>86</v>
      </c>
      <c r="D612" s="11">
        <f t="shared" si="29"/>
        <v>-21</v>
      </c>
      <c r="E612" s="10">
        <v>89</v>
      </c>
      <c r="F612" s="40">
        <f t="shared" si="30"/>
        <v>1052.425</v>
      </c>
    </row>
    <row r="613" spans="1:6">
      <c r="A613" s="7" t="s">
        <v>597</v>
      </c>
      <c r="B613" s="8">
        <v>14.95</v>
      </c>
      <c r="C613" s="11">
        <v>86</v>
      </c>
      <c r="D613" s="11">
        <f t="shared" si="29"/>
        <v>-21</v>
      </c>
      <c r="E613" s="10">
        <v>89</v>
      </c>
      <c r="F613" s="40">
        <f t="shared" si="30"/>
        <v>1144.2730000000001</v>
      </c>
    </row>
    <row r="614" spans="1:6">
      <c r="A614" s="7" t="s">
        <v>598</v>
      </c>
      <c r="B614" s="8">
        <v>12.3</v>
      </c>
      <c r="C614" s="11">
        <v>87</v>
      </c>
      <c r="D614" s="11">
        <v>-21</v>
      </c>
      <c r="E614" s="10">
        <v>89</v>
      </c>
      <c r="F614" s="40">
        <f t="shared" si="30"/>
        <v>952.38900000000001</v>
      </c>
    </row>
    <row r="615" spans="1:6">
      <c r="A615" s="7" t="s">
        <v>599</v>
      </c>
      <c r="B615" s="8">
        <v>41.7</v>
      </c>
      <c r="C615" s="11">
        <v>92.5</v>
      </c>
      <c r="D615" s="11">
        <f t="shared" si="29"/>
        <v>-27.5</v>
      </c>
      <c r="E615" s="10">
        <v>90</v>
      </c>
      <c r="F615" s="40">
        <f>E615*B615</f>
        <v>3753.0000000000005</v>
      </c>
    </row>
    <row r="616" spans="1:6">
      <c r="A616" s="7" t="s">
        <v>600</v>
      </c>
      <c r="B616" s="8">
        <v>19</v>
      </c>
      <c r="C616" s="11">
        <v>92.5</v>
      </c>
      <c r="D616" s="11">
        <f t="shared" si="29"/>
        <v>-27.5</v>
      </c>
      <c r="E616" s="10">
        <v>90</v>
      </c>
      <c r="F616" s="40">
        <f t="shared" ref="F616:F623" si="31">E616*B616</f>
        <v>1710</v>
      </c>
    </row>
    <row r="617" spans="1:6">
      <c r="A617" s="7" t="s">
        <v>601</v>
      </c>
      <c r="B617" s="8">
        <v>10.75</v>
      </c>
      <c r="C617" s="11">
        <v>92.5</v>
      </c>
      <c r="D617" s="11">
        <f t="shared" si="29"/>
        <v>-27.5</v>
      </c>
      <c r="E617" s="10">
        <v>90</v>
      </c>
      <c r="F617" s="40">
        <f t="shared" si="31"/>
        <v>967.5</v>
      </c>
    </row>
    <row r="618" spans="1:6">
      <c r="A618" s="7" t="s">
        <v>602</v>
      </c>
      <c r="B618" s="8">
        <v>35.9</v>
      </c>
      <c r="C618" s="11">
        <v>92.5</v>
      </c>
      <c r="D618" s="11">
        <f t="shared" si="29"/>
        <v>-27.5</v>
      </c>
      <c r="E618" s="10">
        <v>90</v>
      </c>
      <c r="F618" s="40">
        <f t="shared" si="31"/>
        <v>3231</v>
      </c>
    </row>
    <row r="619" spans="1:6">
      <c r="A619" s="7" t="s">
        <v>603</v>
      </c>
      <c r="B619" s="8">
        <v>33.11</v>
      </c>
      <c r="C619" s="11">
        <v>92.5</v>
      </c>
      <c r="D619" s="11">
        <f t="shared" si="29"/>
        <v>-27.5</v>
      </c>
      <c r="E619" s="10">
        <v>90</v>
      </c>
      <c r="F619" s="40">
        <f t="shared" si="31"/>
        <v>2979.9</v>
      </c>
    </row>
    <row r="620" spans="1:6">
      <c r="A620" s="7" t="s">
        <v>604</v>
      </c>
      <c r="B620" s="8">
        <v>26.8</v>
      </c>
      <c r="C620" s="11">
        <v>92.5</v>
      </c>
      <c r="D620" s="11">
        <f t="shared" si="29"/>
        <v>-27.5</v>
      </c>
      <c r="E620" s="10">
        <v>90</v>
      </c>
      <c r="F620" s="40">
        <f t="shared" si="31"/>
        <v>2412</v>
      </c>
    </row>
    <row r="621" spans="1:6">
      <c r="A621" s="7" t="s">
        <v>605</v>
      </c>
      <c r="B621" s="8">
        <v>38.299999999999997</v>
      </c>
      <c r="C621" s="11">
        <v>92.5</v>
      </c>
      <c r="D621" s="11">
        <f t="shared" si="29"/>
        <v>-27.5</v>
      </c>
      <c r="E621" s="10">
        <v>90</v>
      </c>
      <c r="F621" s="40">
        <f t="shared" si="31"/>
        <v>3446.9999999999995</v>
      </c>
    </row>
    <row r="622" spans="1:6">
      <c r="A622" s="7" t="s">
        <v>606</v>
      </c>
      <c r="B622" s="8">
        <v>50.7</v>
      </c>
      <c r="C622" s="11">
        <v>92.5</v>
      </c>
      <c r="D622" s="11">
        <f t="shared" si="29"/>
        <v>-27.5</v>
      </c>
      <c r="E622" s="10">
        <v>100.5</v>
      </c>
      <c r="F622" s="40">
        <f t="shared" si="31"/>
        <v>5095.3500000000004</v>
      </c>
    </row>
    <row r="623" spans="1:6">
      <c r="A623" s="7" t="s">
        <v>607</v>
      </c>
      <c r="B623" s="8">
        <v>46</v>
      </c>
      <c r="C623" s="11">
        <v>92.5</v>
      </c>
      <c r="D623" s="11">
        <f t="shared" si="29"/>
        <v>-27.5</v>
      </c>
      <c r="E623" s="10">
        <v>150</v>
      </c>
      <c r="F623" s="40">
        <f t="shared" si="31"/>
        <v>6900</v>
      </c>
    </row>
    <row r="624" spans="1:6">
      <c r="A624" s="7" t="s">
        <v>608</v>
      </c>
      <c r="B624" s="8">
        <v>16</v>
      </c>
      <c r="C624" s="11">
        <v>86</v>
      </c>
      <c r="D624" s="11">
        <f t="shared" si="29"/>
        <v>-21</v>
      </c>
      <c r="E624" s="10">
        <v>94.8</v>
      </c>
      <c r="F624" s="40">
        <f>(((B624*C624)/100)*E624)</f>
        <v>1304.4479999999999</v>
      </c>
    </row>
    <row r="625" spans="1:6">
      <c r="A625" s="7" t="s">
        <v>609</v>
      </c>
      <c r="B625" s="8">
        <v>15.4</v>
      </c>
      <c r="C625" s="11">
        <v>86</v>
      </c>
      <c r="D625" s="11">
        <f t="shared" si="29"/>
        <v>-21</v>
      </c>
      <c r="E625" s="10">
        <v>94.8</v>
      </c>
      <c r="F625" s="40">
        <f t="shared" ref="F625:F637" si="32">(((B625*C625)/100)*E625)</f>
        <v>1255.5312000000001</v>
      </c>
    </row>
    <row r="626" spans="1:6">
      <c r="A626" s="7" t="s">
        <v>610</v>
      </c>
      <c r="B626" s="8">
        <v>16.3</v>
      </c>
      <c r="C626" s="11">
        <v>86</v>
      </c>
      <c r="D626" s="11">
        <f t="shared" si="29"/>
        <v>-21</v>
      </c>
      <c r="E626" s="10">
        <v>94.8</v>
      </c>
      <c r="F626" s="40">
        <f t="shared" si="32"/>
        <v>1328.9063999999998</v>
      </c>
    </row>
    <row r="627" spans="1:6">
      <c r="A627" s="7" t="s">
        <v>611</v>
      </c>
      <c r="B627" s="8">
        <v>15</v>
      </c>
      <c r="C627" s="11">
        <v>86</v>
      </c>
      <c r="D627" s="11">
        <f t="shared" si="29"/>
        <v>-21</v>
      </c>
      <c r="E627" s="10">
        <v>94.8</v>
      </c>
      <c r="F627" s="40">
        <f t="shared" si="32"/>
        <v>1222.92</v>
      </c>
    </row>
    <row r="628" spans="1:6">
      <c r="A628" s="7" t="s">
        <v>612</v>
      </c>
      <c r="B628" s="8">
        <v>12.7</v>
      </c>
      <c r="C628" s="11">
        <v>86</v>
      </c>
      <c r="D628" s="11">
        <f t="shared" si="29"/>
        <v>-21</v>
      </c>
      <c r="E628" s="10">
        <v>94.8</v>
      </c>
      <c r="F628" s="40">
        <f t="shared" si="32"/>
        <v>1035.4056</v>
      </c>
    </row>
    <row r="629" spans="1:6">
      <c r="A629" s="7" t="s">
        <v>613</v>
      </c>
      <c r="B629" s="8">
        <v>13</v>
      </c>
      <c r="C629" s="11">
        <v>86</v>
      </c>
      <c r="D629" s="11">
        <f t="shared" si="29"/>
        <v>-21</v>
      </c>
      <c r="E629" s="10">
        <v>94.8</v>
      </c>
      <c r="F629" s="40">
        <f t="shared" si="32"/>
        <v>1059.864</v>
      </c>
    </row>
    <row r="630" spans="1:6">
      <c r="A630" s="7" t="s">
        <v>614</v>
      </c>
      <c r="B630" s="8">
        <v>13</v>
      </c>
      <c r="C630" s="11">
        <v>86</v>
      </c>
      <c r="D630" s="11">
        <f t="shared" si="29"/>
        <v>-21</v>
      </c>
      <c r="E630" s="10">
        <v>94.8</v>
      </c>
      <c r="F630" s="40">
        <f t="shared" si="32"/>
        <v>1059.864</v>
      </c>
    </row>
    <row r="631" spans="1:6">
      <c r="A631" s="7" t="s">
        <v>615</v>
      </c>
      <c r="B631" s="8">
        <v>16.5</v>
      </c>
      <c r="C631" s="11">
        <v>86</v>
      </c>
      <c r="D631" s="11">
        <f t="shared" si="29"/>
        <v>-21</v>
      </c>
      <c r="E631" s="10">
        <v>94.8</v>
      </c>
      <c r="F631" s="40">
        <f t="shared" si="32"/>
        <v>1345.212</v>
      </c>
    </row>
    <row r="632" spans="1:6">
      <c r="A632" s="7" t="s">
        <v>616</v>
      </c>
      <c r="B632" s="8">
        <v>31.5</v>
      </c>
      <c r="C632" s="11">
        <v>86</v>
      </c>
      <c r="D632" s="11">
        <f t="shared" si="29"/>
        <v>-21</v>
      </c>
      <c r="E632" s="10">
        <v>94.8</v>
      </c>
      <c r="F632" s="40">
        <f t="shared" si="32"/>
        <v>2568.1320000000001</v>
      </c>
    </row>
    <row r="633" spans="1:6">
      <c r="A633" s="7" t="s">
        <v>617</v>
      </c>
      <c r="B633" s="8">
        <v>22</v>
      </c>
      <c r="C633" s="11">
        <v>86</v>
      </c>
      <c r="D633" s="11">
        <f t="shared" si="29"/>
        <v>-21</v>
      </c>
      <c r="E633" s="10">
        <v>94.8</v>
      </c>
      <c r="F633" s="40">
        <f t="shared" si="32"/>
        <v>1793.6160000000002</v>
      </c>
    </row>
    <row r="634" spans="1:6">
      <c r="A634" s="7" t="s">
        <v>618</v>
      </c>
      <c r="B634" s="8">
        <v>25</v>
      </c>
      <c r="C634" s="11">
        <v>86</v>
      </c>
      <c r="D634" s="11">
        <f t="shared" si="29"/>
        <v>-21</v>
      </c>
      <c r="E634" s="10">
        <v>94.8</v>
      </c>
      <c r="F634" s="40">
        <f t="shared" si="32"/>
        <v>2038.2</v>
      </c>
    </row>
    <row r="635" spans="1:6">
      <c r="A635" s="7" t="s">
        <v>619</v>
      </c>
      <c r="B635" s="8">
        <v>20</v>
      </c>
      <c r="C635" s="11">
        <v>86</v>
      </c>
      <c r="D635" s="11">
        <f t="shared" si="29"/>
        <v>-21</v>
      </c>
      <c r="E635" s="10">
        <v>94.8</v>
      </c>
      <c r="F635" s="40">
        <f t="shared" si="32"/>
        <v>1630.56</v>
      </c>
    </row>
    <row r="636" spans="1:6">
      <c r="A636" s="7" t="s">
        <v>620</v>
      </c>
      <c r="B636" s="8">
        <v>15.2</v>
      </c>
      <c r="C636" s="11">
        <v>86</v>
      </c>
      <c r="D636" s="11">
        <f t="shared" si="29"/>
        <v>-21</v>
      </c>
      <c r="E636" s="10">
        <v>94.8</v>
      </c>
      <c r="F636" s="40">
        <f t="shared" si="32"/>
        <v>1239.2256</v>
      </c>
    </row>
    <row r="637" spans="1:6">
      <c r="A637" s="7" t="s">
        <v>621</v>
      </c>
      <c r="B637" s="8">
        <v>18.2</v>
      </c>
      <c r="C637" s="11">
        <v>86</v>
      </c>
      <c r="D637" s="11">
        <f t="shared" si="29"/>
        <v>-21</v>
      </c>
      <c r="E637" s="10">
        <v>94.8</v>
      </c>
      <c r="F637" s="40">
        <f t="shared" si="32"/>
        <v>1483.8096</v>
      </c>
    </row>
    <row r="638" spans="1:6">
      <c r="A638" s="7" t="s">
        <v>622</v>
      </c>
      <c r="B638" s="8">
        <v>30</v>
      </c>
      <c r="C638" s="11">
        <v>92.5</v>
      </c>
      <c r="D638" s="11">
        <v>92.5</v>
      </c>
      <c r="E638" s="10">
        <v>115</v>
      </c>
      <c r="F638" s="40">
        <f>B638*E638</f>
        <v>3450</v>
      </c>
    </row>
    <row r="639" spans="1:6">
      <c r="A639" s="7" t="s">
        <v>623</v>
      </c>
      <c r="B639" s="8">
        <v>30</v>
      </c>
      <c r="C639" s="11">
        <v>92.5</v>
      </c>
      <c r="D639" s="11">
        <v>92.5</v>
      </c>
      <c r="E639" s="10">
        <v>115</v>
      </c>
      <c r="F639" s="40">
        <f>B639*E639</f>
        <v>3450</v>
      </c>
    </row>
    <row r="640" spans="1:6">
      <c r="A640" s="7" t="s">
        <v>624</v>
      </c>
      <c r="B640" s="8">
        <v>28.72</v>
      </c>
      <c r="C640" s="11">
        <v>92.5</v>
      </c>
      <c r="D640" s="11">
        <v>92.5</v>
      </c>
      <c r="E640" s="10">
        <v>103</v>
      </c>
      <c r="F640" s="40">
        <f>B640*E640</f>
        <v>2958.16</v>
      </c>
    </row>
    <row r="641" spans="1:6">
      <c r="A641" s="7" t="s">
        <v>625</v>
      </c>
      <c r="B641" s="8">
        <v>48.95</v>
      </c>
      <c r="C641" s="11">
        <v>85</v>
      </c>
      <c r="D641" s="11">
        <v>15</v>
      </c>
      <c r="E641" s="10">
        <v>83.18</v>
      </c>
      <c r="F641" s="40">
        <f>(((B641*C641)/100)*E641)</f>
        <v>3460.9118500000004</v>
      </c>
    </row>
    <row r="642" spans="1:6">
      <c r="A642" s="7" t="s">
        <v>626</v>
      </c>
      <c r="B642" s="8">
        <v>24.21</v>
      </c>
      <c r="C642" s="11">
        <v>85</v>
      </c>
      <c r="D642" s="11">
        <v>15</v>
      </c>
      <c r="E642" s="10">
        <v>83.18</v>
      </c>
      <c r="F642" s="40">
        <f>(((B642*C642)/100)*E642)</f>
        <v>1711.7196300000001</v>
      </c>
    </row>
    <row r="643" spans="1:6">
      <c r="A643" s="7" t="s">
        <v>627</v>
      </c>
      <c r="B643" s="8">
        <v>13.8</v>
      </c>
      <c r="C643" s="11">
        <v>86</v>
      </c>
      <c r="D643" s="11">
        <f>21-C643</f>
        <v>-65</v>
      </c>
      <c r="E643" s="10">
        <v>90</v>
      </c>
      <c r="F643" s="40">
        <f>(((B643*C643)/100)*E643)</f>
        <v>1068.1200000000001</v>
      </c>
    </row>
    <row r="644" spans="1:6">
      <c r="A644" s="7" t="s">
        <v>628</v>
      </c>
      <c r="B644" s="8">
        <v>25.91</v>
      </c>
      <c r="C644" s="11">
        <v>86</v>
      </c>
      <c r="D644" s="11">
        <f t="shared" ref="D644:D702" si="33">21-C644</f>
        <v>-65</v>
      </c>
      <c r="E644" s="10">
        <v>90</v>
      </c>
      <c r="F644" s="40">
        <f t="shared" ref="F644:F663" si="34">(((B644*C644)/100)*E644)</f>
        <v>2005.4340000000002</v>
      </c>
    </row>
    <row r="645" spans="1:6">
      <c r="A645" s="7" t="s">
        <v>629</v>
      </c>
      <c r="B645" s="8">
        <v>10.15</v>
      </c>
      <c r="C645" s="11">
        <v>86</v>
      </c>
      <c r="D645" s="11">
        <f t="shared" si="33"/>
        <v>-65</v>
      </c>
      <c r="E645" s="10">
        <v>90</v>
      </c>
      <c r="F645" s="40">
        <f t="shared" si="34"/>
        <v>785.6099999999999</v>
      </c>
    </row>
    <row r="646" spans="1:6">
      <c r="A646" s="7" t="s">
        <v>630</v>
      </c>
      <c r="B646" s="8">
        <v>35</v>
      </c>
      <c r="C646" s="11">
        <v>86</v>
      </c>
      <c r="D646" s="11">
        <f t="shared" si="33"/>
        <v>-65</v>
      </c>
      <c r="E646" s="10">
        <v>90</v>
      </c>
      <c r="F646" s="40">
        <f t="shared" si="34"/>
        <v>2709</v>
      </c>
    </row>
    <row r="647" spans="1:6">
      <c r="A647" s="7" t="s">
        <v>631</v>
      </c>
      <c r="B647" s="8">
        <v>22.23</v>
      </c>
      <c r="C647" s="11">
        <v>86</v>
      </c>
      <c r="D647" s="11">
        <f t="shared" si="33"/>
        <v>-65</v>
      </c>
      <c r="E647" s="10">
        <v>90</v>
      </c>
      <c r="F647" s="40">
        <f t="shared" si="34"/>
        <v>1720.6019999999999</v>
      </c>
    </row>
    <row r="648" spans="1:6">
      <c r="A648" s="7" t="s">
        <v>632</v>
      </c>
      <c r="B648" s="8">
        <v>18.7</v>
      </c>
      <c r="C648" s="11">
        <v>86</v>
      </c>
      <c r="D648" s="11">
        <f t="shared" si="33"/>
        <v>-65</v>
      </c>
      <c r="E648" s="10">
        <v>90</v>
      </c>
      <c r="F648" s="40">
        <f t="shared" si="34"/>
        <v>1447.38</v>
      </c>
    </row>
    <row r="649" spans="1:6">
      <c r="A649" s="7" t="s">
        <v>633</v>
      </c>
      <c r="B649" s="8">
        <v>9.7200000000000006</v>
      </c>
      <c r="C649" s="11">
        <v>86</v>
      </c>
      <c r="D649" s="11">
        <f t="shared" si="33"/>
        <v>-65</v>
      </c>
      <c r="E649" s="10">
        <v>90</v>
      </c>
      <c r="F649" s="40">
        <f t="shared" si="34"/>
        <v>752.32800000000009</v>
      </c>
    </row>
    <row r="650" spans="1:6">
      <c r="A650" s="7" t="s">
        <v>634</v>
      </c>
      <c r="B650" s="8">
        <v>31.7</v>
      </c>
      <c r="C650" s="11">
        <v>86</v>
      </c>
      <c r="D650" s="11">
        <f t="shared" si="33"/>
        <v>-65</v>
      </c>
      <c r="E650" s="10">
        <v>90</v>
      </c>
      <c r="F650" s="40">
        <f t="shared" si="34"/>
        <v>2453.58</v>
      </c>
    </row>
    <row r="651" spans="1:6">
      <c r="A651" s="7" t="s">
        <v>635</v>
      </c>
      <c r="B651" s="8">
        <v>24.1</v>
      </c>
      <c r="C651" s="11">
        <v>86</v>
      </c>
      <c r="D651" s="11">
        <f t="shared" si="33"/>
        <v>-65</v>
      </c>
      <c r="E651" s="10">
        <v>90</v>
      </c>
      <c r="F651" s="40">
        <f t="shared" si="34"/>
        <v>1865.34</v>
      </c>
    </row>
    <row r="652" spans="1:6">
      <c r="A652" s="7" t="s">
        <v>636</v>
      </c>
      <c r="B652" s="8">
        <v>33.11</v>
      </c>
      <c r="C652" s="11">
        <v>86</v>
      </c>
      <c r="D652" s="11">
        <f t="shared" si="33"/>
        <v>-65</v>
      </c>
      <c r="E652" s="10">
        <v>90</v>
      </c>
      <c r="F652" s="40">
        <f t="shared" si="34"/>
        <v>2562.7139999999999</v>
      </c>
    </row>
    <row r="653" spans="1:6">
      <c r="A653" s="7" t="s">
        <v>637</v>
      </c>
      <c r="B653" s="8">
        <v>41.61</v>
      </c>
      <c r="C653" s="11">
        <v>86</v>
      </c>
      <c r="D653" s="11">
        <f t="shared" si="33"/>
        <v>-65</v>
      </c>
      <c r="E653" s="10">
        <v>90</v>
      </c>
      <c r="F653" s="40">
        <f t="shared" si="34"/>
        <v>3220.6139999999996</v>
      </c>
    </row>
    <row r="654" spans="1:6">
      <c r="A654" s="7" t="s">
        <v>638</v>
      </c>
      <c r="B654" s="8">
        <v>11.35</v>
      </c>
      <c r="C654" s="11">
        <v>86</v>
      </c>
      <c r="D654" s="11">
        <f t="shared" si="33"/>
        <v>-65</v>
      </c>
      <c r="E654" s="10">
        <v>90</v>
      </c>
      <c r="F654" s="40">
        <f t="shared" si="34"/>
        <v>878.49000000000012</v>
      </c>
    </row>
    <row r="655" spans="1:6">
      <c r="A655" s="7" t="s">
        <v>639</v>
      </c>
      <c r="B655" s="8">
        <v>6.75</v>
      </c>
      <c r="C655" s="11">
        <v>86</v>
      </c>
      <c r="D655" s="11">
        <f t="shared" si="33"/>
        <v>-65</v>
      </c>
      <c r="E655" s="10">
        <v>90</v>
      </c>
      <c r="F655" s="40">
        <f t="shared" si="34"/>
        <v>522.44999999999993</v>
      </c>
    </row>
    <row r="656" spans="1:6">
      <c r="A656" s="7" t="s">
        <v>640</v>
      </c>
      <c r="B656" s="8">
        <v>9.8000000000000007</v>
      </c>
      <c r="C656" s="11">
        <v>86</v>
      </c>
      <c r="D656" s="11">
        <f t="shared" si="33"/>
        <v>-65</v>
      </c>
      <c r="E656" s="10">
        <v>90</v>
      </c>
      <c r="F656" s="40">
        <f t="shared" si="34"/>
        <v>758.5200000000001</v>
      </c>
    </row>
    <row r="657" spans="1:6">
      <c r="A657" s="7" t="s">
        <v>641</v>
      </c>
      <c r="B657" s="8">
        <v>6.66</v>
      </c>
      <c r="C657" s="11">
        <v>86</v>
      </c>
      <c r="D657" s="11">
        <f t="shared" si="33"/>
        <v>-65</v>
      </c>
      <c r="E657" s="10">
        <v>90</v>
      </c>
      <c r="F657" s="40">
        <f t="shared" si="34"/>
        <v>515.48400000000004</v>
      </c>
    </row>
    <row r="658" spans="1:6">
      <c r="A658" s="7" t="s">
        <v>642</v>
      </c>
      <c r="B658" s="8">
        <v>5.27</v>
      </c>
      <c r="C658" s="11">
        <v>86</v>
      </c>
      <c r="D658" s="11">
        <f t="shared" si="33"/>
        <v>-65</v>
      </c>
      <c r="E658" s="10">
        <v>90</v>
      </c>
      <c r="F658" s="40">
        <f t="shared" si="34"/>
        <v>407.89799999999997</v>
      </c>
    </row>
    <row r="659" spans="1:6">
      <c r="A659" s="7" t="s">
        <v>643</v>
      </c>
      <c r="B659" s="8">
        <v>24.9</v>
      </c>
      <c r="C659" s="11">
        <v>86</v>
      </c>
      <c r="D659" s="11">
        <f t="shared" si="33"/>
        <v>-65</v>
      </c>
      <c r="E659" s="10">
        <v>90</v>
      </c>
      <c r="F659" s="40">
        <f t="shared" si="34"/>
        <v>1927.2600000000002</v>
      </c>
    </row>
    <row r="660" spans="1:6">
      <c r="A660" s="7" t="s">
        <v>644</v>
      </c>
      <c r="B660" s="8">
        <v>36</v>
      </c>
      <c r="C660" s="11">
        <v>86</v>
      </c>
      <c r="D660" s="11">
        <f t="shared" si="33"/>
        <v>-65</v>
      </c>
      <c r="E660" s="10">
        <v>90</v>
      </c>
      <c r="F660" s="40">
        <f t="shared" si="34"/>
        <v>2786.4</v>
      </c>
    </row>
    <row r="661" spans="1:6">
      <c r="A661" s="7" t="s">
        <v>645</v>
      </c>
      <c r="B661" s="8">
        <v>40.5</v>
      </c>
      <c r="C661" s="11">
        <v>86</v>
      </c>
      <c r="D661" s="11">
        <f t="shared" si="33"/>
        <v>-65</v>
      </c>
      <c r="E661" s="10">
        <v>90</v>
      </c>
      <c r="F661" s="40">
        <f t="shared" si="34"/>
        <v>3134.7</v>
      </c>
    </row>
    <row r="662" spans="1:6">
      <c r="A662" s="7" t="s">
        <v>646</v>
      </c>
      <c r="B662" s="8">
        <v>40.5</v>
      </c>
      <c r="C662" s="11">
        <v>86</v>
      </c>
      <c r="D662" s="11">
        <f t="shared" si="33"/>
        <v>-65</v>
      </c>
      <c r="E662" s="10">
        <v>90</v>
      </c>
      <c r="F662" s="40">
        <f t="shared" si="34"/>
        <v>3134.7</v>
      </c>
    </row>
    <row r="663" spans="1:6">
      <c r="A663" s="7" t="s">
        <v>647</v>
      </c>
      <c r="B663" s="8">
        <v>23.5</v>
      </c>
      <c r="C663" s="11">
        <v>86</v>
      </c>
      <c r="D663" s="11">
        <f t="shared" si="33"/>
        <v>-65</v>
      </c>
      <c r="E663" s="10">
        <v>90</v>
      </c>
      <c r="F663" s="40">
        <f t="shared" si="34"/>
        <v>1818.9</v>
      </c>
    </row>
    <row r="664" spans="1:6">
      <c r="A664" s="7" t="s">
        <v>648</v>
      </c>
      <c r="B664" s="8">
        <v>86.1</v>
      </c>
      <c r="C664" s="11">
        <v>85</v>
      </c>
      <c r="D664" s="11">
        <v>20</v>
      </c>
      <c r="E664" s="10">
        <v>94</v>
      </c>
      <c r="F664" s="40">
        <f>(((B664*C664)/100)*E664)</f>
        <v>6879.3899999999985</v>
      </c>
    </row>
    <row r="665" spans="1:6">
      <c r="A665" s="7" t="s">
        <v>649</v>
      </c>
      <c r="B665" s="8">
        <v>10.51</v>
      </c>
      <c r="C665" s="11">
        <v>85</v>
      </c>
      <c r="D665" s="11">
        <v>20</v>
      </c>
      <c r="E665" s="10">
        <v>95</v>
      </c>
      <c r="F665" s="40">
        <f>(((B665*C665)/100)*E665)</f>
        <v>848.6825</v>
      </c>
    </row>
    <row r="666" spans="1:6">
      <c r="A666" s="7" t="s">
        <v>650</v>
      </c>
      <c r="B666" s="8">
        <v>10.5</v>
      </c>
      <c r="C666" s="11">
        <v>92.5</v>
      </c>
      <c r="D666" s="11">
        <f t="shared" si="33"/>
        <v>-71.5</v>
      </c>
      <c r="E666" s="10">
        <v>127</v>
      </c>
      <c r="F666" s="40">
        <f>B666*E666</f>
        <v>1333.5</v>
      </c>
    </row>
    <row r="667" spans="1:6">
      <c r="A667" s="7" t="s">
        <v>651</v>
      </c>
      <c r="B667" s="8">
        <v>7.81</v>
      </c>
      <c r="C667" s="11">
        <v>92.5</v>
      </c>
      <c r="D667" s="11">
        <f t="shared" si="33"/>
        <v>-71.5</v>
      </c>
      <c r="E667" s="10">
        <v>127</v>
      </c>
      <c r="F667" s="40">
        <f t="shared" ref="F667:F687" si="35">B667*E667</f>
        <v>991.87</v>
      </c>
    </row>
    <row r="668" spans="1:6">
      <c r="A668" s="7" t="s">
        <v>652</v>
      </c>
      <c r="B668" s="8">
        <v>7.52</v>
      </c>
      <c r="C668" s="11">
        <v>92.5</v>
      </c>
      <c r="D668" s="11">
        <f t="shared" si="33"/>
        <v>-71.5</v>
      </c>
      <c r="E668" s="10">
        <v>127</v>
      </c>
      <c r="F668" s="40">
        <f t="shared" si="35"/>
        <v>955.04</v>
      </c>
    </row>
    <row r="669" spans="1:6">
      <c r="A669" s="7" t="s">
        <v>653</v>
      </c>
      <c r="B669" s="8">
        <v>8.1</v>
      </c>
      <c r="C669" s="11">
        <v>92.5</v>
      </c>
      <c r="D669" s="11">
        <f t="shared" si="33"/>
        <v>-71.5</v>
      </c>
      <c r="E669" s="10">
        <v>127</v>
      </c>
      <c r="F669" s="40">
        <f t="shared" si="35"/>
        <v>1028.7</v>
      </c>
    </row>
    <row r="670" spans="1:6">
      <c r="A670" s="7" t="s">
        <v>654</v>
      </c>
      <c r="B670" s="8">
        <v>7.38</v>
      </c>
      <c r="C670" s="11">
        <v>92.5</v>
      </c>
      <c r="D670" s="11">
        <f t="shared" si="33"/>
        <v>-71.5</v>
      </c>
      <c r="E670" s="10">
        <v>127</v>
      </c>
      <c r="F670" s="40">
        <f t="shared" si="35"/>
        <v>937.26</v>
      </c>
    </row>
    <row r="671" spans="1:6">
      <c r="A671" s="7" t="s">
        <v>655</v>
      </c>
      <c r="B671" s="8">
        <v>6.79</v>
      </c>
      <c r="C671" s="11">
        <v>92.5</v>
      </c>
      <c r="D671" s="11">
        <f t="shared" si="33"/>
        <v>-71.5</v>
      </c>
      <c r="E671" s="10">
        <v>127</v>
      </c>
      <c r="F671" s="40">
        <f t="shared" si="35"/>
        <v>862.33</v>
      </c>
    </row>
    <row r="672" spans="1:6">
      <c r="A672" s="7" t="s">
        <v>656</v>
      </c>
      <c r="B672" s="8">
        <v>7.31</v>
      </c>
      <c r="C672" s="11">
        <v>92.5</v>
      </c>
      <c r="D672" s="11">
        <f t="shared" si="33"/>
        <v>-71.5</v>
      </c>
      <c r="E672" s="10">
        <v>127</v>
      </c>
      <c r="F672" s="40">
        <f t="shared" si="35"/>
        <v>928.37</v>
      </c>
    </row>
    <row r="673" spans="1:6">
      <c r="A673" s="7" t="s">
        <v>657</v>
      </c>
      <c r="B673" s="8">
        <v>7.4</v>
      </c>
      <c r="C673" s="11">
        <v>92.5</v>
      </c>
      <c r="D673" s="11">
        <f t="shared" si="33"/>
        <v>-71.5</v>
      </c>
      <c r="E673" s="10">
        <v>127</v>
      </c>
      <c r="F673" s="40">
        <f t="shared" si="35"/>
        <v>939.80000000000007</v>
      </c>
    </row>
    <row r="674" spans="1:6">
      <c r="A674" s="7" t="s">
        <v>658</v>
      </c>
      <c r="B674" s="8">
        <v>7.07</v>
      </c>
      <c r="C674" s="11">
        <v>92.5</v>
      </c>
      <c r="D674" s="11">
        <f t="shared" si="33"/>
        <v>-71.5</v>
      </c>
      <c r="E674" s="10">
        <v>127</v>
      </c>
      <c r="F674" s="40">
        <f t="shared" si="35"/>
        <v>897.89</v>
      </c>
    </row>
    <row r="675" spans="1:6">
      <c r="A675" s="7" t="s">
        <v>659</v>
      </c>
      <c r="B675" s="8">
        <v>6.52</v>
      </c>
      <c r="C675" s="11">
        <v>92.5</v>
      </c>
      <c r="D675" s="11">
        <f t="shared" si="33"/>
        <v>-71.5</v>
      </c>
      <c r="E675" s="10">
        <v>127</v>
      </c>
      <c r="F675" s="40">
        <f t="shared" si="35"/>
        <v>828.04</v>
      </c>
    </row>
    <row r="676" spans="1:6">
      <c r="A676" s="7" t="s">
        <v>660</v>
      </c>
      <c r="B676" s="8">
        <v>7.21</v>
      </c>
      <c r="C676" s="11">
        <v>92.5</v>
      </c>
      <c r="D676" s="11">
        <f t="shared" si="33"/>
        <v>-71.5</v>
      </c>
      <c r="E676" s="10">
        <v>127</v>
      </c>
      <c r="F676" s="40">
        <f t="shared" si="35"/>
        <v>915.67</v>
      </c>
    </row>
    <row r="677" spans="1:6">
      <c r="A677" s="7" t="s">
        <v>661</v>
      </c>
      <c r="B677" s="8">
        <v>6.37</v>
      </c>
      <c r="C677" s="11">
        <v>92.5</v>
      </c>
      <c r="D677" s="11">
        <f t="shared" si="33"/>
        <v>-71.5</v>
      </c>
      <c r="E677" s="10">
        <v>127</v>
      </c>
      <c r="F677" s="40">
        <f t="shared" si="35"/>
        <v>808.99</v>
      </c>
    </row>
    <row r="678" spans="1:6">
      <c r="A678" s="7" t="s">
        <v>662</v>
      </c>
      <c r="B678" s="8">
        <v>6.53</v>
      </c>
      <c r="C678" s="11">
        <v>92.5</v>
      </c>
      <c r="D678" s="11">
        <f t="shared" si="33"/>
        <v>-71.5</v>
      </c>
      <c r="E678" s="10">
        <v>127</v>
      </c>
      <c r="F678" s="40">
        <f t="shared" si="35"/>
        <v>829.31000000000006</v>
      </c>
    </row>
    <row r="679" spans="1:6">
      <c r="A679" s="7" t="s">
        <v>663</v>
      </c>
      <c r="B679" s="8">
        <v>6.71</v>
      </c>
      <c r="C679" s="11">
        <v>92.5</v>
      </c>
      <c r="D679" s="11">
        <f t="shared" si="33"/>
        <v>-71.5</v>
      </c>
      <c r="E679" s="10">
        <v>127</v>
      </c>
      <c r="F679" s="40">
        <f t="shared" si="35"/>
        <v>852.17</v>
      </c>
    </row>
    <row r="680" spans="1:6">
      <c r="A680" s="7" t="s">
        <v>664</v>
      </c>
      <c r="B680" s="8">
        <v>6.5</v>
      </c>
      <c r="C680" s="11">
        <v>92.5</v>
      </c>
      <c r="D680" s="11">
        <f t="shared" si="33"/>
        <v>-71.5</v>
      </c>
      <c r="E680" s="10">
        <v>127</v>
      </c>
      <c r="F680" s="40">
        <f t="shared" si="35"/>
        <v>825.5</v>
      </c>
    </row>
    <row r="681" spans="1:6">
      <c r="A681" s="7" t="s">
        <v>665</v>
      </c>
      <c r="B681" s="8">
        <v>6.76</v>
      </c>
      <c r="C681" s="11">
        <v>92.5</v>
      </c>
      <c r="D681" s="11">
        <f t="shared" si="33"/>
        <v>-71.5</v>
      </c>
      <c r="E681" s="10">
        <v>127</v>
      </c>
      <c r="F681" s="40">
        <f t="shared" si="35"/>
        <v>858.52</v>
      </c>
    </row>
    <row r="682" spans="1:6">
      <c r="A682" s="7" t="s">
        <v>666</v>
      </c>
      <c r="B682" s="8">
        <v>6.92</v>
      </c>
      <c r="C682" s="11">
        <v>92.5</v>
      </c>
      <c r="D682" s="11">
        <f t="shared" si="33"/>
        <v>-71.5</v>
      </c>
      <c r="E682" s="10">
        <v>127</v>
      </c>
      <c r="F682" s="40">
        <f t="shared" si="35"/>
        <v>878.84</v>
      </c>
    </row>
    <row r="683" spans="1:6">
      <c r="A683" s="7" t="s">
        <v>667</v>
      </c>
      <c r="B683" s="8">
        <v>6.69</v>
      </c>
      <c r="C683" s="11">
        <v>92.5</v>
      </c>
      <c r="D683" s="11">
        <f t="shared" si="33"/>
        <v>-71.5</v>
      </c>
      <c r="E683" s="10">
        <v>127</v>
      </c>
      <c r="F683" s="40">
        <f t="shared" si="35"/>
        <v>849.63</v>
      </c>
    </row>
    <row r="684" spans="1:6">
      <c r="A684" s="7" t="s">
        <v>668</v>
      </c>
      <c r="B684" s="8">
        <v>6.57</v>
      </c>
      <c r="C684" s="11">
        <v>92.5</v>
      </c>
      <c r="D684" s="11">
        <f t="shared" si="33"/>
        <v>-71.5</v>
      </c>
      <c r="E684" s="10">
        <v>127</v>
      </c>
      <c r="F684" s="40">
        <f t="shared" si="35"/>
        <v>834.39</v>
      </c>
    </row>
    <row r="685" spans="1:6">
      <c r="A685" s="7" t="s">
        <v>669</v>
      </c>
      <c r="B685" s="8">
        <v>6.3</v>
      </c>
      <c r="C685" s="11">
        <v>92.5</v>
      </c>
      <c r="D685" s="11">
        <f t="shared" si="33"/>
        <v>-71.5</v>
      </c>
      <c r="E685" s="10">
        <v>127</v>
      </c>
      <c r="F685" s="40">
        <f t="shared" si="35"/>
        <v>800.1</v>
      </c>
    </row>
    <row r="686" spans="1:6">
      <c r="A686" s="7" t="s">
        <v>670</v>
      </c>
      <c r="B686" s="8">
        <v>6.8</v>
      </c>
      <c r="C686" s="11">
        <v>92.5</v>
      </c>
      <c r="D686" s="11">
        <f t="shared" si="33"/>
        <v>-71.5</v>
      </c>
      <c r="E686" s="10">
        <v>127</v>
      </c>
      <c r="F686" s="40">
        <f t="shared" si="35"/>
        <v>863.6</v>
      </c>
    </row>
    <row r="687" spans="1:6">
      <c r="A687" s="7" t="s">
        <v>671</v>
      </c>
      <c r="B687" s="8">
        <v>10.5</v>
      </c>
      <c r="C687" s="11">
        <v>92.5</v>
      </c>
      <c r="D687" s="11">
        <f t="shared" si="33"/>
        <v>-71.5</v>
      </c>
      <c r="E687" s="10">
        <v>165</v>
      </c>
      <c r="F687" s="40">
        <f t="shared" si="35"/>
        <v>1732.5</v>
      </c>
    </row>
    <row r="688" spans="1:6">
      <c r="A688" s="7" t="s">
        <v>672</v>
      </c>
      <c r="B688" s="8">
        <v>7.02</v>
      </c>
      <c r="C688" s="11">
        <v>92.5</v>
      </c>
      <c r="D688" s="12">
        <v>92.5</v>
      </c>
      <c r="E688" s="12">
        <v>121.28</v>
      </c>
      <c r="F688" s="40">
        <f t="shared" ref="F688:F693" si="36">B688*E688</f>
        <v>851.38559999999995</v>
      </c>
    </row>
    <row r="689" spans="1:6">
      <c r="A689" s="7" t="s">
        <v>673</v>
      </c>
      <c r="B689" s="8">
        <v>8.14</v>
      </c>
      <c r="C689" s="11">
        <v>92.5</v>
      </c>
      <c r="D689" s="12">
        <v>92.5</v>
      </c>
      <c r="E689" s="12">
        <v>121.28</v>
      </c>
      <c r="F689" s="40">
        <f t="shared" si="36"/>
        <v>987.21920000000011</v>
      </c>
    </row>
    <row r="690" spans="1:6">
      <c r="A690" s="7" t="s">
        <v>674</v>
      </c>
      <c r="B690" s="8">
        <v>6.5</v>
      </c>
      <c r="C690" s="11">
        <v>92.5</v>
      </c>
      <c r="D690" s="12">
        <v>92.5</v>
      </c>
      <c r="E690" s="12">
        <v>121.28</v>
      </c>
      <c r="F690" s="40">
        <f t="shared" si="36"/>
        <v>788.32</v>
      </c>
    </row>
    <row r="691" spans="1:6">
      <c r="A691" s="7" t="s">
        <v>675</v>
      </c>
      <c r="B691" s="8">
        <v>6.6</v>
      </c>
      <c r="C691" s="11">
        <v>92.5</v>
      </c>
      <c r="D691" s="12">
        <v>92.5</v>
      </c>
      <c r="E691" s="12">
        <v>121.28</v>
      </c>
      <c r="F691" s="40">
        <f t="shared" si="36"/>
        <v>800.44799999999998</v>
      </c>
    </row>
    <row r="692" spans="1:6">
      <c r="A692" s="7" t="s">
        <v>676</v>
      </c>
      <c r="B692" s="8">
        <v>29.36</v>
      </c>
      <c r="C692" s="11">
        <v>92.5</v>
      </c>
      <c r="D692" s="11">
        <f t="shared" si="33"/>
        <v>-71.5</v>
      </c>
      <c r="E692" s="10">
        <v>101</v>
      </c>
      <c r="F692" s="40">
        <f t="shared" si="36"/>
        <v>2965.36</v>
      </c>
    </row>
    <row r="693" spans="1:6">
      <c r="A693" s="7" t="s">
        <v>677</v>
      </c>
      <c r="B693" s="8">
        <v>29.6</v>
      </c>
      <c r="C693" s="11">
        <v>92.5</v>
      </c>
      <c r="D693" s="11">
        <f t="shared" si="33"/>
        <v>-71.5</v>
      </c>
      <c r="E693" s="10">
        <v>101</v>
      </c>
      <c r="F693" s="40">
        <f t="shared" si="36"/>
        <v>2989.6000000000004</v>
      </c>
    </row>
    <row r="694" spans="1:6">
      <c r="A694" s="7" t="s">
        <v>678</v>
      </c>
      <c r="B694" s="8">
        <v>30.1</v>
      </c>
      <c r="C694" s="11">
        <v>92.5</v>
      </c>
      <c r="D694" s="11">
        <f t="shared" si="33"/>
        <v>-71.5</v>
      </c>
      <c r="E694" s="10">
        <v>101</v>
      </c>
      <c r="F694" s="40">
        <f t="shared" ref="F694" si="37">B694*E694</f>
        <v>3040.1000000000004</v>
      </c>
    </row>
    <row r="695" spans="1:6">
      <c r="A695" s="7" t="s">
        <v>679</v>
      </c>
      <c r="B695" s="8">
        <v>26.8</v>
      </c>
      <c r="C695" s="11">
        <v>85</v>
      </c>
      <c r="D695" s="11">
        <f t="shared" si="33"/>
        <v>-64</v>
      </c>
      <c r="E695" s="10">
        <v>89</v>
      </c>
      <c r="F695" s="40">
        <f>(((B695*C695)/100)*E695)</f>
        <v>2027.42</v>
      </c>
    </row>
    <row r="696" spans="1:6">
      <c r="A696" s="7" t="s">
        <v>680</v>
      </c>
      <c r="B696" s="8">
        <v>30.5</v>
      </c>
      <c r="C696" s="11">
        <v>85</v>
      </c>
      <c r="D696" s="11">
        <f t="shared" si="33"/>
        <v>-64</v>
      </c>
      <c r="E696" s="10">
        <v>89</v>
      </c>
      <c r="F696" s="40">
        <f t="shared" ref="F696:F702" si="38">(((B696*C696)/100)*E696)</f>
        <v>2307.3250000000003</v>
      </c>
    </row>
    <row r="697" spans="1:6">
      <c r="A697" s="7" t="s">
        <v>681</v>
      </c>
      <c r="B697" s="8">
        <v>32.799999999999997</v>
      </c>
      <c r="C697" s="11">
        <v>85</v>
      </c>
      <c r="D697" s="11">
        <f t="shared" si="33"/>
        <v>-64</v>
      </c>
      <c r="E697" s="10">
        <v>89</v>
      </c>
      <c r="F697" s="40">
        <f t="shared" si="38"/>
        <v>2481.3199999999997</v>
      </c>
    </row>
    <row r="698" spans="1:6">
      <c r="A698" s="7" t="s">
        <v>682</v>
      </c>
      <c r="B698" s="8">
        <v>13.9</v>
      </c>
      <c r="C698" s="11">
        <v>85</v>
      </c>
      <c r="D698" s="11">
        <f t="shared" si="33"/>
        <v>-64</v>
      </c>
      <c r="E698" s="10">
        <v>89</v>
      </c>
      <c r="F698" s="40">
        <f t="shared" si="38"/>
        <v>1051.5349999999999</v>
      </c>
    </row>
    <row r="699" spans="1:6">
      <c r="A699" s="7" t="s">
        <v>683</v>
      </c>
      <c r="B699" s="8">
        <v>20.350000000000001</v>
      </c>
      <c r="C699" s="11">
        <v>85</v>
      </c>
      <c r="D699" s="11">
        <f t="shared" si="33"/>
        <v>-64</v>
      </c>
      <c r="E699" s="10">
        <v>89</v>
      </c>
      <c r="F699" s="40">
        <f t="shared" si="38"/>
        <v>1539.4775000000002</v>
      </c>
    </row>
    <row r="700" spans="1:6">
      <c r="A700" s="7" t="s">
        <v>684</v>
      </c>
      <c r="B700" s="8">
        <v>23.15</v>
      </c>
      <c r="C700" s="11">
        <v>85</v>
      </c>
      <c r="D700" s="11">
        <f t="shared" si="33"/>
        <v>-64</v>
      </c>
      <c r="E700" s="10">
        <v>89</v>
      </c>
      <c r="F700" s="40">
        <f t="shared" si="38"/>
        <v>1751.2974999999999</v>
      </c>
    </row>
    <row r="701" spans="1:6">
      <c r="A701" s="7" t="s">
        <v>685</v>
      </c>
      <c r="B701" s="8">
        <v>14.75</v>
      </c>
      <c r="C701" s="11">
        <v>85</v>
      </c>
      <c r="D701" s="11">
        <f t="shared" si="33"/>
        <v>-64</v>
      </c>
      <c r="E701" s="10">
        <v>89</v>
      </c>
      <c r="F701" s="40">
        <f t="shared" si="38"/>
        <v>1115.8374999999999</v>
      </c>
    </row>
    <row r="702" spans="1:6">
      <c r="A702" s="7" t="s">
        <v>686</v>
      </c>
      <c r="B702" s="8">
        <v>10.42</v>
      </c>
      <c r="C702" s="11">
        <v>85</v>
      </c>
      <c r="D702" s="11">
        <f t="shared" si="33"/>
        <v>-64</v>
      </c>
      <c r="E702" s="10">
        <v>89</v>
      </c>
      <c r="F702" s="40">
        <f t="shared" si="38"/>
        <v>788.27300000000014</v>
      </c>
    </row>
    <row r="703" spans="1:6">
      <c r="A703" s="7" t="s">
        <v>687</v>
      </c>
      <c r="B703" s="8">
        <v>32.97</v>
      </c>
      <c r="C703" s="11">
        <v>92.5</v>
      </c>
      <c r="D703" s="11">
        <v>92.5</v>
      </c>
      <c r="E703" s="10">
        <v>102</v>
      </c>
      <c r="F703" s="40">
        <f>E703*B703</f>
        <v>3362.94</v>
      </c>
    </row>
    <row r="704" spans="1:6">
      <c r="A704" s="7" t="s">
        <v>688</v>
      </c>
      <c r="B704" s="8">
        <v>17.7</v>
      </c>
      <c r="C704" s="11">
        <v>85</v>
      </c>
      <c r="D704" s="11">
        <v>20</v>
      </c>
      <c r="E704" s="10">
        <v>88</v>
      </c>
      <c r="F704" s="40">
        <f t="shared" ref="F704:F714" si="39">(((B704*C704)/100)*E704)</f>
        <v>1323.96</v>
      </c>
    </row>
    <row r="705" spans="1:6">
      <c r="A705" s="7" t="s">
        <v>689</v>
      </c>
      <c r="B705" s="8">
        <v>29.4</v>
      </c>
      <c r="C705" s="11">
        <v>85</v>
      </c>
      <c r="D705" s="11">
        <v>20</v>
      </c>
      <c r="E705" s="10">
        <v>83.19</v>
      </c>
      <c r="F705" s="40">
        <f t="shared" si="39"/>
        <v>2078.9180999999999</v>
      </c>
    </row>
    <row r="706" spans="1:6">
      <c r="A706" s="7" t="s">
        <v>690</v>
      </c>
      <c r="B706" s="8">
        <v>35.049999999999997</v>
      </c>
      <c r="C706" s="11">
        <v>85</v>
      </c>
      <c r="D706" s="11">
        <v>20</v>
      </c>
      <c r="E706" s="10">
        <v>83.19</v>
      </c>
      <c r="F706" s="40">
        <f t="shared" si="39"/>
        <v>2478.4380749999996</v>
      </c>
    </row>
    <row r="707" spans="1:6">
      <c r="A707" s="7" t="s">
        <v>691</v>
      </c>
      <c r="B707" s="8">
        <v>33.950000000000003</v>
      </c>
      <c r="C707" s="11">
        <v>85</v>
      </c>
      <c r="D707" s="11">
        <v>20</v>
      </c>
      <c r="E707" s="10">
        <v>83.19</v>
      </c>
      <c r="F707" s="40">
        <f t="shared" si="39"/>
        <v>2400.6554250000004</v>
      </c>
    </row>
    <row r="708" spans="1:6">
      <c r="A708" s="7" t="s">
        <v>692</v>
      </c>
      <c r="B708" s="8">
        <v>40.200000000000003</v>
      </c>
      <c r="C708" s="11">
        <v>85</v>
      </c>
      <c r="D708" s="11">
        <v>20</v>
      </c>
      <c r="E708" s="10">
        <v>83.19</v>
      </c>
      <c r="F708" s="40">
        <f t="shared" si="39"/>
        <v>2842.6023</v>
      </c>
    </row>
    <row r="709" spans="1:6">
      <c r="A709" s="7" t="s">
        <v>693</v>
      </c>
      <c r="B709" s="8">
        <v>11</v>
      </c>
      <c r="C709" s="11">
        <v>85</v>
      </c>
      <c r="D709" s="11">
        <v>20</v>
      </c>
      <c r="E709" s="10">
        <v>83.19</v>
      </c>
      <c r="F709" s="40">
        <f t="shared" si="39"/>
        <v>777.8264999999999</v>
      </c>
    </row>
    <row r="710" spans="1:6">
      <c r="A710" s="7" t="s">
        <v>694</v>
      </c>
      <c r="B710" s="8">
        <v>22.15</v>
      </c>
      <c r="C710" s="11">
        <v>85</v>
      </c>
      <c r="D710" s="11">
        <v>20</v>
      </c>
      <c r="E710" s="10">
        <v>83.19</v>
      </c>
      <c r="F710" s="40">
        <f t="shared" si="39"/>
        <v>1566.2597249999997</v>
      </c>
    </row>
    <row r="711" spans="1:6">
      <c r="A711" s="7" t="s">
        <v>695</v>
      </c>
      <c r="B711" s="8">
        <v>8.56</v>
      </c>
      <c r="C711" s="11">
        <v>85</v>
      </c>
      <c r="D711" s="11">
        <v>20</v>
      </c>
      <c r="E711" s="10">
        <v>83.19</v>
      </c>
      <c r="F711" s="40">
        <f t="shared" si="39"/>
        <v>605.29043999999999</v>
      </c>
    </row>
    <row r="712" spans="1:6">
      <c r="A712" s="7" t="s">
        <v>696</v>
      </c>
      <c r="B712" s="8">
        <v>40.799999999999997</v>
      </c>
      <c r="C712" s="11">
        <v>85</v>
      </c>
      <c r="D712" s="11">
        <v>20</v>
      </c>
      <c r="E712" s="10">
        <v>83.19</v>
      </c>
      <c r="F712" s="40">
        <f t="shared" si="39"/>
        <v>2885.0291999999995</v>
      </c>
    </row>
    <row r="713" spans="1:6">
      <c r="A713" s="7" t="s">
        <v>697</v>
      </c>
      <c r="B713" s="8">
        <v>11.9</v>
      </c>
      <c r="C713" s="11">
        <v>85</v>
      </c>
      <c r="D713" s="11">
        <v>20</v>
      </c>
      <c r="E713" s="10">
        <v>83.19</v>
      </c>
      <c r="F713" s="40">
        <f t="shared" si="39"/>
        <v>841.46685000000002</v>
      </c>
    </row>
    <row r="714" spans="1:6">
      <c r="A714" s="17" t="s">
        <v>698</v>
      </c>
      <c r="B714" s="18">
        <v>11.45</v>
      </c>
      <c r="C714" s="19">
        <v>85</v>
      </c>
      <c r="D714" s="19">
        <v>20</v>
      </c>
      <c r="E714" s="20">
        <v>83.19</v>
      </c>
      <c r="F714" s="42">
        <f t="shared" si="39"/>
        <v>809.64667499999985</v>
      </c>
    </row>
    <row r="716" spans="1:6">
      <c r="A716" s="38" t="s">
        <v>814</v>
      </c>
      <c r="F716" s="43">
        <v>135</v>
      </c>
    </row>
    <row r="717" spans="1:6">
      <c r="A717" s="38" t="s">
        <v>815</v>
      </c>
      <c r="F717" s="43">
        <v>242</v>
      </c>
    </row>
    <row r="718" spans="1:6">
      <c r="A718" s="38" t="s">
        <v>816</v>
      </c>
      <c r="F718" s="43">
        <v>500</v>
      </c>
    </row>
    <row r="719" spans="1:6">
      <c r="A719" s="38" t="s">
        <v>817</v>
      </c>
      <c r="F719" s="43">
        <v>110</v>
      </c>
    </row>
    <row r="720" spans="1:6">
      <c r="A720" s="38" t="s">
        <v>818</v>
      </c>
      <c r="F720" s="43">
        <v>300</v>
      </c>
    </row>
    <row r="722" spans="1:6">
      <c r="A722" s="12" t="s">
        <v>775</v>
      </c>
      <c r="B722" s="8">
        <v>24.16</v>
      </c>
      <c r="C722" s="12">
        <v>97.5</v>
      </c>
      <c r="D722" s="12">
        <v>5.5</v>
      </c>
      <c r="E722" s="12">
        <v>7059</v>
      </c>
      <c r="F722" s="108">
        <f t="shared" ref="F722:F724" si="40">(((B722*C722)/100)*E722)</f>
        <v>166281.80399999997</v>
      </c>
    </row>
    <row r="723" spans="1:6">
      <c r="A723" s="12" t="s">
        <v>813</v>
      </c>
      <c r="B723" s="8">
        <v>0.39</v>
      </c>
      <c r="C723" s="12">
        <v>79</v>
      </c>
      <c r="D723" s="12">
        <v>14</v>
      </c>
      <c r="E723" s="12">
        <v>7300</v>
      </c>
      <c r="F723" s="108">
        <f t="shared" si="40"/>
        <v>2249.13</v>
      </c>
    </row>
    <row r="724" spans="1:6">
      <c r="A724" s="15" t="s">
        <v>819</v>
      </c>
      <c r="B724" s="14">
        <v>4.07</v>
      </c>
      <c r="C724" s="15">
        <v>100</v>
      </c>
      <c r="D724" s="15">
        <v>8</v>
      </c>
      <c r="E724" s="15">
        <v>7024.65</v>
      </c>
      <c r="F724" s="10">
        <f t="shared" si="40"/>
        <v>28590.325499999999</v>
      </c>
    </row>
    <row r="725" spans="1:6">
      <c r="A725" s="12" t="s">
        <v>821</v>
      </c>
      <c r="B725" s="8">
        <v>9.34</v>
      </c>
      <c r="C725" s="11">
        <v>73.5</v>
      </c>
      <c r="D725" s="11">
        <v>73.5</v>
      </c>
      <c r="E725" s="10">
        <v>92.4</v>
      </c>
      <c r="F725" s="10">
        <f>(B725*C725/100)*E725</f>
        <v>634.31676000000004</v>
      </c>
    </row>
    <row r="726" spans="1:6">
      <c r="A726" s="12" t="s">
        <v>822</v>
      </c>
      <c r="B726" s="8">
        <v>7.4</v>
      </c>
      <c r="C726" s="12">
        <v>80</v>
      </c>
      <c r="D726" s="12"/>
      <c r="E726" s="12">
        <v>84</v>
      </c>
      <c r="F726" s="10">
        <f>(B726*C726/100)*E726</f>
        <v>497.28</v>
      </c>
    </row>
    <row r="727" spans="1:6">
      <c r="A727" s="38" t="s">
        <v>857</v>
      </c>
      <c r="B727" s="38">
        <v>9.5299999999999994</v>
      </c>
      <c r="C727" s="12">
        <v>80</v>
      </c>
      <c r="D727" s="12"/>
      <c r="E727" s="12">
        <v>84</v>
      </c>
      <c r="F727" s="10">
        <f>(B727*C727/100)*E727</f>
        <v>640.41599999999994</v>
      </c>
    </row>
    <row r="728" spans="1:6">
      <c r="A728" s="12" t="s">
        <v>824</v>
      </c>
      <c r="B728" s="8">
        <v>61</v>
      </c>
      <c r="C728" s="12">
        <v>86.27</v>
      </c>
      <c r="D728" s="12">
        <v>31.27</v>
      </c>
      <c r="E728" s="12">
        <v>84</v>
      </c>
      <c r="F728" s="10">
        <f t="shared" ref="F728" si="41">(((B728*C728)/100)*E728)</f>
        <v>4420.474799999999</v>
      </c>
    </row>
    <row r="729" spans="1:6">
      <c r="A729" s="12" t="s">
        <v>825</v>
      </c>
      <c r="B729" s="8">
        <v>14.95</v>
      </c>
      <c r="C729" s="12">
        <v>96</v>
      </c>
      <c r="D729" s="12">
        <v>4</v>
      </c>
      <c r="E729" s="12">
        <v>7265</v>
      </c>
      <c r="F729" s="109">
        <v>104300</v>
      </c>
    </row>
    <row r="730" spans="1:6">
      <c r="A730" s="1" t="s">
        <v>859</v>
      </c>
      <c r="B730" s="1">
        <v>1.97</v>
      </c>
      <c r="C730" s="38">
        <v>87</v>
      </c>
      <c r="D730" s="38">
        <v>10</v>
      </c>
      <c r="E730" s="38">
        <v>7352</v>
      </c>
      <c r="F730" s="107">
        <f>(B730*C730/100)*E730</f>
        <v>12600.592799999999</v>
      </c>
    </row>
  </sheetData>
  <phoneticPr fontId="7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2CF6-6B86-4DB0-AA95-6D733FF12127}">
  <dimension ref="A1:J71"/>
  <sheetViews>
    <sheetView tabSelected="1" workbookViewId="0">
      <pane ySplit="1" topLeftCell="A2" activePane="bottomLeft" state="frozen"/>
      <selection pane="bottomLeft" activeCell="H9" sqref="H9"/>
    </sheetView>
  </sheetViews>
  <sheetFormatPr defaultRowHeight="13.8"/>
  <cols>
    <col min="1" max="1" width="14.3984375" customWidth="1"/>
    <col min="2" max="2" width="24.296875" bestFit="1" customWidth="1"/>
    <col min="3" max="3" width="9.296875" bestFit="1" customWidth="1"/>
    <col min="4" max="4" width="17.19921875" style="120" bestFit="1" customWidth="1"/>
    <col min="5" max="5" width="14" style="120" bestFit="1" customWidth="1"/>
    <col min="6" max="6" width="12.09765625" style="128" bestFit="1" customWidth="1"/>
    <col min="7" max="7" width="9" bestFit="1" customWidth="1"/>
    <col min="8" max="8" width="14.19921875" bestFit="1" customWidth="1"/>
    <col min="9" max="9" width="14" style="120" bestFit="1" customWidth="1"/>
    <col min="10" max="10" width="13.8984375" style="120" bestFit="1" customWidth="1"/>
  </cols>
  <sheetData>
    <row r="1" spans="1:10" ht="18">
      <c r="A1" s="121" t="s">
        <v>699</v>
      </c>
      <c r="B1" s="121" t="s">
        <v>700</v>
      </c>
      <c r="C1" s="122" t="s">
        <v>874</v>
      </c>
      <c r="D1" s="123" t="s">
        <v>875</v>
      </c>
      <c r="E1" s="123" t="s">
        <v>876</v>
      </c>
      <c r="F1" s="126" t="s">
        <v>877</v>
      </c>
      <c r="G1" s="122" t="s">
        <v>878</v>
      </c>
      <c r="H1" s="122" t="s">
        <v>879</v>
      </c>
      <c r="I1" s="123" t="s">
        <v>880</v>
      </c>
      <c r="J1" s="123" t="s">
        <v>881</v>
      </c>
    </row>
    <row r="2" spans="1:10" ht="18">
      <c r="A2" s="124">
        <v>45508</v>
      </c>
      <c r="B2" s="122" t="s">
        <v>615</v>
      </c>
      <c r="C2" s="125">
        <v>16.5</v>
      </c>
      <c r="D2" s="123">
        <v>1345.212</v>
      </c>
      <c r="E2" s="123">
        <v>1700</v>
      </c>
      <c r="F2" s="126">
        <v>354.78800000000001</v>
      </c>
      <c r="G2" s="125"/>
      <c r="H2" s="125">
        <v>0</v>
      </c>
      <c r="I2" s="123"/>
      <c r="J2" s="123">
        <v>0</v>
      </c>
    </row>
    <row r="3" spans="1:10" ht="18">
      <c r="A3" s="122"/>
      <c r="B3" s="122" t="s">
        <v>679</v>
      </c>
      <c r="C3" s="125">
        <v>26.8</v>
      </c>
      <c r="D3" s="123">
        <v>2027.42</v>
      </c>
      <c r="E3" s="123">
        <v>2550</v>
      </c>
      <c r="F3" s="126">
        <v>522.57999999999993</v>
      </c>
      <c r="G3" s="125"/>
      <c r="H3" s="125">
        <v>0</v>
      </c>
      <c r="I3" s="123"/>
      <c r="J3" s="123">
        <v>0</v>
      </c>
    </row>
    <row r="4" spans="1:10" ht="18">
      <c r="A4" s="122"/>
      <c r="B4" s="122" t="s">
        <v>346</v>
      </c>
      <c r="C4" s="125">
        <v>2.2999999999999998</v>
      </c>
      <c r="D4" s="123">
        <v>322</v>
      </c>
      <c r="E4" s="123">
        <v>500</v>
      </c>
      <c r="F4" s="126">
        <v>178</v>
      </c>
      <c r="G4" s="125"/>
      <c r="H4" s="125">
        <v>0</v>
      </c>
      <c r="I4" s="123"/>
      <c r="J4" s="123">
        <v>0</v>
      </c>
    </row>
    <row r="5" spans="1:10" ht="18">
      <c r="A5" s="122"/>
      <c r="B5" s="122" t="s">
        <v>534</v>
      </c>
      <c r="C5" s="125">
        <v>1.25</v>
      </c>
      <c r="D5" s="123">
        <v>164.5625</v>
      </c>
      <c r="E5" s="123">
        <v>300</v>
      </c>
      <c r="F5" s="126">
        <v>135.4375</v>
      </c>
      <c r="G5" s="125"/>
      <c r="H5" s="125">
        <v>0</v>
      </c>
      <c r="I5" s="123"/>
      <c r="J5" s="123">
        <v>0</v>
      </c>
    </row>
    <row r="6" spans="1:10" ht="18">
      <c r="A6" s="124" t="s">
        <v>861</v>
      </c>
      <c r="B6" s="122"/>
      <c r="C6" s="125">
        <v>46.849999999999994</v>
      </c>
      <c r="D6" s="123">
        <v>3859.1945000000001</v>
      </c>
      <c r="E6" s="123">
        <v>5050</v>
      </c>
      <c r="F6" s="126">
        <v>1190.8054999999999</v>
      </c>
      <c r="G6" s="125"/>
      <c r="H6" s="125">
        <v>0</v>
      </c>
      <c r="I6" s="123"/>
      <c r="J6" s="123">
        <v>0</v>
      </c>
    </row>
    <row r="7" spans="1:10" ht="18">
      <c r="A7" s="124">
        <v>45509</v>
      </c>
      <c r="B7" s="122" t="s">
        <v>618</v>
      </c>
      <c r="C7" s="125">
        <v>25</v>
      </c>
      <c r="D7" s="123">
        <v>2038.2</v>
      </c>
      <c r="E7" s="123">
        <v>2600</v>
      </c>
      <c r="F7" s="126">
        <v>561.79999999999995</v>
      </c>
      <c r="G7" s="125"/>
      <c r="H7" s="125">
        <v>0</v>
      </c>
      <c r="I7" s="123"/>
      <c r="J7" s="123">
        <v>0</v>
      </c>
    </row>
    <row r="8" spans="1:10" ht="18">
      <c r="A8" s="122"/>
      <c r="B8" s="122" t="s">
        <v>448</v>
      </c>
      <c r="C8" s="125">
        <v>2.63</v>
      </c>
      <c r="D8" s="123">
        <v>334.01</v>
      </c>
      <c r="E8" s="123">
        <v>335</v>
      </c>
      <c r="F8" s="126">
        <v>0.99000000000000909</v>
      </c>
      <c r="G8" s="125"/>
      <c r="H8" s="125">
        <v>0</v>
      </c>
      <c r="I8" s="123"/>
      <c r="J8" s="123">
        <v>0</v>
      </c>
    </row>
    <row r="9" spans="1:10" ht="18">
      <c r="A9" s="122"/>
      <c r="B9" s="122" t="s">
        <v>166</v>
      </c>
      <c r="C9" s="125">
        <v>76.7</v>
      </c>
      <c r="D9" s="123">
        <v>5274.9274500000001</v>
      </c>
      <c r="E9" s="123">
        <v>8000</v>
      </c>
      <c r="F9" s="126">
        <v>1343.0426600000001</v>
      </c>
      <c r="G9" s="125">
        <v>58.85</v>
      </c>
      <c r="H9" s="125">
        <v>2862.9701099999997</v>
      </c>
      <c r="I9" s="123">
        <v>3910</v>
      </c>
      <c r="J9" s="123">
        <v>-1047.0298900000003</v>
      </c>
    </row>
    <row r="10" spans="1:10" ht="18">
      <c r="A10" s="122"/>
      <c r="B10" s="122" t="s">
        <v>229</v>
      </c>
      <c r="C10" s="125">
        <v>107.35</v>
      </c>
      <c r="D10" s="123">
        <v>8098.4839999999986</v>
      </c>
      <c r="E10" s="123">
        <v>10150</v>
      </c>
      <c r="F10" s="126">
        <v>2051.5160000000014</v>
      </c>
      <c r="G10" s="125"/>
      <c r="H10" s="125">
        <v>0</v>
      </c>
      <c r="I10" s="123"/>
      <c r="J10" s="123">
        <v>0</v>
      </c>
    </row>
    <row r="11" spans="1:10" ht="18">
      <c r="A11" s="124" t="s">
        <v>862</v>
      </c>
      <c r="B11" s="122"/>
      <c r="C11" s="125">
        <v>211.68</v>
      </c>
      <c r="D11" s="123">
        <v>15745.621449999999</v>
      </c>
      <c r="E11" s="123">
        <v>21085</v>
      </c>
      <c r="F11" s="126">
        <v>3957.3486600000015</v>
      </c>
      <c r="G11" s="125">
        <v>58.85</v>
      </c>
      <c r="H11" s="125">
        <v>2862.9701099999997</v>
      </c>
      <c r="I11" s="123">
        <v>3910</v>
      </c>
      <c r="J11" s="123">
        <v>-1047.0298900000003</v>
      </c>
    </row>
    <row r="12" spans="1:10" ht="18">
      <c r="A12" s="124">
        <v>45511</v>
      </c>
      <c r="B12" s="122" t="s">
        <v>269</v>
      </c>
      <c r="C12" s="125">
        <v>49.8</v>
      </c>
      <c r="D12" s="123">
        <v>3675.24</v>
      </c>
      <c r="E12" s="123">
        <v>5240</v>
      </c>
      <c r="F12" s="126">
        <v>1564.7600000000002</v>
      </c>
      <c r="G12" s="125"/>
      <c r="H12" s="125">
        <v>0</v>
      </c>
      <c r="I12" s="123"/>
      <c r="J12" s="123">
        <v>0</v>
      </c>
    </row>
    <row r="13" spans="1:10" ht="18">
      <c r="A13" s="122"/>
      <c r="B13" s="122" t="s">
        <v>444</v>
      </c>
      <c r="C13" s="125">
        <v>1.1100000000000001</v>
      </c>
      <c r="D13" s="123">
        <v>140.97</v>
      </c>
      <c r="E13" s="123">
        <v>250</v>
      </c>
      <c r="F13" s="126">
        <v>109.03</v>
      </c>
      <c r="G13" s="125"/>
      <c r="H13" s="125">
        <v>0</v>
      </c>
      <c r="I13" s="123"/>
      <c r="J13" s="123">
        <v>0</v>
      </c>
    </row>
    <row r="14" spans="1:10" ht="18">
      <c r="A14" s="122"/>
      <c r="B14" s="122" t="s">
        <v>502</v>
      </c>
      <c r="C14" s="125">
        <v>1.31</v>
      </c>
      <c r="D14" s="123">
        <v>172.4615</v>
      </c>
      <c r="E14" s="123">
        <v>280</v>
      </c>
      <c r="F14" s="126">
        <v>107.5385</v>
      </c>
      <c r="G14" s="125"/>
      <c r="H14" s="125">
        <v>0</v>
      </c>
      <c r="I14" s="123"/>
      <c r="J14" s="123">
        <v>0</v>
      </c>
    </row>
    <row r="15" spans="1:10" ht="18">
      <c r="A15" s="122"/>
      <c r="B15" s="122" t="s">
        <v>417</v>
      </c>
      <c r="C15" s="125">
        <v>4.25</v>
      </c>
      <c r="D15" s="123">
        <v>539.75</v>
      </c>
      <c r="E15" s="123">
        <v>970</v>
      </c>
      <c r="F15" s="126">
        <v>430.25</v>
      </c>
      <c r="G15" s="125"/>
      <c r="H15" s="125">
        <v>0</v>
      </c>
      <c r="I15" s="123"/>
      <c r="J15" s="123">
        <v>0</v>
      </c>
    </row>
    <row r="16" spans="1:10" ht="18">
      <c r="A16" s="122"/>
      <c r="B16" s="122" t="s">
        <v>236</v>
      </c>
      <c r="C16" s="125">
        <v>152</v>
      </c>
      <c r="D16" s="123">
        <v>9971.1999999999989</v>
      </c>
      <c r="E16" s="123">
        <v>15530</v>
      </c>
      <c r="F16" s="126">
        <v>4470.4879999999994</v>
      </c>
      <c r="G16" s="125">
        <v>128</v>
      </c>
      <c r="H16" s="125">
        <v>6386.6879999999992</v>
      </c>
      <c r="I16" s="123">
        <v>7475</v>
      </c>
      <c r="J16" s="123">
        <v>-1088.3120000000008</v>
      </c>
    </row>
    <row r="17" spans="1:10" ht="18">
      <c r="A17" s="124" t="s">
        <v>863</v>
      </c>
      <c r="B17" s="122"/>
      <c r="C17" s="125">
        <v>208.47</v>
      </c>
      <c r="D17" s="123">
        <v>14499.621499999997</v>
      </c>
      <c r="E17" s="123">
        <v>22270</v>
      </c>
      <c r="F17" s="126">
        <v>6682.066499999999</v>
      </c>
      <c r="G17" s="125">
        <v>128</v>
      </c>
      <c r="H17" s="125">
        <v>6386.6879999999992</v>
      </c>
      <c r="I17" s="123">
        <v>7475</v>
      </c>
      <c r="J17" s="123">
        <v>-1088.3120000000008</v>
      </c>
    </row>
    <row r="18" spans="1:10" ht="18">
      <c r="A18" s="124">
        <v>45512</v>
      </c>
      <c r="B18" s="122" t="s">
        <v>814</v>
      </c>
      <c r="C18" s="125">
        <v>0</v>
      </c>
      <c r="D18" s="123">
        <v>135</v>
      </c>
      <c r="E18" s="123">
        <v>500</v>
      </c>
      <c r="F18" s="126">
        <v>365</v>
      </c>
      <c r="G18" s="125"/>
      <c r="H18" s="125">
        <v>0</v>
      </c>
      <c r="I18" s="123"/>
      <c r="J18" s="123">
        <v>0</v>
      </c>
    </row>
    <row r="19" spans="1:10" ht="18">
      <c r="A19" s="124" t="s">
        <v>864</v>
      </c>
      <c r="B19" s="122"/>
      <c r="C19" s="125">
        <v>0</v>
      </c>
      <c r="D19" s="123">
        <v>135</v>
      </c>
      <c r="E19" s="123">
        <v>500</v>
      </c>
      <c r="F19" s="126">
        <v>365</v>
      </c>
      <c r="G19" s="125"/>
      <c r="H19" s="125">
        <v>0</v>
      </c>
      <c r="I19" s="123"/>
      <c r="J19" s="123">
        <v>0</v>
      </c>
    </row>
    <row r="20" spans="1:10" ht="18">
      <c r="A20" s="124">
        <v>45513</v>
      </c>
      <c r="B20" s="122" t="s">
        <v>207</v>
      </c>
      <c r="C20" s="125">
        <v>97.19</v>
      </c>
      <c r="D20" s="123">
        <v>6684.0964649999996</v>
      </c>
      <c r="E20" s="123">
        <v>9200</v>
      </c>
      <c r="F20" s="126">
        <v>2001.9675350000007</v>
      </c>
      <c r="G20" s="125">
        <v>134</v>
      </c>
      <c r="H20" s="125">
        <v>6686.0640000000003</v>
      </c>
      <c r="I20" s="123">
        <v>7200</v>
      </c>
      <c r="J20" s="123">
        <v>-513.93599999999969</v>
      </c>
    </row>
    <row r="21" spans="1:10" ht="18">
      <c r="A21" s="124" t="s">
        <v>865</v>
      </c>
      <c r="B21" s="122"/>
      <c r="C21" s="125">
        <v>97.19</v>
      </c>
      <c r="D21" s="123">
        <v>6684.0964649999996</v>
      </c>
      <c r="E21" s="123">
        <v>9200</v>
      </c>
      <c r="F21" s="126">
        <v>2001.9675350000007</v>
      </c>
      <c r="G21" s="125">
        <v>134</v>
      </c>
      <c r="H21" s="125">
        <v>6686.0640000000003</v>
      </c>
      <c r="I21" s="123">
        <v>7200</v>
      </c>
      <c r="J21" s="123">
        <v>-513.93599999999969</v>
      </c>
    </row>
    <row r="22" spans="1:10" ht="18">
      <c r="A22" s="124">
        <v>45516</v>
      </c>
      <c r="B22" s="122" t="s">
        <v>466</v>
      </c>
      <c r="C22" s="125">
        <v>5.42</v>
      </c>
      <c r="D22" s="123">
        <v>688.34</v>
      </c>
      <c r="E22" s="123">
        <v>1250</v>
      </c>
      <c r="F22" s="126">
        <v>511.03599999999994</v>
      </c>
      <c r="G22" s="125">
        <v>6</v>
      </c>
      <c r="H22" s="125">
        <v>299.37600000000003</v>
      </c>
      <c r="I22" s="123">
        <v>350</v>
      </c>
      <c r="J22" s="123">
        <v>-50.623999999999967</v>
      </c>
    </row>
    <row r="23" spans="1:10" ht="18">
      <c r="A23" s="122"/>
      <c r="B23" s="122" t="s">
        <v>206</v>
      </c>
      <c r="C23" s="125">
        <v>104.02</v>
      </c>
      <c r="D23" s="123">
        <v>7153.8194700000004</v>
      </c>
      <c r="E23" s="123">
        <v>9750</v>
      </c>
      <c r="F23" s="126">
        <v>1988.3701299999993</v>
      </c>
      <c r="G23" s="125">
        <v>75.099999999999994</v>
      </c>
      <c r="H23" s="125">
        <v>3747.1895999999992</v>
      </c>
      <c r="I23" s="123">
        <v>4355</v>
      </c>
      <c r="J23" s="123">
        <v>-607.81040000000075</v>
      </c>
    </row>
    <row r="24" spans="1:10" ht="18">
      <c r="A24" s="124" t="s">
        <v>866</v>
      </c>
      <c r="B24" s="122"/>
      <c r="C24" s="125">
        <v>109.44</v>
      </c>
      <c r="D24" s="123">
        <v>7842.1594700000005</v>
      </c>
      <c r="E24" s="123">
        <v>11000</v>
      </c>
      <c r="F24" s="126">
        <v>2499.4061299999994</v>
      </c>
      <c r="G24" s="125">
        <v>81.099999999999994</v>
      </c>
      <c r="H24" s="125">
        <v>4046.5655999999994</v>
      </c>
      <c r="I24" s="123">
        <v>4705</v>
      </c>
      <c r="J24" s="123">
        <v>-658.43440000000078</v>
      </c>
    </row>
    <row r="25" spans="1:10" ht="18">
      <c r="A25" s="124">
        <v>45517</v>
      </c>
      <c r="B25" s="122" t="s">
        <v>302</v>
      </c>
      <c r="C25" s="125">
        <v>50.25</v>
      </c>
      <c r="D25" s="123">
        <v>3790.8599999999997</v>
      </c>
      <c r="E25" s="123">
        <v>5100</v>
      </c>
      <c r="F25" s="126">
        <v>1309.1400000000003</v>
      </c>
      <c r="G25" s="125"/>
      <c r="H25" s="125">
        <v>0</v>
      </c>
      <c r="I25" s="123"/>
      <c r="J25" s="123">
        <v>0</v>
      </c>
    </row>
    <row r="26" spans="1:10" ht="18">
      <c r="A26" s="122"/>
      <c r="B26" s="122" t="s">
        <v>821</v>
      </c>
      <c r="C26" s="125">
        <v>9.34</v>
      </c>
      <c r="D26" s="123">
        <v>634.31676000000004</v>
      </c>
      <c r="E26" s="123">
        <v>945</v>
      </c>
      <c r="F26" s="126">
        <v>310.68323999999996</v>
      </c>
      <c r="G26" s="125"/>
      <c r="H26" s="125">
        <v>0</v>
      </c>
      <c r="I26" s="123"/>
      <c r="J26" s="123">
        <v>0</v>
      </c>
    </row>
    <row r="27" spans="1:10" ht="18">
      <c r="A27" s="124" t="s">
        <v>867</v>
      </c>
      <c r="B27" s="122"/>
      <c r="C27" s="125">
        <v>59.59</v>
      </c>
      <c r="D27" s="123">
        <v>4425.1767599999994</v>
      </c>
      <c r="E27" s="123">
        <v>6045</v>
      </c>
      <c r="F27" s="126">
        <v>1619.8232400000002</v>
      </c>
      <c r="G27" s="125"/>
      <c r="H27" s="125">
        <v>0</v>
      </c>
      <c r="I27" s="123"/>
      <c r="J27" s="123">
        <v>0</v>
      </c>
    </row>
    <row r="28" spans="1:10" ht="18">
      <c r="A28" s="124">
        <v>45518</v>
      </c>
      <c r="B28" s="122" t="s">
        <v>294</v>
      </c>
      <c r="C28" s="125">
        <v>48.5</v>
      </c>
      <c r="D28" s="123">
        <v>3335.5147500000003</v>
      </c>
      <c r="E28" s="123">
        <v>4820</v>
      </c>
      <c r="F28" s="126">
        <v>1484.4852499999997</v>
      </c>
      <c r="G28" s="125"/>
      <c r="H28" s="125">
        <v>0</v>
      </c>
      <c r="I28" s="123"/>
      <c r="J28" s="123">
        <v>0</v>
      </c>
    </row>
    <row r="29" spans="1:10" ht="18">
      <c r="A29" s="122"/>
      <c r="B29" s="122" t="s">
        <v>648</v>
      </c>
      <c r="C29" s="125">
        <v>86.1</v>
      </c>
      <c r="D29" s="123">
        <v>6879.3899999999985</v>
      </c>
      <c r="E29" s="123">
        <v>8460</v>
      </c>
      <c r="F29" s="126">
        <v>1580.6100000000015</v>
      </c>
      <c r="G29" s="125"/>
      <c r="H29" s="125">
        <v>0</v>
      </c>
      <c r="I29" s="123"/>
      <c r="J29" s="123">
        <v>0</v>
      </c>
    </row>
    <row r="30" spans="1:10" ht="18">
      <c r="A30" s="122"/>
      <c r="B30" s="122" t="s">
        <v>322</v>
      </c>
      <c r="C30" s="125">
        <v>1.3</v>
      </c>
      <c r="D30" s="123">
        <v>214.5</v>
      </c>
      <c r="E30" s="123">
        <v>300</v>
      </c>
      <c r="F30" s="126">
        <v>85.5</v>
      </c>
      <c r="G30" s="125"/>
      <c r="H30" s="125">
        <v>0</v>
      </c>
      <c r="I30" s="123"/>
      <c r="J30" s="123">
        <v>0</v>
      </c>
    </row>
    <row r="31" spans="1:10" ht="18">
      <c r="A31" s="122"/>
      <c r="B31" s="122" t="s">
        <v>690</v>
      </c>
      <c r="C31" s="125">
        <v>35.049999999999997</v>
      </c>
      <c r="D31" s="123">
        <v>2478.4380749999996</v>
      </c>
      <c r="E31" s="123">
        <v>3340</v>
      </c>
      <c r="F31" s="126">
        <v>861.56192500000043</v>
      </c>
      <c r="G31" s="125"/>
      <c r="H31" s="125">
        <v>0</v>
      </c>
      <c r="I31" s="123"/>
      <c r="J31" s="123">
        <v>0</v>
      </c>
    </row>
    <row r="32" spans="1:10" ht="18">
      <c r="A32" s="122"/>
      <c r="B32" s="122" t="s">
        <v>695</v>
      </c>
      <c r="C32" s="125">
        <v>8.56</v>
      </c>
      <c r="D32" s="123">
        <v>605.29043999999999</v>
      </c>
      <c r="E32" s="123">
        <v>1200</v>
      </c>
      <c r="F32" s="126">
        <v>594.70956000000001</v>
      </c>
      <c r="G32" s="125"/>
      <c r="H32" s="125">
        <v>0</v>
      </c>
      <c r="I32" s="123"/>
      <c r="J32" s="123">
        <v>0</v>
      </c>
    </row>
    <row r="33" spans="1:10" ht="18">
      <c r="A33" s="122"/>
      <c r="B33" s="122" t="s">
        <v>515</v>
      </c>
      <c r="C33" s="125">
        <v>1.51</v>
      </c>
      <c r="D33" s="123">
        <v>198.79150000000001</v>
      </c>
      <c r="E33" s="123">
        <v>400</v>
      </c>
      <c r="F33" s="126">
        <v>201.20849999999999</v>
      </c>
      <c r="G33" s="125"/>
      <c r="H33" s="125">
        <v>0</v>
      </c>
      <c r="I33" s="123"/>
      <c r="J33" s="123">
        <v>0</v>
      </c>
    </row>
    <row r="34" spans="1:10" ht="18">
      <c r="A34" s="122"/>
      <c r="B34" s="122" t="s">
        <v>375</v>
      </c>
      <c r="C34" s="125">
        <v>1.6</v>
      </c>
      <c r="D34" s="123">
        <v>224</v>
      </c>
      <c r="E34" s="123">
        <v>400</v>
      </c>
      <c r="F34" s="126">
        <v>176</v>
      </c>
      <c r="G34" s="125"/>
      <c r="H34" s="125">
        <v>0</v>
      </c>
      <c r="I34" s="123"/>
      <c r="J34" s="123">
        <v>0</v>
      </c>
    </row>
    <row r="35" spans="1:10" ht="18">
      <c r="A35" s="122"/>
      <c r="B35" s="122" t="s">
        <v>408</v>
      </c>
      <c r="C35" s="125">
        <v>4.4000000000000004</v>
      </c>
      <c r="D35" s="123">
        <v>558.80000000000007</v>
      </c>
      <c r="E35" s="123">
        <v>1100</v>
      </c>
      <c r="F35" s="126">
        <v>541.19999999999993</v>
      </c>
      <c r="G35" s="125"/>
      <c r="H35" s="125">
        <v>0</v>
      </c>
      <c r="I35" s="123"/>
      <c r="J35" s="123">
        <v>0</v>
      </c>
    </row>
    <row r="36" spans="1:10" ht="18">
      <c r="A36" s="122"/>
      <c r="B36" s="122" t="s">
        <v>209</v>
      </c>
      <c r="C36" s="125">
        <v>152.72999999999999</v>
      </c>
      <c r="D36" s="123">
        <v>10503.776655</v>
      </c>
      <c r="E36" s="123">
        <v>14750</v>
      </c>
      <c r="F36" s="126">
        <v>4242.5833450000009</v>
      </c>
      <c r="G36" s="125">
        <v>35</v>
      </c>
      <c r="H36" s="125">
        <v>1746.36</v>
      </c>
      <c r="I36" s="123">
        <v>1750</v>
      </c>
      <c r="J36" s="123">
        <v>-3.6400000000001</v>
      </c>
    </row>
    <row r="37" spans="1:10" ht="18">
      <c r="A37" s="122"/>
      <c r="B37" s="122" t="s">
        <v>221</v>
      </c>
      <c r="C37" s="125">
        <v>74.3</v>
      </c>
      <c r="D37" s="123">
        <v>5483.3399999999992</v>
      </c>
      <c r="E37" s="123">
        <v>7380</v>
      </c>
      <c r="F37" s="126">
        <v>1896.6600000000008</v>
      </c>
      <c r="G37" s="125"/>
      <c r="H37" s="125">
        <v>0</v>
      </c>
      <c r="I37" s="123"/>
      <c r="J37" s="123">
        <v>0</v>
      </c>
    </row>
    <row r="38" spans="1:10" ht="18">
      <c r="A38" s="124" t="s">
        <v>868</v>
      </c>
      <c r="B38" s="122"/>
      <c r="C38" s="125">
        <v>414.05</v>
      </c>
      <c r="D38" s="123">
        <v>30481.841419999997</v>
      </c>
      <c r="E38" s="123">
        <v>42150</v>
      </c>
      <c r="F38" s="126">
        <v>11664.518580000004</v>
      </c>
      <c r="G38" s="125">
        <v>35</v>
      </c>
      <c r="H38" s="125">
        <v>1746.36</v>
      </c>
      <c r="I38" s="123">
        <v>1750</v>
      </c>
      <c r="J38" s="123">
        <v>-3.6400000000001</v>
      </c>
    </row>
    <row r="39" spans="1:10" ht="18">
      <c r="A39" s="124">
        <v>45519</v>
      </c>
      <c r="B39" s="122" t="s">
        <v>624</v>
      </c>
      <c r="C39" s="125">
        <v>28.72</v>
      </c>
      <c r="D39" s="123">
        <v>2958.16</v>
      </c>
      <c r="E39" s="123">
        <v>4000</v>
      </c>
      <c r="F39" s="126">
        <v>1041.8400000000001</v>
      </c>
      <c r="G39" s="125"/>
      <c r="H39" s="125">
        <v>0</v>
      </c>
      <c r="I39" s="123"/>
      <c r="J39" s="123">
        <v>0</v>
      </c>
    </row>
    <row r="40" spans="1:10" ht="18">
      <c r="A40" s="122"/>
      <c r="B40" s="122" t="s">
        <v>422</v>
      </c>
      <c r="C40" s="125">
        <v>1.93</v>
      </c>
      <c r="D40" s="123">
        <v>245.10999999999999</v>
      </c>
      <c r="E40" s="123">
        <v>400</v>
      </c>
      <c r="F40" s="126">
        <v>154.89000000000001</v>
      </c>
      <c r="G40" s="125"/>
      <c r="H40" s="125">
        <v>0</v>
      </c>
      <c r="I40" s="123"/>
      <c r="J40" s="123">
        <v>0</v>
      </c>
    </row>
    <row r="41" spans="1:10" ht="18">
      <c r="A41" s="122"/>
      <c r="B41" s="122" t="s">
        <v>423</v>
      </c>
      <c r="C41" s="125">
        <v>2.76</v>
      </c>
      <c r="D41" s="123">
        <v>350.52</v>
      </c>
      <c r="E41" s="123">
        <v>600</v>
      </c>
      <c r="F41" s="126">
        <v>249.48000000000002</v>
      </c>
      <c r="G41" s="125"/>
      <c r="H41" s="125">
        <v>0</v>
      </c>
      <c r="I41" s="123"/>
      <c r="J41" s="123">
        <v>0</v>
      </c>
    </row>
    <row r="42" spans="1:10" ht="18">
      <c r="A42" s="124" t="s">
        <v>869</v>
      </c>
      <c r="B42" s="122"/>
      <c r="C42" s="125">
        <v>33.409999999999997</v>
      </c>
      <c r="D42" s="123">
        <v>3553.79</v>
      </c>
      <c r="E42" s="123">
        <v>5000</v>
      </c>
      <c r="F42" s="126">
        <v>1446.2100000000003</v>
      </c>
      <c r="G42" s="125"/>
      <c r="H42" s="125">
        <v>0</v>
      </c>
      <c r="I42" s="123"/>
      <c r="J42" s="123">
        <v>0</v>
      </c>
    </row>
    <row r="43" spans="1:10" ht="18">
      <c r="A43" s="124">
        <v>45520</v>
      </c>
      <c r="B43" s="122" t="s">
        <v>824</v>
      </c>
      <c r="C43" s="125">
        <v>61</v>
      </c>
      <c r="D43" s="123">
        <v>4420.474799999999</v>
      </c>
      <c r="E43" s="123">
        <v>6340</v>
      </c>
      <c r="F43" s="126">
        <v>1919.525200000001</v>
      </c>
      <c r="G43" s="125"/>
      <c r="H43" s="125">
        <v>0</v>
      </c>
      <c r="I43" s="123"/>
      <c r="J43" s="123">
        <v>0</v>
      </c>
    </row>
    <row r="44" spans="1:10" ht="18">
      <c r="A44" s="122"/>
      <c r="B44" s="122" t="s">
        <v>300</v>
      </c>
      <c r="C44" s="125">
        <v>25.1</v>
      </c>
      <c r="D44" s="123">
        <v>1726.2148500000001</v>
      </c>
      <c r="E44" s="123">
        <v>2750</v>
      </c>
      <c r="F44" s="126">
        <v>2911.1771499999995</v>
      </c>
      <c r="G44" s="125">
        <v>53</v>
      </c>
      <c r="H44" s="125">
        <v>2644.4880000000003</v>
      </c>
      <c r="I44" s="123">
        <v>2500</v>
      </c>
      <c r="J44" s="123">
        <v>144.48800000000028</v>
      </c>
    </row>
    <row r="45" spans="1:10" ht="18">
      <c r="A45" s="122"/>
      <c r="B45" s="122" t="s">
        <v>626</v>
      </c>
      <c r="C45" s="125">
        <v>24.21</v>
      </c>
      <c r="D45" s="123">
        <v>1711.7196300000001</v>
      </c>
      <c r="E45" s="123">
        <v>2640</v>
      </c>
      <c r="F45" s="126">
        <v>928.28036999999995</v>
      </c>
      <c r="G45" s="125"/>
      <c r="H45" s="125">
        <v>0</v>
      </c>
      <c r="I45" s="123"/>
      <c r="J45" s="123">
        <v>0</v>
      </c>
    </row>
    <row r="46" spans="1:10" ht="18">
      <c r="A46" s="122"/>
      <c r="B46" s="122" t="s">
        <v>330</v>
      </c>
      <c r="C46" s="125">
        <v>1.95</v>
      </c>
      <c r="D46" s="123">
        <v>263.50349999999997</v>
      </c>
      <c r="E46" s="123">
        <v>480</v>
      </c>
      <c r="F46" s="126">
        <v>216.49650000000003</v>
      </c>
      <c r="G46" s="125"/>
      <c r="H46" s="125">
        <v>0</v>
      </c>
      <c r="I46" s="123"/>
      <c r="J46" s="123">
        <v>0</v>
      </c>
    </row>
    <row r="47" spans="1:10" ht="18">
      <c r="A47" s="122"/>
      <c r="B47" s="122" t="s">
        <v>696</v>
      </c>
      <c r="C47" s="125">
        <v>40.799999999999997</v>
      </c>
      <c r="D47" s="123">
        <v>2885.0291999999995</v>
      </c>
      <c r="E47" s="123">
        <v>4580</v>
      </c>
      <c r="F47" s="126">
        <v>1694.9708000000005</v>
      </c>
      <c r="G47" s="125"/>
      <c r="H47" s="125">
        <v>0</v>
      </c>
      <c r="I47" s="123"/>
      <c r="J47" s="123">
        <v>0</v>
      </c>
    </row>
    <row r="48" spans="1:10" ht="18">
      <c r="A48" s="122"/>
      <c r="B48" s="122" t="s">
        <v>822</v>
      </c>
      <c r="C48" s="125">
        <v>7.4</v>
      </c>
      <c r="D48" s="123">
        <v>497.28</v>
      </c>
      <c r="E48" s="123">
        <v>980</v>
      </c>
      <c r="F48" s="126">
        <v>482.72</v>
      </c>
      <c r="G48" s="125"/>
      <c r="H48" s="125">
        <v>0</v>
      </c>
      <c r="I48" s="123"/>
      <c r="J48" s="123">
        <v>0</v>
      </c>
    </row>
    <row r="49" spans="1:10" ht="18">
      <c r="A49" s="124" t="s">
        <v>870</v>
      </c>
      <c r="B49" s="122"/>
      <c r="C49" s="125">
        <v>160.46</v>
      </c>
      <c r="D49" s="123">
        <v>11504.22198</v>
      </c>
      <c r="E49" s="123">
        <v>17770</v>
      </c>
      <c r="F49" s="126">
        <v>8153.1700200000005</v>
      </c>
      <c r="G49" s="125">
        <v>53</v>
      </c>
      <c r="H49" s="125">
        <v>2644.4880000000003</v>
      </c>
      <c r="I49" s="123">
        <v>2500</v>
      </c>
      <c r="J49" s="123">
        <v>144.48800000000028</v>
      </c>
    </row>
    <row r="50" spans="1:10" ht="18">
      <c r="A50" s="124">
        <v>45523</v>
      </c>
      <c r="B50" s="122" t="s">
        <v>482</v>
      </c>
      <c r="C50" s="125">
        <v>3.55</v>
      </c>
      <c r="D50" s="123">
        <v>467.35750000000002</v>
      </c>
      <c r="E50" s="123">
        <v>750</v>
      </c>
      <c r="F50" s="126">
        <v>282.64249999999998</v>
      </c>
      <c r="G50" s="125"/>
      <c r="H50" s="125"/>
      <c r="I50" s="123"/>
      <c r="J50" s="123"/>
    </row>
    <row r="51" spans="1:10" ht="18">
      <c r="A51" s="124" t="s">
        <v>871</v>
      </c>
      <c r="B51" s="122"/>
      <c r="C51" s="125">
        <v>3.55</v>
      </c>
      <c r="D51" s="123">
        <v>467.35750000000002</v>
      </c>
      <c r="E51" s="123">
        <v>750</v>
      </c>
      <c r="F51" s="126">
        <v>282.64249999999998</v>
      </c>
      <c r="G51" s="125"/>
      <c r="H51" s="125"/>
      <c r="I51" s="123"/>
      <c r="J51" s="123"/>
    </row>
    <row r="52" spans="1:10" ht="18">
      <c r="A52" s="124">
        <v>45524</v>
      </c>
      <c r="B52" s="122" t="s">
        <v>666</v>
      </c>
      <c r="C52" s="125">
        <v>6.92</v>
      </c>
      <c r="D52" s="123">
        <v>878.84</v>
      </c>
      <c r="E52" s="123">
        <v>1750</v>
      </c>
      <c r="F52" s="126">
        <v>871.16</v>
      </c>
      <c r="G52" s="125"/>
      <c r="H52" s="125"/>
      <c r="I52" s="123"/>
      <c r="J52" s="123"/>
    </row>
    <row r="53" spans="1:10" ht="18">
      <c r="A53" s="122"/>
      <c r="B53" s="122" t="s">
        <v>610</v>
      </c>
      <c r="C53" s="125">
        <v>16.3</v>
      </c>
      <c r="D53" s="123">
        <v>1328.9063999999998</v>
      </c>
      <c r="E53" s="123">
        <v>2040</v>
      </c>
      <c r="F53" s="126">
        <v>711.09360000000015</v>
      </c>
      <c r="G53" s="125"/>
      <c r="H53" s="125"/>
      <c r="I53" s="123"/>
      <c r="J53" s="123"/>
    </row>
    <row r="54" spans="1:10" ht="18">
      <c r="A54" s="124" t="s">
        <v>872</v>
      </c>
      <c r="B54" s="122"/>
      <c r="C54" s="125">
        <v>23.22</v>
      </c>
      <c r="D54" s="123">
        <v>2207.7464</v>
      </c>
      <c r="E54" s="123">
        <v>3790</v>
      </c>
      <c r="F54" s="126">
        <v>1582.2536</v>
      </c>
      <c r="G54" s="125"/>
      <c r="H54" s="125"/>
      <c r="I54" s="123"/>
      <c r="J54" s="123"/>
    </row>
    <row r="55" spans="1:10" ht="18">
      <c r="A55" s="124">
        <v>45525</v>
      </c>
      <c r="B55" s="122" t="s">
        <v>857</v>
      </c>
      <c r="C55" s="125">
        <v>9.5299999999999994</v>
      </c>
      <c r="D55" s="123">
        <v>640.41599999999994</v>
      </c>
      <c r="E55" s="123">
        <v>1000</v>
      </c>
      <c r="F55" s="126">
        <v>359.58400000000006</v>
      </c>
      <c r="G55" s="125"/>
      <c r="H55" s="125"/>
      <c r="I55" s="123"/>
      <c r="J55" s="123"/>
    </row>
    <row r="56" spans="1:10" ht="18">
      <c r="A56" s="124" t="s">
        <v>873</v>
      </c>
      <c r="B56" s="122"/>
      <c r="C56" s="125">
        <v>9.5299999999999994</v>
      </c>
      <c r="D56" s="123">
        <v>640.41599999999994</v>
      </c>
      <c r="E56" s="123">
        <v>1000</v>
      </c>
      <c r="F56" s="126">
        <v>359.58400000000006</v>
      </c>
      <c r="G56" s="125"/>
      <c r="H56" s="125"/>
      <c r="I56" s="123"/>
      <c r="J56" s="123"/>
    </row>
    <row r="57" spans="1:10" ht="18">
      <c r="A57" s="124" t="s">
        <v>860</v>
      </c>
      <c r="B57" s="122"/>
      <c r="C57" s="125">
        <v>1377.4399999999998</v>
      </c>
      <c r="D57" s="123">
        <v>102046.24344500003</v>
      </c>
      <c r="E57" s="123">
        <v>145610</v>
      </c>
      <c r="F57" s="126">
        <v>41804.796265000012</v>
      </c>
      <c r="G57" s="125">
        <v>489.95000000000005</v>
      </c>
      <c r="H57" s="125">
        <v>24373.135709999999</v>
      </c>
      <c r="I57" s="123">
        <v>27540</v>
      </c>
      <c r="J57" s="123">
        <v>-3166.8642900000013</v>
      </c>
    </row>
    <row r="60" spans="1:10" ht="18">
      <c r="D60"/>
      <c r="E60"/>
      <c r="F60" s="127"/>
      <c r="I60"/>
      <c r="J60"/>
    </row>
    <row r="61" spans="1:10" ht="18">
      <c r="D61"/>
      <c r="E61"/>
      <c r="F61" s="127"/>
      <c r="I61"/>
      <c r="J61"/>
    </row>
    <row r="62" spans="1:10" ht="18">
      <c r="D62"/>
      <c r="E62"/>
      <c r="F62" s="127"/>
      <c r="I62"/>
      <c r="J62"/>
    </row>
    <row r="63" spans="1:10" ht="18">
      <c r="D63"/>
      <c r="E63"/>
      <c r="F63" s="127"/>
      <c r="I63"/>
      <c r="J63"/>
    </row>
    <row r="64" spans="1:10" ht="18">
      <c r="D64"/>
      <c r="E64"/>
      <c r="F64" s="127"/>
      <c r="I64"/>
      <c r="J64"/>
    </row>
    <row r="65" spans="6:6" customFormat="1" ht="18">
      <c r="F65" s="127"/>
    </row>
    <row r="66" spans="6:6" customFormat="1" ht="18">
      <c r="F66" s="127"/>
    </row>
    <row r="67" spans="6:6" customFormat="1" ht="18">
      <c r="F67" s="127"/>
    </row>
    <row r="68" spans="6:6" customFormat="1" ht="18">
      <c r="F68" s="127"/>
    </row>
    <row r="69" spans="6:6" customFormat="1" ht="18">
      <c r="F69" s="127"/>
    </row>
    <row r="70" spans="6:6" customFormat="1" ht="18">
      <c r="F70" s="127"/>
    </row>
    <row r="71" spans="6:6" customFormat="1" ht="18">
      <c r="F71" s="1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9599-FF29-43E6-ADC4-EA41CC7738CB}">
  <dimension ref="A1:Z53"/>
  <sheetViews>
    <sheetView topLeftCell="A2" workbookViewId="0">
      <selection activeCell="D49" sqref="A2:R53"/>
    </sheetView>
  </sheetViews>
  <sheetFormatPr defaultRowHeight="22.8"/>
  <cols>
    <col min="1" max="1" width="17" style="1" bestFit="1" customWidth="1"/>
    <col min="2" max="2" width="27.296875" style="1" customWidth="1"/>
    <col min="3" max="3" width="13.296875" style="1" customWidth="1"/>
    <col min="4" max="4" width="11.8984375" style="33" customWidth="1"/>
    <col min="5" max="5" width="13" style="37" customWidth="1"/>
    <col min="6" max="6" width="10.3984375" style="1" customWidth="1"/>
    <col min="7" max="7" width="8.19921875" style="1" customWidth="1"/>
    <col min="8" max="8" width="15.3984375" style="34" customWidth="1"/>
    <col min="9" max="9" width="21" style="34" customWidth="1"/>
    <col min="10" max="10" width="21.8984375" style="1" customWidth="1"/>
    <col min="11" max="11" width="13.59765625" style="1" customWidth="1"/>
    <col min="12" max="12" width="15.09765625" style="110" customWidth="1"/>
    <col min="13" max="13" width="14.59765625" style="1" customWidth="1"/>
    <col min="14" max="14" width="17.69921875" style="1" customWidth="1"/>
    <col min="15" max="15" width="15.3984375" style="1" customWidth="1"/>
    <col min="16" max="16" width="16.296875" style="1" customWidth="1"/>
    <col min="17" max="17" width="22.19921875" style="1" customWidth="1"/>
    <col min="18" max="18" width="22.59765625" style="1" customWidth="1"/>
    <col min="19" max="19" width="6" style="35" customWidth="1"/>
    <col min="20" max="20" width="27.796875" style="1" customWidth="1"/>
    <col min="21" max="21" width="25.19921875" style="1" customWidth="1"/>
    <col min="22" max="22" width="25.69921875" style="1" customWidth="1"/>
    <col min="23" max="23" width="19.59765625" style="1" customWidth="1"/>
    <col min="24" max="24" width="25.5" style="1" customWidth="1"/>
    <col min="25" max="25" width="29.19921875" style="1" customWidth="1"/>
    <col min="26" max="26" width="23.8984375" style="1" customWidth="1"/>
    <col min="27" max="16384" width="8.796875" style="1"/>
  </cols>
  <sheetData>
    <row r="1" spans="1:26">
      <c r="A1" s="36" t="s">
        <v>699</v>
      </c>
      <c r="B1" s="46" t="s">
        <v>700</v>
      </c>
      <c r="C1" s="46" t="s">
        <v>701</v>
      </c>
      <c r="D1" s="47" t="s">
        <v>702</v>
      </c>
      <c r="E1" s="48" t="s">
        <v>1</v>
      </c>
      <c r="F1" s="46" t="s">
        <v>2</v>
      </c>
      <c r="G1" s="46" t="s">
        <v>3</v>
      </c>
      <c r="H1" s="49" t="s">
        <v>703</v>
      </c>
      <c r="I1" s="49" t="s">
        <v>704</v>
      </c>
      <c r="J1" s="50" t="s">
        <v>705</v>
      </c>
      <c r="K1" s="51" t="s">
        <v>706</v>
      </c>
      <c r="L1" s="52" t="s">
        <v>707</v>
      </c>
      <c r="M1" s="53" t="s">
        <v>708</v>
      </c>
      <c r="N1" s="46" t="s">
        <v>709</v>
      </c>
      <c r="O1" s="46" t="s">
        <v>710</v>
      </c>
      <c r="P1" s="46" t="s">
        <v>711</v>
      </c>
      <c r="Q1" s="46" t="s">
        <v>712</v>
      </c>
      <c r="R1" s="95" t="s">
        <v>713</v>
      </c>
      <c r="S1" s="105"/>
      <c r="T1" s="106" t="s">
        <v>714</v>
      </c>
      <c r="U1" s="97" t="s">
        <v>715</v>
      </c>
      <c r="V1" s="97" t="s">
        <v>716</v>
      </c>
      <c r="W1" s="97" t="s">
        <v>717</v>
      </c>
      <c r="X1" s="97" t="s">
        <v>718</v>
      </c>
      <c r="Y1" s="97" t="s">
        <v>719</v>
      </c>
      <c r="Z1" s="98" t="s">
        <v>720</v>
      </c>
    </row>
    <row r="2" spans="1:26">
      <c r="A2" s="21">
        <v>45507</v>
      </c>
      <c r="B2" s="2" t="str">
        <f>C2&amp;D2</f>
        <v>G-RING-B7</v>
      </c>
      <c r="C2" s="2" t="s">
        <v>723</v>
      </c>
      <c r="D2" s="68">
        <v>7</v>
      </c>
      <c r="E2" s="69">
        <f>VLOOKUP(B2,'ALL-DATA'!A:F,2,FALSE)</f>
        <v>4.03</v>
      </c>
      <c r="F2" s="2">
        <f>VLOOKUP(B2,'ALL-DATA'!A:F,3,FALSE)</f>
        <v>95.5</v>
      </c>
      <c r="G2" s="2">
        <f>VLOOKUP(B2,'ALL-DATA'!A:F,4,FALSE)</f>
        <v>-3.5</v>
      </c>
      <c r="H2" s="58">
        <f>VLOOKUP(B2,'ALL-DATA'!A:F,5,FALSE)</f>
        <v>7218.2</v>
      </c>
      <c r="I2" s="58">
        <f>VLOOKUP(B2,'ALL-DATA'!A:F,6,FALSE)</f>
        <v>27780.325430000001</v>
      </c>
      <c r="J2" s="2">
        <v>29100</v>
      </c>
      <c r="K2" s="64"/>
      <c r="L2" s="70">
        <f>((J2+R2)-I2)</f>
        <v>1288.4889699999985</v>
      </c>
      <c r="M2" s="45">
        <v>11.4</v>
      </c>
      <c r="N2" s="2">
        <v>63</v>
      </c>
      <c r="O2" s="2">
        <v>80</v>
      </c>
      <c r="P2" s="45">
        <f>(((M2-(M2*1%))*N2)/100)*O2</f>
        <v>568.81440000000009</v>
      </c>
      <c r="Q2" s="2">
        <v>600</v>
      </c>
      <c r="R2" s="96">
        <f>(P2-Q2)</f>
        <v>-31.185599999999909</v>
      </c>
      <c r="S2" s="54"/>
      <c r="T2" s="119">
        <f>SUM(J2:J53)</f>
        <v>518100</v>
      </c>
      <c r="U2" s="119">
        <f>SUM(J2:J53)</f>
        <v>518100</v>
      </c>
      <c r="V2" s="113">
        <f>SUM(L2:L44)</f>
        <v>54450.22049500003</v>
      </c>
      <c r="W2" s="113">
        <f>SUM(W5:W8)</f>
        <v>369420</v>
      </c>
      <c r="X2" s="113">
        <f>Table10[[#This Row],[CUST TO GIVE]]-Table10[[#This Row],[SELAVU ]]</f>
        <v>148680</v>
      </c>
      <c r="Y2" s="92" t="s">
        <v>843</v>
      </c>
      <c r="Z2" s="92">
        <v>123000</v>
      </c>
    </row>
    <row r="3" spans="1:26">
      <c r="A3" s="22">
        <v>45507</v>
      </c>
      <c r="B3" s="2" t="str">
        <f>C3&amp;D3</f>
        <v>G-CHAIN-ORDER-03-08</v>
      </c>
      <c r="C3" s="2" t="s">
        <v>747</v>
      </c>
      <c r="D3" s="68" t="s">
        <v>776</v>
      </c>
      <c r="E3" s="69">
        <f>VLOOKUP(B3,'ALL-DATA'!A:F,2,FALSE)</f>
        <v>24.16</v>
      </c>
      <c r="F3" s="2">
        <f>VLOOKUP(B3,'ALL-DATA'!A:F,3,FALSE)</f>
        <v>97.5</v>
      </c>
      <c r="G3" s="2">
        <f>VLOOKUP(B3,'ALL-DATA'!A:F,4,FALSE)</f>
        <v>5.5</v>
      </c>
      <c r="H3" s="58">
        <f>VLOOKUP(B3,'ALL-DATA'!A:F,5,FALSE)</f>
        <v>7059</v>
      </c>
      <c r="I3" s="58">
        <f>VLOOKUP(B3,'ALL-DATA'!A:F,6,FALSE)</f>
        <v>166281.80399999997</v>
      </c>
      <c r="J3" s="60">
        <v>176460</v>
      </c>
      <c r="K3" s="65">
        <v>14000</v>
      </c>
      <c r="L3" s="70">
        <f t="shared" ref="L3:L25" si="0">((J3+R3)-I3)</f>
        <v>10178.196000000025</v>
      </c>
      <c r="M3" s="45"/>
      <c r="N3" s="2">
        <v>63</v>
      </c>
      <c r="O3" s="2"/>
      <c r="P3" s="45">
        <f t="shared" ref="P3:P48" si="1">(((M3-(M3*1%))*N3)/100)*O3</f>
        <v>0</v>
      </c>
      <c r="Q3" s="2"/>
      <c r="R3" s="96">
        <f t="shared" ref="R3:R48" si="2">(P3-Q3)</f>
        <v>0</v>
      </c>
      <c r="S3" s="54"/>
      <c r="Y3" s="90" t="s">
        <v>844</v>
      </c>
      <c r="Z3" s="90">
        <v>86800</v>
      </c>
    </row>
    <row r="4" spans="1:26">
      <c r="A4" s="21">
        <v>45508</v>
      </c>
      <c r="B4" s="2" t="str">
        <f t="shared" ref="B4:B47" si="3">C4&amp;D4</f>
        <v>S-KAPPU-N-4</v>
      </c>
      <c r="C4" s="2" t="s">
        <v>743</v>
      </c>
      <c r="D4" s="68" t="s">
        <v>777</v>
      </c>
      <c r="E4" s="69">
        <f>VLOOKUP(B4,'ALL-DATA'!A:F,2,FALSE)</f>
        <v>26.8</v>
      </c>
      <c r="F4" s="2">
        <f>VLOOKUP(B4,'ALL-DATA'!A:F,3,FALSE)</f>
        <v>85</v>
      </c>
      <c r="G4" s="2">
        <f>VLOOKUP(B4,'ALL-DATA'!A:F,4,FALSE)</f>
        <v>-64</v>
      </c>
      <c r="H4" s="58">
        <f>VLOOKUP(B4,'ALL-DATA'!A:F,5,FALSE)</f>
        <v>89</v>
      </c>
      <c r="I4" s="58">
        <f>VLOOKUP(B4,'ALL-DATA'!A:F,6,FALSE)</f>
        <v>2027.42</v>
      </c>
      <c r="J4" s="2">
        <v>2550</v>
      </c>
      <c r="K4" s="64"/>
      <c r="L4" s="70">
        <f t="shared" si="0"/>
        <v>522.57999999999993</v>
      </c>
      <c r="M4" s="45"/>
      <c r="N4" s="2">
        <v>63</v>
      </c>
      <c r="O4" s="2"/>
      <c r="P4" s="45">
        <f t="shared" si="1"/>
        <v>0</v>
      </c>
      <c r="Q4" s="2"/>
      <c r="R4" s="96">
        <f t="shared" si="2"/>
        <v>0</v>
      </c>
      <c r="S4" s="54"/>
      <c r="Y4" s="112" t="s">
        <v>845</v>
      </c>
      <c r="Z4" s="88">
        <v>9000</v>
      </c>
    </row>
    <row r="5" spans="1:26">
      <c r="A5" s="22">
        <v>45508</v>
      </c>
      <c r="B5" s="2" t="str">
        <f t="shared" si="3"/>
        <v>S-RING-15</v>
      </c>
      <c r="C5" s="2" t="s">
        <v>735</v>
      </c>
      <c r="D5" s="68" t="s">
        <v>778</v>
      </c>
      <c r="E5" s="69">
        <f>VLOOKUP(B5,'ALL-DATA'!A:F,2,FALSE)</f>
        <v>2.2999999999999998</v>
      </c>
      <c r="F5" s="2">
        <f>VLOOKUP(B5,'ALL-DATA'!A:F,3,FALSE)</f>
        <v>92.5</v>
      </c>
      <c r="G5" s="2">
        <f>VLOOKUP(B5,'ALL-DATA'!A:F,4,FALSE)</f>
        <v>92.5</v>
      </c>
      <c r="H5" s="58">
        <f>VLOOKUP(B5,'ALL-DATA'!A:F,5,FALSE)</f>
        <v>140</v>
      </c>
      <c r="I5" s="58">
        <f>VLOOKUP(B5,'ALL-DATA'!A:F,6,FALSE)</f>
        <v>322</v>
      </c>
      <c r="J5" s="2">
        <v>500</v>
      </c>
      <c r="K5" s="64"/>
      <c r="L5" s="70">
        <f t="shared" si="0"/>
        <v>178</v>
      </c>
      <c r="M5" s="45"/>
      <c r="N5" s="2">
        <v>63</v>
      </c>
      <c r="O5" s="2"/>
      <c r="P5" s="45">
        <f t="shared" si="1"/>
        <v>0</v>
      </c>
      <c r="Q5" s="2"/>
      <c r="R5" s="96">
        <f t="shared" si="2"/>
        <v>0</v>
      </c>
      <c r="S5" s="54"/>
      <c r="T5" s="101" t="s">
        <v>828</v>
      </c>
      <c r="U5" s="85" t="s">
        <v>829</v>
      </c>
      <c r="V5" s="85" t="s">
        <v>841</v>
      </c>
      <c r="W5" s="85">
        <v>8030</v>
      </c>
      <c r="Y5" s="90" t="s">
        <v>846</v>
      </c>
      <c r="Z5" s="90">
        <v>18530</v>
      </c>
    </row>
    <row r="6" spans="1:26">
      <c r="A6" s="21">
        <v>45508</v>
      </c>
      <c r="B6" s="2" t="str">
        <f t="shared" si="3"/>
        <v>S-RING-203</v>
      </c>
      <c r="C6" s="2" t="s">
        <v>735</v>
      </c>
      <c r="D6" s="68" t="s">
        <v>779</v>
      </c>
      <c r="E6" s="69">
        <f>VLOOKUP(B6,'ALL-DATA'!A:F,2,FALSE)</f>
        <v>1.25</v>
      </c>
      <c r="F6" s="2">
        <f>VLOOKUP(B6,'ALL-DATA'!A:F,3,FALSE)</f>
        <v>92.5</v>
      </c>
      <c r="G6" s="2">
        <f>VLOOKUP(B6,'ALL-DATA'!A:F,4,FALSE)</f>
        <v>92.5</v>
      </c>
      <c r="H6" s="58">
        <f>VLOOKUP(B6,'ALL-DATA'!A:F,5,FALSE)</f>
        <v>131.65</v>
      </c>
      <c r="I6" s="58">
        <f>VLOOKUP(B6,'ALL-DATA'!A:F,6,FALSE)</f>
        <v>164.5625</v>
      </c>
      <c r="J6" s="2">
        <v>300</v>
      </c>
      <c r="K6" s="64" t="s">
        <v>827</v>
      </c>
      <c r="L6" s="70">
        <f t="shared" si="0"/>
        <v>135.4375</v>
      </c>
      <c r="M6" s="45"/>
      <c r="N6" s="2">
        <v>63</v>
      </c>
      <c r="O6" s="2"/>
      <c r="P6" s="45">
        <f t="shared" si="1"/>
        <v>0</v>
      </c>
      <c r="Q6" s="2"/>
      <c r="R6" s="96">
        <f t="shared" si="2"/>
        <v>0</v>
      </c>
      <c r="S6" s="54"/>
      <c r="T6" s="102" t="s">
        <v>830</v>
      </c>
      <c r="U6" s="86">
        <v>2400</v>
      </c>
      <c r="V6" s="85" t="s">
        <v>828</v>
      </c>
      <c r="W6" s="85">
        <f>SUM(U6:U37)</f>
        <v>42240</v>
      </c>
      <c r="Y6" s="88" t="s">
        <v>847</v>
      </c>
      <c r="Z6" s="88">
        <v>28700</v>
      </c>
    </row>
    <row r="7" spans="1:26">
      <c r="A7" s="22">
        <v>45508</v>
      </c>
      <c r="B7" s="2" t="str">
        <f t="shared" si="3"/>
        <v>S-CHAIN-N-50</v>
      </c>
      <c r="C7" s="2" t="s">
        <v>736</v>
      </c>
      <c r="D7" s="68" t="s">
        <v>780</v>
      </c>
      <c r="E7" s="69">
        <f>VLOOKUP(B7,'ALL-DATA'!A:F,2,FALSE)</f>
        <v>16.5</v>
      </c>
      <c r="F7" s="2">
        <f>VLOOKUP(B7,'ALL-DATA'!A:F,3,FALSE)</f>
        <v>86</v>
      </c>
      <c r="G7" s="2">
        <f>VLOOKUP(B7,'ALL-DATA'!A:F,4,FALSE)</f>
        <v>-21</v>
      </c>
      <c r="H7" s="58">
        <f>VLOOKUP(B7,'ALL-DATA'!A:F,5,FALSE)</f>
        <v>94.8</v>
      </c>
      <c r="I7" s="58">
        <f>VLOOKUP(B7,'ALL-DATA'!A:F,6,FALSE)</f>
        <v>1345.212</v>
      </c>
      <c r="J7" s="60">
        <v>1700</v>
      </c>
      <c r="K7" s="65">
        <v>700</v>
      </c>
      <c r="L7" s="70">
        <f t="shared" si="0"/>
        <v>354.78800000000001</v>
      </c>
      <c r="M7" s="45"/>
      <c r="N7" s="2">
        <v>63</v>
      </c>
      <c r="O7" s="2"/>
      <c r="P7" s="45">
        <f t="shared" si="1"/>
        <v>0</v>
      </c>
      <c r="Q7" s="2"/>
      <c r="R7" s="96">
        <f t="shared" si="2"/>
        <v>0</v>
      </c>
      <c r="S7" s="54"/>
      <c r="T7" s="103" t="s">
        <v>831</v>
      </c>
      <c r="U7" s="87">
        <v>7000</v>
      </c>
      <c r="V7" s="85" t="s">
        <v>720</v>
      </c>
      <c r="W7" s="85">
        <f>SUM(Z:Z)</f>
        <v>316650</v>
      </c>
      <c r="Y7" s="93" t="s">
        <v>848</v>
      </c>
      <c r="Z7" s="93">
        <v>27300</v>
      </c>
    </row>
    <row r="8" spans="1:26">
      <c r="A8" s="21">
        <v>45508</v>
      </c>
      <c r="B8" s="2" t="s">
        <v>813</v>
      </c>
      <c r="C8" s="2"/>
      <c r="D8" s="68"/>
      <c r="E8" s="69">
        <f>VLOOKUP(B8,'ALL-DATA'!A:F,2,FALSE)</f>
        <v>0.39</v>
      </c>
      <c r="F8" s="2">
        <f>VLOOKUP(B8,'ALL-DATA'!A:F,3,FALSE)</f>
        <v>79</v>
      </c>
      <c r="G8" s="2">
        <f>VLOOKUP(B8,'ALL-DATA'!A:F,4,FALSE)</f>
        <v>14</v>
      </c>
      <c r="H8" s="58">
        <f>VLOOKUP(B8,'ALL-DATA'!A:F,5,FALSE)</f>
        <v>7300</v>
      </c>
      <c r="I8" s="58">
        <f>VLOOKUP(B8,'ALL-DATA'!A:F,6,FALSE)</f>
        <v>2249.13</v>
      </c>
      <c r="J8" s="2">
        <v>2990</v>
      </c>
      <c r="K8" s="64"/>
      <c r="L8" s="70">
        <f t="shared" si="0"/>
        <v>740.86999999999989</v>
      </c>
      <c r="M8" s="45"/>
      <c r="N8" s="2">
        <v>63</v>
      </c>
      <c r="O8" s="2"/>
      <c r="P8" s="45">
        <f t="shared" si="1"/>
        <v>0</v>
      </c>
      <c r="Q8" s="2"/>
      <c r="R8" s="96">
        <f t="shared" si="2"/>
        <v>0</v>
      </c>
      <c r="S8" s="54"/>
      <c r="T8" s="102" t="s">
        <v>832</v>
      </c>
      <c r="U8" s="86">
        <v>2000</v>
      </c>
      <c r="V8" s="85" t="s">
        <v>842</v>
      </c>
      <c r="W8" s="85">
        <v>2500</v>
      </c>
      <c r="Y8" s="92" t="s">
        <v>849</v>
      </c>
      <c r="Z8" s="92">
        <v>500</v>
      </c>
    </row>
    <row r="9" spans="1:26">
      <c r="A9" s="22">
        <v>45509</v>
      </c>
      <c r="B9" s="2" t="str">
        <f t="shared" si="3"/>
        <v>G-STUD-20</v>
      </c>
      <c r="C9" s="2" t="s">
        <v>724</v>
      </c>
      <c r="D9" s="68" t="s">
        <v>781</v>
      </c>
      <c r="E9" s="69">
        <f>VLOOKUP(B9,'ALL-DATA'!A:F,2,FALSE)</f>
        <v>2.11</v>
      </c>
      <c r="F9" s="2">
        <f>VLOOKUP(B9,'ALL-DATA'!A:F,3,FALSE)</f>
        <v>97</v>
      </c>
      <c r="G9" s="2">
        <f>VLOOKUP(B9,'ALL-DATA'!A:F,4,FALSE)</f>
        <v>-5</v>
      </c>
      <c r="H9" s="58">
        <f>VLOOKUP(B9,'ALL-DATA'!A:F,5,FALSE)</f>
        <v>7218.2</v>
      </c>
      <c r="I9" s="58">
        <f>VLOOKUP(B9,'ALL-DATA'!A:F,6,FALSE)</f>
        <v>14773.489939999999</v>
      </c>
      <c r="J9" s="2">
        <v>15600</v>
      </c>
      <c r="K9" s="64"/>
      <c r="L9" s="70">
        <f t="shared" si="0"/>
        <v>826.51006000000052</v>
      </c>
      <c r="M9" s="45"/>
      <c r="N9" s="2">
        <v>63</v>
      </c>
      <c r="O9" s="2"/>
      <c r="P9" s="45">
        <f t="shared" si="1"/>
        <v>0</v>
      </c>
      <c r="Q9" s="2"/>
      <c r="R9" s="96">
        <f t="shared" si="2"/>
        <v>0</v>
      </c>
      <c r="S9" s="54"/>
      <c r="T9" s="103" t="s">
        <v>833</v>
      </c>
      <c r="U9" s="87">
        <v>2600</v>
      </c>
      <c r="Y9" s="93" t="s">
        <v>850</v>
      </c>
      <c r="Z9" s="93">
        <v>12700</v>
      </c>
    </row>
    <row r="10" spans="1:26">
      <c r="A10" s="21">
        <v>45509</v>
      </c>
      <c r="B10" s="2" t="str">
        <f t="shared" si="3"/>
        <v>S-CHAIN-N-53</v>
      </c>
      <c r="C10" s="2" t="s">
        <v>736</v>
      </c>
      <c r="D10" s="68" t="s">
        <v>782</v>
      </c>
      <c r="E10" s="69">
        <f>VLOOKUP(B10,'ALL-DATA'!A:F,2,FALSE)</f>
        <v>25</v>
      </c>
      <c r="F10" s="2">
        <f>VLOOKUP(B10,'ALL-DATA'!A:F,3,FALSE)</f>
        <v>86</v>
      </c>
      <c r="G10" s="2">
        <f>VLOOKUP(B10,'ALL-DATA'!A:F,4,FALSE)</f>
        <v>-21</v>
      </c>
      <c r="H10" s="58">
        <f>VLOOKUP(B10,'ALL-DATA'!A:F,5,FALSE)</f>
        <v>94.8</v>
      </c>
      <c r="I10" s="58">
        <f>VLOOKUP(B10,'ALL-DATA'!A:F,6,FALSE)</f>
        <v>2038.2</v>
      </c>
      <c r="J10" s="60">
        <v>2600</v>
      </c>
      <c r="K10" s="65">
        <v>600</v>
      </c>
      <c r="L10" s="70">
        <f t="shared" si="0"/>
        <v>561.79999999999995</v>
      </c>
      <c r="M10" s="45"/>
      <c r="N10" s="2">
        <v>63</v>
      </c>
      <c r="O10" s="2"/>
      <c r="P10" s="45">
        <f t="shared" si="1"/>
        <v>0</v>
      </c>
      <c r="Q10" s="2"/>
      <c r="R10" s="96">
        <f t="shared" si="2"/>
        <v>0</v>
      </c>
      <c r="S10" s="54"/>
      <c r="T10" s="102" t="s">
        <v>834</v>
      </c>
      <c r="U10" s="86">
        <v>14000</v>
      </c>
      <c r="Y10" s="92" t="s">
        <v>851</v>
      </c>
      <c r="Z10" s="92">
        <v>4420</v>
      </c>
    </row>
    <row r="11" spans="1:26">
      <c r="A11" s="22">
        <v>45509</v>
      </c>
      <c r="B11" s="2" t="str">
        <f t="shared" si="3"/>
        <v>S-S-KOLUSU-74</v>
      </c>
      <c r="C11" s="2" t="s">
        <v>730</v>
      </c>
      <c r="D11" s="68" t="s">
        <v>783</v>
      </c>
      <c r="E11" s="69">
        <f>VLOOKUP(B11,'ALL-DATA'!A:F,2,FALSE)</f>
        <v>107.35</v>
      </c>
      <c r="F11" s="2">
        <f>VLOOKUP(B11,'ALL-DATA'!A:F,3,FALSE)</f>
        <v>82</v>
      </c>
      <c r="G11" s="2">
        <f>VLOOKUP(B11,'ALL-DATA'!A:F,4,FALSE)</f>
        <v>-17</v>
      </c>
      <c r="H11" s="58">
        <f>VLOOKUP(B11,'ALL-DATA'!A:F,5,FALSE)</f>
        <v>92</v>
      </c>
      <c r="I11" s="58">
        <f>VLOOKUP(B11,'ALL-DATA'!A:F,6,FALSE)</f>
        <v>8098.4839999999986</v>
      </c>
      <c r="J11" s="61">
        <v>10150</v>
      </c>
      <c r="K11" s="64"/>
      <c r="L11" s="70">
        <f t="shared" si="0"/>
        <v>2051.5160000000014</v>
      </c>
      <c r="M11" s="45"/>
      <c r="N11" s="2">
        <v>63</v>
      </c>
      <c r="O11" s="2"/>
      <c r="P11" s="45">
        <f t="shared" si="1"/>
        <v>0</v>
      </c>
      <c r="Q11" s="2"/>
      <c r="R11" s="96">
        <f t="shared" si="2"/>
        <v>0</v>
      </c>
      <c r="S11" s="54"/>
      <c r="T11" s="103" t="s">
        <v>835</v>
      </c>
      <c r="U11" s="87">
        <v>400</v>
      </c>
      <c r="Y11" s="93"/>
      <c r="Z11" s="93"/>
    </row>
    <row r="12" spans="1:26">
      <c r="A12" s="21">
        <v>45509</v>
      </c>
      <c r="B12" s="2" t="str">
        <f t="shared" si="3"/>
        <v>S-S-KOLUSU-11</v>
      </c>
      <c r="C12" s="2" t="s">
        <v>730</v>
      </c>
      <c r="D12" s="68" t="s">
        <v>784</v>
      </c>
      <c r="E12" s="69">
        <f>VLOOKUP(B12,'ALL-DATA'!A:F,2,FALSE)</f>
        <v>76.7</v>
      </c>
      <c r="F12" s="2">
        <f>VLOOKUP(B12,'ALL-DATA'!A:F,3,FALSE)</f>
        <v>76.5</v>
      </c>
      <c r="G12" s="2">
        <f>VLOOKUP(B12,'ALL-DATA'!A:F,4,FALSE)</f>
        <v>-11.5</v>
      </c>
      <c r="H12" s="58">
        <f>VLOOKUP(B12,'ALL-DATA'!A:F,5,FALSE)</f>
        <v>89.9</v>
      </c>
      <c r="I12" s="58">
        <f>VLOOKUP(B12,'ALL-DATA'!A:F,6,FALSE)</f>
        <v>5274.9274500000001</v>
      </c>
      <c r="J12" s="62">
        <v>8000</v>
      </c>
      <c r="K12" s="65">
        <v>3750</v>
      </c>
      <c r="L12" s="70">
        <f>((J12+R12)-I12)-J13</f>
        <v>1343.0426600000001</v>
      </c>
      <c r="M12" s="45">
        <v>58.85</v>
      </c>
      <c r="N12" s="2">
        <v>63</v>
      </c>
      <c r="O12" s="2">
        <v>78</v>
      </c>
      <c r="P12" s="45">
        <f t="shared" si="1"/>
        <v>2862.9701099999997</v>
      </c>
      <c r="Q12" s="2">
        <v>3910</v>
      </c>
      <c r="R12" s="96">
        <f t="shared" si="2"/>
        <v>-1047.0298900000003</v>
      </c>
      <c r="S12" s="54"/>
      <c r="T12" s="102" t="s">
        <v>836</v>
      </c>
      <c r="U12" s="86">
        <v>700</v>
      </c>
      <c r="Y12" s="92"/>
      <c r="Z12" s="92"/>
    </row>
    <row r="13" spans="1:26">
      <c r="A13" s="22">
        <v>45509</v>
      </c>
      <c r="B13" s="2" t="str">
        <f t="shared" si="3"/>
        <v>S-RING-117</v>
      </c>
      <c r="C13" s="2" t="s">
        <v>735</v>
      </c>
      <c r="D13" s="68" t="s">
        <v>785</v>
      </c>
      <c r="E13" s="69">
        <f>VLOOKUP(B13,'ALL-DATA'!A:F,2,FALSE)</f>
        <v>2.63</v>
      </c>
      <c r="F13" s="2">
        <f>VLOOKUP(B13,'ALL-DATA'!A:F,3,FALSE)</f>
        <v>92.5</v>
      </c>
      <c r="G13" s="2">
        <f>VLOOKUP(B13,'ALL-DATA'!A:F,4,FALSE)</f>
        <v>92.5</v>
      </c>
      <c r="H13" s="58">
        <f>VLOOKUP(B13,'ALL-DATA'!A:F,5,FALSE)</f>
        <v>127</v>
      </c>
      <c r="I13" s="58">
        <f>VLOOKUP(B13,'ALL-DATA'!A:F,6,FALSE)</f>
        <v>334.01</v>
      </c>
      <c r="J13" s="62">
        <v>335</v>
      </c>
      <c r="K13" s="66"/>
      <c r="L13" s="70">
        <f t="shared" si="0"/>
        <v>0.99000000000000909</v>
      </c>
      <c r="M13" s="45"/>
      <c r="N13" s="2">
        <v>63</v>
      </c>
      <c r="O13" s="2"/>
      <c r="P13" s="45">
        <f t="shared" si="1"/>
        <v>0</v>
      </c>
      <c r="Q13" s="2"/>
      <c r="R13" s="96">
        <f t="shared" si="2"/>
        <v>0</v>
      </c>
      <c r="S13" s="54"/>
      <c r="T13" s="103" t="s">
        <v>837</v>
      </c>
      <c r="U13" s="87">
        <v>600</v>
      </c>
      <c r="Y13" s="90"/>
      <c r="Z13" s="90"/>
    </row>
    <row r="14" spans="1:26">
      <c r="A14" s="21">
        <v>45511</v>
      </c>
      <c r="B14" s="2" t="str">
        <f t="shared" si="3"/>
        <v>S-RING-86</v>
      </c>
      <c r="C14" s="2" t="s">
        <v>735</v>
      </c>
      <c r="D14" s="68" t="s">
        <v>786</v>
      </c>
      <c r="E14" s="69">
        <f>VLOOKUP(B14,'ALL-DATA'!A:F,2,FALSE)</f>
        <v>4.25</v>
      </c>
      <c r="F14" s="2">
        <f>VLOOKUP(B14,'ALL-DATA'!A:F,3,FALSE)</f>
        <v>92.5</v>
      </c>
      <c r="G14" s="2">
        <f>VLOOKUP(B14,'ALL-DATA'!A:F,4,FALSE)</f>
        <v>92.5</v>
      </c>
      <c r="H14" s="58">
        <f>VLOOKUP(B14,'ALL-DATA'!A:F,5,FALSE)</f>
        <v>127</v>
      </c>
      <c r="I14" s="58">
        <f>VLOOKUP(B14,'ALL-DATA'!A:F,6,FALSE)</f>
        <v>539.75</v>
      </c>
      <c r="J14" s="61">
        <v>970</v>
      </c>
      <c r="K14" s="64"/>
      <c r="L14" s="70">
        <f t="shared" si="0"/>
        <v>430.25</v>
      </c>
      <c r="M14" s="45"/>
      <c r="N14" s="2">
        <v>63</v>
      </c>
      <c r="O14" s="2"/>
      <c r="P14" s="45">
        <f t="shared" si="1"/>
        <v>0</v>
      </c>
      <c r="Q14" s="2"/>
      <c r="R14" s="96">
        <f t="shared" si="2"/>
        <v>0</v>
      </c>
      <c r="S14" s="54"/>
      <c r="T14" s="111" t="s">
        <v>838</v>
      </c>
      <c r="U14" s="89">
        <v>3750</v>
      </c>
      <c r="Y14" s="88"/>
      <c r="Z14" s="88"/>
    </row>
    <row r="15" spans="1:26">
      <c r="A15" s="22">
        <v>45511</v>
      </c>
      <c r="B15" s="2" t="str">
        <f t="shared" si="3"/>
        <v>S-RING-113</v>
      </c>
      <c r="C15" s="2" t="s">
        <v>735</v>
      </c>
      <c r="D15" s="68" t="s">
        <v>787</v>
      </c>
      <c r="E15" s="69">
        <f>VLOOKUP(B15,'ALL-DATA'!A:F,2,FALSE)</f>
        <v>1.1100000000000001</v>
      </c>
      <c r="F15" s="2">
        <f>VLOOKUP(B15,'ALL-DATA'!A:F,3,FALSE)</f>
        <v>92.5</v>
      </c>
      <c r="G15" s="2">
        <f>VLOOKUP(B15,'ALL-DATA'!A:F,4,FALSE)</f>
        <v>92.5</v>
      </c>
      <c r="H15" s="58">
        <f>VLOOKUP(B15,'ALL-DATA'!A:F,5,FALSE)</f>
        <v>127</v>
      </c>
      <c r="I15" s="58">
        <f>VLOOKUP(B15,'ALL-DATA'!A:F,6,FALSE)</f>
        <v>140.97</v>
      </c>
      <c r="J15" s="61">
        <v>250</v>
      </c>
      <c r="K15" s="64"/>
      <c r="L15" s="70">
        <f t="shared" si="0"/>
        <v>109.03</v>
      </c>
      <c r="M15" s="45"/>
      <c r="N15" s="2">
        <v>63</v>
      </c>
      <c r="O15" s="2"/>
      <c r="P15" s="45">
        <f t="shared" si="1"/>
        <v>0</v>
      </c>
      <c r="Q15" s="2"/>
      <c r="R15" s="96">
        <f t="shared" si="2"/>
        <v>0</v>
      </c>
      <c r="S15" s="54"/>
      <c r="T15" s="104" t="s">
        <v>839</v>
      </c>
      <c r="U15" s="91">
        <v>8290</v>
      </c>
      <c r="Y15" s="94" t="s">
        <v>853</v>
      </c>
      <c r="Z15" s="90"/>
    </row>
    <row r="16" spans="1:26">
      <c r="A16" s="21">
        <v>45511</v>
      </c>
      <c r="B16" s="2" t="str">
        <f t="shared" si="3"/>
        <v>S-RING-171</v>
      </c>
      <c r="C16" s="2" t="s">
        <v>735</v>
      </c>
      <c r="D16" s="68" t="s">
        <v>788</v>
      </c>
      <c r="E16" s="69">
        <f>VLOOKUP(B16,'ALL-DATA'!A:F,2,FALSE)</f>
        <v>1.31</v>
      </c>
      <c r="F16" s="2">
        <f>VLOOKUP(B16,'ALL-DATA'!A:F,3,FALSE)</f>
        <v>92.5</v>
      </c>
      <c r="G16" s="2">
        <f>VLOOKUP(B16,'ALL-DATA'!A:F,4,FALSE)</f>
        <v>92.5</v>
      </c>
      <c r="H16" s="58">
        <f>VLOOKUP(B16,'ALL-DATA'!A:F,5,FALSE)</f>
        <v>131.65</v>
      </c>
      <c r="I16" s="58">
        <f>VLOOKUP(B16,'ALL-DATA'!A:F,6,FALSE)</f>
        <v>172.4615</v>
      </c>
      <c r="J16" s="61">
        <v>280</v>
      </c>
      <c r="K16" s="64"/>
      <c r="L16" s="70">
        <f t="shared" si="0"/>
        <v>107.5385</v>
      </c>
      <c r="M16" s="45"/>
      <c r="N16" s="2">
        <v>63</v>
      </c>
      <c r="O16" s="2"/>
      <c r="P16" s="45">
        <f t="shared" si="1"/>
        <v>0</v>
      </c>
      <c r="Q16" s="2"/>
      <c r="R16" s="96">
        <f t="shared" si="2"/>
        <v>0</v>
      </c>
      <c r="S16" s="54"/>
      <c r="T16" s="102" t="s">
        <v>840</v>
      </c>
      <c r="U16" s="86">
        <v>500</v>
      </c>
      <c r="Y16" s="92" t="s">
        <v>852</v>
      </c>
      <c r="Z16" s="92">
        <v>5500</v>
      </c>
    </row>
    <row r="17" spans="1:26">
      <c r="A17" s="22">
        <v>45511</v>
      </c>
      <c r="B17" s="2" t="str">
        <f t="shared" si="3"/>
        <v>S-B-KOLUSU--33</v>
      </c>
      <c r="C17" s="2" t="s">
        <v>731</v>
      </c>
      <c r="D17" s="68" t="s">
        <v>789</v>
      </c>
      <c r="E17" s="69">
        <f>VLOOKUP(B17,'ALL-DATA'!A:F,2,FALSE)</f>
        <v>49.8</v>
      </c>
      <c r="F17" s="2">
        <f>VLOOKUP(B17,'ALL-DATA'!A:F,3,FALSE)</f>
        <v>82</v>
      </c>
      <c r="G17" s="2">
        <f>VLOOKUP(B17,'ALL-DATA'!A:F,4,FALSE)</f>
        <v>-17</v>
      </c>
      <c r="H17" s="58">
        <f>VLOOKUP(B17,'ALL-DATA'!A:F,5,FALSE)</f>
        <v>90</v>
      </c>
      <c r="I17" s="58">
        <f>VLOOKUP(B17,'ALL-DATA'!A:F,6,FALSE)</f>
        <v>3675.24</v>
      </c>
      <c r="J17" s="61">
        <v>5240</v>
      </c>
      <c r="K17" s="64"/>
      <c r="L17" s="70">
        <f t="shared" si="0"/>
        <v>1564.7600000000002</v>
      </c>
      <c r="M17" s="45"/>
      <c r="N17" s="2">
        <v>63</v>
      </c>
      <c r="O17" s="2"/>
      <c r="P17" s="45">
        <f t="shared" si="1"/>
        <v>0</v>
      </c>
      <c r="Q17" s="2"/>
      <c r="R17" s="96">
        <f t="shared" si="2"/>
        <v>0</v>
      </c>
      <c r="S17" s="54"/>
      <c r="Y17" s="90" t="s">
        <v>826</v>
      </c>
      <c r="Z17" s="90">
        <v>200</v>
      </c>
    </row>
    <row r="18" spans="1:26">
      <c r="A18" s="21">
        <v>45511</v>
      </c>
      <c r="B18" s="2" t="str">
        <f t="shared" si="3"/>
        <v>S-S-KOLUSU-81</v>
      </c>
      <c r="C18" s="2" t="s">
        <v>730</v>
      </c>
      <c r="D18" s="68" t="s">
        <v>790</v>
      </c>
      <c r="E18" s="69">
        <f>VLOOKUP(B18,'ALL-DATA'!A:F,2,FALSE)</f>
        <v>152</v>
      </c>
      <c r="F18" s="2">
        <f>VLOOKUP(B18,'ALL-DATA'!A:F,3,FALSE)</f>
        <v>80</v>
      </c>
      <c r="G18" s="2">
        <f>VLOOKUP(B18,'ALL-DATA'!A:F,4,FALSE)</f>
        <v>15</v>
      </c>
      <c r="H18" s="58">
        <f>VLOOKUP(B18,'ALL-DATA'!A:F,5,FALSE)</f>
        <v>82</v>
      </c>
      <c r="I18" s="58">
        <f>VLOOKUP(B18,'ALL-DATA'!A:F,6,FALSE)</f>
        <v>9971.1999999999989</v>
      </c>
      <c r="J18" s="62">
        <v>15530</v>
      </c>
      <c r="K18" s="65">
        <v>8290</v>
      </c>
      <c r="L18" s="70">
        <f t="shared" si="0"/>
        <v>4470.4879999999994</v>
      </c>
      <c r="M18" s="45">
        <v>128</v>
      </c>
      <c r="N18" s="2">
        <v>63</v>
      </c>
      <c r="O18" s="2">
        <v>80</v>
      </c>
      <c r="P18" s="45">
        <f t="shared" si="1"/>
        <v>6386.6879999999992</v>
      </c>
      <c r="Q18" s="2">
        <v>7475</v>
      </c>
      <c r="R18" s="96">
        <f t="shared" si="2"/>
        <v>-1088.3120000000008</v>
      </c>
      <c r="S18" s="54"/>
    </row>
    <row r="19" spans="1:26">
      <c r="A19" s="22">
        <v>45512</v>
      </c>
      <c r="B19" s="2" t="str">
        <f t="shared" si="3"/>
        <v>S-STUD-KRJ-1</v>
      </c>
      <c r="C19" s="2" t="s">
        <v>751</v>
      </c>
      <c r="D19" s="68" t="s">
        <v>791</v>
      </c>
      <c r="E19" s="69">
        <f>VLOOKUP(B19,'ALL-DATA'!A:F,2,FALSE)</f>
        <v>0</v>
      </c>
      <c r="F19" s="2">
        <f>VLOOKUP(B19,'ALL-DATA'!A:F,3,FALSE)</f>
        <v>0</v>
      </c>
      <c r="G19" s="2">
        <f>VLOOKUP(B19,'ALL-DATA'!A:F,4,FALSE)</f>
        <v>0</v>
      </c>
      <c r="H19" s="58">
        <f>VLOOKUP(B19,'ALL-DATA'!A:F,5,FALSE)</f>
        <v>0</v>
      </c>
      <c r="I19" s="58">
        <f>VLOOKUP(B19,'ALL-DATA'!A:F,6,FALSE)</f>
        <v>135</v>
      </c>
      <c r="J19" s="61">
        <v>500</v>
      </c>
      <c r="K19" s="64"/>
      <c r="L19" s="70">
        <f t="shared" si="0"/>
        <v>365</v>
      </c>
      <c r="M19" s="45"/>
      <c r="N19" s="2">
        <v>63</v>
      </c>
      <c r="O19" s="2"/>
      <c r="P19" s="45">
        <f t="shared" si="1"/>
        <v>0</v>
      </c>
      <c r="Q19" s="2"/>
      <c r="R19" s="96">
        <f t="shared" si="2"/>
        <v>0</v>
      </c>
      <c r="S19" s="54"/>
    </row>
    <row r="20" spans="1:26">
      <c r="A20" s="21">
        <v>45513</v>
      </c>
      <c r="B20" s="2" t="str">
        <f t="shared" si="3"/>
        <v>G-STUD-26-07</v>
      </c>
      <c r="C20" s="2" t="s">
        <v>724</v>
      </c>
      <c r="D20" s="68" t="s">
        <v>792</v>
      </c>
      <c r="E20" s="69">
        <f>VLOOKUP(B20,'ALL-DATA'!A:F,2,FALSE)</f>
        <v>4.07</v>
      </c>
      <c r="F20" s="2">
        <f>VLOOKUP(B20,'ALL-DATA'!A:F,3,FALSE)</f>
        <v>100</v>
      </c>
      <c r="G20" s="2">
        <f>VLOOKUP(B20,'ALL-DATA'!A:F,4,FALSE)</f>
        <v>8</v>
      </c>
      <c r="H20" s="58">
        <f>VLOOKUP(B20,'ALL-DATA'!A:F,5,FALSE)</f>
        <v>7024.65</v>
      </c>
      <c r="I20" s="58">
        <f>VLOOKUP(B20,'ALL-DATA'!A:F,6,FALSE)</f>
        <v>28590.325499999999</v>
      </c>
      <c r="J20" s="71">
        <v>30140</v>
      </c>
      <c r="K20" s="72"/>
      <c r="L20" s="70">
        <f t="shared" si="0"/>
        <v>2455.3644999999997</v>
      </c>
      <c r="M20" s="45">
        <v>3.48</v>
      </c>
      <c r="N20" s="2">
        <v>75</v>
      </c>
      <c r="O20" s="2">
        <v>7100</v>
      </c>
      <c r="P20" s="45">
        <f t="shared" si="1"/>
        <v>18345.689999999999</v>
      </c>
      <c r="Q20" s="2">
        <v>17440</v>
      </c>
      <c r="R20" s="96">
        <f t="shared" si="2"/>
        <v>905.68999999999869</v>
      </c>
      <c r="S20" s="54"/>
    </row>
    <row r="21" spans="1:26">
      <c r="A21" s="22">
        <v>45513</v>
      </c>
      <c r="B21" s="2" t="str">
        <f t="shared" si="3"/>
        <v>S-S-KOLUSU-52</v>
      </c>
      <c r="C21" s="2" t="s">
        <v>730</v>
      </c>
      <c r="D21" s="68" t="s">
        <v>793</v>
      </c>
      <c r="E21" s="69">
        <f>VLOOKUP(B21,'ALL-DATA'!A:F,2,FALSE)</f>
        <v>97.19</v>
      </c>
      <c r="F21" s="2">
        <f>VLOOKUP(B21,'ALL-DATA'!A:F,3,FALSE)</f>
        <v>76.5</v>
      </c>
      <c r="G21" s="2">
        <f>VLOOKUP(B21,'ALL-DATA'!A:F,4,FALSE)</f>
        <v>-11.5</v>
      </c>
      <c r="H21" s="58">
        <f>VLOOKUP(B21,'ALL-DATA'!A:F,5,FALSE)</f>
        <v>89.9</v>
      </c>
      <c r="I21" s="58">
        <f>VLOOKUP(B21,'ALL-DATA'!A:F,6,FALSE)</f>
        <v>6684.0964649999996</v>
      </c>
      <c r="J21" s="61">
        <v>9200</v>
      </c>
      <c r="K21" s="64"/>
      <c r="L21" s="70">
        <f t="shared" si="0"/>
        <v>2001.9675350000007</v>
      </c>
      <c r="M21" s="45">
        <v>134</v>
      </c>
      <c r="N21" s="2">
        <v>63</v>
      </c>
      <c r="O21" s="2">
        <v>80</v>
      </c>
      <c r="P21" s="45">
        <f t="shared" si="1"/>
        <v>6686.0640000000003</v>
      </c>
      <c r="Q21" s="2">
        <v>7200</v>
      </c>
      <c r="R21" s="96">
        <f t="shared" si="2"/>
        <v>-513.93599999999969</v>
      </c>
      <c r="S21" s="54"/>
    </row>
    <row r="22" spans="1:26">
      <c r="A22" s="21">
        <v>45516</v>
      </c>
      <c r="B22" s="2" t="str">
        <f t="shared" si="3"/>
        <v>S-RING-135</v>
      </c>
      <c r="C22" s="2" t="s">
        <v>735</v>
      </c>
      <c r="D22" s="68" t="s">
        <v>794</v>
      </c>
      <c r="E22" s="69">
        <f>VLOOKUP(B22,'ALL-DATA'!A:F,2,FALSE)</f>
        <v>5.42</v>
      </c>
      <c r="F22" s="2">
        <f>VLOOKUP(B22,'ALL-DATA'!A:F,3,FALSE)</f>
        <v>92.5</v>
      </c>
      <c r="G22" s="2">
        <f>VLOOKUP(B22,'ALL-DATA'!A:F,4,FALSE)</f>
        <v>92.5</v>
      </c>
      <c r="H22" s="58">
        <f>VLOOKUP(B22,'ALL-DATA'!A:F,5,FALSE)</f>
        <v>127</v>
      </c>
      <c r="I22" s="58">
        <f>VLOOKUP(B22,'ALL-DATA'!A:F,6,FALSE)</f>
        <v>688.34</v>
      </c>
      <c r="J22" s="61">
        <v>1250</v>
      </c>
      <c r="K22" s="64"/>
      <c r="L22" s="70">
        <f>((J22+R22)-I22)</f>
        <v>511.03599999999994</v>
      </c>
      <c r="M22" s="45">
        <v>6</v>
      </c>
      <c r="N22" s="2">
        <v>63</v>
      </c>
      <c r="O22" s="2">
        <v>80</v>
      </c>
      <c r="P22" s="45">
        <f t="shared" si="1"/>
        <v>299.37600000000003</v>
      </c>
      <c r="Q22" s="2">
        <v>350</v>
      </c>
      <c r="R22" s="96">
        <f t="shared" si="2"/>
        <v>-50.623999999999967</v>
      </c>
      <c r="S22" s="54"/>
    </row>
    <row r="23" spans="1:26">
      <c r="A23" s="22">
        <v>45516</v>
      </c>
      <c r="B23" s="2" t="str">
        <f t="shared" si="3"/>
        <v>S-S-KOLUSU-51</v>
      </c>
      <c r="C23" s="2" t="s">
        <v>730</v>
      </c>
      <c r="D23" s="68" t="s">
        <v>795</v>
      </c>
      <c r="E23" s="69">
        <f>VLOOKUP(B23,'ALL-DATA'!A:F,2,FALSE)</f>
        <v>104.02</v>
      </c>
      <c r="F23" s="2">
        <f>VLOOKUP(B23,'ALL-DATA'!A:F,3,FALSE)</f>
        <v>76.5</v>
      </c>
      <c r="G23" s="2">
        <f>VLOOKUP(B23,'ALL-DATA'!A:F,4,FALSE)</f>
        <v>-11.5</v>
      </c>
      <c r="H23" s="58">
        <f>VLOOKUP(B23,'ALL-DATA'!A:F,5,FALSE)</f>
        <v>89.9</v>
      </c>
      <c r="I23" s="58">
        <f>VLOOKUP(B23,'ALL-DATA'!A:F,6,FALSE)</f>
        <v>7153.8194700000004</v>
      </c>
      <c r="J23" s="61">
        <v>9750</v>
      </c>
      <c r="K23" s="64"/>
      <c r="L23" s="70">
        <f t="shared" si="0"/>
        <v>1988.3701299999993</v>
      </c>
      <c r="M23" s="45">
        <v>75.099999999999994</v>
      </c>
      <c r="N23" s="2">
        <v>63</v>
      </c>
      <c r="O23" s="2">
        <v>80</v>
      </c>
      <c r="P23" s="45">
        <f t="shared" si="1"/>
        <v>3747.1895999999992</v>
      </c>
      <c r="Q23" s="2">
        <v>4355</v>
      </c>
      <c r="R23" s="96">
        <f t="shared" si="2"/>
        <v>-607.81040000000075</v>
      </c>
      <c r="S23" s="54"/>
    </row>
    <row r="24" spans="1:26">
      <c r="A24" s="21">
        <v>45517</v>
      </c>
      <c r="B24" s="2" t="str">
        <f t="shared" si="3"/>
        <v>S-AARUNA-10</v>
      </c>
      <c r="C24" s="2" t="s">
        <v>733</v>
      </c>
      <c r="D24" s="68" t="s">
        <v>796</v>
      </c>
      <c r="E24" s="69">
        <f>VLOOKUP(B24,'ALL-DATA'!A:F,2,FALSE)</f>
        <v>50.25</v>
      </c>
      <c r="F24" s="2">
        <f>VLOOKUP(B24,'ALL-DATA'!A:F,3,FALSE)</f>
        <v>82</v>
      </c>
      <c r="G24" s="2">
        <f>VLOOKUP(B24,'ALL-DATA'!A:F,4,FALSE)</f>
        <v>-27</v>
      </c>
      <c r="H24" s="58">
        <f>VLOOKUP(B24,'ALL-DATA'!A:F,5,FALSE)</f>
        <v>92</v>
      </c>
      <c r="I24" s="58">
        <f>VLOOKUP(B24,'ALL-DATA'!A:F,6,FALSE)</f>
        <v>3790.8599999999997</v>
      </c>
      <c r="J24" s="61">
        <v>5100</v>
      </c>
      <c r="K24" s="64"/>
      <c r="L24" s="70">
        <f t="shared" si="0"/>
        <v>1309.1400000000003</v>
      </c>
      <c r="M24" s="45"/>
      <c r="N24" s="2">
        <v>63</v>
      </c>
      <c r="O24" s="2"/>
      <c r="P24" s="45">
        <f t="shared" si="1"/>
        <v>0</v>
      </c>
      <c r="Q24" s="2"/>
      <c r="R24" s="96">
        <f t="shared" si="2"/>
        <v>0</v>
      </c>
      <c r="S24" s="54"/>
    </row>
    <row r="25" spans="1:26">
      <c r="A25" s="22">
        <v>45517</v>
      </c>
      <c r="B25" s="2" t="str">
        <f t="shared" si="3"/>
        <v>S-NAGASU-13-08</v>
      </c>
      <c r="C25" s="2" t="s">
        <v>750</v>
      </c>
      <c r="D25" s="68" t="s">
        <v>797</v>
      </c>
      <c r="E25" s="69">
        <f>VLOOKUP(B25,'ALL-DATA'!A:F,2,FALSE)</f>
        <v>9.34</v>
      </c>
      <c r="F25" s="2">
        <f>VLOOKUP(B25,'ALL-DATA'!A:F,3,FALSE)</f>
        <v>73.5</v>
      </c>
      <c r="G25" s="2">
        <f>VLOOKUP(B25,'ALL-DATA'!A:F,4,FALSE)</f>
        <v>73.5</v>
      </c>
      <c r="H25" s="58">
        <f>VLOOKUP(B25,'ALL-DATA'!A:F,5,FALSE)</f>
        <v>92.4</v>
      </c>
      <c r="I25" s="58">
        <f>VLOOKUP(B25,'ALL-DATA'!A:F,6,FALSE)</f>
        <v>634.31676000000004</v>
      </c>
      <c r="J25" s="61">
        <v>945</v>
      </c>
      <c r="K25" s="64"/>
      <c r="L25" s="70">
        <f t="shared" si="0"/>
        <v>310.68323999999996</v>
      </c>
      <c r="M25" s="45"/>
      <c r="N25" s="2">
        <v>63</v>
      </c>
      <c r="O25" s="2"/>
      <c r="P25" s="45">
        <f t="shared" si="1"/>
        <v>0</v>
      </c>
      <c r="Q25" s="2"/>
      <c r="R25" s="96">
        <f t="shared" si="2"/>
        <v>0</v>
      </c>
      <c r="S25" s="54"/>
    </row>
    <row r="26" spans="1:26" s="44" customFormat="1">
      <c r="A26" s="73">
        <v>45517</v>
      </c>
      <c r="B26" s="74" t="s">
        <v>820</v>
      </c>
      <c r="C26" s="74"/>
      <c r="D26" s="75"/>
      <c r="E26" s="76">
        <v>0</v>
      </c>
      <c r="F26" s="74">
        <v>0</v>
      </c>
      <c r="G26" s="74">
        <v>0</v>
      </c>
      <c r="H26" s="77">
        <v>0</v>
      </c>
      <c r="I26" s="77">
        <v>0</v>
      </c>
      <c r="J26" s="78"/>
      <c r="K26" s="79"/>
      <c r="L26" s="70">
        <v>1300</v>
      </c>
      <c r="M26" s="80">
        <v>1.3</v>
      </c>
      <c r="N26" s="81">
        <v>78</v>
      </c>
      <c r="O26" s="81">
        <v>7100</v>
      </c>
      <c r="P26" s="80">
        <v>6800</v>
      </c>
      <c r="Q26" s="81">
        <v>5500</v>
      </c>
      <c r="R26" s="99">
        <v>1300</v>
      </c>
      <c r="S26" s="55"/>
    </row>
    <row r="27" spans="1:26">
      <c r="A27" s="22">
        <v>45518</v>
      </c>
      <c r="B27" s="2" t="str">
        <f t="shared" si="3"/>
        <v>S-S-KOLUSU-54</v>
      </c>
      <c r="C27" s="2" t="s">
        <v>730</v>
      </c>
      <c r="D27" s="68" t="s">
        <v>798</v>
      </c>
      <c r="E27" s="69">
        <f>VLOOKUP(B27,'ALL-DATA'!A:F,2,FALSE)</f>
        <v>152.72999999999999</v>
      </c>
      <c r="F27" s="2">
        <f>VLOOKUP(B27,'ALL-DATA'!A:F,3,FALSE)</f>
        <v>76.5</v>
      </c>
      <c r="G27" s="2">
        <f>VLOOKUP(B27,'ALL-DATA'!A:F,4,FALSE)</f>
        <v>-11.5</v>
      </c>
      <c r="H27" s="58">
        <f>VLOOKUP(B27,'ALL-DATA'!A:F,5,FALSE)</f>
        <v>89.9</v>
      </c>
      <c r="I27" s="58">
        <f>VLOOKUP(B27,'ALL-DATA'!A:F,6,FALSE)</f>
        <v>10503.776655</v>
      </c>
      <c r="J27" s="61">
        <v>14750</v>
      </c>
      <c r="K27" s="64"/>
      <c r="L27" s="70">
        <f>((J27+R27)-I27)</f>
        <v>4242.5833450000009</v>
      </c>
      <c r="M27" s="45">
        <v>35</v>
      </c>
      <c r="N27" s="2">
        <v>63</v>
      </c>
      <c r="O27" s="2">
        <v>80</v>
      </c>
      <c r="P27" s="45">
        <f t="shared" si="1"/>
        <v>1746.36</v>
      </c>
      <c r="Q27" s="2">
        <v>1750</v>
      </c>
      <c r="R27" s="96">
        <f t="shared" si="2"/>
        <v>-3.6400000000001</v>
      </c>
      <c r="S27" s="54"/>
    </row>
    <row r="28" spans="1:26">
      <c r="A28" s="21">
        <v>45518</v>
      </c>
      <c r="B28" s="2" t="str">
        <f t="shared" si="3"/>
        <v>S-S-KOLUSU-66</v>
      </c>
      <c r="C28" s="2" t="s">
        <v>730</v>
      </c>
      <c r="D28" s="68" t="s">
        <v>799</v>
      </c>
      <c r="E28" s="69">
        <f>VLOOKUP(B28,'ALL-DATA'!A:F,2,FALSE)</f>
        <v>74.3</v>
      </c>
      <c r="F28" s="2">
        <f>VLOOKUP(B28,'ALL-DATA'!A:F,3,FALSE)</f>
        <v>82</v>
      </c>
      <c r="G28" s="2">
        <f>VLOOKUP(B28,'ALL-DATA'!A:F,4,FALSE)</f>
        <v>-17</v>
      </c>
      <c r="H28" s="58">
        <f>VLOOKUP(B28,'ALL-DATA'!A:F,5,FALSE)</f>
        <v>90</v>
      </c>
      <c r="I28" s="58">
        <f>VLOOKUP(B28,'ALL-DATA'!A:F,6,FALSE)</f>
        <v>5483.3399999999992</v>
      </c>
      <c r="J28" s="61">
        <v>7380</v>
      </c>
      <c r="K28" s="64"/>
      <c r="L28" s="70">
        <f t="shared" ref="L28:L48" si="4">((J28+R28)-I28)</f>
        <v>1896.6600000000008</v>
      </c>
      <c r="M28" s="45"/>
      <c r="N28" s="2">
        <v>63</v>
      </c>
      <c r="O28" s="2"/>
      <c r="P28" s="45">
        <f t="shared" si="1"/>
        <v>0</v>
      </c>
      <c r="Q28" s="2"/>
      <c r="R28" s="96">
        <f t="shared" si="2"/>
        <v>0</v>
      </c>
      <c r="S28" s="54"/>
    </row>
    <row r="29" spans="1:26">
      <c r="A29" s="22">
        <v>45518</v>
      </c>
      <c r="B29" s="2" t="str">
        <f t="shared" si="3"/>
        <v>S-AARUNA-2</v>
      </c>
      <c r="C29" s="2" t="s">
        <v>733</v>
      </c>
      <c r="D29" s="68" t="s">
        <v>800</v>
      </c>
      <c r="E29" s="69">
        <f>VLOOKUP(B29,'ALL-DATA'!A:F,2,FALSE)</f>
        <v>48.5</v>
      </c>
      <c r="F29" s="2">
        <f>VLOOKUP(B29,'ALL-DATA'!A:F,3,FALSE)</f>
        <v>76.5</v>
      </c>
      <c r="G29" s="2">
        <f>VLOOKUP(B29,'ALL-DATA'!A:F,4,FALSE)</f>
        <v>-21.5</v>
      </c>
      <c r="H29" s="58">
        <f>VLOOKUP(B29,'ALL-DATA'!A:F,5,FALSE)</f>
        <v>89.9</v>
      </c>
      <c r="I29" s="58">
        <f>VLOOKUP(B29,'ALL-DATA'!A:F,6,FALSE)</f>
        <v>3335.5147500000003</v>
      </c>
      <c r="J29" s="61">
        <v>4820</v>
      </c>
      <c r="K29" s="64"/>
      <c r="L29" s="70">
        <f t="shared" si="4"/>
        <v>1484.4852499999997</v>
      </c>
      <c r="M29" s="45"/>
      <c r="N29" s="2">
        <v>63</v>
      </c>
      <c r="O29" s="2"/>
      <c r="P29" s="45">
        <f t="shared" si="1"/>
        <v>0</v>
      </c>
      <c r="Q29" s="2"/>
      <c r="R29" s="96">
        <f t="shared" si="2"/>
        <v>0</v>
      </c>
      <c r="S29" s="54"/>
    </row>
    <row r="30" spans="1:26">
      <c r="A30" s="21">
        <v>45518</v>
      </c>
      <c r="B30" s="2" t="str">
        <f t="shared" si="3"/>
        <v>S-KAPPU-N-15</v>
      </c>
      <c r="C30" s="2" t="s">
        <v>743</v>
      </c>
      <c r="D30" s="68" t="s">
        <v>778</v>
      </c>
      <c r="E30" s="69">
        <f>VLOOKUP(B30,'ALL-DATA'!A:F,2,FALSE)</f>
        <v>35.049999999999997</v>
      </c>
      <c r="F30" s="2">
        <f>VLOOKUP(B30,'ALL-DATA'!A:F,3,FALSE)</f>
        <v>85</v>
      </c>
      <c r="G30" s="2">
        <f>VLOOKUP(B30,'ALL-DATA'!A:F,4,FALSE)</f>
        <v>20</v>
      </c>
      <c r="H30" s="58">
        <f>VLOOKUP(B30,'ALL-DATA'!A:F,5,FALSE)</f>
        <v>83.19</v>
      </c>
      <c r="I30" s="58">
        <f>VLOOKUP(B30,'ALL-DATA'!A:F,6,FALSE)</f>
        <v>2478.4380749999996</v>
      </c>
      <c r="J30" s="61">
        <v>3340</v>
      </c>
      <c r="K30" s="64"/>
      <c r="L30" s="70">
        <f t="shared" si="4"/>
        <v>861.56192500000043</v>
      </c>
      <c r="M30" s="45"/>
      <c r="N30" s="2">
        <v>63</v>
      </c>
      <c r="O30" s="2"/>
      <c r="P30" s="45">
        <f t="shared" si="1"/>
        <v>0</v>
      </c>
      <c r="Q30" s="2"/>
      <c r="R30" s="96">
        <f t="shared" si="2"/>
        <v>0</v>
      </c>
      <c r="S30" s="54"/>
    </row>
    <row r="31" spans="1:26">
      <c r="A31" s="22">
        <v>45518</v>
      </c>
      <c r="B31" s="2" t="str">
        <f t="shared" si="3"/>
        <v>S-RING-44</v>
      </c>
      <c r="C31" s="2" t="s">
        <v>735</v>
      </c>
      <c r="D31" s="68" t="s">
        <v>801</v>
      </c>
      <c r="E31" s="69">
        <f>VLOOKUP(B31,'ALL-DATA'!A:F,2,FALSE)</f>
        <v>1.6</v>
      </c>
      <c r="F31" s="2">
        <f>VLOOKUP(B31,'ALL-DATA'!A:F,3,FALSE)</f>
        <v>92.5</v>
      </c>
      <c r="G31" s="2">
        <f>VLOOKUP(B31,'ALL-DATA'!A:F,4,FALSE)</f>
        <v>92.5</v>
      </c>
      <c r="H31" s="58">
        <f>VLOOKUP(B31,'ALL-DATA'!A:F,5,FALSE)</f>
        <v>140</v>
      </c>
      <c r="I31" s="58">
        <f>VLOOKUP(B31,'ALL-DATA'!A:F,6,FALSE)</f>
        <v>224</v>
      </c>
      <c r="J31" s="61">
        <v>400</v>
      </c>
      <c r="K31" s="64"/>
      <c r="L31" s="70">
        <f t="shared" si="4"/>
        <v>176</v>
      </c>
      <c r="M31" s="45"/>
      <c r="N31" s="2">
        <v>63</v>
      </c>
      <c r="O31" s="2"/>
      <c r="P31" s="45">
        <f t="shared" si="1"/>
        <v>0</v>
      </c>
      <c r="Q31" s="2"/>
      <c r="R31" s="96">
        <f t="shared" si="2"/>
        <v>0</v>
      </c>
      <c r="S31" s="54"/>
    </row>
    <row r="32" spans="1:26">
      <c r="A32" s="21">
        <v>45518</v>
      </c>
      <c r="B32" s="2" t="str">
        <f t="shared" si="3"/>
        <v>S-RING-77</v>
      </c>
      <c r="C32" s="2" t="s">
        <v>735</v>
      </c>
      <c r="D32" s="68" t="s">
        <v>802</v>
      </c>
      <c r="E32" s="69">
        <f>VLOOKUP(B32,'ALL-DATA'!A:F,2,FALSE)</f>
        <v>4.4000000000000004</v>
      </c>
      <c r="F32" s="2">
        <f>VLOOKUP(B32,'ALL-DATA'!A:F,3,FALSE)</f>
        <v>92.5</v>
      </c>
      <c r="G32" s="2">
        <f>VLOOKUP(B32,'ALL-DATA'!A:F,4,FALSE)</f>
        <v>92.5</v>
      </c>
      <c r="H32" s="58">
        <f>VLOOKUP(B32,'ALL-DATA'!A:F,5,FALSE)</f>
        <v>127</v>
      </c>
      <c r="I32" s="58">
        <f>VLOOKUP(B32,'ALL-DATA'!A:F,6,FALSE)</f>
        <v>558.80000000000007</v>
      </c>
      <c r="J32" s="61">
        <v>1100</v>
      </c>
      <c r="K32" s="64"/>
      <c r="L32" s="70">
        <f t="shared" si="4"/>
        <v>541.19999999999993</v>
      </c>
      <c r="M32" s="45"/>
      <c r="N32" s="2">
        <v>63</v>
      </c>
      <c r="O32" s="2"/>
      <c r="P32" s="45">
        <f t="shared" si="1"/>
        <v>0</v>
      </c>
      <c r="Q32" s="2"/>
      <c r="R32" s="96">
        <f t="shared" si="2"/>
        <v>0</v>
      </c>
      <c r="S32" s="54"/>
    </row>
    <row r="33" spans="1:19">
      <c r="A33" s="22">
        <v>45518</v>
      </c>
      <c r="B33" s="2" t="str">
        <f t="shared" si="3"/>
        <v>S-RING-184</v>
      </c>
      <c r="C33" s="2" t="s">
        <v>735</v>
      </c>
      <c r="D33" s="68" t="s">
        <v>803</v>
      </c>
      <c r="E33" s="69">
        <f>VLOOKUP(B33,'ALL-DATA'!A:F,2,FALSE)</f>
        <v>1.51</v>
      </c>
      <c r="F33" s="2">
        <f>VLOOKUP(B33,'ALL-DATA'!A:F,3,FALSE)</f>
        <v>92.5</v>
      </c>
      <c r="G33" s="2">
        <f>VLOOKUP(B33,'ALL-DATA'!A:F,4,FALSE)</f>
        <v>92.5</v>
      </c>
      <c r="H33" s="58">
        <f>VLOOKUP(B33,'ALL-DATA'!A:F,5,FALSE)</f>
        <v>131.65</v>
      </c>
      <c r="I33" s="58">
        <f>VLOOKUP(B33,'ALL-DATA'!A:F,6,FALSE)</f>
        <v>198.79150000000001</v>
      </c>
      <c r="J33" s="61">
        <v>400</v>
      </c>
      <c r="K33" s="64"/>
      <c r="L33" s="70">
        <f t="shared" si="4"/>
        <v>201.20849999999999</v>
      </c>
      <c r="M33" s="45"/>
      <c r="N33" s="2">
        <v>63</v>
      </c>
      <c r="O33" s="2"/>
      <c r="P33" s="45">
        <f t="shared" si="1"/>
        <v>0</v>
      </c>
      <c r="Q33" s="2"/>
      <c r="R33" s="96">
        <f t="shared" si="2"/>
        <v>0</v>
      </c>
      <c r="S33" s="54"/>
    </row>
    <row r="34" spans="1:19">
      <c r="A34" s="21">
        <v>45518</v>
      </c>
      <c r="B34" s="2" t="str">
        <f t="shared" si="3"/>
        <v>S-BARACELET-B-22</v>
      </c>
      <c r="C34" s="2" t="s">
        <v>741</v>
      </c>
      <c r="D34" s="68" t="s">
        <v>804</v>
      </c>
      <c r="E34" s="69">
        <f>VLOOKUP(B34,'ALL-DATA'!A:F,2,FALSE)</f>
        <v>86.1</v>
      </c>
      <c r="F34" s="2">
        <f>VLOOKUP(B34,'ALL-DATA'!A:F,3,FALSE)</f>
        <v>85</v>
      </c>
      <c r="G34" s="2">
        <f>VLOOKUP(B34,'ALL-DATA'!A:F,4,FALSE)</f>
        <v>20</v>
      </c>
      <c r="H34" s="58">
        <f>VLOOKUP(B34,'ALL-DATA'!A:F,5,FALSE)</f>
        <v>94</v>
      </c>
      <c r="I34" s="58">
        <f>VLOOKUP(B34,'ALL-DATA'!A:F,6,FALSE)</f>
        <v>6879.3899999999985</v>
      </c>
      <c r="J34" s="61">
        <v>8460</v>
      </c>
      <c r="K34" s="64"/>
      <c r="L34" s="70">
        <f t="shared" si="4"/>
        <v>1580.6100000000015</v>
      </c>
      <c r="M34" s="45"/>
      <c r="N34" s="2">
        <v>63</v>
      </c>
      <c r="O34" s="2"/>
      <c r="P34" s="45">
        <f t="shared" si="1"/>
        <v>0</v>
      </c>
      <c r="Q34" s="2"/>
      <c r="R34" s="96">
        <f t="shared" si="2"/>
        <v>0</v>
      </c>
      <c r="S34" s="54"/>
    </row>
    <row r="35" spans="1:19">
      <c r="A35" s="22">
        <v>45518</v>
      </c>
      <c r="B35" s="2" t="str">
        <f t="shared" si="3"/>
        <v>S-DOLLER-15</v>
      </c>
      <c r="C35" s="2" t="s">
        <v>734</v>
      </c>
      <c r="D35" s="68" t="s">
        <v>778</v>
      </c>
      <c r="E35" s="69">
        <f>VLOOKUP(B35,'ALL-DATA'!A:F,2,FALSE)</f>
        <v>1.3</v>
      </c>
      <c r="F35" s="2">
        <f>VLOOKUP(B35,'ALL-DATA'!A:F,3,FALSE)</f>
        <v>92.5</v>
      </c>
      <c r="G35" s="2">
        <f>VLOOKUP(B35,'ALL-DATA'!A:F,4,FALSE)</f>
        <v>92.5</v>
      </c>
      <c r="H35" s="58">
        <f>VLOOKUP(B35,'ALL-DATA'!A:F,5,FALSE)</f>
        <v>165</v>
      </c>
      <c r="I35" s="58">
        <f>VLOOKUP(B35,'ALL-DATA'!A:F,6,FALSE)</f>
        <v>214.5</v>
      </c>
      <c r="J35" s="61">
        <v>300</v>
      </c>
      <c r="K35" s="64"/>
      <c r="L35" s="70">
        <f t="shared" si="4"/>
        <v>85.5</v>
      </c>
      <c r="M35" s="45"/>
      <c r="N35" s="2">
        <v>63</v>
      </c>
      <c r="O35" s="2"/>
      <c r="P35" s="45">
        <f t="shared" si="1"/>
        <v>0</v>
      </c>
      <c r="Q35" s="2"/>
      <c r="R35" s="96">
        <f t="shared" si="2"/>
        <v>0</v>
      </c>
      <c r="S35" s="54"/>
    </row>
    <row r="36" spans="1:19">
      <c r="A36" s="21">
        <v>45518</v>
      </c>
      <c r="B36" s="2" t="str">
        <f t="shared" si="3"/>
        <v>S-KAPPU-N-20</v>
      </c>
      <c r="C36" s="2" t="s">
        <v>743</v>
      </c>
      <c r="D36" s="68" t="s">
        <v>781</v>
      </c>
      <c r="E36" s="69">
        <f>VLOOKUP(B36,'ALL-DATA'!A:F,2,FALSE)</f>
        <v>8.56</v>
      </c>
      <c r="F36" s="2">
        <f>VLOOKUP(B36,'ALL-DATA'!A:F,3,FALSE)</f>
        <v>85</v>
      </c>
      <c r="G36" s="2">
        <f>VLOOKUP(B36,'ALL-DATA'!A:F,4,FALSE)</f>
        <v>20</v>
      </c>
      <c r="H36" s="58">
        <f>VLOOKUP(B36,'ALL-DATA'!A:F,5,FALSE)</f>
        <v>83.19</v>
      </c>
      <c r="I36" s="58">
        <f>VLOOKUP(B36,'ALL-DATA'!A:F,6,FALSE)</f>
        <v>605.29043999999999</v>
      </c>
      <c r="J36" s="61">
        <v>1200</v>
      </c>
      <c r="K36" s="64"/>
      <c r="L36" s="70">
        <f t="shared" si="4"/>
        <v>594.70956000000001</v>
      </c>
      <c r="M36" s="45"/>
      <c r="N36" s="2">
        <v>63</v>
      </c>
      <c r="O36" s="2"/>
      <c r="P36" s="45">
        <f t="shared" si="1"/>
        <v>0</v>
      </c>
      <c r="Q36" s="2"/>
      <c r="R36" s="96">
        <f t="shared" si="2"/>
        <v>0</v>
      </c>
      <c r="S36" s="54"/>
    </row>
    <row r="37" spans="1:19">
      <c r="A37" s="22">
        <v>45519</v>
      </c>
      <c r="B37" s="2" t="str">
        <f t="shared" si="3"/>
        <v>S-RING-91</v>
      </c>
      <c r="C37" s="2" t="s">
        <v>735</v>
      </c>
      <c r="D37" s="68" t="s">
        <v>805</v>
      </c>
      <c r="E37" s="69">
        <f>VLOOKUP(B37,'ALL-DATA'!A:F,2,FALSE)</f>
        <v>1.93</v>
      </c>
      <c r="F37" s="2">
        <f>VLOOKUP(B37,'ALL-DATA'!A:F,3,FALSE)</f>
        <v>92.5</v>
      </c>
      <c r="G37" s="2">
        <f>VLOOKUP(B37,'ALL-DATA'!A:F,4,FALSE)</f>
        <v>92.5</v>
      </c>
      <c r="H37" s="58">
        <f>VLOOKUP(B37,'ALL-DATA'!A:F,5,FALSE)</f>
        <v>127</v>
      </c>
      <c r="I37" s="58">
        <f>VLOOKUP(B37,'ALL-DATA'!A:F,6,FALSE)</f>
        <v>245.10999999999999</v>
      </c>
      <c r="J37" s="61">
        <v>400</v>
      </c>
      <c r="K37" s="64"/>
      <c r="L37" s="70">
        <f t="shared" si="4"/>
        <v>154.89000000000001</v>
      </c>
      <c r="M37" s="45"/>
      <c r="N37" s="2">
        <v>63</v>
      </c>
      <c r="O37" s="2"/>
      <c r="P37" s="45">
        <f t="shared" si="1"/>
        <v>0</v>
      </c>
      <c r="Q37" s="2"/>
      <c r="R37" s="96">
        <f t="shared" si="2"/>
        <v>0</v>
      </c>
      <c r="S37" s="54"/>
    </row>
    <row r="38" spans="1:19">
      <c r="A38" s="21">
        <v>45519</v>
      </c>
      <c r="B38" s="2" t="str">
        <f t="shared" si="3"/>
        <v>S-RING-92</v>
      </c>
      <c r="C38" s="2" t="s">
        <v>735</v>
      </c>
      <c r="D38" s="68" t="s">
        <v>806</v>
      </c>
      <c r="E38" s="69">
        <f>VLOOKUP(B38,'ALL-DATA'!A:F,2,FALSE)</f>
        <v>2.76</v>
      </c>
      <c r="F38" s="2">
        <f>VLOOKUP(B38,'ALL-DATA'!A:F,3,FALSE)</f>
        <v>92.5</v>
      </c>
      <c r="G38" s="2">
        <f>VLOOKUP(B38,'ALL-DATA'!A:F,4,FALSE)</f>
        <v>92.5</v>
      </c>
      <c r="H38" s="58">
        <f>VLOOKUP(B38,'ALL-DATA'!A:F,5,FALSE)</f>
        <v>127</v>
      </c>
      <c r="I38" s="58">
        <f>VLOOKUP(B38,'ALL-DATA'!A:F,6,FALSE)</f>
        <v>350.52</v>
      </c>
      <c r="J38" s="61">
        <v>600</v>
      </c>
      <c r="K38" s="64"/>
      <c r="L38" s="70">
        <f t="shared" si="4"/>
        <v>249.48000000000002</v>
      </c>
      <c r="M38" s="45"/>
      <c r="N38" s="2">
        <v>63</v>
      </c>
      <c r="O38" s="2"/>
      <c r="P38" s="45">
        <f t="shared" si="1"/>
        <v>0</v>
      </c>
      <c r="Q38" s="2"/>
      <c r="R38" s="96">
        <f t="shared" si="2"/>
        <v>0</v>
      </c>
      <c r="S38" s="54"/>
    </row>
    <row r="39" spans="1:19">
      <c r="A39" s="22">
        <v>45519</v>
      </c>
      <c r="B39" s="2" t="str">
        <f t="shared" si="3"/>
        <v>S-CHAIN-92.5-59</v>
      </c>
      <c r="C39" s="2" t="s">
        <v>738</v>
      </c>
      <c r="D39" s="68" t="s">
        <v>807</v>
      </c>
      <c r="E39" s="69">
        <f>VLOOKUP(B39,'ALL-DATA'!A:F,2,FALSE)</f>
        <v>28.72</v>
      </c>
      <c r="F39" s="2">
        <f>VLOOKUP(B39,'ALL-DATA'!A:F,3,FALSE)</f>
        <v>92.5</v>
      </c>
      <c r="G39" s="2">
        <f>VLOOKUP(B39,'ALL-DATA'!A:F,4,FALSE)</f>
        <v>92.5</v>
      </c>
      <c r="H39" s="58">
        <f>VLOOKUP(B39,'ALL-DATA'!A:F,5,FALSE)</f>
        <v>103</v>
      </c>
      <c r="I39" s="58">
        <f>VLOOKUP(B39,'ALL-DATA'!A:F,6,FALSE)</f>
        <v>2958.16</v>
      </c>
      <c r="J39" s="61">
        <v>4000</v>
      </c>
      <c r="K39" s="64"/>
      <c r="L39" s="70">
        <f t="shared" si="4"/>
        <v>1041.8400000000001</v>
      </c>
      <c r="M39" s="45"/>
      <c r="N39" s="2">
        <v>63</v>
      </c>
      <c r="O39" s="2"/>
      <c r="P39" s="45">
        <f t="shared" si="1"/>
        <v>0</v>
      </c>
      <c r="Q39" s="2"/>
      <c r="R39" s="96">
        <f t="shared" si="2"/>
        <v>0</v>
      </c>
      <c r="S39" s="54"/>
    </row>
    <row r="40" spans="1:19">
      <c r="A40" s="21">
        <v>45520</v>
      </c>
      <c r="B40" s="2" t="str">
        <f t="shared" si="3"/>
        <v>S-KAPPU-N-21</v>
      </c>
      <c r="C40" s="2" t="s">
        <v>743</v>
      </c>
      <c r="D40" s="68" t="s">
        <v>808</v>
      </c>
      <c r="E40" s="69">
        <f>VLOOKUP(B40,'ALL-DATA'!A:F,2,FALSE)</f>
        <v>40.799999999999997</v>
      </c>
      <c r="F40" s="2">
        <f>VLOOKUP(B40,'ALL-DATA'!A:F,3,FALSE)</f>
        <v>85</v>
      </c>
      <c r="G40" s="2">
        <f>VLOOKUP(B40,'ALL-DATA'!A:F,4,FALSE)</f>
        <v>20</v>
      </c>
      <c r="H40" s="58">
        <f>VLOOKUP(B40,'ALL-DATA'!A:F,5,FALSE)</f>
        <v>83.19</v>
      </c>
      <c r="I40" s="58">
        <f>VLOOKUP(B40,'ALL-DATA'!A:F,6,FALSE)</f>
        <v>2885.0291999999995</v>
      </c>
      <c r="J40" s="61">
        <v>4580</v>
      </c>
      <c r="K40" s="64"/>
      <c r="L40" s="70">
        <f t="shared" si="4"/>
        <v>1694.9708000000005</v>
      </c>
      <c r="M40" s="45"/>
      <c r="N40" s="2">
        <v>63</v>
      </c>
      <c r="O40" s="2"/>
      <c r="P40" s="45">
        <f t="shared" si="1"/>
        <v>0</v>
      </c>
      <c r="Q40" s="2"/>
      <c r="R40" s="96">
        <f t="shared" si="2"/>
        <v>0</v>
      </c>
      <c r="S40" s="54"/>
    </row>
    <row r="41" spans="1:19">
      <c r="A41" s="22">
        <v>45520</v>
      </c>
      <c r="B41" s="2" t="str">
        <f t="shared" si="3"/>
        <v>S-CHAIN-N-61</v>
      </c>
      <c r="C41" s="2" t="s">
        <v>736</v>
      </c>
      <c r="D41" s="68" t="s">
        <v>809</v>
      </c>
      <c r="E41" s="69">
        <f>VLOOKUP(B41,'ALL-DATA'!A:F,2,FALSE)</f>
        <v>24.21</v>
      </c>
      <c r="F41" s="2">
        <f>VLOOKUP(B41,'ALL-DATA'!A:F,3,FALSE)</f>
        <v>85</v>
      </c>
      <c r="G41" s="2">
        <f>VLOOKUP(B41,'ALL-DATA'!A:F,4,FALSE)</f>
        <v>15</v>
      </c>
      <c r="H41" s="58">
        <f>VLOOKUP(B41,'ALL-DATA'!A:F,5,FALSE)</f>
        <v>83.18</v>
      </c>
      <c r="I41" s="58">
        <f>VLOOKUP(B41,'ALL-DATA'!A:F,6,FALSE)</f>
        <v>1711.7196300000001</v>
      </c>
      <c r="J41" s="61">
        <v>2640</v>
      </c>
      <c r="K41" s="64"/>
      <c r="L41" s="70">
        <f t="shared" si="4"/>
        <v>928.28036999999995</v>
      </c>
      <c r="M41" s="45"/>
      <c r="N41" s="2">
        <v>63</v>
      </c>
      <c r="O41" s="2"/>
      <c r="P41" s="45">
        <f t="shared" si="1"/>
        <v>0</v>
      </c>
      <c r="Q41" s="2"/>
      <c r="R41" s="96">
        <f t="shared" si="2"/>
        <v>0</v>
      </c>
      <c r="S41" s="54"/>
    </row>
    <row r="42" spans="1:19">
      <c r="A42" s="21">
        <v>45520</v>
      </c>
      <c r="B42" s="2" t="str">
        <f t="shared" si="3"/>
        <v>S-DOLLER-23</v>
      </c>
      <c r="C42" s="2" t="s">
        <v>734</v>
      </c>
      <c r="D42" s="68" t="s">
        <v>810</v>
      </c>
      <c r="E42" s="69">
        <f>VLOOKUP(B42,'ALL-DATA'!A:F,2,FALSE)</f>
        <v>1.95</v>
      </c>
      <c r="F42" s="2">
        <f>VLOOKUP(B42,'ALL-DATA'!A:F,3,FALSE)</f>
        <v>92.5</v>
      </c>
      <c r="G42" s="2">
        <f>VLOOKUP(B42,'ALL-DATA'!A:F,4,FALSE)</f>
        <v>92.5</v>
      </c>
      <c r="H42" s="58">
        <f>VLOOKUP(B42,'ALL-DATA'!A:F,5,FALSE)</f>
        <v>135.13</v>
      </c>
      <c r="I42" s="58">
        <f>VLOOKUP(B42,'ALL-DATA'!A:F,6,FALSE)</f>
        <v>263.50349999999997</v>
      </c>
      <c r="J42" s="61">
        <v>480</v>
      </c>
      <c r="K42" s="64"/>
      <c r="L42" s="70">
        <f t="shared" si="4"/>
        <v>216.49650000000003</v>
      </c>
      <c r="M42" s="45"/>
      <c r="N42" s="2">
        <v>63</v>
      </c>
      <c r="O42" s="2"/>
      <c r="P42" s="45">
        <f t="shared" si="1"/>
        <v>0</v>
      </c>
      <c r="Q42" s="2"/>
      <c r="R42" s="96">
        <f t="shared" si="2"/>
        <v>0</v>
      </c>
      <c r="S42" s="54"/>
    </row>
    <row r="43" spans="1:19">
      <c r="A43" s="22">
        <v>45520</v>
      </c>
      <c r="B43" s="2" t="str">
        <f t="shared" si="3"/>
        <v>S-METTI-16-08</v>
      </c>
      <c r="C43" s="2" t="s">
        <v>744</v>
      </c>
      <c r="D43" s="68" t="s">
        <v>811</v>
      </c>
      <c r="E43" s="69">
        <f>VLOOKUP(B43,'ALL-DATA'!A:F,2,FALSE)</f>
        <v>7.4</v>
      </c>
      <c r="F43" s="2">
        <f>VLOOKUP(B43,'ALL-DATA'!A:F,3,FALSE)</f>
        <v>80</v>
      </c>
      <c r="G43" s="2">
        <f>VLOOKUP(B43,'ALL-DATA'!A:F,4,FALSE)</f>
        <v>0</v>
      </c>
      <c r="H43" s="58">
        <f>VLOOKUP(B43,'ALL-DATA'!A:F,5,FALSE)</f>
        <v>84</v>
      </c>
      <c r="I43" s="58">
        <f>VLOOKUP(B43,'ALL-DATA'!A:F,6,FALSE)</f>
        <v>497.28</v>
      </c>
      <c r="J43" s="61">
        <v>980</v>
      </c>
      <c r="K43" s="64"/>
      <c r="L43" s="70">
        <f t="shared" si="4"/>
        <v>482.72</v>
      </c>
      <c r="M43" s="45"/>
      <c r="N43" s="2">
        <v>63</v>
      </c>
      <c r="O43" s="2"/>
      <c r="P43" s="45">
        <f t="shared" si="1"/>
        <v>0</v>
      </c>
      <c r="Q43" s="2"/>
      <c r="R43" s="96">
        <f t="shared" si="2"/>
        <v>0</v>
      </c>
      <c r="S43" s="54"/>
    </row>
    <row r="44" spans="1:19">
      <c r="A44" s="21">
        <v>45520</v>
      </c>
      <c r="B44" s="82" t="str">
        <f t="shared" si="3"/>
        <v>S-AARUNA-8</v>
      </c>
      <c r="C44" s="2" t="s">
        <v>733</v>
      </c>
      <c r="D44" s="68" t="s">
        <v>812</v>
      </c>
      <c r="E44" s="69">
        <f>VLOOKUP(B44,'ALL-DATA'!A:F,2,FALSE)</f>
        <v>25.1</v>
      </c>
      <c r="F44" s="2">
        <f>VLOOKUP(B44,'ALL-DATA'!A:F,3,FALSE)</f>
        <v>76.5</v>
      </c>
      <c r="G44" s="2">
        <f>VLOOKUP(B44,'ALL-DATA'!A:F,4,FALSE)</f>
        <v>-21.5</v>
      </c>
      <c r="H44" s="58">
        <f>VLOOKUP(B44,'ALL-DATA'!A:F,5,FALSE)</f>
        <v>89.9</v>
      </c>
      <c r="I44" s="58">
        <f>VLOOKUP(B44,'ALL-DATA'!A:F,6,FALSE)</f>
        <v>1726.2148500000001</v>
      </c>
      <c r="J44" s="61">
        <v>2750</v>
      </c>
      <c r="K44" s="64"/>
      <c r="L44" s="70">
        <f>((J44+R44)-I44)+R45</f>
        <v>2911.1771499999995</v>
      </c>
      <c r="M44" s="45">
        <v>53</v>
      </c>
      <c r="N44" s="2">
        <v>63</v>
      </c>
      <c r="O44" s="2">
        <v>80</v>
      </c>
      <c r="P44" s="45">
        <f t="shared" si="1"/>
        <v>2644.4880000000003</v>
      </c>
      <c r="Q44" s="2">
        <v>2500</v>
      </c>
      <c r="R44" s="96">
        <f t="shared" si="2"/>
        <v>144.48800000000028</v>
      </c>
      <c r="S44" s="54"/>
    </row>
    <row r="45" spans="1:19">
      <c r="A45" s="22">
        <v>45520</v>
      </c>
      <c r="B45" s="82" t="s">
        <v>823</v>
      </c>
      <c r="C45" s="2"/>
      <c r="D45" s="68"/>
      <c r="E45" s="69">
        <v>0</v>
      </c>
      <c r="F45" s="2">
        <v>0</v>
      </c>
      <c r="G45" s="2">
        <v>0</v>
      </c>
      <c r="H45" s="58">
        <v>0</v>
      </c>
      <c r="I45" s="58">
        <v>0</v>
      </c>
      <c r="J45" s="61">
        <v>0</v>
      </c>
      <c r="K45" s="64"/>
      <c r="L45" s="70"/>
      <c r="M45" s="45">
        <v>0.47</v>
      </c>
      <c r="N45" s="2">
        <v>80</v>
      </c>
      <c r="O45" s="2">
        <v>7100</v>
      </c>
      <c r="P45" s="45">
        <f t="shared" si="1"/>
        <v>2642.9039999999995</v>
      </c>
      <c r="Q45" s="2">
        <v>900</v>
      </c>
      <c r="R45" s="96">
        <f t="shared" si="2"/>
        <v>1742.9039999999995</v>
      </c>
      <c r="S45" s="54"/>
    </row>
    <row r="46" spans="1:19" s="44" customFormat="1">
      <c r="A46" s="83">
        <v>45520</v>
      </c>
      <c r="B46" s="74" t="s">
        <v>826</v>
      </c>
      <c r="C46" s="74"/>
      <c r="D46" s="75"/>
      <c r="E46" s="76">
        <v>0</v>
      </c>
      <c r="F46" s="74">
        <v>0</v>
      </c>
      <c r="G46" s="74">
        <v>0</v>
      </c>
      <c r="H46" s="77">
        <v>0</v>
      </c>
      <c r="I46" s="77">
        <v>0</v>
      </c>
      <c r="J46" s="78"/>
      <c r="K46" s="79"/>
      <c r="L46" s="84">
        <v>0</v>
      </c>
      <c r="M46" s="84">
        <v>5.3</v>
      </c>
      <c r="N46" s="74">
        <v>63</v>
      </c>
      <c r="O46" s="74">
        <v>80</v>
      </c>
      <c r="P46" s="84">
        <f t="shared" si="1"/>
        <v>264.44880000000001</v>
      </c>
      <c r="Q46" s="74">
        <v>200</v>
      </c>
      <c r="R46" s="100">
        <f t="shared" si="2"/>
        <v>64.448800000000006</v>
      </c>
      <c r="S46" s="59"/>
    </row>
    <row r="47" spans="1:19">
      <c r="A47" s="22">
        <v>45520</v>
      </c>
      <c r="B47" s="2" t="str">
        <f t="shared" si="3"/>
        <v>S-AARUNA-16-08</v>
      </c>
      <c r="C47" s="2" t="s">
        <v>733</v>
      </c>
      <c r="D47" s="68" t="s">
        <v>811</v>
      </c>
      <c r="E47" s="69">
        <f>VLOOKUP(B47,'ALL-DATA'!A:F,2,FALSE)</f>
        <v>61</v>
      </c>
      <c r="F47" s="2">
        <f>VLOOKUP(B47,'ALL-DATA'!A:F,3,FALSE)</f>
        <v>86.27</v>
      </c>
      <c r="G47" s="2">
        <f>VLOOKUP(B47,'ALL-DATA'!A:F,4,FALSE)</f>
        <v>31.27</v>
      </c>
      <c r="H47" s="58">
        <f>VLOOKUP(B47,'ALL-DATA'!A:F,5,FALSE)</f>
        <v>84</v>
      </c>
      <c r="I47" s="58">
        <f>VLOOKUP(B47,'ALL-DATA'!A:F,6,FALSE)</f>
        <v>4420.474799999999</v>
      </c>
      <c r="J47" s="61">
        <v>6340</v>
      </c>
      <c r="K47" s="64"/>
      <c r="L47" s="70">
        <f t="shared" si="4"/>
        <v>1919.525200000001</v>
      </c>
      <c r="M47" s="45"/>
      <c r="N47" s="2">
        <v>63</v>
      </c>
      <c r="O47" s="2"/>
      <c r="P47" s="45">
        <f t="shared" si="1"/>
        <v>0</v>
      </c>
      <c r="Q47" s="2"/>
      <c r="R47" s="96">
        <f t="shared" si="2"/>
        <v>0</v>
      </c>
      <c r="S47" s="54"/>
    </row>
    <row r="48" spans="1:19">
      <c r="A48" s="21">
        <v>45521</v>
      </c>
      <c r="B48" s="2" t="str">
        <f>C48&amp;D48</f>
        <v>G-CHAIN-ORDER-16-08</v>
      </c>
      <c r="C48" s="2" t="s">
        <v>747</v>
      </c>
      <c r="D48" s="68" t="s">
        <v>811</v>
      </c>
      <c r="E48" s="69">
        <f>VLOOKUP(B48,'ALL-DATA'!A:F,2,FALSE)</f>
        <v>14.95</v>
      </c>
      <c r="F48" s="2">
        <f>VLOOKUP(B48,'ALL-DATA'!A:F,3,FALSE)</f>
        <v>96</v>
      </c>
      <c r="G48" s="2">
        <f>VLOOKUP(B48,'ALL-DATA'!A:F,4,FALSE)</f>
        <v>4</v>
      </c>
      <c r="H48" s="58">
        <f>VLOOKUP(B48,'ALL-DATA'!A:F,5,FALSE)</f>
        <v>7265</v>
      </c>
      <c r="I48" s="58">
        <f>VLOOKUP(B48,'ALL-DATA'!A:F,6,FALSE)</f>
        <v>104300</v>
      </c>
      <c r="J48" s="61">
        <v>104800</v>
      </c>
      <c r="K48" s="64"/>
      <c r="L48" s="70">
        <f t="shared" si="4"/>
        <v>500</v>
      </c>
      <c r="M48" s="45"/>
      <c r="N48" s="2">
        <v>63</v>
      </c>
      <c r="O48" s="2"/>
      <c r="P48" s="45">
        <f t="shared" si="1"/>
        <v>0</v>
      </c>
      <c r="Q48" s="2"/>
      <c r="R48" s="96">
        <f t="shared" si="2"/>
        <v>0</v>
      </c>
      <c r="S48" s="54"/>
    </row>
    <row r="49" spans="1:18">
      <c r="A49" s="114">
        <v>45523</v>
      </c>
      <c r="B49" s="57" t="str">
        <f>C49&amp;D49</f>
        <v>S-RING-151</v>
      </c>
      <c r="C49" s="57" t="s">
        <v>735</v>
      </c>
      <c r="D49" s="115" t="s">
        <v>854</v>
      </c>
      <c r="E49" s="116">
        <f>VLOOKUP(B49,'ALL-DATA'!A:F,2,FALSE)</f>
        <v>3.55</v>
      </c>
      <c r="F49" s="57">
        <f>VLOOKUP(B49,'ALL-DATA'!A:F,3,FALSE)</f>
        <v>92.5</v>
      </c>
      <c r="G49" s="57">
        <f>VLOOKUP(B49,'ALL-DATA'!A:F,4,FALSE)</f>
        <v>92.5</v>
      </c>
      <c r="H49" s="117">
        <f>VLOOKUP(B49,'ALL-DATA'!A:F,5,FALSE)</f>
        <v>131.65</v>
      </c>
      <c r="I49" s="117">
        <f>VLOOKUP(B49,'ALL-DATA'!A:F,6,FALSE)</f>
        <v>467.35750000000002</v>
      </c>
      <c r="J49" s="63">
        <v>750</v>
      </c>
      <c r="K49" s="67"/>
      <c r="L49" s="118">
        <f>((J49+R49)-I49)</f>
        <v>282.64249999999998</v>
      </c>
      <c r="M49" s="56"/>
      <c r="N49" s="57"/>
      <c r="O49" s="57"/>
      <c r="P49" s="57"/>
      <c r="Q49" s="57"/>
      <c r="R49" s="57"/>
    </row>
    <row r="50" spans="1:18">
      <c r="A50" s="114">
        <v>45524</v>
      </c>
      <c r="B50" s="57" t="str">
        <f>C50&amp;D50</f>
        <v>S-CHAIN-N-45</v>
      </c>
      <c r="C50" s="57" t="s">
        <v>736</v>
      </c>
      <c r="D50" s="115" t="s">
        <v>855</v>
      </c>
      <c r="E50" s="116">
        <f>VLOOKUP(B50,'ALL-DATA'!A:F,2,FALSE)</f>
        <v>16.3</v>
      </c>
      <c r="F50" s="57">
        <f>VLOOKUP(B50,'ALL-DATA'!A:F,3,FALSE)</f>
        <v>86</v>
      </c>
      <c r="G50" s="57">
        <f>VLOOKUP(B50,'ALL-DATA'!A:F,4,FALSE)</f>
        <v>-21</v>
      </c>
      <c r="H50" s="117">
        <f>VLOOKUP(B50,'ALL-DATA'!A:F,5,FALSE)</f>
        <v>94.8</v>
      </c>
      <c r="I50" s="117">
        <f>VLOOKUP(B50,'ALL-DATA'!A:F,6,FALSE)</f>
        <v>1328.9063999999998</v>
      </c>
      <c r="J50" s="63">
        <v>2040</v>
      </c>
      <c r="K50" s="67"/>
      <c r="L50" s="118">
        <f>((J50+R50)-I50)</f>
        <v>711.09360000000015</v>
      </c>
      <c r="M50" s="56"/>
      <c r="N50" s="57"/>
      <c r="O50" s="57"/>
      <c r="P50" s="57"/>
      <c r="Q50" s="57"/>
      <c r="R50" s="57"/>
    </row>
    <row r="51" spans="1:18">
      <c r="A51" s="114">
        <v>45524</v>
      </c>
      <c r="B51" s="57" t="str">
        <f>C51&amp;D51</f>
        <v>S-BARACELET-G-92.5-17</v>
      </c>
      <c r="C51" s="57" t="s">
        <v>742</v>
      </c>
      <c r="D51" s="115" t="s">
        <v>856</v>
      </c>
      <c r="E51" s="116">
        <f>VLOOKUP(B51,'ALL-DATA'!A:F,2,FALSE)</f>
        <v>6.92</v>
      </c>
      <c r="F51" s="57">
        <f>VLOOKUP(B51,'ALL-DATA'!A:F,3,FALSE)</f>
        <v>92.5</v>
      </c>
      <c r="G51" s="57">
        <f>VLOOKUP(B51,'ALL-DATA'!A:F,4,FALSE)</f>
        <v>-71.5</v>
      </c>
      <c r="H51" s="117">
        <f>VLOOKUP(B51,'ALL-DATA'!A:F,5,FALSE)</f>
        <v>127</v>
      </c>
      <c r="I51" s="117">
        <f>VLOOKUP(B51,'ALL-DATA'!A:F,6,FALSE)</f>
        <v>878.84</v>
      </c>
      <c r="J51" s="63">
        <v>1750</v>
      </c>
      <c r="K51" s="67"/>
      <c r="L51" s="118">
        <f>((J51+R51)-I51)</f>
        <v>871.16</v>
      </c>
      <c r="M51" s="56"/>
      <c r="N51" s="57"/>
      <c r="O51" s="57"/>
      <c r="P51" s="57"/>
      <c r="Q51" s="57"/>
      <c r="R51" s="57"/>
    </row>
    <row r="52" spans="1:18">
      <c r="A52" s="114">
        <v>45525</v>
      </c>
      <c r="B52" s="57" t="str">
        <f>C52&amp;D52</f>
        <v>S-METTI-21-08</v>
      </c>
      <c r="C52" s="57" t="s">
        <v>744</v>
      </c>
      <c r="D52" s="115" t="s">
        <v>858</v>
      </c>
      <c r="E52" s="116">
        <f>VLOOKUP(B52,'ALL-DATA'!A:F,2,FALSE)</f>
        <v>9.5299999999999994</v>
      </c>
      <c r="F52" s="57">
        <f>VLOOKUP(B52,'ALL-DATA'!A:F,3,FALSE)</f>
        <v>80</v>
      </c>
      <c r="G52" s="57">
        <f>VLOOKUP(B52,'ALL-DATA'!A:F,4,FALSE)</f>
        <v>0</v>
      </c>
      <c r="H52" s="117">
        <f>VLOOKUP(B52,'ALL-DATA'!A:F,5,FALSE)</f>
        <v>84</v>
      </c>
      <c r="I52" s="117">
        <f>VLOOKUP(B52,'ALL-DATA'!A:F,6,FALSE)</f>
        <v>640.41599999999994</v>
      </c>
      <c r="J52" s="63">
        <v>1000</v>
      </c>
      <c r="K52" s="67"/>
      <c r="L52" s="118">
        <f>((J52+R52)-I52)</f>
        <v>359.58400000000006</v>
      </c>
      <c r="M52" s="56"/>
      <c r="N52" s="57"/>
      <c r="O52" s="57"/>
      <c r="P52" s="57"/>
      <c r="Q52" s="57"/>
      <c r="R52" s="57"/>
    </row>
    <row r="53" spans="1:18">
      <c r="A53" s="114">
        <v>45525</v>
      </c>
      <c r="B53" s="1" t="s">
        <v>859</v>
      </c>
      <c r="C53" s="57"/>
      <c r="D53" s="115"/>
      <c r="E53" s="116">
        <f>VLOOKUP(B53,'ALL-DATA'!A:F,2,FALSE)</f>
        <v>1.97</v>
      </c>
      <c r="F53" s="57">
        <f>VLOOKUP(B53,'ALL-DATA'!A:F,3,FALSE)</f>
        <v>87</v>
      </c>
      <c r="G53" s="57">
        <f>VLOOKUP(B53,'ALL-DATA'!A:F,4,FALSE)</f>
        <v>10</v>
      </c>
      <c r="H53" s="117">
        <f>VLOOKUP(B53,'ALL-DATA'!A:F,5,FALSE)</f>
        <v>7352</v>
      </c>
      <c r="I53" s="117">
        <f>VLOOKUP(B53,'ALL-DATA'!A:F,6,FALSE)</f>
        <v>12600.592799999999</v>
      </c>
      <c r="J53" s="63">
        <v>13400</v>
      </c>
      <c r="K53" s="67"/>
      <c r="L53" s="118">
        <f>((J53+R53)-I53)</f>
        <v>799.40720000000147</v>
      </c>
      <c r="M53" s="56"/>
      <c r="N53" s="57"/>
      <c r="O53" s="57"/>
      <c r="P53" s="57"/>
      <c r="Q53" s="57"/>
      <c r="R53" s="57"/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58E227-9ADD-4C09-AA1D-F9FCBF30A915}">
          <x14:formula1>
            <xm:f>'ALL-DATA'!$H$2:$H$35</xm:f>
          </x14:formula1>
          <xm:sqref>C2:C94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ALL-DATA</vt:lpstr>
      <vt:lpstr>Sheet1</vt:lpstr>
      <vt:lpstr>DAILY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 Sk</dc:creator>
  <cp:lastModifiedBy>Saro Sk</cp:lastModifiedBy>
  <dcterms:created xsi:type="dcterms:W3CDTF">2024-08-20T13:56:39Z</dcterms:created>
  <dcterms:modified xsi:type="dcterms:W3CDTF">2024-08-23T05:42:58Z</dcterms:modified>
</cp:coreProperties>
</file>